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<sst xmlns="http://schemas.openxmlformats.org/spreadsheetml/2006/main" count="1340" uniqueCount="169">
  <si>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</si>
  <si>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</si>
  <si>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</si>
  <si>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</si>
  <si>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</si>
  <si>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</si>
  <si>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</si>
  <si>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</si>
  <si>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</si>
  <si>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</si>
  <si>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</si>
  <si>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</si>
  <si>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</si>
  <si>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</si>
  <si>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</si>
  <si>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</si>
  <si>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</si>
  <si>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</si>
  <si>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</si>
  <si>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</si>
  <si>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</si>
  <si>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</si>
  <si>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</si>
  <si>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</si>
  <si>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</si>
  <si>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</si>
  <si>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</si>
  <si>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</si>
  <si>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Tina Wesson</t>
  </si>
  <si>
    <t>Colby Donaldson</t>
  </si>
  <si>
    <t>Keith Famie</t>
  </si>
  <si>
    <t>Elisabeth Filarski</t>
  </si>
  <si>
    <t>Rodger Bingham</t>
  </si>
  <si>
    <t>Amber Brkich</t>
  </si>
  <si>
    <t>Nick Brown</t>
  </si>
  <si>
    <t>Jerri Manthey</t>
  </si>
  <si>
    <t>Alicia Calaway</t>
  </si>
  <si>
    <t>Jeff Varner</t>
  </si>
  <si>
    <t>Mike Skupin*</t>
  </si>
  <si>
    <t>Kimmi Kappenberg</t>
  </si>
  <si>
    <t>Mitchell Olson</t>
  </si>
  <si>
    <t>Maralyn Hershey</t>
  </si>
  <si>
    <t>Kel Gleason</t>
  </si>
  <si>
    <t>Debb Eaton</t>
  </si>
  <si>
    <t>*Mike's medevac = +6 VAP, +6 TotV, +1 TCA</t>
  </si>
  <si>
    <t>Pre-table 2</t>
  </si>
  <si>
    <t>wTCR</t>
  </si>
  <si>
    <t>SurvAv</t>
  </si>
  <si>
    <t>Days</t>
  </si>
  <si>
    <t>Place</t>
  </si>
  <si>
    <t>Non-VFB</t>
  </si>
  <si>
    <t>FINAL TOTALS, SORTED BY SurvAv</t>
  </si>
  <si>
    <t>CHALLENGES</t>
  </si>
  <si>
    <t>e5 rc</t>
  </si>
  <si>
    <t>Triage</t>
  </si>
  <si>
    <t>Rodger, Kimmi sit out. Skupin/Nick, Keith/Colby initial carriers, get 1.Tina, Varner; then 2.Amber, Alicia; then 3.Jerri, Elisabeth. Kucha wins stuff from Target (spices, blankets, shampoo, toothbrushes, deodorant).</t>
  </si>
  <si>
    <t>e6 rc</t>
  </si>
  <si>
    <t>Blind Leading the Blind</t>
  </si>
  <si>
    <t>Rodger sits out.</t>
  </si>
  <si>
    <t>e7 ic</t>
  </si>
  <si>
    <t>Perch</t>
  </si>
  <si>
    <t>10. Nick out at 1hr30; 9.Colby (jumps to attract votes); 8.(4hr) Rodger jumps for peanut butter, 7.Jeff (also pb), 6.Jerri &amp; 5.Amber at 6:47 for ice cream/choco; 4.Elisabeth (8:58, for a boat ride back); 3.Alicia (10:17, for coffee/boat ride) &amp; 2.Tina (same); 1. Keith wins.</t>
  </si>
  <si>
    <t>e8 rc</t>
  </si>
  <si>
    <t>Return to Sender</t>
  </si>
  <si>
    <t>Alicia, Tina, Colby, Keith, Elisabeth all miss target; 4.Rodger (green circle), 3.Nick (yellow circle), 2.Amber, 1. Jerri wins. Jerri vs Amber has to be measured to verify.</t>
  </si>
  <si>
    <t>e8 ic</t>
  </si>
  <si>
    <t>Don't Fence Me In</t>
  </si>
  <si>
    <t>Scoring: Amber 1, Nick 1, Colby 2, Jerri 6, Keith 17 (!), Amber 10… Tina 16. Just short. Keith wins</t>
  </si>
  <si>
    <t>e9 rc</t>
  </si>
  <si>
    <t>Double Play</t>
  </si>
  <si>
    <t>Rd1: Amber/Keith df. Rodger/Tina; Colby/Jerri df. Nick/Elisabeth. Rd.2: Colby/Jerri df. Keith/Amber, Colby &amp; Jerri get a Barrier Reef honeymoon.</t>
  </si>
  <si>
    <t>e9 ic</t>
  </si>
  <si>
    <t>Hanging in the Balance</t>
  </si>
  <si>
    <t>Series of one-on-one balance tests. Rd1 (ropes/perches): Rodger df. Keith; Nick df. Jerri; Colby df. Tina; Amber df. Elisabeth. Rd2 (shaky board) Colby df. Rodger; Nick df. Amber. Rd3 (ropes/floating platforms) Nick df. Colby. Nick wins. 1.Nick, 2.Colby, t-3.Amber,Rodger; t-5.Keith,Jerri,Tina,Elisabeth.</t>
  </si>
  <si>
    <t>e10 rc</t>
  </si>
  <si>
    <t>Survivor Auction</t>
  </si>
  <si>
    <t>1.Nick-4 Doritos for $60. 2.Elisabeth-choc&amp;PB, $260. 3.Amber-Can of Mt.Dew, $80. 4.Nick-3 crackers, $120. 5.Keith-slice of pizza, $180. 6.Tina-cookies &amp; milk $?. 7.Nick-Bud Light &amp; pretzels, $100. 8.Amber-6 fries+ranch, $?. 9.Colby-Iced coffee+energy bar, $280. 10.Elisabeth (w/Tina)-Sandwich,mashed potatoes,beans-$340. 11.Amber-$200 for mystery plate (glass of river water). 12.Rodger-cheeseburger, $320. 13.</t>
  </si>
  <si>
    <t>e10 ic</t>
  </si>
  <si>
    <t>Fire and Water</t>
  </si>
  <si>
    <t>Seesaw with fire on one end, bucket w/ hole on other. Build fire, fire bucket, raise fire to light a fuse. Nick is first to get water, but fire goes out. Keith's fire goes up first, but Colby's is huge, and burns the fuse first.</t>
  </si>
  <si>
    <t>e11 rc</t>
  </si>
  <si>
    <t>End of the Line</t>
  </si>
  <si>
    <t>As seen in Borneo. Colby wins, gets to play cowboy with Probst for a night. Colby 1st, Amber 2nd, Rodger 3rd, Tina 4th, Elisabeth 5th, Keith last.</t>
  </si>
  <si>
    <t>e11 ic</t>
  </si>
  <si>
    <t>Blue Plate Special</t>
  </si>
  <si>
    <t>Each person has three plates, which everyone else tries to break with slingshots and macadamia nuts. 6. Amber first out, then 5.Keith, 4.Tina, 3.Rodger, 2.Elisabeth, 1.Colby wins, taking down Elisabeth's last two plates on his final two shots.</t>
  </si>
  <si>
    <t>e12 rc</t>
  </si>
  <si>
    <t>not counted</t>
  </si>
  <si>
    <t>Survivor.com</t>
  </si>
  <si>
    <t>Loved ones answer 5 outback trivia questions over internet. Tina's family (husband, daughter, son) wins, Tina gets 30-minute chat, $500 Visa spending spree. Keith proposes to his girlfriend.</t>
  </si>
  <si>
    <t>e12 ic</t>
  </si>
  <si>
    <t>Fugitives</t>
  </si>
  <si>
    <t>Contestants are shackled, with five locks. Probst reads story, contestants race to 8 stations, answer Qs, if right, can unlock 1 lock. First back w/shackles &amp; 5 locks wins. Keith drops a lock, Colby wins. Keith 2nd, Elisabeth/Tina 3rd/4th; Rodger 5th.</t>
  </si>
  <si>
    <t>e13 rc</t>
  </si>
  <si>
    <t>Survivor Pentathlon</t>
  </si>
  <si>
    <t>Shackled, blindfolded End-of-the-line, ring a bell (remove blindfold), slide puzzle, get a key (remove shackles), fill bucket, cross balance beam, put in leaky fire/water seesaw bucket, when bucket leaks, build fire, light a fuse. Colby 1st, Elisabeth 2nd, Tina 3rd, Keith still on the balance beam, 4th.</t>
  </si>
  <si>
    <t>e13 ic</t>
  </si>
  <si>
    <t>Memory</t>
  </si>
  <si>
    <t>Final score: Colby 7 matches, Keith 5, Elisabeth 3, Tina 3.</t>
  </si>
  <si>
    <t>e14 ic</t>
  </si>
  <si>
    <t>Fallen Comrades</t>
  </si>
  <si>
    <t>Tina and Colby are tied until the last question, which Colby gets right. Keith is a distant third.</t>
  </si>
  <si>
    <t>Individual challenges</t>
  </si>
  <si>
    <t>MPF</t>
  </si>
  <si>
    <t>Appearances</t>
  </si>
  <si>
    <t>MPF * app</t>
  </si>
  <si>
    <t>E7 IC</t>
  </si>
  <si>
    <t>E8 RC</t>
  </si>
  <si>
    <t>E8 IC</t>
  </si>
  <si>
    <t>E9 IC</t>
  </si>
  <si>
    <t>E10 IC</t>
  </si>
  <si>
    <t>E11 RC</t>
  </si>
  <si>
    <t>E11 IC</t>
  </si>
  <si>
    <t>E12 IC</t>
  </si>
  <si>
    <t>E13 RC</t>
  </si>
  <si>
    <t>E13 F4 IC</t>
  </si>
  <si>
    <t>E14 F3 IC</t>
  </si>
  <si>
    <t># people</t>
  </si>
  <si>
    <t>* E9 RC was pairs, E10 had no RC, just an auction; E12 RC was performed by the loved ones, not the contestants</t>
  </si>
  <si>
    <t>tot days</t>
  </si>
  <si>
    <t>exile days</t>
  </si>
  <si>
    <t>Tina</t>
  </si>
  <si>
    <t>Colby</t>
  </si>
  <si>
    <t>Keith</t>
  </si>
  <si>
    <t>Elisabeth</t>
  </si>
  <si>
    <t>Rodger</t>
  </si>
  <si>
    <t>Amber</t>
  </si>
  <si>
    <t>Nick</t>
  </si>
  <si>
    <t>Jerri</t>
  </si>
  <si>
    <t>Alicia</t>
  </si>
  <si>
    <t>Varner</t>
  </si>
  <si>
    <t>Skupin</t>
  </si>
  <si>
    <t>Kimmi</t>
  </si>
  <si>
    <t>Mitchell</t>
  </si>
  <si>
    <t>Maralyn</t>
  </si>
  <si>
    <t>Kel</t>
  </si>
  <si>
    <t>Debb</t>
  </si>
  <si>
    <t>Immunity challenge</t>
  </si>
  <si>
    <t>F3 Tribal Council voting</t>
  </si>
  <si>
    <t>win?</t>
  </si>
  <si>
    <t>#people</t>
  </si>
  <si>
    <t>win%</t>
  </si>
  <si>
    <t>total win%</t>
  </si>
  <si>
    <t>Reward challenge</t>
  </si>
  <si>
    <t>F4 Tribal Council voting</t>
  </si>
  <si>
    <t>F5 Tribal Council voting</t>
  </si>
  <si>
    <t>*Note: Since the RC was performed by the loved ones, not counted as a challenge</t>
  </si>
  <si>
    <t>F6 Tribal Council voting</t>
  </si>
  <si>
    <t>*Nick votes Keith; Rodger, Elisabeth vote Amber; rest vote Nick</t>
  </si>
  <si>
    <t>F7 Tribal Council voting</t>
  </si>
  <si>
    <t>F8 Tribal Council voting</t>
  </si>
  <si>
    <t>F9 Tribal Council voting</t>
  </si>
  <si>
    <t>*Varner eliminated due to prior votes against</t>
  </si>
  <si>
    <t>F10 Tribal Council voting</t>
  </si>
  <si>
    <t>*Varner had two prior votes (Debb, Ep1; Kimmi, Ep5)</t>
  </si>
  <si>
    <t>(Colby had zero)</t>
  </si>
  <si>
    <t>*Skupin's medevac, which occurred after the RC</t>
  </si>
  <si>
    <t>F11 Tribal Council voting</t>
  </si>
  <si>
    <t>(No vote, due to Skupin's medevac)</t>
  </si>
  <si>
    <t>*No IC, due to Skupin's medevac</t>
  </si>
  <si>
    <t>F12 Tribal Council voting</t>
  </si>
  <si>
    <t>*Mitchell eliminated due to prior votes</t>
  </si>
  <si>
    <t>F13 Tribal Council voting</t>
  </si>
  <si>
    <t>*Mitchell had 1 prior vote, from Keith</t>
  </si>
  <si>
    <t>*Keith had zero prior votes</t>
  </si>
  <si>
    <t>Maralyn voted for Jerri; Keith for Mitchell, rest for Maralyn</t>
  </si>
  <si>
    <t>F14 Tribal Council voting</t>
  </si>
  <si>
    <t>F15 Tribal Council voting</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</si>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</sst>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font>
    <font/>
    <font>
      <sz val="10.0"/>
      <name val="Arial"/>
    </font>
    <font>
      <name val="Arial"/>
    </font>
    <font>
      <b/>
      <name val="Arial"/>
    </font>
    <font>
      <b/>
    </font>
    <font>
      <b/>
      <sz val="10.0"/>
      <name val="Arial"/>
    </font>
  </fonts>
  <fills count="9">
    <fill>
      <patternFill patternType="none"/>
    </fill>
    <fill>
      <patternFill patternType="lightGray"/>
    </fill>
    <fill>
      <patternFill patternType="solid">
        <fgColor rgb="FFD8D8D8"/>
        <bgColor rgb="FFD8D8D8"/>
      </patternFill>
    </fill>
    <fill>
      <patternFill patternType="solid">
        <fgColor rgb="FFFFFF00"/>
        <bgColor rgb="FFFFFF00"/>
      </patternFill>
    </fill>
    <fill>
      <patternFill patternType="solid">
        <fgColor rgb="FF7F7F7F"/>
        <bgColor rgb="FF7F7F7F"/>
      </patternFill>
    </fill>
    <fill>
      <patternFill patternType="solid">
        <fgColor rgb="FF00FFFF"/>
        <bgColor rgb="FF00FFFF"/>
      </patternFill>
    </fill>
    <fill>
      <patternFill patternType="solid">
        <fgColor rgb="FFDDD9C3"/>
        <bgColor rgb="FFDDD9C3"/>
      </patternFill>
    </fill>
    <fill>
      <patternFill patternType="solid">
        <fgColor rgb="FF000000"/>
        <bgColor rgb="FF000000"/>
      </patternFill>
    </fill>
    <fill>
      <patternFill patternType="solid">
        <fgColor rgb="FFF2F2F2"/>
        <bgColor rgb="FFF2F2F2"/>
      </patternFill>
    </fill>
  </fills>
  <borders count="11">
    <border/>
    <border>
      <left/>
      <top/>
      <bottom/>
    </border>
    <border>
      <left/>
      <top/>
      <bottom style="thin">
        <color rgb="FF000000"/>
      </bottom>
    </border>
    <border>
      <right/>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bottom" wrapText="0"/>
    </xf>
    <xf borderId="0" fillId="2" fontId="2" numFmtId="0" xfId="0" applyAlignment="1" applyFill="1" applyFont="1">
      <alignment shrinkToFit="0" vertical="bottom" wrapText="0"/>
    </xf>
    <xf borderId="0" fillId="3" fontId="2" numFmtId="0" xfId="0" applyAlignment="1" applyFill="1" applyFont="1">
      <alignment shrinkToFit="0" vertical="bottom" wrapText="0"/>
    </xf>
    <xf borderId="1" fillId="3" fontId="2" numFmtId="0" xfId="0" applyAlignment="1" applyBorder="1" applyFont="1">
      <alignment shrinkToFit="0" vertical="bottom" wrapText="0"/>
    </xf>
    <xf borderId="0" fillId="0" fontId="2" numFmtId="2" xfId="0" applyAlignment="1" applyFont="1" applyNumberFormat="1">
      <alignment shrinkToFit="0" vertical="bottom" wrapText="0"/>
    </xf>
    <xf borderId="0" fillId="0" fontId="2" numFmtId="1" xfId="0" applyAlignment="1" applyFont="1" applyNumberFormat="1">
      <alignment shrinkToFit="0" vertical="bottom" wrapText="0"/>
    </xf>
    <xf borderId="0" fillId="4" fontId="2" numFmtId="164" xfId="0" applyAlignment="1" applyFill="1" applyFont="1" applyNumberFormat="1">
      <alignment shrinkToFit="0" vertical="bottom" wrapText="0"/>
    </xf>
    <xf borderId="0" fillId="3" fontId="2" numFmtId="2" xfId="0" applyAlignment="1" applyFont="1" applyNumberFormat="1">
      <alignment shrinkToFit="0" vertical="bottom" wrapText="0"/>
    </xf>
    <xf borderId="1" fillId="5" fontId="2" numFmtId="0" xfId="0" applyAlignment="1" applyBorder="1" applyFill="1" applyFont="1">
      <alignment shrinkToFit="0" vertical="bottom" wrapText="0"/>
    </xf>
    <xf borderId="2" fillId="5" fontId="2" numFmtId="0" xfId="0" applyAlignment="1" applyBorder="1" applyFont="1">
      <alignment shrinkToFit="0" vertical="bottom" wrapText="0"/>
    </xf>
    <xf borderId="0" fillId="6" fontId="2" numFmtId="0" xfId="0" applyAlignment="1" applyFill="1" applyFont="1">
      <alignment shrinkToFit="0" vertical="bottom" wrapText="0"/>
    </xf>
    <xf borderId="0" fillId="6" fontId="2" numFmtId="2" xfId="0" applyAlignment="1" applyFont="1" applyNumberFormat="1">
      <alignment shrinkToFit="0" vertical="bottom" wrapText="0"/>
    </xf>
    <xf borderId="0" fillId="7" fontId="3" numFmtId="0" xfId="0" applyAlignment="1" applyFill="1" applyFont="1">
      <alignment vertical="bottom"/>
    </xf>
    <xf borderId="3" fillId="0" fontId="4" numFmtId="0" xfId="0" applyAlignment="1" applyBorder="1" applyFont="1">
      <alignment shrinkToFit="0" vertical="bottom" wrapText="0"/>
    </xf>
    <xf borderId="3" fillId="0" fontId="3" numFmtId="0" xfId="0" applyAlignment="1" applyBorder="1" applyFont="1">
      <alignment vertical="bottom"/>
    </xf>
    <xf borderId="0" fillId="0" fontId="3" numFmtId="0" xfId="0" applyAlignment="1" applyFont="1">
      <alignment vertical="bottom"/>
    </xf>
    <xf borderId="4" fillId="0" fontId="3" numFmtId="0" xfId="0" applyAlignment="1" applyBorder="1" applyFont="1">
      <alignment vertical="bottom"/>
    </xf>
    <xf borderId="5" fillId="3" fontId="2" numFmtId="0" xfId="0" applyAlignment="1" applyBorder="1" applyFont="1">
      <alignment shrinkToFit="0" vertical="bottom" wrapText="0"/>
    </xf>
    <xf borderId="5" fillId="6" fontId="2" numFmtId="0" xfId="0" applyAlignment="1" applyBorder="1" applyFont="1">
      <alignment shrinkToFit="0" vertical="bottom" wrapText="0"/>
    </xf>
    <xf borderId="6" fillId="3" fontId="2" numFmtId="2" xfId="0" applyAlignment="1" applyBorder="1" applyFont="1" applyNumberFormat="1">
      <alignment shrinkToFit="0" vertical="bottom" wrapText="0"/>
    </xf>
    <xf borderId="6" fillId="6" fontId="2" numFmtId="2" xfId="0" applyAlignment="1" applyBorder="1" applyFont="1" applyNumberFormat="1">
      <alignment shrinkToFit="0" vertical="bottom" wrapText="0"/>
    </xf>
    <xf borderId="0" fillId="5" fontId="2" numFmtId="0" xfId="0" applyAlignment="1" applyFont="1">
      <alignment shrinkToFit="0" vertical="bottom" wrapText="0"/>
    </xf>
    <xf borderId="7" fillId="3" fontId="2" numFmtId="2" xfId="0" applyAlignment="1" applyBorder="1" applyFont="1" applyNumberFormat="1">
      <alignment shrinkToFit="0" vertical="bottom" wrapText="0"/>
    </xf>
    <xf borderId="7" fillId="6" fontId="2" numFmtId="2" xfId="0" applyAlignment="1" applyBorder="1" applyFont="1" applyNumberFormat="1">
      <alignment shrinkToFit="0" vertical="bottom" wrapText="0"/>
    </xf>
    <xf borderId="0" fillId="7" fontId="1" numFmtId="0" xfId="0" applyFont="1"/>
    <xf borderId="0" fillId="0" fontId="5" numFmtId="0" xfId="0" applyAlignment="1" applyFont="1">
      <alignment readingOrder="0"/>
    </xf>
    <xf borderId="0" fillId="0" fontId="2" numFmtId="0" xfId="0" applyAlignment="1" applyFont="1">
      <alignment shrinkToFit="0" vertical="bottom" wrapText="1"/>
    </xf>
    <xf borderId="8" fillId="7" fontId="2" numFmtId="0" xfId="0" applyAlignment="1" applyBorder="1" applyFont="1">
      <alignment shrinkToFit="0" vertical="bottom" wrapText="0"/>
    </xf>
    <xf borderId="0" fillId="7" fontId="2" numFmtId="0" xfId="0" applyAlignment="1" applyFont="1">
      <alignment shrinkToFit="0" vertical="bottom" wrapText="0"/>
    </xf>
    <xf borderId="0" fillId="0" fontId="6" numFmtId="0" xfId="0" applyAlignment="1" applyFont="1">
      <alignment shrinkToFit="0" vertical="bottom" wrapText="0"/>
    </xf>
    <xf borderId="0" fillId="6" fontId="1" numFmtId="0" xfId="0" applyAlignment="1" applyFont="1">
      <alignment readingOrder="0"/>
    </xf>
    <xf borderId="8" fillId="3" fontId="2" numFmtId="0" xfId="0" applyAlignment="1" applyBorder="1" applyFont="1">
      <alignment readingOrder="0" shrinkToFit="0" vertical="bottom" wrapText="0"/>
    </xf>
    <xf borderId="8" fillId="2" fontId="2" numFmtId="2" xfId="0" applyAlignment="1" applyBorder="1" applyFont="1" applyNumberFormat="1">
      <alignment shrinkToFit="0" vertical="bottom" wrapText="0"/>
    </xf>
    <xf borderId="8" fillId="3" fontId="2" numFmtId="0" xfId="0" applyAlignment="1" applyBorder="1" applyFont="1">
      <alignment shrinkToFit="0" vertical="bottom" wrapText="0"/>
    </xf>
    <xf borderId="8" fillId="5" fontId="2" numFmtId="0" xfId="0" applyAlignment="1" applyBorder="1" applyFont="1">
      <alignment readingOrder="0" shrinkToFit="0" vertical="bottom" wrapText="0"/>
    </xf>
    <xf borderId="9" fillId="5" fontId="2" numFmtId="0" xfId="0" applyAlignment="1" applyBorder="1" applyFont="1">
      <alignment shrinkToFit="0" vertical="bottom" wrapText="0"/>
    </xf>
    <xf borderId="8" fillId="2" fontId="2" numFmtId="0" xfId="0" applyAlignment="1" applyBorder="1" applyFont="1">
      <alignment shrinkToFit="0" vertical="bottom" wrapText="0"/>
    </xf>
    <xf borderId="9" fillId="2" fontId="2" numFmtId="0" xfId="0" applyAlignment="1" applyBorder="1" applyFont="1">
      <alignment shrinkToFit="0" vertical="bottom" wrapText="0"/>
    </xf>
    <xf borderId="10" fillId="3" fontId="2" numFmtId="0" xfId="0" applyAlignment="1" applyBorder="1" applyFont="1">
      <alignment shrinkToFit="0" vertical="bottom" wrapText="0"/>
    </xf>
    <xf borderId="10" fillId="0" fontId="2" numFmtId="0" xfId="0" applyAlignment="1" applyBorder="1" applyFont="1">
      <alignment shrinkToFit="0" vertical="bottom" wrapText="0"/>
    </xf>
    <xf borderId="10" fillId="2" fontId="2" numFmtId="0" xfId="0" applyAlignment="1" applyBorder="1" applyFont="1">
      <alignment shrinkToFit="0" vertical="bottom" wrapText="0"/>
    </xf>
    <xf borderId="8" fillId="5" fontId="2" numFmtId="0" xfId="0" applyAlignment="1" applyBorder="1" applyFont="1">
      <alignment shrinkToFit="0" vertical="bottom" wrapText="0"/>
    </xf>
    <xf borderId="10" fillId="5" fontId="2" numFmtId="0" xfId="0" applyAlignment="1" applyBorder="1" applyFont="1">
      <alignment shrinkToFit="0" vertical="bottom" wrapText="0"/>
    </xf>
    <xf borderId="8" fillId="4" fontId="2" numFmtId="0" xfId="0" applyAlignment="1" applyBorder="1" applyFont="1">
      <alignment shrinkToFit="0" vertical="bottom" wrapText="0"/>
    </xf>
    <xf borderId="8" fillId="8" fontId="2"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5" width="6.71"/>
  </cols>
  <sheetData>
    <row r="1" ht="12.0" customHeight="1">
      <c r="A1" s="1" t="s">
        <v>0</v>
      </c>
      <c r="B1" s="2"/>
      <c r="C1" s="2" t="s">
        <v>1</v>
      </c>
      <c r="D1" t="s">
        <v>2</v>
      </c>
      <c r="E1" t="s">
        <v>3</v>
      </c>
      <c r="F1" s="2" t="s">
        <v>4</v>
      </c>
      <c r="G1" t="s">
        <v>5</v>
      </c>
      <c r="H1" t="s">
        <v>6</v>
      </c>
      <c r="I1" t="s">
        <v>7</v>
      </c>
      <c r="J1" t="s">
        <v>8</v>
      </c>
      <c r="K1" t="s">
        <v>9</v>
      </c>
      <c r="L1" t="s">
        <v>10</v>
      </c>
      <c r="M1" s="3"/>
      <c r="N1" t="s">
        <v>11</v>
      </c>
      <c r="O1" t="s">
        <v>12</v>
      </c>
      <c r="P1" s="2" t="s">
        <v>13</v>
      </c>
      <c r="Q1" s="4" t="s">
        <v>14</v>
      </c>
      <c r="S1" t="s">
        <v>15</v>
      </c>
      <c r="T1" t="s">
        <v>16</v>
      </c>
      <c r="U1" t="s">
        <v>17</v>
      </c>
      <c r="V1" t="s">
        <v>18</v>
      </c>
      <c r="W1" t="s">
        <v>19</v>
      </c>
      <c r="X1" t="s">
        <v>20</v>
      </c>
      <c r="Z1" t="s">
        <v>21</v>
      </c>
      <c r="AA1" t="s">
        <v>22</v>
      </c>
      <c r="AB1" t="s">
        <v>23</v>
      </c>
      <c r="AC1" t="s">
        <v>24</v>
      </c>
      <c r="AD1" t="s">
        <v>25</v>
      </c>
      <c r="AE1" t="s">
        <v>26</v>
      </c>
      <c r="AF1" t="s">
        <v>27</v>
      </c>
    </row>
    <row r="2" ht="12.0" customHeight="1">
      <c r="A2" s="5" t="s">
        <v>28</v>
      </c>
      <c r="C2" s="6">
        <f>SUM('e1'!B2,'e2'!B2,'e3'!B2,'e4'!B2,'e5'!B2,'e6'!B2,'e7'!B2,'e8'!B2,'e9'!B2,'e10'!B2,'e11'!B2,'e12'!B2,'e13'!B2,'e14'!B2)</f>
        <v>0.5928571429</v>
      </c>
      <c r="D2" s="6">
        <f>SUM('e1'!C2,'e2'!C2,'e3'!C2,'e4'!C2,'e5'!C2,'e6'!C2,'e7'!C2,'e8'!C2,'e9'!C2,'e10'!C2,'e11'!C2,'e12'!C2,'e13'!C2,'e14'!C2)</f>
        <v>13.09404762</v>
      </c>
      <c r="E2" s="6">
        <f t="shared" ref="E2:E17" si="3">C2/D2</f>
        <v>0.04527684335</v>
      </c>
      <c r="F2" s="7">
        <f>SUM('e1'!E2,'e2'!E2,'e3'!E2,'e4'!E2,'e5'!E2,'e6'!E2,'e7'!E2,'e8'!E2,'e9'!E2,'e10'!E2,'e11'!E2,'e12'!E2,'e13'!E2,'e14'!E2)</f>
        <v>0</v>
      </c>
      <c r="G2">
        <f>SUM('e1'!F2,'e2'!F2,'e3'!F2,'e4'!F2,'e5'!F2,'e6'!F2,'e7'!F2,'e8'!F2,'e9'!F2,'e10'!F2,'e11'!F2,'e12'!F2,'e13'!F2,'e14'!F2)</f>
        <v>11</v>
      </c>
      <c r="H2">
        <f>SUM('e1'!G2,'e2'!G2,'e3'!G2,'e4'!G2,'e5'!G2,'e6'!G2,'e7'!G2,'e8'!G2,'e9'!G2,'e10'!G2,'e11'!G2,'e12'!G2,'e13'!G2,'e14'!G2)</f>
        <v>0</v>
      </c>
      <c r="I2">
        <f>SUM('e1'!H2,'e2'!H2,'e3'!H2,'e4'!H2,'e5'!H2,'e6'!H2,'e7'!H2,'e8'!H2,'e9'!H2,'e10'!H2,'e11'!H2,'e12'!H2,'e13'!H2,'e14'!H2)</f>
        <v>73</v>
      </c>
      <c r="J2">
        <f>SUM('e1'!I2,'e2'!I2,'e3'!I2,'e4'!I2,'e5'!I2,'e6'!I2,'e7'!I2,'e8'!I2,'e9'!I2,'e10'!I2,'e11'!I2,'e12'!I2,'e13'!I2,'e14'!I2)</f>
        <v>11</v>
      </c>
      <c r="K2" s="6">
        <f t="shared" ref="K2:K17" si="4">(G2-(H2/I2))/J2</f>
        <v>1</v>
      </c>
      <c r="L2">
        <f>'e1'!J2+'e2'!J2+'e3'!J2+'e4'!J2+'e5'!J2+'e6'!J2+'e7'!J2+'e8'!J2+'e9'!J2+'e10'!J2+'e11'!J2+'e12'!J2+'e13'!J2+'e14'!J2</f>
        <v>10</v>
      </c>
      <c r="M2" s="8"/>
      <c r="N2">
        <f>SUM('e1'!L2,'e2'!L2,'e3'!L2,'e4'!L2,'e5'!L2,'e6'!L2,'e7'!L2,'e8'!L2,'e9'!L2,'e10'!L2,'e11'!L2,'e12'!L2,'e13'!L2,'e14'!L2)</f>
        <v>4</v>
      </c>
      <c r="O2">
        <f>SUM('e1'!M2,'e2'!M2,'e3'!M2,'e4'!M2,'e5'!M2,'e6'!M2,'e7'!M2,'e8'!M2,'e9'!M2,'e10'!M2,'e11'!M2,'e12'!M2,'e13'!M2,'e14'!M2)</f>
        <v>7</v>
      </c>
      <c r="P2" s="6">
        <f t="shared" ref="P2:P17" si="5">N2/O2</f>
        <v>0.5714285714</v>
      </c>
      <c r="Q2" s="9">
        <f t="shared" ref="Q2:Q17" si="6">E2+K2+P2</f>
        <v>1.616705415</v>
      </c>
      <c r="S2">
        <f>SUM('e7'!S2+'e8'!S2+'e9'!S2+'e10'!S2+'e11'!S2+'e12'!S2+'e13'!S2+'e14'!S2)</f>
        <v>3</v>
      </c>
      <c r="T2">
        <f>SUM('e7'!T2+'e8'!T2+'e9'!T2+'e10'!T2+'e11'!T2+'e12'!T2+'e13'!T2+'e14'!T2)</f>
        <v>0</v>
      </c>
      <c r="U2">
        <f>SUM('e7'!U2+'e8'!U2+'e9'!U2+'e10'!U2+'e11'!U2+'e12'!U2+'e13'!U2+'e14'!U2)</f>
        <v>8</v>
      </c>
      <c r="V2">
        <f>SUM('e7'!V2+'e8'!V2+'e9'!V2+'e10'!V2+'e11'!V2+'e12'!V2+'e13'!V2+'e14'!V2)</f>
        <v>0</v>
      </c>
      <c r="W2">
        <f t="shared" ref="W2:X2" si="1">SUM(S2+U2)</f>
        <v>11</v>
      </c>
      <c r="X2">
        <f t="shared" si="1"/>
        <v>0</v>
      </c>
      <c r="Z2">
        <f>'e1'!X2+'e2'!X2+'e3'!X2+'e4'!X2+'e5'!X2+'e6'!X2+'e7'!X2+'e8'!X2+'e9'!X2+'e10'!X2+'e11'!X2+'e12'!X2+'e13'!X2+'e14'!X2</f>
        <v>6</v>
      </c>
      <c r="AA2">
        <f>'e1'!Y2+'e2'!Y2+'e3'!Y2+'e4'!Y2+'e5'!Y2+'e6'!Y2+'e7'!Y2+'e8'!Y2+'e9'!Y2+'e10'!Y2+'e11'!Y2+'e12'!Y2+'e13'!Y2+'e14'!Y2</f>
        <v>2</v>
      </c>
      <c r="AB2">
        <f>'e1'!Z2+'e2'!Z2+'e3'!Z2+'e4'!Z2+'e5'!Z2+'e6'!Z2+'e7'!Z2+'e8'!Z2+'e9'!Z2+'e10'!Z2+'e11'!Z2+'e12'!Z2+'e13'!Z2+'e14'!Z2</f>
        <v>5</v>
      </c>
      <c r="AC2">
        <f>'e1'!AA2+'e2'!AA2+'e3'!AA2+'e4'!AA2+'e5'!AA2+'e6'!AA2+'e7'!AA2+'e8'!AA2+'e9'!AA2+'e10'!AA2+'e11'!AA2+'e12'!AA2+'e13'!AA2+'e14'!AA2</f>
        <v>2</v>
      </c>
      <c r="AD2">
        <f t="shared" ref="AD2:AE2" si="2">Z2+AB2</f>
        <v>11</v>
      </c>
      <c r="AE2">
        <f t="shared" si="2"/>
        <v>4</v>
      </c>
      <c r="AF2" s="6">
        <f t="shared" ref="AF2:AF17" si="9">AE2/AD2</f>
        <v>0.3636363636</v>
      </c>
    </row>
    <row r="3" ht="12.0" customHeight="1">
      <c r="A3" s="5" t="s">
        <v>29</v>
      </c>
      <c r="C3" s="6">
        <f>SUM('e1'!B3,'e2'!B3,'e3'!B3,'e4'!B3,'e5'!B3,'e6'!B3,'e7'!B3,'e8'!B3,'e9'!B3,'e10'!B3,'e11'!B3,'e12'!B3,'e13'!B3,'e14'!B3)</f>
        <v>8.092857143</v>
      </c>
      <c r="D3" s="6">
        <f>SUM('e1'!C3,'e2'!C3,'e3'!C3,'e4'!C3,'e5'!C3,'e6'!C3,'e7'!C3,'e8'!C3,'e9'!C3,'e10'!C3,'e11'!C3,'e12'!C3,'e13'!C3,'e14'!C3)</f>
        <v>13.09404762</v>
      </c>
      <c r="E3" s="6">
        <f t="shared" si="3"/>
        <v>0.6180561869</v>
      </c>
      <c r="F3" s="7">
        <f>SUM('e1'!E3,'e2'!E3,'e3'!E3,'e4'!E3,'e5'!E3,'e6'!E3,'e7'!E3,'e8'!E3,'e9'!E3,'e10'!E3,'e11'!E3,'e12'!E3,'e13'!E3,'e14'!E3)</f>
        <v>0</v>
      </c>
      <c r="G3">
        <f>SUM('e1'!F3,'e2'!F3,'e3'!F3,'e4'!F3,'e5'!F3,'e6'!F3,'e7'!F3,'e8'!F3,'e9'!F3,'e10'!F3,'e11'!F3,'e12'!F3,'e13'!F3,'e14'!F3)</f>
        <v>10</v>
      </c>
      <c r="H3">
        <f>SUM('e1'!G3,'e2'!G3,'e3'!G3,'e4'!G3,'e5'!G3,'e6'!G3,'e7'!G3,'e8'!G3,'e9'!G3,'e10'!G3,'e11'!G3,'e12'!G3,'e13'!G3,'e14'!G3)</f>
        <v>5</v>
      </c>
      <c r="I3">
        <f>SUM('e1'!H3,'e2'!H3,'e3'!H3,'e4'!H3,'e5'!H3,'e6'!H3,'e7'!H3,'e8'!H3,'e9'!H3,'e10'!H3,'e11'!H3,'e12'!H3,'e13'!H3,'e14'!H3)</f>
        <v>73</v>
      </c>
      <c r="J3">
        <f>SUM('e1'!I3,'e2'!I3,'e3'!I3,'e4'!I3,'e5'!I3,'e6'!I3,'e7'!I3,'e8'!I3,'e9'!I3,'e10'!I3,'e11'!I3,'e12'!I3,'e13'!I3,'e14'!I3)</f>
        <v>11</v>
      </c>
      <c r="K3" s="6">
        <f t="shared" si="4"/>
        <v>0.902864259</v>
      </c>
      <c r="L3">
        <f>'e1'!J3+'e2'!J3+'e3'!J3+'e4'!J3+'e5'!J3+'e6'!J3+'e7'!J3+'e8'!J3+'e9'!J3+'e10'!J3+'e11'!J3+'e12'!J3+'e13'!J3+'e14'!J3</f>
        <v>9</v>
      </c>
      <c r="M3" s="8"/>
      <c r="N3">
        <f>SUM('e1'!L3,'e2'!L3,'e3'!L3,'e4'!L3,'e5'!L3,'e6'!L3,'e7'!L3,'e8'!L3,'e9'!L3,'e10'!L3,'e11'!L3,'e12'!L3,'e13'!L3,'e14'!L3)</f>
        <v>3</v>
      </c>
      <c r="O3">
        <f>SUM('e1'!M3,'e2'!M3,'e3'!M3,'e4'!M3,'e5'!M3,'e6'!M3,'e7'!M3,'e8'!M3,'e9'!M3,'e10'!M3,'e11'!M3,'e12'!M3,'e13'!M3,'e14'!M3)</f>
        <v>7</v>
      </c>
      <c r="P3" s="6">
        <f t="shared" si="5"/>
        <v>0.4285714286</v>
      </c>
      <c r="Q3" s="9">
        <f t="shared" si="6"/>
        <v>1.949491875</v>
      </c>
      <c r="S3">
        <f>SUM('e7'!S3+'e8'!S3+'e9'!S3+'e10'!S3+'e11'!S3+'e12'!S3+'e13'!S3+'e14'!S3)</f>
        <v>3</v>
      </c>
      <c r="T3">
        <f>SUM('e7'!T3+'e8'!T3+'e9'!T3+'e10'!T3+'e11'!T3+'e12'!T3+'e13'!T3+'e14'!T3)</f>
        <v>2</v>
      </c>
      <c r="U3">
        <f>SUM('e7'!U3+'e8'!U3+'e9'!U3+'e10'!U3+'e11'!U3+'e12'!U3+'e13'!U3+'e14'!U3)</f>
        <v>8</v>
      </c>
      <c r="V3">
        <f>SUM('e7'!V3+'e8'!V3+'e9'!V3+'e10'!V3+'e11'!V3+'e12'!V3+'e13'!V3+'e14'!V3)</f>
        <v>5</v>
      </c>
      <c r="W3">
        <f t="shared" ref="W3:X3" si="7">SUM(S3+U3)</f>
        <v>11</v>
      </c>
      <c r="X3">
        <f t="shared" si="7"/>
        <v>7</v>
      </c>
      <c r="Z3">
        <f>'e1'!X3+'e2'!X3+'e3'!X3+'e4'!X3+'e5'!X3+'e6'!X3+'e7'!X3+'e8'!X3+'e9'!X3+'e10'!X3+'e11'!X3+'e12'!X3+'e13'!X3+'e14'!X3</f>
        <v>6</v>
      </c>
      <c r="AA3">
        <f>'e1'!Y3+'e2'!Y3+'e3'!Y3+'e4'!Y3+'e5'!Y3+'e6'!Y3+'e7'!Y3+'e8'!Y3+'e9'!Y3+'e10'!Y3+'e11'!Y3+'e12'!Y3+'e13'!Y3+'e14'!Y3</f>
        <v>3</v>
      </c>
      <c r="AB3">
        <f>'e1'!Z3+'e2'!Z3+'e3'!Z3+'e4'!Z3+'e5'!Z3+'e6'!Z3+'e7'!Z3+'e8'!Z3+'e9'!Z3+'e10'!Z3+'e11'!Z3+'e12'!Z3+'e13'!Z3+'e14'!Z3</f>
        <v>5</v>
      </c>
      <c r="AC3">
        <f>'e1'!AA3+'e2'!AA3+'e3'!AA3+'e4'!AA3+'e5'!AA3+'e6'!AA3+'e7'!AA3+'e8'!AA3+'e9'!AA3+'e10'!AA3+'e11'!AA3+'e12'!AA3+'e13'!AA3+'e14'!AA3</f>
        <v>2</v>
      </c>
      <c r="AD3">
        <f t="shared" ref="AD3:AE3" si="8">Z3+AB3</f>
        <v>11</v>
      </c>
      <c r="AE3">
        <f t="shared" si="8"/>
        <v>5</v>
      </c>
      <c r="AF3" s="6">
        <f t="shared" si="9"/>
        <v>0.4545454545</v>
      </c>
    </row>
    <row r="4" ht="12.0" customHeight="1">
      <c r="A4" s="5" t="s">
        <v>30</v>
      </c>
      <c r="C4" s="6">
        <f>SUM('e1'!B4,'e2'!B4,'e3'!B4,'e4'!B4,'e5'!B4,'e6'!B4,'e7'!B4,'e8'!B4,'e9'!B4,'e10'!B4,'e11'!B4,'e12'!B4,'e13'!B4,'e14'!B4)</f>
        <v>2.592857143</v>
      </c>
      <c r="D4" s="6">
        <f>SUM('e1'!C4,'e2'!C4,'e3'!C4,'e4'!C4,'e5'!C4,'e6'!C4,'e7'!C4,'e8'!C4,'e9'!C4,'e10'!C4,'e11'!C4,'e12'!C4,'e13'!C4,'e14'!C4)</f>
        <v>13.09404762</v>
      </c>
      <c r="E4" s="6">
        <f t="shared" si="3"/>
        <v>0.1980180016</v>
      </c>
      <c r="F4" s="7">
        <f>SUM('e1'!E4,'e2'!E4,'e3'!E4,'e4'!E4,'e5'!E4,'e6'!E4,'e7'!E4,'e8'!E4,'e9'!E4,'e10'!E4,'e11'!E4,'e12'!E4,'e13'!E4,'e14'!E4)</f>
        <v>0</v>
      </c>
      <c r="G4">
        <f>SUM('e1'!F4,'e2'!F4,'e3'!F4,'e4'!F4,'e5'!F4,'e6'!F4,'e7'!F4,'e8'!F4,'e9'!F4,'e10'!F4,'e11'!F4,'e12'!F4,'e13'!F4,'e14'!F4)</f>
        <v>9</v>
      </c>
      <c r="H4">
        <f>SUM('e1'!G4,'e2'!G4,'e3'!G4,'e4'!G4,'e5'!G4,'e6'!G4,'e7'!G4,'e8'!G4,'e9'!G4,'e10'!G4,'e11'!G4,'e12'!G4,'e13'!G4,'e14'!G4)</f>
        <v>8</v>
      </c>
      <c r="I4">
        <f>SUM('e1'!H4,'e2'!H4,'e3'!H4,'e4'!H4,'e5'!H4,'e6'!H4,'e7'!H4,'e8'!H4,'e9'!H4,'e10'!H4,'e11'!H4,'e12'!H4,'e13'!H4,'e14'!H4)</f>
        <v>73</v>
      </c>
      <c r="J4">
        <f>SUM('e1'!I4,'e2'!I4,'e3'!I4,'e4'!I4,'e5'!I4,'e6'!I4,'e7'!I4,'e8'!I4,'e9'!I4,'e10'!I4,'e11'!I4,'e12'!I4,'e13'!I4,'e14'!I4)</f>
        <v>11</v>
      </c>
      <c r="K4" s="6">
        <f t="shared" si="4"/>
        <v>0.8082191781</v>
      </c>
      <c r="L4">
        <f>'e1'!J4+'e2'!J4+'e3'!J4+'e4'!J4+'e5'!J4+'e6'!J4+'e7'!J4+'e8'!J4+'e9'!J4+'e10'!J4+'e11'!J4+'e12'!J4+'e13'!J4+'e14'!J4</f>
        <v>6</v>
      </c>
      <c r="M4" s="8"/>
      <c r="N4">
        <f>SUM('e1'!L4,'e2'!L4,'e3'!L4,'e4'!L4,'e5'!L4,'e6'!L4,'e7'!L4,'e8'!L4,'e9'!L4,'e10'!L4,'e11'!L4,'e12'!L4,'e13'!L4,'e14'!L4)</f>
        <v>0</v>
      </c>
      <c r="O4">
        <f>SUM('e1'!M4,'e2'!M4,'e3'!M4,'e4'!M4,'e5'!M4,'e6'!M4,'e7'!M4,'e8'!M4,'e9'!M4,'e10'!M4,'e11'!M4,'e12'!M4,'e13'!M4,'e14'!M4)</f>
        <v>7</v>
      </c>
      <c r="P4" s="2">
        <f t="shared" si="5"/>
        <v>0</v>
      </c>
      <c r="Q4" s="9">
        <f t="shared" si="6"/>
        <v>1.00623718</v>
      </c>
      <c r="S4">
        <f>SUM('e7'!S4+'e8'!S4+'e9'!S4+'e10'!S4+'e11'!S4+'e12'!S4+'e13'!S4+'e14'!S4)</f>
        <v>3</v>
      </c>
      <c r="T4">
        <f>SUM('e7'!T4+'e8'!T4+'e9'!T4+'e10'!T4+'e11'!T4+'e12'!T4+'e13'!T4+'e14'!T4)</f>
        <v>0</v>
      </c>
      <c r="U4">
        <f>SUM('e7'!U4+'e8'!U4+'e9'!U4+'e10'!U4+'e11'!U4+'e12'!U4+'e13'!U4+'e14'!U4)</f>
        <v>8</v>
      </c>
      <c r="V4">
        <f>SUM('e7'!V4+'e8'!V4+'e9'!V4+'e10'!V4+'e11'!V4+'e12'!V4+'e13'!V4+'e14'!V4)</f>
        <v>2</v>
      </c>
      <c r="W4">
        <f t="shared" ref="W4:X4" si="10">SUM(S4+U4)</f>
        <v>11</v>
      </c>
      <c r="X4">
        <f t="shared" si="10"/>
        <v>2</v>
      </c>
      <c r="Z4">
        <f>'e1'!X4+'e2'!X4+'e3'!X4+'e4'!X4+'e5'!X4+'e6'!X4+'e7'!X4+'e8'!X4+'e9'!X4+'e10'!X4+'e11'!X4+'e12'!X4+'e13'!X4+'e14'!X4</f>
        <v>6</v>
      </c>
      <c r="AA4">
        <f>'e1'!Y4+'e2'!Y4+'e3'!Y4+'e4'!Y4+'e5'!Y4+'e6'!Y4+'e7'!Y4+'e8'!Y4+'e9'!Y4+'e10'!Y4+'e11'!Y4+'e12'!Y4+'e13'!Y4+'e14'!Y4</f>
        <v>2</v>
      </c>
      <c r="AB4">
        <f>'e1'!Z4+'e2'!Z4+'e3'!Z4+'e4'!Z4+'e5'!Z4+'e6'!Z4+'e7'!Z4+'e8'!Z4+'e9'!Z4+'e10'!Z4+'e11'!Z4+'e12'!Z4+'e13'!Z4+'e14'!Z4</f>
        <v>5</v>
      </c>
      <c r="AC4">
        <f>'e1'!AA4+'e2'!AA4+'e3'!AA4+'e4'!AA4+'e5'!AA4+'e6'!AA4+'e7'!AA4+'e8'!AA4+'e9'!AA4+'e10'!AA4+'e11'!AA4+'e12'!AA4+'e13'!AA4+'e14'!AA4</f>
        <v>2</v>
      </c>
      <c r="AD4">
        <f t="shared" ref="AD4:AE4" si="11">Z4+AB4</f>
        <v>11</v>
      </c>
      <c r="AE4">
        <f t="shared" si="11"/>
        <v>4</v>
      </c>
      <c r="AF4" s="6">
        <f t="shared" si="9"/>
        <v>0.3636363636</v>
      </c>
    </row>
    <row r="5" ht="12.0" customHeight="1">
      <c r="A5" s="10" t="s">
        <v>31</v>
      </c>
      <c r="C5" s="6">
        <f>SUM('e1'!B5,'e2'!B5,'e3'!B5,'e4'!B5,'e5'!B5,'e6'!B5,'e7'!B5,'e8'!B5,'e9'!B5,'e10'!B5,'e11'!B5,'e12'!B5,'e13'!B5,'e14'!B5)</f>
        <v>0.9714285714</v>
      </c>
      <c r="D5" s="6">
        <f>SUM('e1'!C5,'e2'!C5,'e3'!C5,'e4'!C5,'e5'!C5,'e6'!C5,'e7'!C5,'e8'!C5,'e9'!C5,'e10'!C5,'e11'!C5,'e12'!C5,'e13'!C5,'e14'!C5)</f>
        <v>12.025</v>
      </c>
      <c r="E5" s="6">
        <f t="shared" si="3"/>
        <v>0.08078408078</v>
      </c>
      <c r="F5" s="7">
        <f>SUM('e1'!E5,'e2'!E5,'e3'!E5,'e4'!E5,'e5'!E5,'e6'!E5,'e7'!E5,'e8'!E5,'e9'!E5,'e10'!E5,'e11'!E5,'e12'!E5,'e13'!E5,'e14'!E5)</f>
        <v>0</v>
      </c>
      <c r="G5">
        <f>SUM('e1'!F5,'e2'!F5,'e3'!F5,'e4'!F5,'e5'!F5,'e6'!F5,'e7'!F5,'e8'!F5,'e9'!F5,'e10'!F5,'e11'!F5,'e12'!F5,'e13'!F5,'e14'!F5)</f>
        <v>4</v>
      </c>
      <c r="H5">
        <f>SUM('e1'!G5,'e2'!G5,'e3'!G5,'e4'!G5,'e5'!G5,'e6'!G5,'e7'!G5,'e8'!G5,'e9'!G5,'e10'!G5,'e11'!G5,'e12'!G5,'e13'!G5,'e14'!G5)</f>
        <v>5</v>
      </c>
      <c r="I5">
        <f>SUM('e1'!H5,'e2'!H5,'e3'!H5,'e4'!H5,'e5'!H5,'e6'!H5,'e7'!H5,'e8'!H5,'e9'!H5,'e10'!H5,'e11'!H5,'e12'!H5,'e13'!H5,'e14'!H5)</f>
        <v>64</v>
      </c>
      <c r="J5">
        <f>SUM('e1'!I5,'e2'!I5,'e3'!I5,'e4'!I5,'e5'!I5,'e6'!I5,'e7'!I5,'e8'!I5,'e9'!I5,'e10'!I5,'e11'!I5,'e12'!I5,'e13'!I5,'e14'!I5)</f>
        <v>9</v>
      </c>
      <c r="K5" s="6">
        <f t="shared" si="4"/>
        <v>0.4357638889</v>
      </c>
      <c r="L5">
        <f>'e1'!J5+'e2'!J5+'e3'!J5+'e4'!J5+'e5'!J5+'e6'!J5+'e7'!J5+'e8'!J5+'e9'!J5+'e10'!J5+'e11'!J5+'e12'!J5+'e13'!J5+'e14'!J5</f>
        <v>7</v>
      </c>
      <c r="M5" s="8"/>
      <c r="N5">
        <f>SUM('e1'!L5,'e2'!L5,'e3'!L5,'e4'!L5,'e5'!L5,'e6'!L5,'e7'!L5,'e8'!L5,'e9'!L5,'e10'!L5,'e11'!L5,'e12'!L5,'e13'!L5,'e14'!L5)</f>
        <v>0</v>
      </c>
      <c r="O5">
        <f>SUM('e1'!M5,'e2'!M5,'e3'!M5,'e4'!M5,'e5'!M5,'e6'!M5,'e7'!M5,'e8'!M5,'e9'!M5,'e10'!M5,'e11'!M5,'e12'!M5,'e13'!M5,'e14'!M5)</f>
        <v>7</v>
      </c>
      <c r="P5" s="2">
        <f t="shared" si="5"/>
        <v>0</v>
      </c>
      <c r="Q5" s="9">
        <f t="shared" si="6"/>
        <v>0.5165479697</v>
      </c>
      <c r="S5">
        <f>SUM('e7'!S5+'e8'!S5+'e9'!S5+'e10'!S5+'e11'!S5+'e12'!S5+'e13'!S5+'e14'!S5)</f>
        <v>3</v>
      </c>
      <c r="T5">
        <f>SUM('e7'!T5+'e8'!T5+'e9'!T5+'e10'!T5+'e11'!T5+'e12'!T5+'e13'!T5+'e14'!T5)</f>
        <v>0</v>
      </c>
      <c r="U5">
        <f>SUM('e7'!U5+'e8'!U5+'e9'!U5+'e10'!U5+'e11'!U5+'e12'!U5+'e13'!U5+'e14'!U5)</f>
        <v>7</v>
      </c>
      <c r="V5">
        <f>SUM('e7'!V5+'e8'!V5+'e9'!V5+'e10'!V5+'e11'!V5+'e12'!V5+'e13'!V5+'e14'!V5)</f>
        <v>0</v>
      </c>
      <c r="W5">
        <f t="shared" ref="W5:X5" si="12">SUM(S5+U5)</f>
        <v>10</v>
      </c>
      <c r="X5">
        <f t="shared" si="12"/>
        <v>0</v>
      </c>
      <c r="Z5">
        <f>'e1'!X5+'e2'!X5+'e3'!X5+'e4'!X5+'e5'!X5+'e6'!X5+'e7'!X5+'e8'!X5+'e9'!X5+'e10'!X5+'e11'!X5+'e12'!X5+'e13'!X5+'e14'!X5</f>
        <v>6</v>
      </c>
      <c r="AA5">
        <f>'e1'!Y5+'e2'!Y5+'e3'!Y5+'e4'!Y5+'e5'!Y5+'e6'!Y5+'e7'!Y5+'e8'!Y5+'e9'!Y5+'e10'!Y5+'e11'!Y5+'e12'!Y5+'e13'!Y5+'e14'!Y5</f>
        <v>3</v>
      </c>
      <c r="AB5">
        <f>'e1'!Z5+'e2'!Z5+'e3'!Z5+'e4'!Z5+'e5'!Z5+'e6'!Z5+'e7'!Z5+'e8'!Z5+'e9'!Z5+'e10'!Z5+'e11'!Z5+'e12'!Z5+'e13'!Z5+'e14'!Z5</f>
        <v>5</v>
      </c>
      <c r="AC5">
        <f>'e1'!AA5+'e2'!AA5+'e3'!AA5+'e4'!AA5+'e5'!AA5+'e6'!AA5+'e7'!AA5+'e8'!AA5+'e9'!AA5+'e10'!AA5+'e11'!AA5+'e12'!AA5+'e13'!AA5+'e14'!AA5</f>
        <v>3</v>
      </c>
      <c r="AD5">
        <f t="shared" ref="AD5:AE5" si="13">Z5+AB5</f>
        <v>11</v>
      </c>
      <c r="AE5">
        <f t="shared" si="13"/>
        <v>6</v>
      </c>
      <c r="AF5" s="6">
        <f t="shared" si="9"/>
        <v>0.5454545455</v>
      </c>
    </row>
    <row r="6" ht="12.0" customHeight="1">
      <c r="A6" s="10" t="s">
        <v>32</v>
      </c>
      <c r="C6" s="6">
        <f>SUM('e1'!B6,'e2'!B6,'e3'!B6,'e4'!B6,'e5'!B6,'e6'!B6,'e7'!B6,'e8'!B6,'e9'!B6,'e10'!B6,'e11'!B6,'e12'!B6,'e13'!B6,'e14'!B6)</f>
        <v>0.5714285714</v>
      </c>
      <c r="D6" s="6">
        <f>SUM('e1'!C6,'e2'!C6,'e3'!C6,'e4'!C6,'e5'!C6,'e6'!C6,'e7'!C6,'e8'!C6,'e9'!C6,'e10'!C6,'e11'!C6,'e12'!C6,'e13'!C6,'e14'!C6)</f>
        <v>10.025</v>
      </c>
      <c r="E6" s="6">
        <f t="shared" si="3"/>
        <v>0.05700035625</v>
      </c>
      <c r="F6" s="7">
        <f>SUM('e1'!E6,'e2'!E6,'e3'!E6,'e4'!E6,'e5'!E6,'e6'!E6,'e7'!E6,'e8'!E6,'e9'!E6,'e10'!E6,'e11'!E6,'e12'!E6,'e13'!E6,'e14'!E6)</f>
        <v>0</v>
      </c>
      <c r="G6">
        <f>SUM('e1'!F6,'e2'!F6,'e3'!F6,'e4'!F6,'e5'!F6,'e6'!F6,'e7'!F6,'e8'!F6,'e9'!F6,'e10'!F6,'e11'!F6,'e12'!F6,'e13'!F6,'e14'!F6)</f>
        <v>4</v>
      </c>
      <c r="H6">
        <f>SUM('e1'!G6,'e2'!G6,'e3'!G6,'e4'!G6,'e5'!G6,'e6'!G6,'e7'!G6,'e8'!G6,'e9'!G6,'e10'!G6,'e11'!G6,'e12'!G6,'e13'!G6,'e14'!G6)</f>
        <v>5</v>
      </c>
      <c r="I6">
        <f>SUM('e1'!H6,'e2'!H6,'e3'!H6,'e4'!H6,'e5'!H6,'e6'!H6,'e7'!H6,'e8'!H6,'e9'!H6,'e10'!H6,'e11'!H6,'e12'!H6,'e13'!H6,'e14'!H6)</f>
        <v>60</v>
      </c>
      <c r="J6">
        <f>SUM('e1'!I6,'e2'!I6,'e3'!I6,'e4'!I6,'e5'!I6,'e6'!I6,'e7'!I6,'e8'!I6,'e9'!I6,'e10'!I6,'e11'!I6,'e12'!I6,'e13'!I6,'e14'!I6)</f>
        <v>8</v>
      </c>
      <c r="K6" s="6">
        <f t="shared" si="4"/>
        <v>0.4895833333</v>
      </c>
      <c r="L6">
        <f>'e1'!J6+'e2'!J6+'e3'!J6+'e4'!J6+'e5'!J6+'e6'!J6+'e7'!J6+'e8'!J6+'e9'!J6+'e10'!J6+'e11'!J6+'e12'!J6+'e13'!J6+'e14'!J6</f>
        <v>6</v>
      </c>
      <c r="M6" s="8"/>
      <c r="N6">
        <f>SUM('e1'!L6,'e2'!L6,'e3'!L6,'e4'!L6,'e5'!L6,'e6'!L6,'e7'!L6,'e8'!L6,'e9'!L6,'e10'!L6,'e11'!L6,'e12'!L6,'e13'!L6,'e14'!L6)</f>
        <v>0</v>
      </c>
      <c r="O6">
        <f>SUM('e1'!M6,'e2'!M6,'e3'!M6,'e4'!M6,'e5'!M6,'e6'!M6,'e7'!M6,'e8'!M6,'e9'!M6,'e10'!M6,'e11'!M6,'e12'!M6,'e13'!M6,'e14'!M6)</f>
        <v>7</v>
      </c>
      <c r="P6" s="2">
        <f t="shared" si="5"/>
        <v>0</v>
      </c>
      <c r="Q6" s="9">
        <f t="shared" si="6"/>
        <v>0.5465836896</v>
      </c>
      <c r="S6">
        <f>SUM('e7'!S6+'e8'!S6+'e9'!S6+'e10'!S6+'e11'!S6+'e12'!S6+'e13'!S6+'e14'!S6)</f>
        <v>2</v>
      </c>
      <c r="T6">
        <f>SUM('e7'!T6+'e8'!T6+'e9'!T6+'e10'!T6+'e11'!T6+'e12'!T6+'e13'!T6+'e14'!T6)</f>
        <v>0</v>
      </c>
      <c r="U6">
        <f>SUM('e7'!U6+'e8'!U6+'e9'!U6+'e10'!U6+'e11'!U6+'e12'!U6+'e13'!U6+'e14'!U6)</f>
        <v>6</v>
      </c>
      <c r="V6">
        <f>SUM('e7'!V6+'e8'!V6+'e9'!V6+'e10'!V6+'e11'!V6+'e12'!V6+'e13'!V6+'e14'!V6)</f>
        <v>0</v>
      </c>
      <c r="W6">
        <f t="shared" ref="W6:X6" si="14">SUM(S6+U6)</f>
        <v>8</v>
      </c>
      <c r="X6">
        <f t="shared" si="14"/>
        <v>0</v>
      </c>
      <c r="Z6">
        <f>'e1'!X6+'e2'!X6+'e3'!X6+'e4'!X6+'e5'!X6+'e6'!X6+'e7'!X6+'e8'!X6+'e9'!X6+'e10'!X6+'e11'!X6+'e12'!X6+'e13'!X6+'e14'!X6</f>
        <v>6</v>
      </c>
      <c r="AA6">
        <f>'e1'!Y6+'e2'!Y6+'e3'!Y6+'e4'!Y6+'e5'!Y6+'e6'!Y6+'e7'!Y6+'e8'!Y6+'e9'!Y6+'e10'!Y6+'e11'!Y6+'e12'!Y6+'e13'!Y6+'e14'!Y6</f>
        <v>1</v>
      </c>
      <c r="AB6">
        <f>'e1'!Z6+'e2'!Z6+'e3'!Z6+'e4'!Z6+'e5'!Z6+'e6'!Z6+'e7'!Z6+'e8'!Z6+'e9'!Z6+'e10'!Z6+'e11'!Z6+'e12'!Z6+'e13'!Z6+'e14'!Z6</f>
        <v>5</v>
      </c>
      <c r="AC6">
        <f>'e1'!AA6+'e2'!AA6+'e3'!AA6+'e4'!AA6+'e5'!AA6+'e6'!AA6+'e7'!AA6+'e8'!AA6+'e9'!AA6+'e10'!AA6+'e11'!AA6+'e12'!AA6+'e13'!AA6+'e14'!AA6</f>
        <v>3</v>
      </c>
      <c r="AD6">
        <f t="shared" ref="AD6:AE6" si="15">Z6+AB6</f>
        <v>11</v>
      </c>
      <c r="AE6">
        <f t="shared" si="15"/>
        <v>4</v>
      </c>
      <c r="AF6" s="6">
        <f t="shared" si="9"/>
        <v>0.3636363636</v>
      </c>
    </row>
    <row r="7" ht="12.0" customHeight="1">
      <c r="A7" s="5" t="s">
        <v>33</v>
      </c>
      <c r="C7" s="6">
        <f>SUM('e1'!B7,'e2'!B7,'e3'!B7,'e4'!B7,'e5'!B7,'e6'!B7,'e7'!B7,'e8'!B7,'e9'!B7,'e10'!B7,'e11'!B7,'e12'!B7,'e13'!B7,'e14'!B7)</f>
        <v>0.5928571429</v>
      </c>
      <c r="D7" s="6">
        <f>SUM('e1'!C7,'e2'!C7,'e3'!C7,'e4'!C7,'e5'!C7,'e6'!C7,'e7'!C7,'e8'!C7,'e9'!C7,'e10'!C7,'e11'!C7,'e12'!C7,'e13'!C7,'e14'!C7)</f>
        <v>9.094047619</v>
      </c>
      <c r="E7" s="6">
        <f t="shared" si="3"/>
        <v>0.06519177903</v>
      </c>
      <c r="F7" s="7">
        <f>SUM('e1'!E7,'e2'!E7,'e3'!E7,'e4'!E7,'e5'!E7,'e6'!E7,'e7'!E7,'e8'!E7,'e9'!E7,'e10'!E7,'e11'!E7,'e12'!E7,'e13'!E7,'e14'!E7)</f>
        <v>0</v>
      </c>
      <c r="G7">
        <f>SUM('e1'!F7,'e2'!F7,'e3'!F7,'e4'!F7,'e5'!F7,'e6'!F7,'e7'!F7,'e8'!F7,'e9'!F7,'e10'!F7,'e11'!F7,'e12'!F7,'e13'!F7,'e14'!F7)</f>
        <v>5</v>
      </c>
      <c r="H7">
        <f>SUM('e1'!G7,'e2'!G7,'e3'!G7,'e4'!G7,'e5'!G7,'e6'!G7,'e7'!G7,'e8'!G7,'e9'!G7,'e10'!G7,'e11'!G7,'e12'!G7,'e13'!G7,'e14'!G7)</f>
        <v>6</v>
      </c>
      <c r="I7">
        <f>SUM('e1'!H7,'e2'!H7,'e3'!H7,'e4'!H7,'e5'!H7,'e6'!H7,'e7'!H7,'e8'!H7,'e9'!H7,'e10'!H7,'e11'!H7,'e12'!H7,'e13'!H7,'e14'!H7)</f>
        <v>61</v>
      </c>
      <c r="J7">
        <f>SUM('e1'!I7,'e2'!I7,'e3'!I7,'e4'!I7,'e5'!I7,'e6'!I7,'e7'!I7,'e8'!I7,'e9'!I7,'e10'!I7,'e11'!I7,'e12'!I7,'e13'!I7,'e14'!I7)</f>
        <v>8</v>
      </c>
      <c r="K7" s="6">
        <f t="shared" si="4"/>
        <v>0.612704918</v>
      </c>
      <c r="L7">
        <f>'e1'!J7+'e2'!J7+'e3'!J7+'e4'!J7+'e5'!J7+'e6'!J7+'e7'!J7+'e8'!J7+'e9'!J7+'e10'!J7+'e11'!J7+'e12'!J7+'e13'!J7+'e14'!J7</f>
        <v>6</v>
      </c>
      <c r="M7" s="8"/>
      <c r="N7">
        <f>SUM('e1'!L7,'e2'!L7,'e3'!L7,'e4'!L7,'e5'!L7,'e6'!L7,'e7'!L7,'e8'!L7,'e9'!L7,'e10'!L7,'e11'!L7,'e12'!L7,'e13'!L7,'e14'!L7)</f>
        <v>0</v>
      </c>
      <c r="O7">
        <f>SUM('e1'!M7,'e2'!M7,'e3'!M7,'e4'!M7,'e5'!M7,'e6'!M7,'e7'!M7,'e8'!M7,'e9'!M7,'e10'!M7,'e11'!M7,'e12'!M7,'e13'!M7,'e14'!M7)</f>
        <v>7</v>
      </c>
      <c r="P7" s="2">
        <f t="shared" si="5"/>
        <v>0</v>
      </c>
      <c r="Q7" s="9">
        <f t="shared" si="6"/>
        <v>0.6778966971</v>
      </c>
      <c r="S7">
        <f>SUM('e7'!S7+'e8'!S7+'e9'!S7+'e10'!S7+'e11'!S7+'e12'!S7+'e13'!S7+'e14'!S7)</f>
        <v>2</v>
      </c>
      <c r="T7">
        <f>SUM('e7'!T7+'e8'!T7+'e9'!T7+'e10'!T7+'e11'!T7+'e12'!T7+'e13'!T7+'e14'!T7)</f>
        <v>0</v>
      </c>
      <c r="U7">
        <f>SUM('e7'!U7+'e8'!U7+'e9'!U7+'e10'!U7+'e11'!U7+'e12'!U7+'e13'!U7+'e14'!U7)</f>
        <v>5</v>
      </c>
      <c r="V7">
        <f>SUM('e7'!V7+'e8'!V7+'e9'!V7+'e10'!V7+'e11'!V7+'e12'!V7+'e13'!V7+'e14'!V7)</f>
        <v>0</v>
      </c>
      <c r="W7">
        <f t="shared" ref="W7:X7" si="16">SUM(S7+U7)</f>
        <v>7</v>
      </c>
      <c r="X7">
        <f t="shared" si="16"/>
        <v>0</v>
      </c>
      <c r="Z7">
        <f>'e1'!X7+'e2'!X7+'e3'!X7+'e4'!X7+'e5'!X7+'e6'!X7+'e7'!X7+'e8'!X7+'e9'!X7+'e10'!X7+'e11'!X7+'e12'!X7+'e13'!X7+'e14'!X7</f>
        <v>6</v>
      </c>
      <c r="AA7">
        <f>'e1'!Y7+'e2'!Y7+'e3'!Y7+'e4'!Y7+'e5'!Y7+'e6'!Y7+'e7'!Y7+'e8'!Y7+'e9'!Y7+'e10'!Y7+'e11'!Y7+'e12'!Y7+'e13'!Y7+'e14'!Y7</f>
        <v>2</v>
      </c>
      <c r="AB7">
        <f>'e1'!Z7+'e2'!Z7+'e3'!Z7+'e4'!Z7+'e5'!Z7+'e6'!Z7+'e7'!Z7+'e8'!Z7+'e9'!Z7+'e10'!Z7+'e11'!Z7+'e12'!Z7+'e13'!Z7+'e14'!Z7</f>
        <v>5</v>
      </c>
      <c r="AC7">
        <f>'e1'!AA7+'e2'!AA7+'e3'!AA7+'e4'!AA7+'e5'!AA7+'e6'!AA7+'e7'!AA7+'e8'!AA7+'e9'!AA7+'e10'!AA7+'e11'!AA7+'e12'!AA7+'e13'!AA7+'e14'!AA7</f>
        <v>2</v>
      </c>
      <c r="AD7">
        <f t="shared" ref="AD7:AE7" si="17">Z7+AB7</f>
        <v>11</v>
      </c>
      <c r="AE7">
        <f t="shared" si="17"/>
        <v>4</v>
      </c>
      <c r="AF7" s="6">
        <f t="shared" si="9"/>
        <v>0.3636363636</v>
      </c>
    </row>
    <row r="8" ht="12.0" customHeight="1">
      <c r="A8" s="10" t="s">
        <v>34</v>
      </c>
      <c r="C8" s="6">
        <f>SUM('e1'!B8,'e2'!B8,'e3'!B8,'e4'!B8,'e5'!B8,'e6'!B8,'e7'!B8,'e8'!B8,'e9'!B8,'e10'!B8,'e11'!B8,'e12'!B8,'e13'!B8,'e14'!B8)</f>
        <v>1.971428571</v>
      </c>
      <c r="D8" s="6">
        <f>SUM('e1'!C8,'e2'!C8,'e3'!C8,'e4'!C8,'e5'!C8,'e6'!C8,'e7'!C8,'e8'!C8,'e9'!C8,'e10'!C8,'e11'!C8,'e12'!C8,'e13'!C8,'e14'!C8)</f>
        <v>7.025</v>
      </c>
      <c r="E8" s="6">
        <f t="shared" si="3"/>
        <v>0.2806304016</v>
      </c>
      <c r="F8" s="7">
        <f>SUM('e1'!E8,'e2'!E8,'e3'!E8,'e4'!E8,'e5'!E8,'e6'!E8,'e7'!E8,'e8'!E8,'e9'!E8,'e10'!E8,'e11'!E8,'e12'!E8,'e13'!E8,'e14'!E8)</f>
        <v>0</v>
      </c>
      <c r="G8">
        <f>SUM('e1'!F8,'e2'!F8,'e3'!F8,'e4'!F8,'e5'!F8,'e6'!F8,'e7'!F8,'e8'!F8,'e9'!F8,'e10'!F8,'e11'!F8,'e12'!F8,'e13'!F8,'e14'!F8)</f>
        <v>3</v>
      </c>
      <c r="H8">
        <f>SUM('e1'!G8,'e2'!G8,'e3'!G8,'e4'!G8,'e5'!G8,'e6'!G8,'e7'!G8,'e8'!G8,'e9'!G8,'e10'!G8,'e11'!G8,'e12'!G8,'e13'!G8,'e14'!G8)</f>
        <v>4</v>
      </c>
      <c r="I8">
        <f>SUM('e1'!H8,'e2'!H8,'e3'!H8,'e4'!H8,'e5'!H8,'e6'!H8,'e7'!H8,'e8'!H8,'e9'!H8,'e10'!H8,'e11'!H8,'e12'!H8,'e13'!H8,'e14'!H8)</f>
        <v>49</v>
      </c>
      <c r="J8">
        <f>SUM('e1'!I8,'e2'!I8,'e3'!I8,'e4'!I8,'e5'!I8,'e6'!I8,'e7'!I8,'e8'!I8,'e9'!I8,'e10'!I8,'e11'!I8,'e12'!I8,'e13'!I8,'e14'!I8)</f>
        <v>6</v>
      </c>
      <c r="K8" s="6">
        <f t="shared" si="4"/>
        <v>0.4863945578</v>
      </c>
      <c r="L8">
        <f>'e1'!J8+'e2'!J8+'e3'!J8+'e4'!J8+'e5'!J8+'e6'!J8+'e7'!J8+'e8'!J8+'e9'!J8+'e10'!J8+'e11'!J8+'e12'!J8+'e13'!J8+'e14'!J8</f>
        <v>5</v>
      </c>
      <c r="M8" s="8"/>
      <c r="N8">
        <f>SUM('e1'!L8,'e2'!L8,'e3'!L8,'e4'!L8,'e5'!L8,'e6'!L8,'e7'!L8,'e8'!L8,'e9'!L8,'e10'!L8,'e11'!L8,'e12'!L8,'e13'!L8,'e14'!L8)</f>
        <v>0</v>
      </c>
      <c r="O8">
        <f>SUM('e1'!M8,'e2'!M8,'e3'!M8,'e4'!M8,'e5'!M8,'e6'!M8,'e7'!M8,'e8'!M8,'e9'!M8,'e10'!M8,'e11'!M8,'e12'!M8,'e13'!M8,'e14'!M8)</f>
        <v>7</v>
      </c>
      <c r="P8" s="2">
        <f t="shared" si="5"/>
        <v>0</v>
      </c>
      <c r="Q8" s="9">
        <f t="shared" si="6"/>
        <v>0.7670249594</v>
      </c>
      <c r="S8">
        <f>SUM('e7'!S8+'e8'!S8+'e9'!S8+'e10'!S8+'e11'!S8+'e12'!S8+'e13'!S8+'e14'!S8)</f>
        <v>1</v>
      </c>
      <c r="T8">
        <f>SUM('e7'!T8+'e8'!T8+'e9'!T8+'e10'!T8+'e11'!T8+'e12'!T8+'e13'!T8+'e14'!T8)</f>
        <v>0</v>
      </c>
      <c r="U8">
        <f>SUM('e7'!U8+'e8'!U8+'e9'!U8+'e10'!U8+'e11'!U8+'e12'!U8+'e13'!U8+'e14'!U8)</f>
        <v>4</v>
      </c>
      <c r="V8">
        <f>SUM('e7'!V8+'e8'!V8+'e9'!V8+'e10'!V8+'e11'!V8+'e12'!V8+'e13'!V8+'e14'!V8)</f>
        <v>1</v>
      </c>
      <c r="W8">
        <f t="shared" ref="W8:X8" si="18">SUM(S8+U8)</f>
        <v>5</v>
      </c>
      <c r="X8">
        <f t="shared" si="18"/>
        <v>1</v>
      </c>
      <c r="Z8">
        <f>'e1'!X8+'e2'!X8+'e3'!X8+'e4'!X8+'e5'!X8+'e6'!X8+'e7'!X8+'e8'!X8+'e9'!X8+'e10'!X8+'e11'!X8+'e12'!X8+'e13'!X8+'e14'!X8</f>
        <v>6</v>
      </c>
      <c r="AA8">
        <f>'e1'!Y8+'e2'!Y8+'e3'!Y8+'e4'!Y8+'e5'!Y8+'e6'!Y8+'e7'!Y8+'e8'!Y8+'e9'!Y8+'e10'!Y8+'e11'!Y8+'e12'!Y8+'e13'!Y8+'e14'!Y8</f>
        <v>3</v>
      </c>
      <c r="AB8">
        <f>'e1'!Z8+'e2'!Z8+'e3'!Z8+'e4'!Z8+'e5'!Z8+'e6'!Z8+'e7'!Z8+'e8'!Z8+'e9'!Z8+'e10'!Z8+'e11'!Z8+'e12'!Z8+'e13'!Z8+'e14'!Z8</f>
        <v>5</v>
      </c>
      <c r="AC8">
        <f>'e1'!AA8+'e2'!AA8+'e3'!AA8+'e4'!AA8+'e5'!AA8+'e6'!AA8+'e7'!AA8+'e8'!AA8+'e9'!AA8+'e10'!AA8+'e11'!AA8+'e12'!AA8+'e13'!AA8+'e14'!AA8</f>
        <v>3</v>
      </c>
      <c r="AD8">
        <f t="shared" ref="AD8:AE8" si="19">Z8+AB8</f>
        <v>11</v>
      </c>
      <c r="AE8">
        <f t="shared" si="19"/>
        <v>6</v>
      </c>
      <c r="AF8" s="6">
        <f t="shared" si="9"/>
        <v>0.5454545455</v>
      </c>
    </row>
    <row r="9" ht="12.0" customHeight="1">
      <c r="A9" s="5" t="s">
        <v>35</v>
      </c>
      <c r="C9" s="6">
        <f>SUM('e1'!B9,'e2'!B9,'e3'!B9,'e4'!B9,'e5'!B9,'e6'!B9,'e7'!B9,'e8'!B9,'e9'!B9,'e10'!B9,'e11'!B9,'e12'!B9,'e13'!B9,'e14'!B9)</f>
        <v>2.092857143</v>
      </c>
      <c r="D9" s="6">
        <f>SUM('e1'!C9,'e2'!C9,'e3'!C9,'e4'!C9,'e5'!C9,'e6'!C9,'e7'!C9,'e8'!C9,'e9'!C9,'e10'!C9,'e11'!C9,'e12'!C9,'e13'!C9,'e14'!C9)</f>
        <v>6.094047619</v>
      </c>
      <c r="E9" s="6">
        <f t="shared" si="3"/>
        <v>0.3434264505</v>
      </c>
      <c r="F9" s="7">
        <f>SUM('e1'!E9,'e2'!E9,'e3'!E9,'e4'!E9,'e5'!E9,'e6'!E9,'e7'!E9,'e8'!E9,'e9'!E9,'e10'!E9,'e11'!E9,'e12'!E9,'e13'!E9,'e14'!E9)</f>
        <v>0</v>
      </c>
      <c r="G9">
        <f>SUM('e1'!F9,'e2'!F9,'e3'!F9,'e4'!F9,'e5'!F9,'e6'!F9,'e7'!F9,'e8'!F9,'e9'!F9,'e10'!F9,'e11'!F9,'e12'!F9,'e13'!F9,'e14'!F9)</f>
        <v>4</v>
      </c>
      <c r="H9">
        <f>SUM('e1'!G9,'e2'!G9,'e3'!G9,'e4'!G9,'e5'!G9,'e6'!G9,'e7'!G9,'e8'!G9,'e9'!G9,'e10'!G9,'e11'!G9,'e12'!G9,'e13'!G9,'e14'!G9)</f>
        <v>12</v>
      </c>
      <c r="I9">
        <f>SUM('e1'!H9,'e2'!H9,'e3'!H9,'e4'!H9,'e5'!H9,'e6'!H9,'e7'!H9,'e8'!H9,'e9'!H9,'e10'!H9,'e11'!H9,'e12'!H9,'e13'!H9,'e14'!H9)</f>
        <v>48</v>
      </c>
      <c r="J9">
        <f>SUM('e1'!I9,'e2'!I9,'e3'!I9,'e4'!I9,'e5'!I9,'e6'!I9,'e7'!I9,'e8'!I9,'e9'!I9,'e10'!I9,'e11'!I9,'e12'!I9,'e13'!I9,'e14'!I9)</f>
        <v>6</v>
      </c>
      <c r="K9" s="6">
        <f t="shared" si="4"/>
        <v>0.625</v>
      </c>
      <c r="L9">
        <f>'e1'!J9+'e2'!J9+'e3'!J9+'e4'!J9+'e5'!J9+'e6'!J9+'e7'!J9+'e8'!J9+'e9'!J9+'e10'!J9+'e11'!J9+'e12'!J9+'e13'!J9+'e14'!J9</f>
        <v>2</v>
      </c>
      <c r="M9" s="8"/>
      <c r="N9">
        <f>SUM('e1'!L9,'e2'!L9,'e3'!L9,'e4'!L9,'e5'!L9,'e6'!L9,'e7'!L9,'e8'!L9,'e9'!L9,'e10'!L9,'e11'!L9,'e12'!L9,'e13'!L9,'e14'!L9)</f>
        <v>0</v>
      </c>
      <c r="O9">
        <f>SUM('e1'!M9,'e2'!M9,'e3'!M9,'e4'!M9,'e5'!M9,'e6'!M9,'e7'!M9,'e8'!M9,'e9'!M9,'e10'!M9,'e11'!M9,'e12'!M9,'e13'!M9,'e14'!M9)</f>
        <v>7</v>
      </c>
      <c r="P9" s="2">
        <f t="shared" si="5"/>
        <v>0</v>
      </c>
      <c r="Q9" s="9">
        <f t="shared" si="6"/>
        <v>0.9684264505</v>
      </c>
      <c r="S9">
        <f>SUM('e7'!S9+'e8'!S9+'e9'!S9+'e10'!S9+'e11'!S9+'e12'!S9+'e13'!S9+'e14'!S9)</f>
        <v>1</v>
      </c>
      <c r="T9">
        <f>SUM('e7'!T9+'e8'!T9+'e9'!T9+'e10'!T9+'e11'!T9+'e12'!T9+'e13'!T9+'e14'!T9)</f>
        <v>1</v>
      </c>
      <c r="U9">
        <f>SUM('e7'!U9+'e8'!U9+'e9'!U9+'e10'!U9+'e11'!U9+'e12'!U9+'e13'!U9+'e14'!U9)</f>
        <v>3</v>
      </c>
      <c r="V9">
        <f>SUM('e7'!V9+'e8'!V9+'e9'!V9+'e10'!V9+'e11'!V9+'e12'!V9+'e13'!V9+'e14'!V9)</f>
        <v>0</v>
      </c>
      <c r="W9">
        <f t="shared" ref="W9:X9" si="20">SUM(S9+U9)</f>
        <v>4</v>
      </c>
      <c r="X9">
        <f t="shared" si="20"/>
        <v>1</v>
      </c>
      <c r="Z9">
        <f>'e1'!X9+'e2'!X9+'e3'!X9+'e4'!X9+'e5'!X9+'e6'!X9+'e7'!X9+'e8'!X9+'e9'!X9+'e10'!X9+'e11'!X9+'e12'!X9+'e13'!X9+'e14'!X9</f>
        <v>6</v>
      </c>
      <c r="AA9">
        <f>'e1'!Y9+'e2'!Y9+'e3'!Y9+'e4'!Y9+'e5'!Y9+'e6'!Y9+'e7'!Y9+'e8'!Y9+'e9'!Y9+'e10'!Y9+'e11'!Y9+'e12'!Y9+'e13'!Y9+'e14'!Y9</f>
        <v>3</v>
      </c>
      <c r="AB9">
        <f>'e1'!Z9+'e2'!Z9+'e3'!Z9+'e4'!Z9+'e5'!Z9+'e6'!Z9+'e7'!Z9+'e8'!Z9+'e9'!Z9+'e10'!Z9+'e11'!Z9+'e12'!Z9+'e13'!Z9+'e14'!Z9</f>
        <v>5</v>
      </c>
      <c r="AC9">
        <f>'e1'!AA9+'e2'!AA9+'e3'!AA9+'e4'!AA9+'e5'!AA9+'e6'!AA9+'e7'!AA9+'e8'!AA9+'e9'!AA9+'e10'!AA9+'e11'!AA9+'e12'!AA9+'e13'!AA9+'e14'!AA9</f>
        <v>2</v>
      </c>
      <c r="AD9">
        <f t="shared" ref="AD9:AE9" si="21">Z9+AB9</f>
        <v>11</v>
      </c>
      <c r="AE9">
        <f t="shared" si="21"/>
        <v>5</v>
      </c>
      <c r="AF9" s="6">
        <f t="shared" si="9"/>
        <v>0.4545454545</v>
      </c>
    </row>
    <row r="10" ht="12.0" customHeight="1">
      <c r="A10" s="11" t="s">
        <v>36</v>
      </c>
      <c r="B10" s="2"/>
      <c r="C10" s="6">
        <f>SUM('e1'!B10,'e2'!B10,'e3'!B10,'e4'!B10,'e5'!B10,'e6'!B10,'e7'!B10,'e8'!B10,'e9'!B10,'e10'!B10,'e11'!B10,'e12'!B10,'e13'!B10,'e14'!B10)</f>
        <v>0.9714285714</v>
      </c>
      <c r="D10" s="6">
        <f>SUM('e1'!C10,'e2'!C10,'e3'!C10,'e4'!C10,'e5'!C10,'e6'!C10,'e7'!C10,'e8'!C10,'e9'!C10,'e10'!C10,'e11'!C10,'e12'!C10,'e13'!C10,'e14'!C10)</f>
        <v>4.525</v>
      </c>
      <c r="E10" s="6">
        <f t="shared" si="3"/>
        <v>0.2146803473</v>
      </c>
      <c r="F10" s="7">
        <f>SUM('e1'!E10,'e2'!E10,'e3'!E10,'e4'!E10,'e5'!E10,'e6'!E10,'e7'!E10,'e8'!E10,'e9'!E10,'e10'!E10,'e11'!E10,'e12'!E10,'e13'!E10,'e14'!E10)</f>
        <v>0</v>
      </c>
      <c r="G10" s="2">
        <f>SUM('e1'!F10,'e2'!F10,'e3'!F10,'e4'!F10,'e5'!F10,'e6'!F10,'e7'!F10,'e8'!F10,'e9'!F10,'e10'!F10,'e11'!F10,'e12'!F10,'e13'!F10,'e14'!F10)</f>
        <v>2</v>
      </c>
      <c r="H10" s="2">
        <f>SUM('e1'!G10,'e2'!G10,'e3'!G10,'e4'!G10,'e5'!G10,'e6'!G10,'e7'!G10,'e8'!G10,'e9'!G10,'e10'!G10,'e11'!G10,'e12'!G10,'e13'!G10,'e14'!G10)</f>
        <v>5</v>
      </c>
      <c r="I10" s="2">
        <f>SUM('e1'!H10,'e2'!H10,'e3'!H10,'e4'!H10,'e5'!H10,'e6'!H10,'e7'!H10,'e8'!H10,'e9'!H10,'e10'!H10,'e11'!H10,'e12'!H10,'e13'!H10,'e14'!H10)</f>
        <v>34</v>
      </c>
      <c r="J10" s="2">
        <f>SUM('e1'!I10,'e2'!I10,'e3'!I10,'e4'!I10,'e5'!I10,'e6'!I10,'e7'!I10,'e8'!I10,'e9'!I10,'e10'!I10,'e11'!I10,'e12'!I10,'e13'!I10,'e14'!I10)</f>
        <v>4</v>
      </c>
      <c r="K10" s="6">
        <f t="shared" si="4"/>
        <v>0.4632352941</v>
      </c>
      <c r="L10">
        <f>'e1'!J10+'e2'!J10+'e3'!J10+'e4'!J10+'e5'!J10+'e6'!J10+'e7'!J10+'e8'!J10+'e9'!J10+'e10'!J10+'e11'!J10+'e12'!J10+'e13'!J10+'e14'!J10</f>
        <v>3</v>
      </c>
      <c r="M10" s="8"/>
      <c r="N10" s="2">
        <f>SUM('e1'!L10,'e2'!L10,'e3'!L10,'e4'!L10,'e5'!L10,'e6'!L10,'e7'!L10,'e8'!L10,'e9'!L10,'e10'!L10,'e11'!L10,'e12'!L10,'e13'!L10,'e14'!L10)</f>
        <v>0</v>
      </c>
      <c r="O10" s="2">
        <f>SUM('e1'!M10,'e2'!M10,'e3'!M10,'e4'!M10,'e5'!M10,'e6'!M10,'e7'!M10,'e8'!M10,'e9'!M10,'e10'!M10,'e11'!M10,'e12'!M10,'e13'!M10,'e14'!M10)</f>
        <v>7</v>
      </c>
      <c r="P10" s="2">
        <f t="shared" si="5"/>
        <v>0</v>
      </c>
      <c r="Q10" s="9">
        <f t="shared" si="6"/>
        <v>0.6779156414</v>
      </c>
      <c r="R10" s="2"/>
      <c r="S10" s="2">
        <f>SUM('e7'!S10+'e8'!S10+'e9'!S10+'e10'!S10+'e11'!S10+'e12'!S10+'e13'!S10+'e14'!S10)</f>
        <v>1</v>
      </c>
      <c r="T10" s="2">
        <f>SUM('e7'!T10+'e8'!T10+'e9'!T10+'e10'!T10+'e11'!T10+'e12'!T10+'e13'!T10+'e14'!T10)</f>
        <v>0</v>
      </c>
      <c r="U10" s="2">
        <f>SUM('e7'!U10+'e8'!U10+'e9'!U10+'e10'!U10+'e11'!U10+'e12'!U10+'e13'!U10+'e14'!U10)</f>
        <v>2</v>
      </c>
      <c r="V10" s="2">
        <f>SUM('e7'!V10+'e8'!V10+'e9'!V10+'e10'!V10+'e11'!V10+'e12'!V10+'e13'!V10+'e14'!V10)</f>
        <v>0</v>
      </c>
      <c r="W10" s="2">
        <f t="shared" ref="W10:X10" si="22">SUM(S10+U10)</f>
        <v>3</v>
      </c>
      <c r="X10" s="2">
        <f t="shared" si="22"/>
        <v>0</v>
      </c>
      <c r="Y10" s="2"/>
      <c r="Z10">
        <f>'e1'!X10+'e2'!X10+'e3'!X10+'e4'!X10+'e5'!X10+'e6'!X10+'e7'!X10+'e8'!X10+'e9'!X10+'e10'!X10+'e11'!X10+'e12'!X10+'e13'!X10+'e14'!X10</f>
        <v>5</v>
      </c>
      <c r="AA10">
        <f>'e1'!Y10+'e2'!Y10+'e3'!Y10+'e4'!Y10+'e5'!Y10+'e6'!Y10+'e7'!Y10+'e8'!Y10+'e9'!Y10+'e10'!Y10+'e11'!Y10+'e12'!Y10+'e13'!Y10+'e14'!Y10</f>
        <v>3</v>
      </c>
      <c r="AB10">
        <f>'e1'!Z10+'e2'!Z10+'e3'!Z10+'e4'!Z10+'e5'!Z10+'e6'!Z10+'e7'!Z10+'e8'!Z10+'e9'!Z10+'e10'!Z10+'e11'!Z10+'e12'!Z10+'e13'!Z10+'e14'!Z10</f>
        <v>5</v>
      </c>
      <c r="AC10">
        <f>'e1'!AA10+'e2'!AA10+'e3'!AA10+'e4'!AA10+'e5'!AA10+'e6'!AA10+'e7'!AA10+'e8'!AA10+'e9'!AA10+'e10'!AA10+'e11'!AA10+'e12'!AA10+'e13'!AA10+'e14'!AA10</f>
        <v>3</v>
      </c>
      <c r="AD10">
        <f t="shared" ref="AD10:AE10" si="23">Z10+AB10</f>
        <v>10</v>
      </c>
      <c r="AE10">
        <f t="shared" si="23"/>
        <v>6</v>
      </c>
      <c r="AF10" s="6">
        <f t="shared" si="9"/>
        <v>0.6</v>
      </c>
      <c r="AG10" s="2"/>
      <c r="AH10" s="2"/>
      <c r="AI10" s="2"/>
    </row>
    <row r="11" ht="12.0" customHeight="1">
      <c r="A11" s="10" t="s">
        <v>37</v>
      </c>
      <c r="C11" s="6">
        <f>SUM('e1'!B11,'e2'!B11,'e3'!B11,'e4'!B11,'e5'!B11,'e6'!B11,'e7'!B11,'e8'!B11,'e9'!B11,'e10'!B11,'e11'!B11,'e12'!B11,'e13'!B11,'e14'!B11)</f>
        <v>0.9714285714</v>
      </c>
      <c r="D11" s="6">
        <f>SUM('e1'!C11,'e2'!C11,'e3'!C11,'e4'!C11,'e5'!C11,'e6'!C11,'e7'!C11,'e8'!C11,'e9'!C11,'e10'!C11,'e11'!C11,'e12'!C11,'e13'!C11,'e14'!C11)</f>
        <v>2.525</v>
      </c>
      <c r="E11" s="6">
        <f t="shared" si="3"/>
        <v>0.3847241867</v>
      </c>
      <c r="F11" s="7">
        <f>SUM('e1'!E11,'e2'!E11,'e3'!E11,'e4'!E11,'e5'!E11,'e6'!E11,'e7'!E11,'e8'!E11,'e9'!E11,'e10'!E11,'e11'!E11,'e12'!E11,'e13'!E11,'e14'!E11)</f>
        <v>0</v>
      </c>
      <c r="G11">
        <f>SUM('e1'!F11,'e2'!F11,'e3'!F11,'e4'!F11,'e5'!F11,'e6'!F11,'e7'!F11,'e8'!F11,'e9'!F11,'e10'!F11,'e11'!F11,'e12'!F11,'e13'!F11,'e14'!F11)</f>
        <v>2</v>
      </c>
      <c r="H11">
        <f>SUM('e1'!G11,'e2'!G11,'e3'!G11,'e4'!G11,'e5'!G11,'e6'!G11,'e7'!G11,'e8'!G11,'e9'!G11,'e10'!G11,'e11'!G11,'e12'!G11,'e13'!G11,'e14'!G11)</f>
        <v>7</v>
      </c>
      <c r="I11">
        <f>SUM('e1'!H11,'e2'!H11,'e3'!H11,'e4'!H11,'e5'!H11,'e6'!H11,'e7'!H11,'e8'!H11,'e9'!H11,'e10'!H11,'e11'!H11,'e12'!H11,'e13'!H11,'e14'!H11)</f>
        <v>25</v>
      </c>
      <c r="J11">
        <f>SUM('e1'!I11,'e2'!I11,'e3'!I11,'e4'!I11,'e5'!I11,'e6'!I11,'e7'!I11,'e8'!I11,'e9'!I11,'e10'!I11,'e11'!I11,'e12'!I11,'e13'!I11,'e14'!I11)</f>
        <v>3</v>
      </c>
      <c r="K11" s="6">
        <f t="shared" si="4"/>
        <v>0.5733333333</v>
      </c>
      <c r="L11">
        <f>'e1'!J11+'e2'!J11+'e3'!J11+'e4'!J11+'e5'!J11+'e6'!J11+'e7'!J11+'e8'!J11+'e9'!J11+'e10'!J11+'e11'!J11+'e12'!J11+'e13'!J11+'e14'!J11</f>
        <v>0</v>
      </c>
      <c r="M11" s="8"/>
      <c r="N11">
        <f>SUM('e1'!L11,'e2'!L11,'e3'!L11,'e4'!L11,'e5'!L11,'e6'!L11,'e7'!L11,'e8'!L11,'e9'!L11,'e10'!L11,'e11'!L11,'e12'!L11,'e13'!L11,'e14'!L11)</f>
        <v>0</v>
      </c>
      <c r="O11">
        <f>SUM('e1'!M11,'e2'!M11,'e3'!M11,'e4'!M11,'e5'!M11,'e6'!M11,'e7'!M11,'e8'!M11,'e9'!M11,'e10'!M11,'e11'!M11,'e12'!M11,'e13'!M11,'e14'!M11)</f>
        <v>7</v>
      </c>
      <c r="P11" s="2">
        <f t="shared" si="5"/>
        <v>0</v>
      </c>
      <c r="Q11" s="9">
        <f t="shared" si="6"/>
        <v>0.95805752</v>
      </c>
      <c r="S11">
        <f>SUM('e7'!S11+'e8'!S11+'e9'!S11+'e10'!S11+'e11'!S11+'e12'!S11+'e13'!S11+'e14'!S11)</f>
        <v>0</v>
      </c>
      <c r="T11">
        <f>SUM('e7'!T11+'e8'!T11+'e9'!T11+'e10'!T11+'e11'!T11+'e12'!T11+'e13'!T11+'e14'!T11)</f>
        <v>0</v>
      </c>
      <c r="U11">
        <f>SUM('e7'!U11+'e8'!U11+'e9'!U11+'e10'!U11+'e11'!U11+'e12'!U11+'e13'!U11+'e14'!U11)</f>
        <v>1</v>
      </c>
      <c r="V11">
        <f>SUM('e7'!V11+'e8'!V11+'e9'!V11+'e10'!V11+'e11'!V11+'e12'!V11+'e13'!V11+'e14'!V11)</f>
        <v>0</v>
      </c>
      <c r="W11">
        <f t="shared" ref="W11:X11" si="24">SUM(S11+U11)</f>
        <v>1</v>
      </c>
      <c r="X11">
        <f t="shared" si="24"/>
        <v>0</v>
      </c>
      <c r="Z11">
        <f>'e1'!X11+'e2'!X11+'e3'!X11+'e4'!X11+'e5'!X11+'e6'!X11+'e7'!X11+'e8'!X11+'e9'!X11+'e10'!X11+'e11'!X11+'e12'!X11+'e13'!X11+'e14'!X11</f>
        <v>5</v>
      </c>
      <c r="AA11">
        <f>'e1'!Y11+'e2'!Y11+'e3'!Y11+'e4'!Y11+'e5'!Y11+'e6'!Y11+'e7'!Y11+'e8'!Y11+'e9'!Y11+'e10'!Y11+'e11'!Y11+'e12'!Y11+'e13'!Y11+'e14'!Y11</f>
        <v>3</v>
      </c>
      <c r="AB11">
        <f>'e1'!Z11+'e2'!Z11+'e3'!Z11+'e4'!Z11+'e5'!Z11+'e6'!Z11+'e7'!Z11+'e8'!Z11+'e9'!Z11+'e10'!Z11+'e11'!Z11+'e12'!Z11+'e13'!Z11+'e14'!Z11</f>
        <v>5</v>
      </c>
      <c r="AC11">
        <f>'e1'!AA11+'e2'!AA11+'e3'!AA11+'e4'!AA11+'e5'!AA11+'e6'!AA11+'e7'!AA11+'e8'!AA11+'e9'!AA11+'e10'!AA11+'e11'!AA11+'e12'!AA11+'e13'!AA11+'e14'!AA11</f>
        <v>3</v>
      </c>
      <c r="AD11">
        <f t="shared" ref="AD11:AE11" si="25">Z11+AB11</f>
        <v>10</v>
      </c>
      <c r="AE11">
        <f t="shared" si="25"/>
        <v>6</v>
      </c>
      <c r="AF11" s="6">
        <f t="shared" si="9"/>
        <v>0.6</v>
      </c>
    </row>
    <row r="12" ht="12.0" customHeight="1">
      <c r="A12" s="10" t="s">
        <v>38</v>
      </c>
      <c r="C12" s="6">
        <f>SUM('e1'!B12,'e2'!B12,'e3'!B12,'e4'!B12,'e5'!B12,'e6'!B12,'e7'!B12,'e8'!B12,'e9'!B12,'e10'!B12,'e11'!B12,'e12'!B12,'e13'!B12,'e14'!B12)</f>
        <v>0.9714285714</v>
      </c>
      <c r="D12" s="6">
        <f>SUM('e1'!C12,'e2'!C12,'e3'!C12,'e4'!C12,'e5'!C12,'e6'!C12,'e7'!C12,'e8'!C12,'e9'!C12,'e10'!C12,'e11'!C12,'e12'!C12,'e13'!C12,'e14'!C12)</f>
        <v>1.525</v>
      </c>
      <c r="E12" s="6">
        <f t="shared" si="3"/>
        <v>0.6370023419</v>
      </c>
      <c r="F12" s="7">
        <f>SUM('e1'!E12,'e2'!E12,'e3'!E12,'e4'!E12,'e5'!E12,'e6'!E12,'e7'!E12,'e8'!E12,'e9'!E12,'e10'!E12,'e11'!E12,'e12'!E12,'e13'!E12,'e14'!E12)</f>
        <v>0</v>
      </c>
      <c r="G12">
        <f>SUM('e1'!F12,'e2'!F12,'e3'!F12,'e4'!F12,'e5'!F12,'e6'!F12,'e7'!F12,'e8'!F12,'e9'!F12,'e10'!F12,'e11'!F12,'e12'!F12,'e13'!F12,'e14'!F12)</f>
        <v>2</v>
      </c>
      <c r="H12">
        <f>SUM('e1'!G12,'e2'!G12,'e3'!G12,'e4'!G12,'e5'!G12,'e6'!G12,'e7'!G12,'e8'!G12,'e9'!G12,'e10'!G12,'e11'!G12,'e12'!G12,'e13'!G12,'e14'!G12)</f>
        <v>6</v>
      </c>
      <c r="I12">
        <f>SUM('e1'!H12,'e2'!H12,'e3'!H12,'e4'!H12,'e5'!H12,'e6'!H12,'e7'!H12,'e8'!H12,'e9'!H12,'e10'!H12,'e11'!H12,'e12'!H12,'e13'!H12,'e14'!H12)</f>
        <v>21</v>
      </c>
      <c r="J12">
        <f>SUM('e1'!I12,'e2'!I12,'e3'!I12,'e4'!I12,'e5'!I12,'e6'!I12,'e7'!I12,'e8'!I12,'e9'!I12,'e10'!I12,'e11'!I12,'e12'!I12,'e13'!I12,'e14'!I12)</f>
        <v>3</v>
      </c>
      <c r="K12" s="6">
        <f t="shared" si="4"/>
        <v>0.5714285714</v>
      </c>
      <c r="L12">
        <f>'e1'!J12+'e2'!J12+'e3'!J12+'e4'!J12+'e5'!J12+'e6'!J12+'e7'!J12+'e8'!J12+'e9'!J12+'e10'!J12+'e11'!J12+'e12'!J12+'e13'!J12+'e14'!J12</f>
        <v>2</v>
      </c>
      <c r="M12" s="8"/>
      <c r="N12">
        <f>SUM('e1'!L12,'e2'!L12,'e3'!L12,'e4'!L12,'e5'!L12,'e6'!L12,'e7'!L12,'e8'!L12,'e9'!L12,'e10'!L12,'e11'!L12,'e12'!L12,'e13'!L12,'e14'!L12)</f>
        <v>0</v>
      </c>
      <c r="O12">
        <f>SUM('e1'!M12,'e2'!M12,'e3'!M12,'e4'!M12,'e5'!M12,'e6'!M12,'e7'!M12,'e8'!M12,'e9'!M12,'e10'!M12,'e11'!M12,'e12'!M12,'e13'!M12,'e14'!M12)</f>
        <v>7</v>
      </c>
      <c r="P12" s="2">
        <f t="shared" si="5"/>
        <v>0</v>
      </c>
      <c r="Q12" s="9">
        <f t="shared" si="6"/>
        <v>1.208430913</v>
      </c>
      <c r="S12">
        <f>SUM('e7'!S12+'e8'!S12+'e9'!S12+'e10'!S12+'e11'!S12+'e12'!S12+'e13'!S12+'e14'!S12)</f>
        <v>0</v>
      </c>
      <c r="T12">
        <f>SUM('e7'!T12+'e8'!T12+'e9'!T12+'e10'!T12+'e11'!T12+'e12'!T12+'e13'!T12+'e14'!T12)</f>
        <v>0</v>
      </c>
      <c r="U12">
        <f>SUM('e7'!U12+'e8'!U12+'e9'!U12+'e10'!U12+'e11'!U12+'e12'!U12+'e13'!U12+'e14'!U12)</f>
        <v>0</v>
      </c>
      <c r="V12">
        <f>SUM('e7'!V12+'e8'!V12+'e9'!V12+'e10'!V12+'e11'!V12+'e12'!V12+'e13'!V12+'e14'!V12)</f>
        <v>0</v>
      </c>
      <c r="W12">
        <f t="shared" ref="W12:X12" si="26">SUM(S12+U12)</f>
        <v>0</v>
      </c>
      <c r="X12">
        <f t="shared" si="26"/>
        <v>0</v>
      </c>
      <c r="Z12">
        <f>'e1'!X12+'e2'!X12+'e3'!X12+'e4'!X12+'e5'!X12+'e6'!X12+'e7'!X12+'e8'!X12+'e9'!X12+'e10'!X12+'e11'!X12+'e12'!X12+'e13'!X12+'e14'!X12</f>
        <v>5</v>
      </c>
      <c r="AA12">
        <f>'e1'!Y12+'e2'!Y12+'e3'!Y12+'e4'!Y12+'e5'!Y12+'e6'!Y12+'e7'!Y12+'e8'!Y12+'e9'!Y12+'e10'!Y12+'e11'!Y12+'e12'!Y12+'e13'!Y12+'e14'!Y12</f>
        <v>3</v>
      </c>
      <c r="AB12">
        <f>'e1'!Z12+'e2'!Z12+'e3'!Z12+'e4'!Z12+'e5'!Z12+'e6'!Z12+'e7'!Z12+'e8'!Z12+'e9'!Z12+'e10'!Z12+'e11'!Z12+'e12'!Z12+'e13'!Z12+'e14'!Z12</f>
        <v>5</v>
      </c>
      <c r="AC12">
        <f>'e1'!AA12+'e2'!AA12+'e3'!AA12+'e4'!AA12+'e5'!AA12+'e6'!AA12+'e7'!AA12+'e8'!AA12+'e9'!AA12+'e10'!AA12+'e11'!AA12+'e12'!AA12+'e13'!AA12+'e14'!AA12</f>
        <v>3</v>
      </c>
      <c r="AD12">
        <f t="shared" ref="AD12:AE12" si="27">Z12+AB12</f>
        <v>10</v>
      </c>
      <c r="AE12">
        <f t="shared" si="27"/>
        <v>6</v>
      </c>
      <c r="AF12" s="6">
        <f t="shared" si="9"/>
        <v>0.6</v>
      </c>
    </row>
    <row r="13" ht="12.0" customHeight="1">
      <c r="A13" s="10" t="s">
        <v>39</v>
      </c>
      <c r="C13" s="6">
        <f>SUM('e1'!B13,'e2'!B13,'e3'!B13,'e4'!B13,'e5'!B13,'e6'!B13,'e7'!B13,'e8'!B13,'e9'!B13,'e10'!B13,'e11'!B13,'e12'!B13,'e13'!B13,'e14'!B13)</f>
        <v>0.5714285714</v>
      </c>
      <c r="D13" s="6">
        <f>SUM('e1'!C13,'e2'!C13,'e3'!C13,'e4'!C13,'e5'!C13,'e6'!C13,'e7'!C13,'e8'!C13,'e9'!C13,'e10'!C13,'e11'!C13,'e12'!C13,'e13'!C13,'e14'!C13)</f>
        <v>1.325</v>
      </c>
      <c r="E13" s="6">
        <f t="shared" si="3"/>
        <v>0.4312668464</v>
      </c>
      <c r="F13" s="7">
        <f>SUM('e1'!E13,'e2'!E13,'e3'!E13,'e4'!E13,'e5'!E13,'e6'!E13,'e7'!E13,'e8'!E13,'e9'!E13,'e10'!E13,'e11'!E13,'e12'!E13,'e13'!E13,'e14'!E13)</f>
        <v>0</v>
      </c>
      <c r="G13">
        <f>SUM('e1'!F13,'e2'!F13,'e3'!F13,'e4'!F13,'e5'!F13,'e6'!F13,'e7'!F13,'e8'!F13,'e9'!F13,'e10'!F13,'e11'!F13,'e12'!F13,'e13'!F13,'e14'!F13)</f>
        <v>1</v>
      </c>
      <c r="H13">
        <f>SUM('e1'!G13,'e2'!G13,'e3'!G13,'e4'!G13,'e5'!G13,'e6'!G13,'e7'!G13,'e8'!G13,'e9'!G13,'e10'!G13,'e11'!G13,'e12'!G13,'e13'!G13,'e14'!G13)</f>
        <v>6</v>
      </c>
      <c r="I13">
        <f>SUM('e1'!H13,'e2'!H13,'e3'!H13,'e4'!H13,'e5'!H13,'e6'!H13,'e7'!H13,'e8'!H13,'e9'!H13,'e10'!H13,'e11'!H13,'e12'!H13,'e13'!H13,'e14'!H13)</f>
        <v>15</v>
      </c>
      <c r="J13">
        <f>SUM('e1'!I13,'e2'!I13,'e3'!I13,'e4'!I13,'e5'!I13,'e6'!I13,'e7'!I13,'e8'!I13,'e9'!I13,'e10'!I13,'e11'!I13,'e12'!I13,'e13'!I13,'e14'!I13)</f>
        <v>2</v>
      </c>
      <c r="K13" s="6">
        <f t="shared" si="4"/>
        <v>0.3</v>
      </c>
      <c r="L13">
        <f>'e1'!J13+'e2'!J13+'e3'!J13+'e4'!J13+'e5'!J13+'e6'!J13+'e7'!J13+'e8'!J13+'e9'!J13+'e10'!J13+'e11'!J13+'e12'!J13+'e13'!J13+'e14'!J13</f>
        <v>1</v>
      </c>
      <c r="M13" s="8"/>
      <c r="N13">
        <f>SUM('e1'!L13,'e2'!L13,'e3'!L13,'e4'!L13,'e5'!L13,'e6'!L13,'e7'!L13,'e8'!L13,'e9'!L13,'e10'!L13,'e11'!L13,'e12'!L13,'e13'!L13,'e14'!L13)</f>
        <v>0</v>
      </c>
      <c r="O13">
        <f>SUM('e1'!M13,'e2'!M13,'e3'!M13,'e4'!M13,'e5'!M13,'e6'!M13,'e7'!M13,'e8'!M13,'e9'!M13,'e10'!M13,'e11'!M13,'e12'!M13,'e13'!M13,'e14'!M13)</f>
        <v>7</v>
      </c>
      <c r="P13" s="2">
        <f t="shared" si="5"/>
        <v>0</v>
      </c>
      <c r="Q13" s="9">
        <f t="shared" si="6"/>
        <v>0.7312668464</v>
      </c>
      <c r="S13">
        <f>SUM('e7'!S13+'e8'!S13+'e9'!S13+'e10'!S13+'e11'!S13+'e12'!S13+'e13'!S13+'e14'!S13)</f>
        <v>0</v>
      </c>
      <c r="T13">
        <f>SUM('e7'!T13+'e8'!T13+'e9'!T13+'e10'!T13+'e11'!T13+'e12'!T13+'e13'!T13+'e14'!T13)</f>
        <v>0</v>
      </c>
      <c r="U13">
        <f>SUM('e7'!U13+'e8'!U13+'e9'!U13+'e10'!U13+'e11'!U13+'e12'!U13+'e13'!U13+'e14'!U13)</f>
        <v>0</v>
      </c>
      <c r="V13">
        <f>SUM('e7'!V13+'e8'!V13+'e9'!V13+'e10'!V13+'e11'!V13+'e12'!V13+'e13'!V13+'e14'!V13)</f>
        <v>0</v>
      </c>
      <c r="W13">
        <f t="shared" ref="W13:X13" si="28">SUM(S13+U13)</f>
        <v>0</v>
      </c>
      <c r="X13">
        <f t="shared" si="28"/>
        <v>0</v>
      </c>
      <c r="Z13">
        <f>'e1'!X13+'e2'!X13+'e3'!X13+'e4'!X13+'e5'!X13+'e6'!X13+'e7'!X13+'e8'!X13+'e9'!X13+'e10'!X13+'e11'!X13+'e12'!X13+'e13'!X13+'e14'!X13</f>
        <v>4</v>
      </c>
      <c r="AA13">
        <f>'e1'!Y13+'e2'!Y13+'e3'!Y13+'e4'!Y13+'e5'!Y13+'e6'!Y13+'e7'!Y13+'e8'!Y13+'e9'!Y13+'e10'!Y13+'e11'!Y13+'e12'!Y13+'e13'!Y13+'e14'!Y13</f>
        <v>1</v>
      </c>
      <c r="AB13">
        <f>'e1'!Z13+'e2'!Z13+'e3'!Z13+'e4'!Z13+'e5'!Z13+'e6'!Z13+'e7'!Z13+'e8'!Z13+'e9'!Z13+'e10'!Z13+'e11'!Z13+'e12'!Z13+'e13'!Z13+'e14'!Z13</f>
        <v>5</v>
      </c>
      <c r="AC13">
        <f>'e1'!AA13+'e2'!AA13+'e3'!AA13+'e4'!AA13+'e5'!AA13+'e6'!AA13+'e7'!AA13+'e8'!AA13+'e9'!AA13+'e10'!AA13+'e11'!AA13+'e12'!AA13+'e13'!AA13+'e14'!AA13</f>
        <v>3</v>
      </c>
      <c r="AD13">
        <f t="shared" ref="AD13:AE13" si="29">Z13+AB13</f>
        <v>9</v>
      </c>
      <c r="AE13">
        <f t="shared" si="29"/>
        <v>4</v>
      </c>
      <c r="AF13" s="6">
        <f t="shared" si="9"/>
        <v>0.4444444444</v>
      </c>
    </row>
    <row r="14" ht="12.0" customHeight="1">
      <c r="A14" s="5" t="s">
        <v>40</v>
      </c>
      <c r="C14" s="6">
        <f>SUM('e1'!B14,'e2'!B14,'e3'!B14,'e4'!B14,'e5'!B14,'e6'!B14,'e7'!B14,'e8'!B14,'e9'!B14,'e10'!B14,'e11'!B14,'e12'!B14,'e13'!B14,'e14'!B14)</f>
        <v>0.3928571429</v>
      </c>
      <c r="D14" s="6">
        <f>SUM('e1'!C14,'e2'!C14,'e3'!C14,'e4'!C14,'e5'!C14,'e6'!C14,'e7'!C14,'e8'!C14,'e9'!C14,'e10'!C14,'e11'!C14,'e12'!C14,'e13'!C14,'e14'!C14)</f>
        <v>0.994047619</v>
      </c>
      <c r="E14" s="6">
        <f t="shared" si="3"/>
        <v>0.3952095808</v>
      </c>
      <c r="F14" s="7">
        <f>SUM('e1'!E14,'e2'!E14,'e3'!E14,'e4'!E14,'e5'!E14,'e6'!E14,'e7'!E14,'e8'!E14,'e9'!E14,'e10'!E14,'e11'!E14,'e12'!E14,'e13'!E14,'e14'!E14)</f>
        <v>0</v>
      </c>
      <c r="G14">
        <f>SUM('e1'!F14,'e2'!F14,'e3'!F14,'e4'!F14,'e5'!F14,'e6'!F14,'e7'!F14,'e8'!F14,'e9'!F14,'e10'!F14,'e11'!F14,'e12'!F14,'e13'!F14,'e14'!F14)</f>
        <v>2</v>
      </c>
      <c r="H14">
        <f>SUM('e1'!G14,'e2'!G14,'e3'!G14,'e4'!G14,'e5'!G14,'e6'!G14,'e7'!G14,'e8'!G14,'e9'!G14,'e10'!G14,'e11'!G14,'e12'!G14,'e13'!G14,'e14'!G14)</f>
        <v>4</v>
      </c>
      <c r="I14">
        <f>SUM('e1'!H14,'e2'!H14,'e3'!H14,'e4'!H14,'e5'!H14,'e6'!H14,'e7'!H14,'e8'!H14,'e9'!H14,'e10'!H14,'e11'!H14,'e12'!H14,'e13'!H14,'e14'!H14)</f>
        <v>21</v>
      </c>
      <c r="J14">
        <f>SUM('e1'!I14,'e2'!I14,'e3'!I14,'e4'!I14,'e5'!I14,'e6'!I14,'e7'!I14,'e8'!I14,'e9'!I14,'e10'!I14,'e11'!I14,'e12'!I14,'e13'!I14,'e14'!I14)</f>
        <v>3</v>
      </c>
      <c r="K14" s="6">
        <f t="shared" si="4"/>
        <v>0.6031746032</v>
      </c>
      <c r="L14">
        <f>'e1'!J14+'e2'!J14+'e3'!J14+'e4'!J14+'e5'!J14+'e6'!J14+'e7'!J14+'e8'!J14+'e9'!J14+'e10'!J14+'e11'!J14+'e12'!J14+'e13'!J14+'e14'!J14</f>
        <v>1</v>
      </c>
      <c r="M14" s="8"/>
      <c r="N14">
        <f>SUM('e1'!L14,'e2'!L14,'e3'!L14,'e4'!L14,'e5'!L14,'e6'!L14,'e7'!L14,'e8'!L14,'e9'!L14,'e10'!L14,'e11'!L14,'e12'!L14,'e13'!L14,'e14'!L14)</f>
        <v>0</v>
      </c>
      <c r="O14">
        <f>SUM('e1'!M14,'e2'!M14,'e3'!M14,'e4'!M14,'e5'!M14,'e6'!M14,'e7'!M14,'e8'!M14,'e9'!M14,'e10'!M14,'e11'!M14,'e12'!M14,'e13'!M14,'e14'!M14)</f>
        <v>7</v>
      </c>
      <c r="P14" s="2">
        <f t="shared" si="5"/>
        <v>0</v>
      </c>
      <c r="Q14" s="9">
        <f t="shared" si="6"/>
        <v>0.998384184</v>
      </c>
      <c r="S14">
        <f>SUM('e7'!S14+'e8'!S14+'e9'!S14+'e10'!S14+'e11'!S14+'e12'!S14+'e13'!S14+'e14'!S14)</f>
        <v>0</v>
      </c>
      <c r="T14">
        <f>SUM('e7'!T14+'e8'!T14+'e9'!T14+'e10'!T14+'e11'!T14+'e12'!T14+'e13'!T14+'e14'!T14)</f>
        <v>0</v>
      </c>
      <c r="U14">
        <f>SUM('e7'!U14+'e8'!U14+'e9'!U14+'e10'!U14+'e11'!U14+'e12'!U14+'e13'!U14+'e14'!U14)</f>
        <v>0</v>
      </c>
      <c r="V14">
        <f>SUM('e7'!V14+'e8'!V14+'e9'!V14+'e10'!V14+'e11'!V14+'e12'!V14+'e13'!V14+'e14'!V14)</f>
        <v>0</v>
      </c>
      <c r="W14">
        <f t="shared" ref="W14:X14" si="30">SUM(S14+U14)</f>
        <v>0</v>
      </c>
      <c r="X14">
        <f t="shared" si="30"/>
        <v>0</v>
      </c>
      <c r="Z14">
        <f>'e1'!X14+'e2'!X14+'e3'!X14+'e4'!X14+'e5'!X14+'e6'!X14+'e7'!X14+'e8'!X14+'e9'!X14+'e10'!X14+'e11'!X14+'e12'!X14+'e13'!X14+'e14'!X14</f>
        <v>3</v>
      </c>
      <c r="AA14">
        <f>'e1'!Y14+'e2'!Y14+'e3'!Y14+'e4'!Y14+'e5'!Y14+'e6'!Y14+'e7'!Y14+'e8'!Y14+'e9'!Y14+'e10'!Y14+'e11'!Y14+'e12'!Y14+'e13'!Y14+'e14'!Y14</f>
        <v>2</v>
      </c>
      <c r="AB14">
        <f>'e1'!Z14+'e2'!Z14+'e3'!Z14+'e4'!Z14+'e5'!Z14+'e6'!Z14+'e7'!Z14+'e8'!Z14+'e9'!Z14+'e10'!Z14+'e11'!Z14+'e12'!Z14+'e13'!Z14+'e14'!Z14</f>
        <v>4</v>
      </c>
      <c r="AC14">
        <f>'e1'!AA14+'e2'!AA14+'e3'!AA14+'e4'!AA14+'e5'!AA14+'e6'!AA14+'e7'!AA14+'e8'!AA14+'e9'!AA14+'e10'!AA14+'e11'!AA14+'e12'!AA14+'e13'!AA14+'e14'!AA14</f>
        <v>1</v>
      </c>
      <c r="AD14">
        <f t="shared" ref="AD14:AE14" si="31">Z14+AB14</f>
        <v>7</v>
      </c>
      <c r="AE14">
        <f t="shared" si="31"/>
        <v>3</v>
      </c>
      <c r="AF14" s="6">
        <f t="shared" si="9"/>
        <v>0.4285714286</v>
      </c>
    </row>
    <row r="15" ht="12.0" customHeight="1">
      <c r="A15" s="5" t="s">
        <v>41</v>
      </c>
      <c r="C15" s="6">
        <f>SUM('e1'!B15,'e2'!B15,'e3'!B15,'e4'!B15,'e5'!B15,'e6'!B15,'e7'!B15,'e8'!B15,'e9'!B15,'e10'!B15,'e11'!B15,'e12'!B15,'e13'!B15,'e14'!B15)</f>
        <v>0.3928571429</v>
      </c>
      <c r="D15" s="6">
        <f>SUM('e1'!C15,'e2'!C15,'e3'!C15,'e4'!C15,'e5'!C15,'e6'!C15,'e7'!C15,'e8'!C15,'e9'!C15,'e10'!C15,'e11'!C15,'e12'!C15,'e13'!C15,'e14'!C15)</f>
        <v>0.6607142857</v>
      </c>
      <c r="E15" s="6">
        <f t="shared" si="3"/>
        <v>0.5945945946</v>
      </c>
      <c r="F15" s="7">
        <f>SUM('e1'!E15,'e2'!E15,'e3'!E15,'e4'!E15,'e5'!E15,'e6'!E15,'e7'!E15,'e8'!E15,'e9'!E15,'e10'!E15,'e11'!E15,'e12'!E15,'e13'!E15,'e14'!E15)</f>
        <v>0</v>
      </c>
      <c r="G15">
        <f>SUM('e1'!F15,'e2'!F15,'e3'!F15,'e4'!F15,'e5'!F15,'e6'!F15,'e7'!F15,'e8'!F15,'e9'!F15,'e10'!F15,'e11'!F15,'e12'!F15,'e13'!F15,'e14'!F15)</f>
        <v>1</v>
      </c>
      <c r="H15">
        <f>SUM('e1'!G15,'e2'!G15,'e3'!G15,'e4'!G15,'e5'!G15,'e6'!G15,'e7'!G15,'e8'!G15,'e9'!G15,'e10'!G15,'e11'!G15,'e12'!G15,'e13'!G15,'e14'!G15)</f>
        <v>5</v>
      </c>
      <c r="I15">
        <f>SUM('e1'!H15,'e2'!H15,'e3'!H15,'e4'!H15,'e5'!H15,'e6'!H15,'e7'!H15,'e8'!H15,'e9'!H15,'e10'!H15,'e11'!H15,'e12'!H15,'e13'!H15,'e14'!H15)</f>
        <v>15</v>
      </c>
      <c r="J15">
        <f>SUM('e1'!I15,'e2'!I15,'e3'!I15,'e4'!I15,'e5'!I15,'e6'!I15,'e7'!I15,'e8'!I15,'e9'!I15,'e10'!I15,'e11'!I15,'e12'!I15,'e13'!I15,'e14'!I15)</f>
        <v>2</v>
      </c>
      <c r="K15" s="6">
        <f t="shared" si="4"/>
        <v>0.3333333333</v>
      </c>
      <c r="L15">
        <f>'e1'!J15+'e2'!J15+'e3'!J15+'e4'!J15+'e5'!J15+'e6'!J15+'e7'!J15+'e8'!J15+'e9'!J15+'e10'!J15+'e11'!J15+'e12'!J15+'e13'!J15+'e14'!J15</f>
        <v>1</v>
      </c>
      <c r="M15" s="8"/>
      <c r="N15">
        <f>SUM('e1'!L15,'e2'!L15,'e3'!L15,'e4'!L15,'e5'!L15,'e6'!L15,'e7'!L15,'e8'!L15,'e9'!L15,'e10'!L15,'e11'!L15,'e12'!L15,'e13'!L15,'e14'!L15)</f>
        <v>0</v>
      </c>
      <c r="O15">
        <f>SUM('e1'!M15,'e2'!M15,'e3'!M15,'e4'!M15,'e5'!M15,'e6'!M15,'e7'!M15,'e8'!M15,'e9'!M15,'e10'!M15,'e11'!M15,'e12'!M15,'e13'!M15,'e14'!M15)</f>
        <v>7</v>
      </c>
      <c r="P15" s="2">
        <f t="shared" si="5"/>
        <v>0</v>
      </c>
      <c r="Q15" s="9">
        <f t="shared" si="6"/>
        <v>0.9279279279</v>
      </c>
      <c r="S15">
        <f>SUM('e7'!S15+'e8'!S15+'e9'!S15+'e10'!S15+'e11'!S15+'e12'!S15+'e13'!S15+'e14'!S15)</f>
        <v>0</v>
      </c>
      <c r="T15">
        <f>SUM('e7'!T15+'e8'!T15+'e9'!T15+'e10'!T15+'e11'!T15+'e12'!T15+'e13'!T15+'e14'!T15)</f>
        <v>0</v>
      </c>
      <c r="U15">
        <f>SUM('e7'!U15+'e8'!U15+'e9'!U15+'e10'!U15+'e11'!U15+'e12'!U15+'e13'!U15+'e14'!U15)</f>
        <v>0</v>
      </c>
      <c r="V15">
        <f>SUM('e7'!V15+'e8'!V15+'e9'!V15+'e10'!V15+'e11'!V15+'e12'!V15+'e13'!V15+'e14'!V15)</f>
        <v>0</v>
      </c>
      <c r="W15">
        <f t="shared" ref="W15:X15" si="32">SUM(S15+U15)</f>
        <v>0</v>
      </c>
      <c r="X15">
        <f t="shared" si="32"/>
        <v>0</v>
      </c>
      <c r="Z15">
        <f>'e1'!X15+'e2'!X15+'e3'!X15+'e4'!X15+'e5'!X15+'e6'!X15+'e7'!X15+'e8'!X15+'e9'!X15+'e10'!X15+'e11'!X15+'e12'!X15+'e13'!X15+'e14'!X15</f>
        <v>2</v>
      </c>
      <c r="AA15">
        <f>'e1'!Y15+'e2'!Y15+'e3'!Y15+'e4'!Y15+'e5'!Y15+'e6'!Y15+'e7'!Y15+'e8'!Y15+'e9'!Y15+'e10'!Y15+'e11'!Y15+'e12'!Y15+'e13'!Y15+'e14'!Y15</f>
        <v>2</v>
      </c>
      <c r="AB15">
        <f>'e1'!Z15+'e2'!Z15+'e3'!Z15+'e4'!Z15+'e5'!Z15+'e6'!Z15+'e7'!Z15+'e8'!Z15+'e9'!Z15+'e10'!Z15+'e11'!Z15+'e12'!Z15+'e13'!Z15+'e14'!Z15</f>
        <v>3</v>
      </c>
      <c r="AC15">
        <f>'e1'!AA15+'e2'!AA15+'e3'!AA15+'e4'!AA15+'e5'!AA15+'e6'!AA15+'e7'!AA15+'e8'!AA15+'e9'!AA15+'e10'!AA15+'e11'!AA15+'e12'!AA15+'e13'!AA15+'e14'!AA15</f>
        <v>1</v>
      </c>
      <c r="AD15">
        <f t="shared" ref="AD15:AE15" si="33">Z15+AB15</f>
        <v>5</v>
      </c>
      <c r="AE15">
        <f t="shared" si="33"/>
        <v>3</v>
      </c>
      <c r="AF15" s="6">
        <f t="shared" si="9"/>
        <v>0.6</v>
      </c>
    </row>
    <row r="16" ht="12.0" customHeight="1">
      <c r="A16" s="5" t="s">
        <v>42</v>
      </c>
      <c r="C16" s="6">
        <f>SUM('e1'!B16,'e2'!B16,'e3'!B16,'e4'!B16,'e5'!B16,'e6'!B16,'e7'!B16,'e8'!B16,'e9'!B16,'e10'!B16,'e11'!B16,'e12'!B16,'e13'!B16,'e14'!B16)</f>
        <v>0.25</v>
      </c>
      <c r="D16" s="6">
        <f>SUM('e1'!C16,'e2'!C16,'e3'!C16,'e4'!C16,'e5'!C16,'e6'!C16,'e7'!C16,'e8'!C16,'e9'!C16,'e10'!C16,'e11'!C16,'e12'!C16,'e13'!C16,'e14'!C16)</f>
        <v>0.375</v>
      </c>
      <c r="E16" s="6">
        <f t="shared" si="3"/>
        <v>0.6666666667</v>
      </c>
      <c r="F16" s="7">
        <f>SUM('e1'!E16,'e2'!E16,'e3'!E16,'e4'!E16,'e5'!E16,'e6'!E16,'e7'!E16,'e8'!E16,'e9'!E16,'e10'!E16,'e11'!E16,'e12'!E16,'e13'!E16,'e14'!E16)</f>
        <v>0</v>
      </c>
      <c r="G16">
        <f>SUM('e1'!F16,'e2'!F16,'e3'!F16,'e4'!F16,'e5'!F16,'e6'!F16,'e7'!F16,'e8'!F16,'e9'!F16,'e10'!F16,'e11'!F16,'e12'!F16,'e13'!F16,'e14'!F16)</f>
        <v>0</v>
      </c>
      <c r="H16">
        <f>SUM('e1'!G16,'e2'!G16,'e3'!G16,'e4'!G16,'e5'!G16,'e6'!G16,'e7'!G16,'e8'!G16,'e9'!G16,'e10'!G16,'e11'!G16,'e12'!G16,'e13'!G16,'e14'!G16)</f>
        <v>7</v>
      </c>
      <c r="I16">
        <f>SUM('e1'!H16,'e2'!H16,'e3'!H16,'e4'!H16,'e5'!H16,'e6'!H16,'e7'!H16,'e8'!H16,'e9'!H16,'e10'!H16,'e11'!H16,'e12'!H16,'e13'!H16,'e14'!H16)</f>
        <v>8</v>
      </c>
      <c r="J16">
        <f>SUM('e1'!I16,'e2'!I16,'e3'!I16,'e4'!I16,'e5'!I16,'e6'!I16,'e7'!I16,'e8'!I16,'e9'!I16,'e10'!I16,'e11'!I16,'e12'!I16,'e13'!I16,'e14'!I16)</f>
        <v>1</v>
      </c>
      <c r="K16" s="6">
        <f t="shared" si="4"/>
        <v>-0.875</v>
      </c>
      <c r="L16">
        <f>'e1'!J16+'e2'!J16+'e3'!J16+'e4'!J16+'e5'!J16+'e6'!J16+'e7'!J16+'e8'!J16+'e9'!J16+'e10'!J16+'e11'!J16+'e12'!J16+'e13'!J16+'e14'!J16</f>
        <v>0</v>
      </c>
      <c r="M16" s="8"/>
      <c r="N16">
        <f>SUM('e1'!L16,'e2'!L16,'e3'!L16,'e4'!L16,'e5'!L16,'e6'!L16,'e7'!L16,'e8'!L16,'e9'!L16,'e10'!L16,'e11'!L16,'e12'!L16,'e13'!L16,'e14'!L16)</f>
        <v>0</v>
      </c>
      <c r="O16">
        <f>SUM('e1'!M16,'e2'!M16,'e3'!M16,'e4'!M16,'e5'!M16,'e6'!M16,'e7'!M16,'e8'!M16,'e9'!M16,'e10'!M16,'e11'!M16,'e12'!M16,'e13'!M16,'e14'!M16)</f>
        <v>7</v>
      </c>
      <c r="P16" s="2">
        <f t="shared" si="5"/>
        <v>0</v>
      </c>
      <c r="Q16" s="9">
        <f t="shared" si="6"/>
        <v>-0.2083333333</v>
      </c>
      <c r="S16">
        <f>SUM('e7'!S16+'e8'!S16+'e9'!S16+'e10'!S16+'e11'!S16+'e12'!S16+'e13'!S16+'e14'!S16)</f>
        <v>0</v>
      </c>
      <c r="T16">
        <f>SUM('e7'!T16+'e8'!T16+'e9'!T16+'e10'!T16+'e11'!T16+'e12'!T16+'e13'!T16+'e14'!T16)</f>
        <v>0</v>
      </c>
      <c r="U16">
        <f>SUM('e7'!U16+'e8'!U16+'e9'!U16+'e10'!U16+'e11'!U16+'e12'!U16+'e13'!U16+'e14'!U16)</f>
        <v>0</v>
      </c>
      <c r="V16">
        <f>SUM('e7'!V16+'e8'!V16+'e9'!V16+'e10'!V16+'e11'!V16+'e12'!V16+'e13'!V16+'e14'!V16)</f>
        <v>0</v>
      </c>
      <c r="W16">
        <f t="shared" ref="W16:X16" si="34">SUM(S16+U16)</f>
        <v>0</v>
      </c>
      <c r="X16">
        <f t="shared" si="34"/>
        <v>0</v>
      </c>
      <c r="Z16">
        <f>'e1'!X16+'e2'!X16+'e3'!X16+'e4'!X16+'e5'!X16+'e6'!X16+'e7'!X16+'e8'!X16+'e9'!X16+'e10'!X16+'e11'!X16+'e12'!X16+'e13'!X16+'e14'!X16</f>
        <v>1</v>
      </c>
      <c r="AA16">
        <f>'e1'!Y16+'e2'!Y16+'e3'!Y16+'e4'!Y16+'e5'!Y16+'e6'!Y16+'e7'!Y16+'e8'!Y16+'e9'!Y16+'e10'!Y16+'e11'!Y16+'e12'!Y16+'e13'!Y16+'e14'!Y16</f>
        <v>1</v>
      </c>
      <c r="AB16">
        <f>'e1'!Z16+'e2'!Z16+'e3'!Z16+'e4'!Z16+'e5'!Z16+'e6'!Z16+'e7'!Z16+'e8'!Z16+'e9'!Z16+'e10'!Z16+'e11'!Z16+'e12'!Z16+'e13'!Z16+'e14'!Z16</f>
        <v>2</v>
      </c>
      <c r="AC16">
        <f>'e1'!AA16+'e2'!AA16+'e3'!AA16+'e4'!AA16+'e5'!AA16+'e6'!AA16+'e7'!AA16+'e8'!AA16+'e9'!AA16+'e10'!AA16+'e11'!AA16+'e12'!AA16+'e13'!AA16+'e14'!AA16</f>
        <v>1</v>
      </c>
      <c r="AD16">
        <f t="shared" ref="AD16:AE16" si="35">Z16+AB16</f>
        <v>3</v>
      </c>
      <c r="AE16">
        <f t="shared" si="35"/>
        <v>2</v>
      </c>
      <c r="AF16" s="6">
        <f t="shared" si="9"/>
        <v>0.6666666667</v>
      </c>
    </row>
    <row r="17" ht="12.0" customHeight="1">
      <c r="A17" s="10" t="s">
        <v>43</v>
      </c>
      <c r="C17" s="6">
        <f>SUM('e1'!B17,'e2'!B17,'e3'!B17,'e4'!B17,'e5'!B17,'e6'!B17,'e7'!B17,'e8'!B17,'e9'!B17,'e10'!B17,'e11'!B17,'e12'!B17,'e13'!B17,'e14'!B17)</f>
        <v>0</v>
      </c>
      <c r="D17" s="6">
        <f>SUM('e1'!C17,'e2'!C17,'e3'!C17,'e4'!C17,'e5'!C17,'e6'!C17,'e7'!C17,'e8'!C17,'e9'!C17,'e10'!C17,'e11'!C17,'e12'!C17,'e13'!C17,'e14'!C17)</f>
        <v>0.125</v>
      </c>
      <c r="E17" s="6">
        <f t="shared" si="3"/>
        <v>0</v>
      </c>
      <c r="F17" s="7">
        <f>SUM('e1'!E17,'e2'!E17,'e3'!E17,'e4'!E17,'e5'!E17,'e6'!E17,'e7'!E17,'e8'!E17,'e9'!E17,'e10'!E17,'e11'!E17,'e12'!E17,'e13'!E17,'e14'!E17)</f>
        <v>0</v>
      </c>
      <c r="G17">
        <f>SUM('e1'!F17,'e2'!F17,'e3'!F17,'e4'!F17,'e5'!F17,'e6'!F17,'e7'!F17,'e8'!F17,'e9'!F17,'e10'!F17,'e11'!F17,'e12'!F17,'e13'!F17,'e14'!F17)</f>
        <v>0</v>
      </c>
      <c r="H17">
        <f>SUM('e1'!G17,'e2'!G17,'e3'!G17,'e4'!G17,'e5'!G17,'e6'!G17,'e7'!G17,'e8'!G17,'e9'!G17,'e10'!G17,'e11'!G17,'e12'!G17,'e13'!G17,'e14'!G17)</f>
        <v>7</v>
      </c>
      <c r="I17">
        <f>SUM('e1'!H17,'e2'!H17,'e3'!H17,'e4'!H17,'e5'!H17,'e6'!H17,'e7'!H17,'e8'!H17,'e9'!H17,'e10'!H17,'e11'!H17,'e12'!H17,'e13'!H17,'e14'!H17)</f>
        <v>8</v>
      </c>
      <c r="J17">
        <f>SUM('e1'!I17,'e2'!I17,'e3'!I17,'e4'!I17,'e5'!I17,'e6'!I17,'e7'!I17,'e8'!I17,'e9'!I17,'e10'!I17,'e11'!I17,'e12'!I17,'e13'!I17,'e14'!I17)</f>
        <v>1</v>
      </c>
      <c r="K17" s="6">
        <f t="shared" si="4"/>
        <v>-0.875</v>
      </c>
      <c r="L17">
        <f>'e1'!J17+'e2'!J17+'e3'!J17+'e4'!J17+'e5'!J17+'e6'!J17+'e7'!J17+'e8'!J17+'e9'!J17+'e10'!J17+'e11'!J17+'e12'!J17+'e13'!J17+'e14'!J17</f>
        <v>0</v>
      </c>
      <c r="M17" s="8"/>
      <c r="N17">
        <f>SUM('e1'!L17,'e2'!L17,'e3'!L17,'e4'!L17,'e5'!L17,'e6'!L17,'e7'!L17,'e8'!L17,'e9'!L17,'e10'!L17,'e11'!L17,'e12'!L17,'e13'!L17,'e14'!L17)</f>
        <v>0</v>
      </c>
      <c r="O17">
        <f>SUM('e1'!M17,'e2'!M17,'e3'!M17,'e4'!M17,'e5'!M17,'e6'!M17,'e7'!M17,'e8'!M17,'e9'!M17,'e10'!M17,'e11'!M17,'e12'!M17,'e13'!M17,'e14'!M17)</f>
        <v>7</v>
      </c>
      <c r="P17" s="2">
        <f t="shared" si="5"/>
        <v>0</v>
      </c>
      <c r="Q17" s="9">
        <f t="shared" si="6"/>
        <v>-0.875</v>
      </c>
      <c r="S17">
        <f>SUM('e7'!S17+'e8'!S17+'e9'!S17+'e10'!S17+'e11'!S17+'e12'!S17+'e13'!S17+'e14'!S17)</f>
        <v>0</v>
      </c>
      <c r="T17">
        <f>SUM('e7'!T17+'e8'!T17+'e9'!T17+'e10'!T17+'e11'!T17+'e12'!T17+'e13'!T17+'e14'!T17)</f>
        <v>0</v>
      </c>
      <c r="U17">
        <f>SUM('e7'!U17+'e8'!U17+'e9'!U17+'e10'!U17+'e11'!U17+'e12'!U17+'e13'!U17+'e14'!U17)</f>
        <v>0</v>
      </c>
      <c r="V17">
        <f>SUM('e7'!V17+'e8'!V17+'e9'!V17+'e10'!V17+'e11'!V17+'e12'!V17+'e13'!V17+'e14'!V17)</f>
        <v>0</v>
      </c>
      <c r="W17">
        <f t="shared" ref="W17:X17" si="36">SUM(S17+U17)</f>
        <v>0</v>
      </c>
      <c r="X17">
        <f t="shared" si="36"/>
        <v>0</v>
      </c>
      <c r="Z17">
        <f>'e1'!X17+'e2'!X17+'e3'!X17+'e4'!X17+'e5'!X17+'e6'!X17+'e7'!X17+'e8'!X17+'e9'!X17+'e10'!X17+'e11'!X17+'e12'!X17+'e13'!X17+'e14'!X17</f>
        <v>0</v>
      </c>
      <c r="AA17">
        <f>'e1'!Y17+'e2'!Y17+'e3'!Y17+'e4'!Y17+'e5'!Y17+'e6'!Y17+'e7'!Y17+'e8'!Y17+'e9'!Y17+'e10'!Y17+'e11'!Y17+'e12'!Y17+'e13'!Y17+'e14'!Y17</f>
        <v>0</v>
      </c>
      <c r="AB17">
        <f>'e1'!Z17+'e2'!Z17+'e3'!Z17+'e4'!Z17+'e5'!Z17+'e6'!Z17+'e7'!Z17+'e8'!Z17+'e9'!Z17+'e10'!Z17+'e11'!Z17+'e12'!Z17+'e13'!Z17+'e14'!Z17</f>
        <v>1</v>
      </c>
      <c r="AC17">
        <f>'e1'!AA17+'e2'!AA17+'e3'!AA17+'e4'!AA17+'e5'!AA17+'e6'!AA17+'e7'!AA17+'e8'!AA17+'e9'!AA17+'e10'!AA17+'e11'!AA17+'e12'!AA17+'e13'!AA17+'e14'!AA17</f>
        <v>0</v>
      </c>
      <c r="AD17">
        <f t="shared" ref="AD17:AE17" si="37">Z17+AB17</f>
        <v>1</v>
      </c>
      <c r="AE17">
        <f t="shared" si="37"/>
        <v>0</v>
      </c>
      <c r="AF17" s="6">
        <f t="shared" si="9"/>
        <v>0</v>
      </c>
    </row>
    <row r="18" ht="12.0" customHeight="1">
      <c r="C18" s="6"/>
    </row>
    <row r="19" ht="12.0" customHeight="1">
      <c r="C19" t="s">
        <v>44</v>
      </c>
    </row>
    <row r="20" ht="12.0" customHeight="1"/>
    <row r="21" ht="12.75" customHeight="1"/>
    <row r="22" ht="12.0" customHeight="1">
      <c r="A22" s="1" t="s">
        <v>45</v>
      </c>
      <c r="B22" s="2" t="s">
        <v>1</v>
      </c>
      <c r="C22" t="s">
        <v>2</v>
      </c>
      <c r="D22" t="s">
        <v>3</v>
      </c>
      <c r="E22" s="2" t="s">
        <v>4</v>
      </c>
      <c r="F22" t="s">
        <v>5</v>
      </c>
      <c r="G22" t="s">
        <v>6</v>
      </c>
      <c r="H22" t="s">
        <v>7</v>
      </c>
      <c r="I22" t="s">
        <v>8</v>
      </c>
      <c r="J22" t="s">
        <v>9</v>
      </c>
      <c r="K22" t="s">
        <v>46</v>
      </c>
      <c r="L22" t="s">
        <v>10</v>
      </c>
      <c r="M22" t="s">
        <v>11</v>
      </c>
      <c r="N22" t="s">
        <v>12</v>
      </c>
      <c r="O22" s="2" t="s">
        <v>13</v>
      </c>
      <c r="P22" s="4" t="s">
        <v>14</v>
      </c>
      <c r="Q22" s="12" t="s">
        <v>47</v>
      </c>
      <c r="R22" t="s">
        <v>48</v>
      </c>
      <c r="S22" t="s">
        <v>49</v>
      </c>
      <c r="T22" t="s">
        <v>50</v>
      </c>
      <c r="U22" t="s">
        <v>15</v>
      </c>
      <c r="V22" t="s">
        <v>16</v>
      </c>
      <c r="W22" t="s">
        <v>17</v>
      </c>
      <c r="X22" t="s">
        <v>18</v>
      </c>
      <c r="Y22" t="s">
        <v>19</v>
      </c>
      <c r="Z22" t="s">
        <v>20</v>
      </c>
      <c r="AB22" t="s">
        <v>21</v>
      </c>
      <c r="AC22" t="s">
        <v>22</v>
      </c>
      <c r="AD22" t="s">
        <v>23</v>
      </c>
      <c r="AE22" t="s">
        <v>24</v>
      </c>
      <c r="AF22" t="s">
        <v>25</v>
      </c>
      <c r="AG22" t="s">
        <v>26</v>
      </c>
      <c r="AH22" t="s">
        <v>27</v>
      </c>
    </row>
    <row r="23" ht="12.0" customHeight="1">
      <c r="A23" s="5" t="s">
        <v>28</v>
      </c>
      <c r="B23" s="6">
        <v>0.5928571428571429</v>
      </c>
      <c r="C23" s="6">
        <v>13.094047619047618</v>
      </c>
      <c r="D23" s="6">
        <v>0.045276843349395406</v>
      </c>
      <c r="E23" s="7">
        <v>0.0</v>
      </c>
      <c r="F23">
        <v>11.0</v>
      </c>
      <c r="G23">
        <v>0.0</v>
      </c>
      <c r="H23">
        <v>73.0</v>
      </c>
      <c r="I23">
        <v>11.0</v>
      </c>
      <c r="J23" s="6">
        <v>1.0</v>
      </c>
      <c r="K23" s="6">
        <f t="shared" ref="K23:K38" si="38">2*(14*G2)/((H2+4)*J2)</f>
        <v>7</v>
      </c>
      <c r="L23">
        <v>10.0</v>
      </c>
      <c r="M23">
        <v>4.0</v>
      </c>
      <c r="N23">
        <v>7.0</v>
      </c>
      <c r="O23" s="6">
        <v>0.5714285714285714</v>
      </c>
      <c r="P23" s="9">
        <v>1.6167054147779667</v>
      </c>
      <c r="Q23" s="13">
        <f t="shared" ref="Q23:Q38" si="39">C2+K23+(6*P2)</f>
        <v>11.02142857</v>
      </c>
      <c r="R23">
        <f>'e1'!O2+'e2'!O2+'e3'!O2+'e4'!O2+'e5'!O2+'e6'!O2+'e7'!O2+'e8'!O2+'e9'!O2+'e10'!O2+'e11'!O2+'e12'!O2+'e13'!O2+'e14'!O2</f>
        <v>42</v>
      </c>
      <c r="S23">
        <v>1.0</v>
      </c>
      <c r="T23">
        <f t="shared" ref="T23:T38" si="40">I23-F23</f>
        <v>0</v>
      </c>
      <c r="U23">
        <v>3.0</v>
      </c>
      <c r="V23">
        <v>0.0</v>
      </c>
      <c r="W23">
        <v>8.0</v>
      </c>
      <c r="X23">
        <v>0.0</v>
      </c>
      <c r="Y23">
        <v>11.0</v>
      </c>
      <c r="Z23">
        <v>0.0</v>
      </c>
      <c r="AB23">
        <v>6.0</v>
      </c>
      <c r="AC23">
        <v>2.0</v>
      </c>
      <c r="AD23">
        <v>5.0</v>
      </c>
      <c r="AE23">
        <v>2.0</v>
      </c>
      <c r="AF23">
        <v>11.0</v>
      </c>
      <c r="AG23">
        <v>4.0</v>
      </c>
      <c r="AH23">
        <v>0.36363636363636365</v>
      </c>
    </row>
    <row r="24" ht="12.0" customHeight="1">
      <c r="A24" s="5" t="s">
        <v>29</v>
      </c>
      <c r="B24" s="6">
        <v>8.092857142857143</v>
      </c>
      <c r="C24" s="6">
        <v>13.094047619047618</v>
      </c>
      <c r="D24" s="6">
        <v>0.6180561869260842</v>
      </c>
      <c r="E24" s="7">
        <v>0.0</v>
      </c>
      <c r="F24">
        <v>10.0</v>
      </c>
      <c r="G24">
        <v>5.0</v>
      </c>
      <c r="H24">
        <v>73.0</v>
      </c>
      <c r="I24">
        <v>11.0</v>
      </c>
      <c r="J24" s="6">
        <v>0.9028642590286426</v>
      </c>
      <c r="K24" s="6">
        <f t="shared" si="38"/>
        <v>2.828282828</v>
      </c>
      <c r="L24">
        <v>9.0</v>
      </c>
      <c r="M24">
        <v>3.0</v>
      </c>
      <c r="N24">
        <v>7.0</v>
      </c>
      <c r="O24" s="6">
        <v>0.42857142857142855</v>
      </c>
      <c r="P24" s="9">
        <v>1.9494918745261554</v>
      </c>
      <c r="Q24" s="13">
        <f t="shared" si="39"/>
        <v>13.49256854</v>
      </c>
      <c r="R24">
        <f>'e1'!O3+'e2'!O3+'e3'!O3+'e4'!O3+'e5'!O3+'e6'!O3+'e7'!O3+'e8'!O3+'e9'!O3+'e10'!O3+'e11'!O3+'e12'!O3+'e13'!O3+'e14'!O3</f>
        <v>42</v>
      </c>
      <c r="S24">
        <v>2.0</v>
      </c>
      <c r="T24">
        <f t="shared" si="40"/>
        <v>1</v>
      </c>
      <c r="U24">
        <v>3.0</v>
      </c>
      <c r="V24">
        <v>2.0</v>
      </c>
      <c r="W24">
        <v>8.0</v>
      </c>
      <c r="X24">
        <v>5.0</v>
      </c>
      <c r="Y24">
        <v>11.0</v>
      </c>
      <c r="Z24">
        <v>7.0</v>
      </c>
      <c r="AB24">
        <v>6.0</v>
      </c>
      <c r="AC24">
        <v>3.0</v>
      </c>
      <c r="AD24">
        <v>5.0</v>
      </c>
      <c r="AE24">
        <v>2.0</v>
      </c>
      <c r="AF24">
        <v>11.0</v>
      </c>
      <c r="AG24">
        <v>5.0</v>
      </c>
      <c r="AH24">
        <v>0.45454545454545453</v>
      </c>
    </row>
    <row r="25" ht="12.0" customHeight="1">
      <c r="A25" s="5" t="s">
        <v>30</v>
      </c>
      <c r="B25" s="6">
        <v>2.592857142857143</v>
      </c>
      <c r="C25" s="6">
        <v>13.094047619047618</v>
      </c>
      <c r="D25" s="6">
        <v>0.19801800163651243</v>
      </c>
      <c r="E25" s="7">
        <v>0.0</v>
      </c>
      <c r="F25">
        <v>9.0</v>
      </c>
      <c r="G25">
        <v>8.0</v>
      </c>
      <c r="H25">
        <v>73.0</v>
      </c>
      <c r="I25">
        <v>11.0</v>
      </c>
      <c r="J25" s="6">
        <v>0.8082191780821918</v>
      </c>
      <c r="K25" s="6">
        <f t="shared" si="38"/>
        <v>1.909090909</v>
      </c>
      <c r="L25">
        <v>6.0</v>
      </c>
      <c r="M25">
        <v>0.0</v>
      </c>
      <c r="N25">
        <v>7.0</v>
      </c>
      <c r="O25" s="2">
        <v>0.0</v>
      </c>
      <c r="P25" s="9">
        <v>1.0062371797187042</v>
      </c>
      <c r="Q25" s="13">
        <f t="shared" si="39"/>
        <v>4.501948052</v>
      </c>
      <c r="R25">
        <f>'e1'!O4+'e2'!O4+'e3'!O4+'e4'!O4+'e5'!O4+'e6'!O4+'e7'!O4+'e8'!O4+'e9'!O4+'e10'!O4+'e11'!O4+'e12'!O4+'e13'!O4+'e14'!O4</f>
        <v>41</v>
      </c>
      <c r="S25">
        <v>3.0</v>
      </c>
      <c r="T25">
        <f t="shared" si="40"/>
        <v>2</v>
      </c>
      <c r="U25">
        <v>3.0</v>
      </c>
      <c r="V25">
        <v>0.0</v>
      </c>
      <c r="W25">
        <v>8.0</v>
      </c>
      <c r="X25">
        <v>2.0</v>
      </c>
      <c r="Y25">
        <v>11.0</v>
      </c>
      <c r="Z25">
        <v>2.0</v>
      </c>
      <c r="AB25">
        <v>6.0</v>
      </c>
      <c r="AC25">
        <v>2.0</v>
      </c>
      <c r="AD25">
        <v>5.0</v>
      </c>
      <c r="AE25">
        <v>2.0</v>
      </c>
      <c r="AF25">
        <v>11.0</v>
      </c>
      <c r="AG25">
        <v>4.0</v>
      </c>
      <c r="AH25">
        <v>0.36363636363636365</v>
      </c>
    </row>
    <row r="26" ht="12.0" customHeight="1">
      <c r="A26" s="10" t="s">
        <v>31</v>
      </c>
      <c r="B26" s="6">
        <v>0.9714285714285713</v>
      </c>
      <c r="C26" s="6">
        <v>12.025</v>
      </c>
      <c r="D26" s="6">
        <v>0.08078408078408077</v>
      </c>
      <c r="E26" s="7">
        <v>0.0</v>
      </c>
      <c r="F26">
        <v>4.0</v>
      </c>
      <c r="G26">
        <v>5.0</v>
      </c>
      <c r="H26">
        <v>64.0</v>
      </c>
      <c r="I26">
        <v>9.0</v>
      </c>
      <c r="J26" s="6">
        <v>0.4357638888888889</v>
      </c>
      <c r="K26" s="6">
        <f t="shared" si="38"/>
        <v>1.382716049</v>
      </c>
      <c r="L26">
        <v>7.0</v>
      </c>
      <c r="M26">
        <v>0.0</v>
      </c>
      <c r="N26">
        <v>7.0</v>
      </c>
      <c r="O26" s="2">
        <v>0.0</v>
      </c>
      <c r="P26" s="9">
        <v>0.5165479696729697</v>
      </c>
      <c r="Q26" s="13">
        <f t="shared" si="39"/>
        <v>2.354144621</v>
      </c>
      <c r="R26">
        <f>'e1'!O5+'e2'!O5+'e3'!O5+'e4'!O5+'e5'!O5+'e6'!O5+'e7'!O5+'e8'!O5+'e9'!O5+'e10'!O5+'e11'!O5+'e12'!O5+'e13'!O5+'e14'!O5</f>
        <v>39</v>
      </c>
      <c r="S26">
        <v>4.0</v>
      </c>
      <c r="T26">
        <f t="shared" si="40"/>
        <v>5</v>
      </c>
      <c r="U26">
        <v>3.0</v>
      </c>
      <c r="V26">
        <v>0.0</v>
      </c>
      <c r="W26">
        <v>7.0</v>
      </c>
      <c r="X26">
        <v>0.0</v>
      </c>
      <c r="Y26">
        <v>10.0</v>
      </c>
      <c r="Z26">
        <v>0.0</v>
      </c>
      <c r="AB26">
        <v>6.0</v>
      </c>
      <c r="AC26">
        <v>3.0</v>
      </c>
      <c r="AD26">
        <v>5.0</v>
      </c>
      <c r="AE26">
        <v>3.0</v>
      </c>
      <c r="AF26">
        <v>11.0</v>
      </c>
      <c r="AG26">
        <v>6.0</v>
      </c>
      <c r="AH26">
        <v>0.5454545454545454</v>
      </c>
    </row>
    <row r="27" ht="12.0" customHeight="1">
      <c r="A27" s="10" t="s">
        <v>32</v>
      </c>
      <c r="B27" s="6">
        <v>0.5714285714285714</v>
      </c>
      <c r="C27" s="6">
        <v>10.025</v>
      </c>
      <c r="D27" s="6">
        <v>0.05700035625222657</v>
      </c>
      <c r="E27" s="7">
        <v>2.0</v>
      </c>
      <c r="F27">
        <v>4.0</v>
      </c>
      <c r="G27">
        <v>5.0</v>
      </c>
      <c r="H27">
        <v>60.0</v>
      </c>
      <c r="I27">
        <v>8.0</v>
      </c>
      <c r="J27" s="6">
        <v>0.4895833333333333</v>
      </c>
      <c r="K27" s="6">
        <f t="shared" si="38"/>
        <v>1.555555556</v>
      </c>
      <c r="L27">
        <v>6.0</v>
      </c>
      <c r="M27">
        <v>0.0</v>
      </c>
      <c r="N27">
        <v>7.0</v>
      </c>
      <c r="O27" s="2">
        <v>0.0</v>
      </c>
      <c r="P27" s="9">
        <v>0.5465836895855599</v>
      </c>
      <c r="Q27" s="13">
        <f t="shared" si="39"/>
        <v>2.126984127</v>
      </c>
      <c r="R27">
        <f>'e1'!O6+'e2'!O6+'e3'!O6+'e4'!O6+'e5'!O6+'e6'!O6+'e7'!O6+'e8'!O6+'e9'!O6+'e10'!O6+'e11'!O6+'e12'!O6+'e13'!O6+'e14'!O6</f>
        <v>36</v>
      </c>
      <c r="S27">
        <v>5.0</v>
      </c>
      <c r="T27">
        <f t="shared" si="40"/>
        <v>4</v>
      </c>
      <c r="U27">
        <v>2.0</v>
      </c>
      <c r="V27">
        <v>0.0</v>
      </c>
      <c r="W27">
        <v>6.0</v>
      </c>
      <c r="X27">
        <v>0.0</v>
      </c>
      <c r="Y27">
        <v>8.0</v>
      </c>
      <c r="Z27">
        <v>0.0</v>
      </c>
      <c r="AB27">
        <v>6.0</v>
      </c>
      <c r="AC27">
        <v>1.0</v>
      </c>
      <c r="AD27">
        <v>5.0</v>
      </c>
      <c r="AE27">
        <v>3.0</v>
      </c>
      <c r="AF27">
        <v>11.0</v>
      </c>
      <c r="AG27">
        <v>4.0</v>
      </c>
      <c r="AH27">
        <v>0.36363636363636365</v>
      </c>
    </row>
    <row r="28" ht="12.0" customHeight="1">
      <c r="A28" s="5" t="s">
        <v>33</v>
      </c>
      <c r="B28" s="6">
        <v>0.5928571428571429</v>
      </c>
      <c r="C28" s="6">
        <v>9.094047619047618</v>
      </c>
      <c r="D28" s="6">
        <v>0.06519177902866868</v>
      </c>
      <c r="E28" s="7">
        <v>0.0</v>
      </c>
      <c r="F28">
        <v>5.0</v>
      </c>
      <c r="G28">
        <v>6.0</v>
      </c>
      <c r="H28">
        <v>61.0</v>
      </c>
      <c r="I28">
        <v>8.0</v>
      </c>
      <c r="J28" s="6">
        <v>0.6127049180327869</v>
      </c>
      <c r="K28" s="6">
        <f t="shared" si="38"/>
        <v>1.75</v>
      </c>
      <c r="L28">
        <v>6.0</v>
      </c>
      <c r="M28">
        <v>0.0</v>
      </c>
      <c r="N28">
        <v>7.0</v>
      </c>
      <c r="O28" s="2">
        <v>0.0</v>
      </c>
      <c r="P28" s="9">
        <v>0.6778966970614556</v>
      </c>
      <c r="Q28" s="13">
        <f t="shared" si="39"/>
        <v>2.342857143</v>
      </c>
      <c r="R28">
        <f>'e1'!O7+'e2'!O7+'e3'!O7+'e4'!O7+'e5'!O7+'e6'!O7+'e7'!O7+'e8'!O7+'e9'!O7+'e10'!O7+'e11'!O7+'e12'!O7+'e13'!O7+'e14'!O7</f>
        <v>33</v>
      </c>
      <c r="S28">
        <v>6.0</v>
      </c>
      <c r="T28">
        <f t="shared" si="40"/>
        <v>3</v>
      </c>
      <c r="U28">
        <v>2.0</v>
      </c>
      <c r="V28">
        <v>0.0</v>
      </c>
      <c r="W28">
        <v>5.0</v>
      </c>
      <c r="X28">
        <v>0.0</v>
      </c>
      <c r="Y28">
        <v>7.0</v>
      </c>
      <c r="Z28">
        <v>0.0</v>
      </c>
      <c r="AB28">
        <v>6.0</v>
      </c>
      <c r="AC28">
        <v>2.0</v>
      </c>
      <c r="AD28">
        <v>5.0</v>
      </c>
      <c r="AE28">
        <v>2.0</v>
      </c>
      <c r="AF28">
        <v>11.0</v>
      </c>
      <c r="AG28">
        <v>4.0</v>
      </c>
      <c r="AH28">
        <v>0.36363636363636365</v>
      </c>
    </row>
    <row r="29" ht="12.0" customHeight="1">
      <c r="A29" s="10" t="s">
        <v>34</v>
      </c>
      <c r="B29" s="6">
        <v>1.9714285714285713</v>
      </c>
      <c r="C29" s="6">
        <v>7.025</v>
      </c>
      <c r="D29" s="6">
        <v>0.2806304016268429</v>
      </c>
      <c r="E29" s="7">
        <v>0.0</v>
      </c>
      <c r="F29">
        <v>3.0</v>
      </c>
      <c r="G29">
        <v>4.0</v>
      </c>
      <c r="H29">
        <v>49.0</v>
      </c>
      <c r="I29">
        <v>6.0</v>
      </c>
      <c r="J29" s="6">
        <v>0.48639455782312924</v>
      </c>
      <c r="K29" s="6">
        <f t="shared" si="38"/>
        <v>1.75</v>
      </c>
      <c r="L29">
        <v>5.0</v>
      </c>
      <c r="M29">
        <v>0.0</v>
      </c>
      <c r="N29">
        <v>7.0</v>
      </c>
      <c r="O29" s="2">
        <v>0.0</v>
      </c>
      <c r="P29" s="9">
        <v>0.7670249594499721</v>
      </c>
      <c r="Q29" s="13">
        <f t="shared" si="39"/>
        <v>3.721428571</v>
      </c>
      <c r="R29">
        <f>'e1'!O8+'e2'!O8+'e3'!O8+'e4'!O8+'e5'!O8+'e6'!O8+'e7'!O8+'e8'!O8+'e9'!O8+'e10'!O8+'e11'!O8+'e12'!O8+'e13'!O8+'e14'!O8</f>
        <v>30</v>
      </c>
      <c r="S29">
        <v>7.0</v>
      </c>
      <c r="T29">
        <f t="shared" si="40"/>
        <v>3</v>
      </c>
      <c r="U29">
        <v>1.0</v>
      </c>
      <c r="V29">
        <v>0.0</v>
      </c>
      <c r="W29">
        <v>4.0</v>
      </c>
      <c r="X29">
        <v>1.0</v>
      </c>
      <c r="Y29">
        <v>5.0</v>
      </c>
      <c r="Z29">
        <v>1.0</v>
      </c>
      <c r="AB29">
        <v>6.0</v>
      </c>
      <c r="AC29">
        <v>3.0</v>
      </c>
      <c r="AD29">
        <v>5.0</v>
      </c>
      <c r="AE29">
        <v>3.0</v>
      </c>
      <c r="AF29">
        <v>11.0</v>
      </c>
      <c r="AG29">
        <v>6.0</v>
      </c>
      <c r="AH29">
        <v>0.5454545454545454</v>
      </c>
    </row>
    <row r="30" ht="12.0" customHeight="1">
      <c r="A30" s="5" t="s">
        <v>35</v>
      </c>
      <c r="B30" s="6">
        <v>2.092857142857143</v>
      </c>
      <c r="C30" s="6">
        <v>6.094047619047619</v>
      </c>
      <c r="D30" s="6">
        <v>0.3434264504786091</v>
      </c>
      <c r="E30" s="7">
        <v>0.0</v>
      </c>
      <c r="F30">
        <v>4.0</v>
      </c>
      <c r="G30">
        <v>12.0</v>
      </c>
      <c r="H30">
        <v>48.0</v>
      </c>
      <c r="I30">
        <v>6.0</v>
      </c>
      <c r="J30" s="6">
        <v>0.625</v>
      </c>
      <c r="K30" s="6">
        <f t="shared" si="38"/>
        <v>1.166666667</v>
      </c>
      <c r="L30">
        <v>2.0</v>
      </c>
      <c r="M30">
        <v>0.0</v>
      </c>
      <c r="N30">
        <v>7.0</v>
      </c>
      <c r="O30" s="2">
        <v>0.0</v>
      </c>
      <c r="P30" s="9">
        <v>0.9684264504786091</v>
      </c>
      <c r="Q30" s="13">
        <f t="shared" si="39"/>
        <v>3.25952381</v>
      </c>
      <c r="R30">
        <f>'e1'!O9+'e2'!O9+'e3'!O9+'e4'!O9+'e5'!O9+'e6'!O9+'e7'!O9+'e8'!O9+'e9'!O9+'e10'!O9+'e11'!O9+'e12'!O9+'e13'!O9+'e14'!O9</f>
        <v>27</v>
      </c>
      <c r="S30">
        <v>8.0</v>
      </c>
      <c r="T30">
        <f t="shared" si="40"/>
        <v>2</v>
      </c>
      <c r="U30">
        <v>1.0</v>
      </c>
      <c r="V30">
        <v>1.0</v>
      </c>
      <c r="W30">
        <v>3.0</v>
      </c>
      <c r="X30">
        <v>0.0</v>
      </c>
      <c r="Y30">
        <v>4.0</v>
      </c>
      <c r="Z30">
        <v>1.0</v>
      </c>
      <c r="AB30">
        <v>6.0</v>
      </c>
      <c r="AC30">
        <v>3.0</v>
      </c>
      <c r="AD30">
        <v>5.0</v>
      </c>
      <c r="AE30">
        <v>2.0</v>
      </c>
      <c r="AF30">
        <v>11.0</v>
      </c>
      <c r="AG30">
        <v>5.0</v>
      </c>
      <c r="AH30">
        <v>0.45454545454545453</v>
      </c>
    </row>
    <row r="31" ht="12.0" customHeight="1">
      <c r="A31" s="11" t="s">
        <v>36</v>
      </c>
      <c r="B31" s="6">
        <v>0.9714285714285713</v>
      </c>
      <c r="C31" s="6">
        <v>4.525</v>
      </c>
      <c r="D31" s="6">
        <v>0.2146803472770323</v>
      </c>
      <c r="E31" s="7">
        <v>0.0</v>
      </c>
      <c r="F31" s="2">
        <v>2.0</v>
      </c>
      <c r="G31" s="2">
        <v>5.0</v>
      </c>
      <c r="H31" s="2">
        <v>34.0</v>
      </c>
      <c r="I31" s="2">
        <v>4.0</v>
      </c>
      <c r="J31" s="6">
        <v>0.4632352941176471</v>
      </c>
      <c r="K31" s="6">
        <f t="shared" si="38"/>
        <v>1.555555556</v>
      </c>
      <c r="L31">
        <v>3.0</v>
      </c>
      <c r="M31" s="2">
        <v>0.0</v>
      </c>
      <c r="N31" s="2">
        <v>7.0</v>
      </c>
      <c r="O31" s="2">
        <v>0.0</v>
      </c>
      <c r="P31" s="9">
        <v>0.6779156413946794</v>
      </c>
      <c r="Q31" s="13">
        <f t="shared" si="39"/>
        <v>2.526984127</v>
      </c>
      <c r="R31">
        <f>'e1'!O10+'e2'!O10+'e3'!O10+'e4'!O10+'e5'!O10+'e6'!O10+'e7'!O10+'e8'!O10+'e9'!O10+'e10'!O10+'e11'!O10+'e12'!O10+'e13'!O10+'e14'!O10</f>
        <v>24</v>
      </c>
      <c r="S31">
        <v>9.0</v>
      </c>
      <c r="T31">
        <f t="shared" si="40"/>
        <v>2</v>
      </c>
      <c r="U31">
        <v>1.0</v>
      </c>
      <c r="V31">
        <v>0.0</v>
      </c>
      <c r="W31">
        <v>2.0</v>
      </c>
      <c r="X31">
        <v>0.0</v>
      </c>
      <c r="Y31">
        <v>3.0</v>
      </c>
      <c r="Z31">
        <v>0.0</v>
      </c>
      <c r="AB31">
        <v>5.0</v>
      </c>
      <c r="AC31">
        <v>3.0</v>
      </c>
      <c r="AD31">
        <v>5.0</v>
      </c>
      <c r="AE31">
        <v>3.0</v>
      </c>
      <c r="AF31">
        <v>10.0</v>
      </c>
      <c r="AG31">
        <v>6.0</v>
      </c>
      <c r="AH31">
        <v>0.6</v>
      </c>
    </row>
    <row r="32" ht="12.0" customHeight="1">
      <c r="A32" s="10" t="s">
        <v>37</v>
      </c>
      <c r="B32" s="6">
        <v>0.9714285714285713</v>
      </c>
      <c r="C32" s="6">
        <v>2.525</v>
      </c>
      <c r="D32" s="6">
        <v>0.3847241867043847</v>
      </c>
      <c r="E32" s="7">
        <v>0.0</v>
      </c>
      <c r="F32">
        <v>2.0</v>
      </c>
      <c r="G32">
        <v>7.0</v>
      </c>
      <c r="H32">
        <v>25.0</v>
      </c>
      <c r="I32">
        <v>3.0</v>
      </c>
      <c r="J32" s="6">
        <v>0.5733333333333334</v>
      </c>
      <c r="K32" s="6">
        <f t="shared" si="38"/>
        <v>1.696969697</v>
      </c>
      <c r="L32">
        <v>0.0</v>
      </c>
      <c r="M32">
        <v>0.0</v>
      </c>
      <c r="N32">
        <v>7.0</v>
      </c>
      <c r="O32" s="2">
        <v>0.0</v>
      </c>
      <c r="P32" s="9">
        <v>0.958057520037718</v>
      </c>
      <c r="Q32" s="13">
        <f t="shared" si="39"/>
        <v>2.668398268</v>
      </c>
      <c r="R32">
        <f>'e1'!O11+'e2'!O11+'e3'!O11+'e4'!O11+'e5'!O11+'e6'!O11+'e7'!O11+'e8'!O11+'e9'!O11+'e10'!O11+'e11'!O11+'e12'!O11+'e13'!O11+'e14'!O11</f>
        <v>21</v>
      </c>
      <c r="S32">
        <v>10.0</v>
      </c>
      <c r="T32">
        <f t="shared" si="40"/>
        <v>1</v>
      </c>
      <c r="U32">
        <v>0.0</v>
      </c>
      <c r="V32">
        <v>0.0</v>
      </c>
      <c r="W32">
        <v>1.0</v>
      </c>
      <c r="X32">
        <v>0.0</v>
      </c>
      <c r="Y32">
        <v>1.0</v>
      </c>
      <c r="Z32">
        <v>0.0</v>
      </c>
      <c r="AB32">
        <v>5.0</v>
      </c>
      <c r="AC32">
        <v>3.0</v>
      </c>
      <c r="AD32">
        <v>5.0</v>
      </c>
      <c r="AE32">
        <v>3.0</v>
      </c>
      <c r="AF32">
        <v>10.0</v>
      </c>
      <c r="AG32">
        <v>6.0</v>
      </c>
      <c r="AH32">
        <v>0.6</v>
      </c>
    </row>
    <row r="33" ht="12.0" customHeight="1">
      <c r="A33" s="10" t="s">
        <v>38</v>
      </c>
      <c r="B33" s="6">
        <v>0.9714285714285713</v>
      </c>
      <c r="C33" s="6">
        <v>1.525</v>
      </c>
      <c r="D33" s="6">
        <v>0.6370023419203746</v>
      </c>
      <c r="E33" s="7">
        <v>0.0</v>
      </c>
      <c r="F33">
        <v>2.0</v>
      </c>
      <c r="G33">
        <v>6.0</v>
      </c>
      <c r="H33">
        <v>21.0</v>
      </c>
      <c r="I33">
        <v>3.0</v>
      </c>
      <c r="J33" s="6">
        <v>0.5714285714285715</v>
      </c>
      <c r="K33" s="6">
        <f t="shared" si="38"/>
        <v>1.866666667</v>
      </c>
      <c r="L33">
        <v>2.0</v>
      </c>
      <c r="M33">
        <v>0.0</v>
      </c>
      <c r="N33">
        <v>7.0</v>
      </c>
      <c r="O33" s="2">
        <v>0.0</v>
      </c>
      <c r="P33" s="9">
        <v>1.2084309133489461</v>
      </c>
      <c r="Q33" s="13">
        <f t="shared" si="39"/>
        <v>2.838095238</v>
      </c>
      <c r="R33">
        <f>'e1'!O12+'e2'!O12+'e3'!O12+'e4'!O12+'e5'!O12+'e6'!O12+'e7'!O12+'e8'!O12+'e9'!O12+'e10'!O12+'e11'!O12+'e12'!O12+'e13'!O12+'e14'!O12</f>
        <v>18</v>
      </c>
      <c r="S33">
        <v>11.0</v>
      </c>
      <c r="T33">
        <f t="shared" si="40"/>
        <v>1</v>
      </c>
      <c r="U33">
        <v>0.0</v>
      </c>
      <c r="V33">
        <v>0.0</v>
      </c>
      <c r="W33">
        <v>0.0</v>
      </c>
      <c r="X33">
        <v>0.0</v>
      </c>
      <c r="Y33">
        <v>0.0</v>
      </c>
      <c r="Z33">
        <v>0.0</v>
      </c>
      <c r="AB33">
        <v>5.0</v>
      </c>
      <c r="AC33">
        <v>3.0</v>
      </c>
      <c r="AD33">
        <v>5.0</v>
      </c>
      <c r="AE33">
        <v>3.0</v>
      </c>
      <c r="AF33">
        <v>10.0</v>
      </c>
      <c r="AG33">
        <v>6.0</v>
      </c>
      <c r="AH33">
        <v>0.6</v>
      </c>
    </row>
    <row r="34" ht="12.0" customHeight="1">
      <c r="A34" s="10" t="s">
        <v>39</v>
      </c>
      <c r="B34" s="6">
        <v>0.5714285714285714</v>
      </c>
      <c r="C34" s="6">
        <v>1.325</v>
      </c>
      <c r="D34" s="6">
        <v>0.43126684636118595</v>
      </c>
      <c r="E34" s="7">
        <v>1.0</v>
      </c>
      <c r="F34">
        <v>1.0</v>
      </c>
      <c r="G34">
        <v>6.0</v>
      </c>
      <c r="H34">
        <v>15.0</v>
      </c>
      <c r="I34">
        <v>2.0</v>
      </c>
      <c r="J34" s="6">
        <v>0.3</v>
      </c>
      <c r="K34" s="6">
        <f t="shared" si="38"/>
        <v>1.4</v>
      </c>
      <c r="L34">
        <v>1.0</v>
      </c>
      <c r="M34">
        <v>0.0</v>
      </c>
      <c r="N34">
        <v>7.0</v>
      </c>
      <c r="O34" s="2">
        <v>0.0</v>
      </c>
      <c r="P34" s="9">
        <v>0.731266846361186</v>
      </c>
      <c r="Q34" s="13">
        <f t="shared" si="39"/>
        <v>1.971428571</v>
      </c>
      <c r="R34">
        <f>'e1'!O13+'e2'!O13+'e3'!O13+'e4'!O13+'e5'!O13+'e6'!O13+'e7'!O13+'e8'!O13+'e9'!O13+'e10'!O13+'e11'!O13+'e12'!O13+'e13'!O13+'e14'!O13</f>
        <v>15</v>
      </c>
      <c r="S34">
        <v>12.0</v>
      </c>
      <c r="T34">
        <f t="shared" si="40"/>
        <v>1</v>
      </c>
      <c r="U34">
        <v>0.0</v>
      </c>
      <c r="V34">
        <v>0.0</v>
      </c>
      <c r="W34">
        <v>0.0</v>
      </c>
      <c r="X34">
        <v>0.0</v>
      </c>
      <c r="Y34">
        <v>0.0</v>
      </c>
      <c r="Z34">
        <v>0.0</v>
      </c>
      <c r="AB34">
        <v>4.0</v>
      </c>
      <c r="AC34">
        <v>1.0</v>
      </c>
      <c r="AD34">
        <v>5.0</v>
      </c>
      <c r="AE34">
        <v>3.0</v>
      </c>
      <c r="AF34">
        <v>9.0</v>
      </c>
      <c r="AG34">
        <v>4.0</v>
      </c>
      <c r="AH34">
        <v>0.4444444444444444</v>
      </c>
    </row>
    <row r="35" ht="12.0" customHeight="1">
      <c r="A35" s="5" t="s">
        <v>40</v>
      </c>
      <c r="B35" s="6">
        <v>0.39285714285714285</v>
      </c>
      <c r="C35" s="6">
        <v>0.9940476190476191</v>
      </c>
      <c r="D35" s="6">
        <v>0.39520958083832336</v>
      </c>
      <c r="E35" s="7">
        <v>0.0</v>
      </c>
      <c r="F35">
        <v>2.0</v>
      </c>
      <c r="G35">
        <v>4.0</v>
      </c>
      <c r="H35">
        <v>21.0</v>
      </c>
      <c r="I35">
        <v>3.0</v>
      </c>
      <c r="J35" s="6">
        <v>0.6031746031746031</v>
      </c>
      <c r="K35" s="6">
        <f t="shared" si="38"/>
        <v>2.333333333</v>
      </c>
      <c r="L35">
        <v>1.0</v>
      </c>
      <c r="M35">
        <v>0.0</v>
      </c>
      <c r="N35">
        <v>7.0</v>
      </c>
      <c r="O35" s="2">
        <v>0.0</v>
      </c>
      <c r="P35" s="9">
        <v>0.9983841840129265</v>
      </c>
      <c r="Q35" s="13">
        <f t="shared" si="39"/>
        <v>2.726190476</v>
      </c>
      <c r="R35">
        <f>'e1'!O14+'e2'!O14+'e3'!O14+'e4'!O14+'e5'!O14+'e6'!O14+'e7'!O14+'e8'!O14+'e9'!O14+'e10'!O14+'e11'!O14+'e12'!O14+'e13'!O14+'e14'!O14</f>
        <v>12</v>
      </c>
      <c r="S35">
        <v>13.0</v>
      </c>
      <c r="T35">
        <f t="shared" si="40"/>
        <v>1</v>
      </c>
      <c r="U35">
        <v>0.0</v>
      </c>
      <c r="V35">
        <v>0.0</v>
      </c>
      <c r="W35">
        <v>0.0</v>
      </c>
      <c r="X35">
        <v>0.0</v>
      </c>
      <c r="Y35">
        <v>0.0</v>
      </c>
      <c r="Z35">
        <v>0.0</v>
      </c>
      <c r="AB35">
        <v>3.0</v>
      </c>
      <c r="AC35">
        <v>2.0</v>
      </c>
      <c r="AD35">
        <v>4.0</v>
      </c>
      <c r="AE35">
        <v>1.0</v>
      </c>
      <c r="AF35">
        <v>7.0</v>
      </c>
      <c r="AG35">
        <v>3.0</v>
      </c>
      <c r="AH35">
        <v>0.42857142857142855</v>
      </c>
    </row>
    <row r="36" ht="12.0" customHeight="1">
      <c r="A36" s="5" t="s">
        <v>41</v>
      </c>
      <c r="B36" s="6">
        <v>0.39285714285714285</v>
      </c>
      <c r="C36" s="6">
        <v>0.6607142857142857</v>
      </c>
      <c r="D36" s="6">
        <v>0.5945945945945946</v>
      </c>
      <c r="E36" s="7">
        <v>0.0</v>
      </c>
      <c r="F36">
        <v>1.0</v>
      </c>
      <c r="G36">
        <v>5.0</v>
      </c>
      <c r="H36">
        <v>15.0</v>
      </c>
      <c r="I36">
        <v>2.0</v>
      </c>
      <c r="J36" s="6">
        <v>0.33333333333333337</v>
      </c>
      <c r="K36" s="6">
        <f t="shared" si="38"/>
        <v>1.555555556</v>
      </c>
      <c r="L36">
        <v>1.0</v>
      </c>
      <c r="M36">
        <v>0.0</v>
      </c>
      <c r="N36">
        <v>7.0</v>
      </c>
      <c r="O36" s="2">
        <v>0.0</v>
      </c>
      <c r="P36" s="9">
        <v>0.927927927927928</v>
      </c>
      <c r="Q36" s="13">
        <f t="shared" si="39"/>
        <v>1.948412698</v>
      </c>
      <c r="R36">
        <f>'e1'!O15+'e2'!O15+'e3'!O15+'e4'!O15+'e5'!O15+'e6'!O15+'e7'!O15+'e8'!O15+'e9'!O15+'e10'!O15+'e11'!O15+'e12'!O15+'e13'!O15+'e14'!O15</f>
        <v>9</v>
      </c>
      <c r="S36">
        <v>14.0</v>
      </c>
      <c r="T36">
        <f t="shared" si="40"/>
        <v>1</v>
      </c>
      <c r="U36">
        <v>0.0</v>
      </c>
      <c r="V36">
        <v>0.0</v>
      </c>
      <c r="W36">
        <v>0.0</v>
      </c>
      <c r="X36">
        <v>0.0</v>
      </c>
      <c r="Y36">
        <v>0.0</v>
      </c>
      <c r="Z36">
        <v>0.0</v>
      </c>
      <c r="AB36">
        <v>2.0</v>
      </c>
      <c r="AC36">
        <v>2.0</v>
      </c>
      <c r="AD36">
        <v>3.0</v>
      </c>
      <c r="AE36">
        <v>1.0</v>
      </c>
      <c r="AF36">
        <v>5.0</v>
      </c>
      <c r="AG36">
        <v>3.0</v>
      </c>
      <c r="AH36">
        <v>0.6</v>
      </c>
    </row>
    <row r="37" ht="12.0" customHeight="1">
      <c r="A37" s="5" t="s">
        <v>42</v>
      </c>
      <c r="B37" s="6">
        <v>0.25</v>
      </c>
      <c r="C37" s="6">
        <v>0.375</v>
      </c>
      <c r="D37" s="6">
        <v>0.6666666666666666</v>
      </c>
      <c r="E37" s="7">
        <v>0.0</v>
      </c>
      <c r="F37">
        <v>0.0</v>
      </c>
      <c r="G37">
        <v>7.0</v>
      </c>
      <c r="H37">
        <v>8.0</v>
      </c>
      <c r="I37">
        <v>1.0</v>
      </c>
      <c r="J37" s="6">
        <v>-0.875</v>
      </c>
      <c r="K37" s="6">
        <f t="shared" si="38"/>
        <v>0</v>
      </c>
      <c r="L37">
        <v>0.0</v>
      </c>
      <c r="M37">
        <v>0.0</v>
      </c>
      <c r="N37">
        <v>7.0</v>
      </c>
      <c r="O37" s="2">
        <v>0.0</v>
      </c>
      <c r="P37" s="9">
        <v>-0.20833333333333337</v>
      </c>
      <c r="Q37" s="13">
        <f t="shared" si="39"/>
        <v>0.25</v>
      </c>
      <c r="R37">
        <f>'e1'!O16+'e2'!O16+'e3'!O16+'e4'!O16+'e5'!O16+'e6'!O16+'e7'!O16+'e8'!O16+'e9'!O16+'e10'!O16+'e11'!O16+'e12'!O16+'e13'!O16+'e14'!O16</f>
        <v>6</v>
      </c>
      <c r="S37">
        <v>15.0</v>
      </c>
      <c r="T37">
        <f t="shared" si="40"/>
        <v>1</v>
      </c>
      <c r="U37">
        <v>0.0</v>
      </c>
      <c r="V37">
        <v>0.0</v>
      </c>
      <c r="W37">
        <v>0.0</v>
      </c>
      <c r="X37">
        <v>0.0</v>
      </c>
      <c r="Y37">
        <v>0.0</v>
      </c>
      <c r="Z37">
        <v>0.0</v>
      </c>
      <c r="AB37">
        <v>1.0</v>
      </c>
      <c r="AC37">
        <v>1.0</v>
      </c>
      <c r="AD37">
        <v>2.0</v>
      </c>
      <c r="AE37">
        <v>1.0</v>
      </c>
      <c r="AF37">
        <v>3.0</v>
      </c>
      <c r="AG37">
        <v>2.0</v>
      </c>
      <c r="AH37">
        <v>0.6666666666666666</v>
      </c>
    </row>
    <row r="38" ht="12.0" customHeight="1">
      <c r="A38" s="10" t="s">
        <v>43</v>
      </c>
      <c r="B38" s="6">
        <v>0.0</v>
      </c>
      <c r="C38" s="6">
        <v>0.125</v>
      </c>
      <c r="D38" s="6">
        <v>0.0</v>
      </c>
      <c r="E38" s="7">
        <v>0.0</v>
      </c>
      <c r="F38">
        <v>0.0</v>
      </c>
      <c r="G38">
        <v>7.0</v>
      </c>
      <c r="H38">
        <v>8.0</v>
      </c>
      <c r="I38">
        <v>1.0</v>
      </c>
      <c r="J38" s="6">
        <v>-0.875</v>
      </c>
      <c r="K38" s="6">
        <f t="shared" si="38"/>
        <v>0</v>
      </c>
      <c r="L38">
        <v>0.0</v>
      </c>
      <c r="M38">
        <v>0.0</v>
      </c>
      <c r="N38">
        <v>7.0</v>
      </c>
      <c r="O38" s="2">
        <v>0.0</v>
      </c>
      <c r="P38" s="9">
        <v>-0.875</v>
      </c>
      <c r="Q38" s="13">
        <f t="shared" si="39"/>
        <v>0</v>
      </c>
      <c r="R38">
        <f>'e1'!O17+'e2'!O17+'e3'!O17+'e4'!O17+'e5'!O17+'e6'!O17+'e7'!O17+'e8'!O17+'e9'!O17+'e10'!O17+'e11'!O17+'e12'!O17+'e13'!O17+'e14'!O17</f>
        <v>3</v>
      </c>
      <c r="S38">
        <v>16.0</v>
      </c>
      <c r="T38">
        <f t="shared" si="40"/>
        <v>1</v>
      </c>
      <c r="U38">
        <v>0.0</v>
      </c>
      <c r="V38">
        <v>0.0</v>
      </c>
      <c r="W38">
        <v>0.0</v>
      </c>
      <c r="X38">
        <v>0.0</v>
      </c>
      <c r="Y38">
        <v>0.0</v>
      </c>
      <c r="Z38">
        <v>0.0</v>
      </c>
      <c r="AB38">
        <v>0.0</v>
      </c>
      <c r="AC38">
        <v>0.0</v>
      </c>
      <c r="AD38">
        <v>1.0</v>
      </c>
      <c r="AE38">
        <v>0.0</v>
      </c>
      <c r="AF38">
        <v>1.0</v>
      </c>
      <c r="AG38">
        <v>0.0</v>
      </c>
      <c r="AH38">
        <v>0.0</v>
      </c>
    </row>
    <row r="39" ht="12.0" customHeight="1"/>
    <row r="40" ht="12.0"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row>
    <row r="41" ht="12.75" customHeight="1">
      <c r="A41" s="15" t="s">
        <v>51</v>
      </c>
      <c r="B41" s="16"/>
      <c r="C41" s="16"/>
      <c r="D41" s="17"/>
      <c r="E41" s="17"/>
      <c r="F41" s="17"/>
      <c r="G41" s="17"/>
      <c r="H41" s="17"/>
      <c r="I41" s="17"/>
      <c r="J41" s="17"/>
      <c r="K41" s="17"/>
      <c r="L41" s="17"/>
      <c r="M41" s="17"/>
      <c r="N41" s="17"/>
      <c r="O41" s="17"/>
      <c r="P41" s="18"/>
      <c r="Q41" s="18"/>
      <c r="R41" s="17"/>
      <c r="S41" s="17"/>
      <c r="T41" s="17"/>
      <c r="U41" s="17"/>
      <c r="V41" s="17"/>
      <c r="W41" s="17"/>
      <c r="X41" s="17"/>
      <c r="Y41" s="17"/>
      <c r="Z41" s="17"/>
      <c r="AA41" s="17"/>
      <c r="AB41" s="17"/>
      <c r="AC41" s="17"/>
      <c r="AD41" s="17"/>
      <c r="AE41" s="17"/>
      <c r="AF41" s="17"/>
      <c r="AG41" s="17"/>
      <c r="AH41" s="17"/>
      <c r="AI41" s="17"/>
    </row>
    <row r="42" ht="12.0" customHeight="1">
      <c r="B42" s="2" t="s">
        <v>1</v>
      </c>
      <c r="C42" t="s">
        <v>2</v>
      </c>
      <c r="D42" t="s">
        <v>3</v>
      </c>
      <c r="E42" s="2" t="s">
        <v>4</v>
      </c>
      <c r="F42" t="s">
        <v>5</v>
      </c>
      <c r="G42" t="s">
        <v>6</v>
      </c>
      <c r="H42" t="s">
        <v>7</v>
      </c>
      <c r="I42" t="s">
        <v>8</v>
      </c>
      <c r="J42" t="s">
        <v>9</v>
      </c>
      <c r="K42" t="s">
        <v>46</v>
      </c>
      <c r="L42" t="s">
        <v>10</v>
      </c>
      <c r="M42" t="s">
        <v>11</v>
      </c>
      <c r="N42" t="s">
        <v>12</v>
      </c>
      <c r="O42" s="2" t="s">
        <v>13</v>
      </c>
      <c r="P42" s="19" t="s">
        <v>14</v>
      </c>
      <c r="Q42" s="20" t="s">
        <v>47</v>
      </c>
      <c r="R42" t="s">
        <v>48</v>
      </c>
      <c r="S42" t="s">
        <v>49</v>
      </c>
      <c r="T42" t="s">
        <v>50</v>
      </c>
      <c r="U42" t="s">
        <v>15</v>
      </c>
      <c r="V42" t="s">
        <v>16</v>
      </c>
      <c r="W42" t="s">
        <v>17</v>
      </c>
      <c r="X42" t="s">
        <v>18</v>
      </c>
      <c r="Y42" t="s">
        <v>19</v>
      </c>
      <c r="Z42" t="s">
        <v>20</v>
      </c>
      <c r="AB42" t="s">
        <v>21</v>
      </c>
      <c r="AC42" t="s">
        <v>22</v>
      </c>
      <c r="AD42" t="s">
        <v>23</v>
      </c>
      <c r="AE42" t="s">
        <v>24</v>
      </c>
      <c r="AF42" t="s">
        <v>25</v>
      </c>
      <c r="AG42" t="s">
        <v>26</v>
      </c>
      <c r="AH42" t="s">
        <v>27</v>
      </c>
    </row>
    <row r="43" ht="12.0" customHeight="1">
      <c r="A43" s="4" t="s">
        <v>29</v>
      </c>
      <c r="B43" s="6">
        <v>8.092857142857143</v>
      </c>
      <c r="C43" s="6">
        <v>13.094047619047618</v>
      </c>
      <c r="D43" s="6">
        <v>0.6180561869260842</v>
      </c>
      <c r="E43" s="7">
        <v>0.0</v>
      </c>
      <c r="F43">
        <v>10.0</v>
      </c>
      <c r="G43">
        <v>5.0</v>
      </c>
      <c r="H43">
        <v>73.0</v>
      </c>
      <c r="I43">
        <v>11.0</v>
      </c>
      <c r="J43" s="6">
        <v>0.9028642590286426</v>
      </c>
      <c r="K43" s="6">
        <v>2.8282828282828283</v>
      </c>
      <c r="L43">
        <v>9.0</v>
      </c>
      <c r="M43">
        <v>3.0</v>
      </c>
      <c r="N43">
        <v>7.0</v>
      </c>
      <c r="O43" s="6">
        <v>0.42857142857142855</v>
      </c>
      <c r="P43" s="21">
        <v>1.9494918745261554</v>
      </c>
      <c r="Q43" s="22">
        <v>13.492568542568543</v>
      </c>
      <c r="R43">
        <v>42.0</v>
      </c>
      <c r="S43">
        <v>2.0</v>
      </c>
      <c r="T43">
        <v>1.0</v>
      </c>
      <c r="U43">
        <v>3.0</v>
      </c>
      <c r="V43">
        <v>2.0</v>
      </c>
      <c r="W43">
        <v>8.0</v>
      </c>
      <c r="X43">
        <v>5.0</v>
      </c>
      <c r="Y43">
        <v>11.0</v>
      </c>
      <c r="Z43">
        <v>7.0</v>
      </c>
      <c r="AB43">
        <v>6.0</v>
      </c>
      <c r="AC43">
        <v>3.0</v>
      </c>
      <c r="AD43">
        <v>5.0</v>
      </c>
      <c r="AE43">
        <v>2.0</v>
      </c>
      <c r="AF43">
        <v>11.0</v>
      </c>
      <c r="AG43">
        <v>5.0</v>
      </c>
      <c r="AH43">
        <v>0.45454545454545453</v>
      </c>
    </row>
    <row r="44" ht="12.0" customHeight="1">
      <c r="A44" s="4" t="s">
        <v>28</v>
      </c>
      <c r="B44" s="6">
        <v>0.5928571428571429</v>
      </c>
      <c r="C44" s="6">
        <v>13.094047619047618</v>
      </c>
      <c r="D44" s="6">
        <v>0.045276843349395406</v>
      </c>
      <c r="E44" s="7">
        <v>0.0</v>
      </c>
      <c r="F44">
        <v>11.0</v>
      </c>
      <c r="G44">
        <v>0.0</v>
      </c>
      <c r="H44">
        <v>73.0</v>
      </c>
      <c r="I44">
        <v>11.0</v>
      </c>
      <c r="J44" s="6">
        <v>1.0</v>
      </c>
      <c r="K44" s="6">
        <v>7.0</v>
      </c>
      <c r="L44">
        <v>10.0</v>
      </c>
      <c r="M44">
        <v>4.0</v>
      </c>
      <c r="N44">
        <v>7.0</v>
      </c>
      <c r="O44" s="6">
        <v>0.5714285714285714</v>
      </c>
      <c r="P44" s="21">
        <v>1.6167054147779667</v>
      </c>
      <c r="Q44" s="22">
        <v>11.02142857142857</v>
      </c>
      <c r="R44">
        <v>42.0</v>
      </c>
      <c r="S44">
        <v>1.0</v>
      </c>
      <c r="T44">
        <v>0.0</v>
      </c>
      <c r="U44">
        <v>3.0</v>
      </c>
      <c r="V44">
        <v>0.0</v>
      </c>
      <c r="W44">
        <v>8.0</v>
      </c>
      <c r="X44">
        <v>0.0</v>
      </c>
      <c r="Y44">
        <v>11.0</v>
      </c>
      <c r="Z44">
        <v>0.0</v>
      </c>
      <c r="AB44">
        <v>6.0</v>
      </c>
      <c r="AC44">
        <v>2.0</v>
      </c>
      <c r="AD44">
        <v>5.0</v>
      </c>
      <c r="AE44">
        <v>2.0</v>
      </c>
      <c r="AF44">
        <v>11.0</v>
      </c>
      <c r="AG44">
        <v>4.0</v>
      </c>
      <c r="AH44">
        <v>0.36363636363636365</v>
      </c>
    </row>
    <row r="45" ht="12.0" customHeight="1">
      <c r="A45" s="4" t="s">
        <v>30</v>
      </c>
      <c r="B45" s="6">
        <v>2.592857142857143</v>
      </c>
      <c r="C45" s="6">
        <v>13.094047619047618</v>
      </c>
      <c r="D45" s="6">
        <v>0.19801800163651243</v>
      </c>
      <c r="E45" s="7">
        <v>0.0</v>
      </c>
      <c r="F45">
        <v>9.0</v>
      </c>
      <c r="G45">
        <v>8.0</v>
      </c>
      <c r="H45">
        <v>73.0</v>
      </c>
      <c r="I45">
        <v>11.0</v>
      </c>
      <c r="J45" s="6">
        <v>0.8082191780821918</v>
      </c>
      <c r="K45" s="6">
        <v>1.9090909090909092</v>
      </c>
      <c r="L45">
        <v>6.0</v>
      </c>
      <c r="M45">
        <v>0.0</v>
      </c>
      <c r="N45">
        <v>7.0</v>
      </c>
      <c r="O45" s="2">
        <v>0.0</v>
      </c>
      <c r="P45" s="21">
        <v>1.0062371797187042</v>
      </c>
      <c r="Q45" s="22">
        <v>4.501948051948052</v>
      </c>
      <c r="R45">
        <v>41.0</v>
      </c>
      <c r="S45">
        <v>3.0</v>
      </c>
      <c r="T45">
        <v>2.0</v>
      </c>
      <c r="U45">
        <v>3.0</v>
      </c>
      <c r="V45">
        <v>0.0</v>
      </c>
      <c r="W45">
        <v>8.0</v>
      </c>
      <c r="X45">
        <v>2.0</v>
      </c>
      <c r="Y45">
        <v>11.0</v>
      </c>
      <c r="Z45">
        <v>2.0</v>
      </c>
      <c r="AB45">
        <v>6.0</v>
      </c>
      <c r="AC45">
        <v>2.0</v>
      </c>
      <c r="AD45">
        <v>5.0</v>
      </c>
      <c r="AE45">
        <v>2.0</v>
      </c>
      <c r="AF45">
        <v>11.0</v>
      </c>
      <c r="AG45">
        <v>4.0</v>
      </c>
      <c r="AH45">
        <v>0.36363636363636365</v>
      </c>
    </row>
    <row r="46" ht="12.0" customHeight="1">
      <c r="A46" s="23" t="s">
        <v>34</v>
      </c>
      <c r="B46" s="6">
        <v>1.9714285714285713</v>
      </c>
      <c r="C46" s="6">
        <v>7.025</v>
      </c>
      <c r="D46" s="6">
        <v>0.2806304016268429</v>
      </c>
      <c r="E46" s="7">
        <v>0.0</v>
      </c>
      <c r="F46">
        <v>3.0</v>
      </c>
      <c r="G46">
        <v>4.0</v>
      </c>
      <c r="H46">
        <v>49.0</v>
      </c>
      <c r="I46">
        <v>6.0</v>
      </c>
      <c r="J46" s="6">
        <v>0.48639455782312924</v>
      </c>
      <c r="K46" s="6">
        <v>1.75</v>
      </c>
      <c r="L46">
        <v>5.0</v>
      </c>
      <c r="M46">
        <v>0.0</v>
      </c>
      <c r="N46">
        <v>7.0</v>
      </c>
      <c r="O46" s="2">
        <v>0.0</v>
      </c>
      <c r="P46" s="21">
        <v>0.7670249594499721</v>
      </c>
      <c r="Q46" s="22">
        <v>3.7214285714285715</v>
      </c>
      <c r="R46">
        <v>30.0</v>
      </c>
      <c r="S46">
        <v>7.0</v>
      </c>
      <c r="T46">
        <v>3.0</v>
      </c>
      <c r="U46">
        <v>1.0</v>
      </c>
      <c r="V46">
        <v>0.0</v>
      </c>
      <c r="W46">
        <v>4.0</v>
      </c>
      <c r="X46">
        <v>1.0</v>
      </c>
      <c r="Y46">
        <v>5.0</v>
      </c>
      <c r="Z46">
        <v>1.0</v>
      </c>
      <c r="AB46">
        <v>6.0</v>
      </c>
      <c r="AC46">
        <v>3.0</v>
      </c>
      <c r="AD46">
        <v>5.0</v>
      </c>
      <c r="AE46">
        <v>3.0</v>
      </c>
      <c r="AF46">
        <v>11.0</v>
      </c>
      <c r="AG46">
        <v>6.0</v>
      </c>
      <c r="AH46">
        <v>0.5454545454545454</v>
      </c>
    </row>
    <row r="47" ht="12.0" customHeight="1">
      <c r="A47" s="4" t="s">
        <v>35</v>
      </c>
      <c r="B47" s="6">
        <v>2.092857142857143</v>
      </c>
      <c r="C47" s="6">
        <v>6.094047619047619</v>
      </c>
      <c r="D47" s="6">
        <v>0.3434264504786091</v>
      </c>
      <c r="E47" s="7">
        <v>0.0</v>
      </c>
      <c r="F47">
        <v>4.0</v>
      </c>
      <c r="G47">
        <v>12.0</v>
      </c>
      <c r="H47">
        <v>48.0</v>
      </c>
      <c r="I47">
        <v>6.0</v>
      </c>
      <c r="J47" s="6">
        <v>0.625</v>
      </c>
      <c r="K47" s="6">
        <v>1.1666666666666667</v>
      </c>
      <c r="L47">
        <v>2.0</v>
      </c>
      <c r="M47">
        <v>0.0</v>
      </c>
      <c r="N47">
        <v>7.0</v>
      </c>
      <c r="O47" s="2">
        <v>0.0</v>
      </c>
      <c r="P47" s="21">
        <v>0.9684264504786091</v>
      </c>
      <c r="Q47" s="22">
        <v>3.2595238095238095</v>
      </c>
      <c r="R47">
        <v>27.0</v>
      </c>
      <c r="S47">
        <v>8.0</v>
      </c>
      <c r="T47">
        <v>2.0</v>
      </c>
      <c r="U47">
        <v>1.0</v>
      </c>
      <c r="V47">
        <v>1.0</v>
      </c>
      <c r="W47">
        <v>3.0</v>
      </c>
      <c r="X47">
        <v>0.0</v>
      </c>
      <c r="Y47">
        <v>4.0</v>
      </c>
      <c r="Z47">
        <v>1.0</v>
      </c>
      <c r="AB47">
        <v>6.0</v>
      </c>
      <c r="AC47">
        <v>3.0</v>
      </c>
      <c r="AD47">
        <v>5.0</v>
      </c>
      <c r="AE47">
        <v>2.0</v>
      </c>
      <c r="AF47">
        <v>11.0</v>
      </c>
      <c r="AG47">
        <v>5.0</v>
      </c>
      <c r="AH47">
        <v>0.45454545454545453</v>
      </c>
    </row>
    <row r="48" ht="12.0" customHeight="1">
      <c r="A48" s="23" t="s">
        <v>38</v>
      </c>
      <c r="B48" s="6">
        <v>0.9714285714285713</v>
      </c>
      <c r="C48" s="6">
        <v>1.525</v>
      </c>
      <c r="D48" s="6">
        <v>0.6370023419203746</v>
      </c>
      <c r="E48" s="7">
        <v>0.0</v>
      </c>
      <c r="F48">
        <v>2.0</v>
      </c>
      <c r="G48">
        <v>0.0</v>
      </c>
      <c r="H48">
        <v>15.0</v>
      </c>
      <c r="I48">
        <v>2.0</v>
      </c>
      <c r="J48" s="6">
        <v>0.5714285714285715</v>
      </c>
      <c r="K48" s="6">
        <v>1.8666666666666667</v>
      </c>
      <c r="L48">
        <v>2.0</v>
      </c>
      <c r="M48">
        <v>0.0</v>
      </c>
      <c r="N48">
        <v>7.0</v>
      </c>
      <c r="O48" s="2">
        <v>0.0</v>
      </c>
      <c r="P48" s="21">
        <v>1.2084309133489461</v>
      </c>
      <c r="Q48" s="22">
        <v>2.838095238095238</v>
      </c>
      <c r="R48">
        <v>18.0</v>
      </c>
      <c r="S48">
        <v>11.0</v>
      </c>
      <c r="T48">
        <v>1.0</v>
      </c>
      <c r="U48">
        <v>0.0</v>
      </c>
      <c r="V48">
        <v>0.0</v>
      </c>
      <c r="W48">
        <v>0.0</v>
      </c>
      <c r="X48">
        <v>0.0</v>
      </c>
      <c r="Y48">
        <v>0.0</v>
      </c>
      <c r="Z48">
        <v>0.0</v>
      </c>
      <c r="AB48">
        <v>5.0</v>
      </c>
      <c r="AC48">
        <v>3.0</v>
      </c>
      <c r="AD48">
        <v>5.0</v>
      </c>
      <c r="AE48">
        <v>3.0</v>
      </c>
      <c r="AF48">
        <v>10.0</v>
      </c>
      <c r="AG48">
        <v>6.0</v>
      </c>
      <c r="AH48">
        <v>0.6</v>
      </c>
    </row>
    <row r="49" ht="12.0" customHeight="1">
      <c r="A49" s="4" t="s">
        <v>40</v>
      </c>
      <c r="B49" s="6">
        <v>0.39285714285714285</v>
      </c>
      <c r="C49" s="6">
        <v>0.9940476190476191</v>
      </c>
      <c r="D49" s="6">
        <v>0.39520958083832336</v>
      </c>
      <c r="E49" s="7">
        <v>0.0</v>
      </c>
      <c r="F49">
        <v>2.0</v>
      </c>
      <c r="G49">
        <v>4.0</v>
      </c>
      <c r="H49">
        <v>21.0</v>
      </c>
      <c r="I49">
        <v>3.0</v>
      </c>
      <c r="J49" s="6">
        <v>0.6031746031746031</v>
      </c>
      <c r="K49" s="6">
        <v>2.3333333333333335</v>
      </c>
      <c r="L49">
        <v>1.0</v>
      </c>
      <c r="M49">
        <v>0.0</v>
      </c>
      <c r="N49">
        <v>7.0</v>
      </c>
      <c r="O49" s="2">
        <v>0.0</v>
      </c>
      <c r="P49" s="21">
        <v>0.9983841840129265</v>
      </c>
      <c r="Q49" s="22">
        <v>2.7261904761904763</v>
      </c>
      <c r="R49">
        <v>12.0</v>
      </c>
      <c r="S49">
        <v>13.0</v>
      </c>
      <c r="T49">
        <v>1.0</v>
      </c>
      <c r="U49">
        <v>0.0</v>
      </c>
      <c r="V49">
        <v>0.0</v>
      </c>
      <c r="W49">
        <v>0.0</v>
      </c>
      <c r="X49">
        <v>0.0</v>
      </c>
      <c r="Y49">
        <v>0.0</v>
      </c>
      <c r="Z49">
        <v>0.0</v>
      </c>
      <c r="AB49">
        <v>3.0</v>
      </c>
      <c r="AC49">
        <v>2.0</v>
      </c>
      <c r="AD49">
        <v>4.0</v>
      </c>
      <c r="AE49">
        <v>1.0</v>
      </c>
      <c r="AF49">
        <v>7.0</v>
      </c>
      <c r="AG49">
        <v>3.0</v>
      </c>
      <c r="AH49">
        <v>0.42857142857142855</v>
      </c>
    </row>
    <row r="50" ht="12.0" customHeight="1">
      <c r="A50" s="23" t="s">
        <v>37</v>
      </c>
      <c r="B50" s="6">
        <v>0.9714285714285713</v>
      </c>
      <c r="C50" s="6">
        <v>2.525</v>
      </c>
      <c r="D50" s="6">
        <v>0.3847241867043847</v>
      </c>
      <c r="E50" s="7">
        <v>0.0</v>
      </c>
      <c r="F50">
        <v>2.0</v>
      </c>
      <c r="G50">
        <v>7.0</v>
      </c>
      <c r="H50">
        <v>25.0</v>
      </c>
      <c r="I50">
        <v>3.0</v>
      </c>
      <c r="J50" s="6">
        <v>0.5733333333333334</v>
      </c>
      <c r="K50" s="6">
        <v>1.696969696969697</v>
      </c>
      <c r="L50">
        <v>0.0</v>
      </c>
      <c r="M50">
        <v>0.0</v>
      </c>
      <c r="N50">
        <v>7.0</v>
      </c>
      <c r="O50" s="2">
        <v>0.0</v>
      </c>
      <c r="P50" s="21">
        <v>0.958057520037718</v>
      </c>
      <c r="Q50" s="22">
        <v>2.6683982683982683</v>
      </c>
      <c r="R50">
        <v>21.0</v>
      </c>
      <c r="S50">
        <v>10.0</v>
      </c>
      <c r="T50">
        <v>1.0</v>
      </c>
      <c r="U50">
        <v>0.0</v>
      </c>
      <c r="V50">
        <v>0.0</v>
      </c>
      <c r="W50">
        <v>1.0</v>
      </c>
      <c r="X50">
        <v>0.0</v>
      </c>
      <c r="Y50">
        <v>1.0</v>
      </c>
      <c r="Z50">
        <v>0.0</v>
      </c>
      <c r="AB50">
        <v>5.0</v>
      </c>
      <c r="AC50">
        <v>3.0</v>
      </c>
      <c r="AD50">
        <v>5.0</v>
      </c>
      <c r="AE50">
        <v>3.0</v>
      </c>
      <c r="AF50">
        <v>10.0</v>
      </c>
      <c r="AG50">
        <v>6.0</v>
      </c>
      <c r="AH50">
        <v>0.6</v>
      </c>
    </row>
    <row r="51" ht="12.0" customHeight="1">
      <c r="A51" s="23" t="s">
        <v>36</v>
      </c>
      <c r="B51" s="6">
        <v>0.9714285714285713</v>
      </c>
      <c r="C51" s="6">
        <v>4.525</v>
      </c>
      <c r="D51" s="6">
        <v>0.2146803472770323</v>
      </c>
      <c r="E51" s="7">
        <v>0.0</v>
      </c>
      <c r="F51" s="2">
        <v>2.0</v>
      </c>
      <c r="G51" s="2">
        <v>5.0</v>
      </c>
      <c r="H51" s="2">
        <v>34.0</v>
      </c>
      <c r="I51" s="2">
        <v>4.0</v>
      </c>
      <c r="J51" s="6">
        <v>0.4632352941176471</v>
      </c>
      <c r="K51" s="6">
        <v>1.5555555555555556</v>
      </c>
      <c r="L51">
        <v>3.0</v>
      </c>
      <c r="M51" s="2">
        <v>0.0</v>
      </c>
      <c r="N51" s="2">
        <v>7.0</v>
      </c>
      <c r="O51" s="2">
        <v>0.0</v>
      </c>
      <c r="P51" s="21">
        <v>0.6779156413946794</v>
      </c>
      <c r="Q51" s="22">
        <v>2.526984126984127</v>
      </c>
      <c r="R51">
        <v>24.0</v>
      </c>
      <c r="S51">
        <v>9.0</v>
      </c>
      <c r="T51">
        <v>2.0</v>
      </c>
      <c r="U51">
        <v>1.0</v>
      </c>
      <c r="V51">
        <v>0.0</v>
      </c>
      <c r="W51">
        <v>2.0</v>
      </c>
      <c r="X51">
        <v>0.0</v>
      </c>
      <c r="Y51">
        <v>3.0</v>
      </c>
      <c r="Z51">
        <v>0.0</v>
      </c>
      <c r="AB51">
        <v>5.0</v>
      </c>
      <c r="AC51">
        <v>3.0</v>
      </c>
      <c r="AD51">
        <v>5.0</v>
      </c>
      <c r="AE51">
        <v>3.0</v>
      </c>
      <c r="AF51">
        <v>10.0</v>
      </c>
      <c r="AG51">
        <v>6.0</v>
      </c>
      <c r="AH51">
        <v>0.6</v>
      </c>
    </row>
    <row r="52" ht="12.0" customHeight="1">
      <c r="A52" s="23" t="s">
        <v>31</v>
      </c>
      <c r="B52" s="6">
        <v>0.9714285714285713</v>
      </c>
      <c r="C52" s="6">
        <v>12.025</v>
      </c>
      <c r="D52" s="6">
        <v>0.08078408078408077</v>
      </c>
      <c r="E52" s="7">
        <v>0.0</v>
      </c>
      <c r="F52">
        <v>4.0</v>
      </c>
      <c r="G52">
        <v>5.0</v>
      </c>
      <c r="H52">
        <v>64.0</v>
      </c>
      <c r="I52">
        <v>9.0</v>
      </c>
      <c r="J52" s="6">
        <v>0.4357638888888889</v>
      </c>
      <c r="K52" s="6">
        <v>1.382716049382716</v>
      </c>
      <c r="L52">
        <v>7.0</v>
      </c>
      <c r="M52">
        <v>0.0</v>
      </c>
      <c r="N52">
        <v>7.0</v>
      </c>
      <c r="O52" s="2">
        <v>0.0</v>
      </c>
      <c r="P52" s="21">
        <v>0.5165479696729697</v>
      </c>
      <c r="Q52" s="22">
        <v>2.3541446208112875</v>
      </c>
      <c r="R52">
        <v>39.0</v>
      </c>
      <c r="S52">
        <v>4.0</v>
      </c>
      <c r="T52">
        <v>5.0</v>
      </c>
      <c r="U52">
        <v>3.0</v>
      </c>
      <c r="V52">
        <v>0.0</v>
      </c>
      <c r="W52">
        <v>7.0</v>
      </c>
      <c r="X52">
        <v>0.0</v>
      </c>
      <c r="Y52">
        <v>10.0</v>
      </c>
      <c r="Z52">
        <v>0.0</v>
      </c>
      <c r="AB52">
        <v>6.0</v>
      </c>
      <c r="AC52">
        <v>3.0</v>
      </c>
      <c r="AD52">
        <v>5.0</v>
      </c>
      <c r="AE52">
        <v>3.0</v>
      </c>
      <c r="AF52">
        <v>11.0</v>
      </c>
      <c r="AG52">
        <v>6.0</v>
      </c>
      <c r="AH52">
        <v>0.5454545454545454</v>
      </c>
    </row>
    <row r="53" ht="12.0" customHeight="1">
      <c r="A53" s="4" t="s">
        <v>33</v>
      </c>
      <c r="B53" s="6">
        <v>0.5928571428571429</v>
      </c>
      <c r="C53" s="6">
        <v>9.094047619047618</v>
      </c>
      <c r="D53" s="6">
        <v>0.06519177902866868</v>
      </c>
      <c r="E53" s="7">
        <v>0.0</v>
      </c>
      <c r="F53">
        <v>5.0</v>
      </c>
      <c r="G53">
        <v>6.0</v>
      </c>
      <c r="H53">
        <v>61.0</v>
      </c>
      <c r="I53">
        <v>8.0</v>
      </c>
      <c r="J53" s="6">
        <v>0.6127049180327869</v>
      </c>
      <c r="K53" s="6">
        <v>1.75</v>
      </c>
      <c r="L53">
        <v>6.0</v>
      </c>
      <c r="M53">
        <v>0.0</v>
      </c>
      <c r="N53">
        <v>7.0</v>
      </c>
      <c r="O53" s="2">
        <v>0.0</v>
      </c>
      <c r="P53" s="21">
        <v>0.6778966970614556</v>
      </c>
      <c r="Q53" s="22">
        <v>2.342857142857143</v>
      </c>
      <c r="R53">
        <v>33.0</v>
      </c>
      <c r="S53">
        <v>6.0</v>
      </c>
      <c r="T53">
        <v>3.0</v>
      </c>
      <c r="U53">
        <v>2.0</v>
      </c>
      <c r="V53">
        <v>0.0</v>
      </c>
      <c r="W53">
        <v>5.0</v>
      </c>
      <c r="X53">
        <v>0.0</v>
      </c>
      <c r="Y53">
        <v>7.0</v>
      </c>
      <c r="Z53">
        <v>0.0</v>
      </c>
      <c r="AB53">
        <v>6.0</v>
      </c>
      <c r="AC53">
        <v>2.0</v>
      </c>
      <c r="AD53">
        <v>5.0</v>
      </c>
      <c r="AE53">
        <v>2.0</v>
      </c>
      <c r="AF53">
        <v>11.0</v>
      </c>
      <c r="AG53">
        <v>4.0</v>
      </c>
      <c r="AH53">
        <v>0.36363636363636365</v>
      </c>
    </row>
    <row r="54" ht="12.0" customHeight="1">
      <c r="A54" s="23" t="s">
        <v>32</v>
      </c>
      <c r="B54" s="6">
        <v>0.5714285714285714</v>
      </c>
      <c r="C54" s="6">
        <v>10.025</v>
      </c>
      <c r="D54" s="6">
        <v>0.05700035625222657</v>
      </c>
      <c r="E54" s="7">
        <v>2.0</v>
      </c>
      <c r="F54">
        <v>4.0</v>
      </c>
      <c r="G54">
        <v>5.0</v>
      </c>
      <c r="H54">
        <v>60.0</v>
      </c>
      <c r="I54">
        <v>8.0</v>
      </c>
      <c r="J54" s="6">
        <v>0.4895833333333333</v>
      </c>
      <c r="K54" s="6">
        <v>1.5555555555555556</v>
      </c>
      <c r="L54">
        <v>6.0</v>
      </c>
      <c r="M54">
        <v>0.0</v>
      </c>
      <c r="N54">
        <v>7.0</v>
      </c>
      <c r="O54" s="2">
        <v>0.0</v>
      </c>
      <c r="P54" s="21">
        <v>0.5465836895855599</v>
      </c>
      <c r="Q54" s="22">
        <v>2.126984126984127</v>
      </c>
      <c r="R54">
        <v>36.0</v>
      </c>
      <c r="S54">
        <v>5.0</v>
      </c>
      <c r="T54">
        <v>4.0</v>
      </c>
      <c r="U54">
        <v>2.0</v>
      </c>
      <c r="V54">
        <v>0.0</v>
      </c>
      <c r="W54">
        <v>6.0</v>
      </c>
      <c r="X54">
        <v>0.0</v>
      </c>
      <c r="Y54">
        <v>8.0</v>
      </c>
      <c r="Z54">
        <v>0.0</v>
      </c>
      <c r="AB54">
        <v>6.0</v>
      </c>
      <c r="AC54">
        <v>1.0</v>
      </c>
      <c r="AD54">
        <v>5.0</v>
      </c>
      <c r="AE54">
        <v>3.0</v>
      </c>
      <c r="AF54">
        <v>11.0</v>
      </c>
      <c r="AG54">
        <v>4.0</v>
      </c>
      <c r="AH54">
        <v>0.36363636363636365</v>
      </c>
    </row>
    <row r="55" ht="12.0" customHeight="1">
      <c r="A55" s="23" t="s">
        <v>39</v>
      </c>
      <c r="B55" s="6">
        <v>0.5714285714285714</v>
      </c>
      <c r="C55" s="6">
        <v>1.325</v>
      </c>
      <c r="D55" s="6">
        <v>0.43126684636118595</v>
      </c>
      <c r="E55" s="7">
        <v>1.0</v>
      </c>
      <c r="F55">
        <v>1.0</v>
      </c>
      <c r="G55">
        <v>6.0</v>
      </c>
      <c r="H55">
        <v>15.0</v>
      </c>
      <c r="I55">
        <v>2.0</v>
      </c>
      <c r="J55" s="6">
        <v>0.3</v>
      </c>
      <c r="K55" s="6">
        <v>1.4</v>
      </c>
      <c r="L55">
        <v>1.0</v>
      </c>
      <c r="M55">
        <v>0.0</v>
      </c>
      <c r="N55">
        <v>7.0</v>
      </c>
      <c r="O55" s="2">
        <v>0.0</v>
      </c>
      <c r="P55" s="21">
        <v>0.731266846361186</v>
      </c>
      <c r="Q55" s="22">
        <v>1.9714285714285713</v>
      </c>
      <c r="R55">
        <v>15.0</v>
      </c>
      <c r="S55">
        <v>12.0</v>
      </c>
      <c r="T55">
        <v>1.0</v>
      </c>
      <c r="U55">
        <v>0.0</v>
      </c>
      <c r="V55">
        <v>0.0</v>
      </c>
      <c r="W55">
        <v>0.0</v>
      </c>
      <c r="X55">
        <v>0.0</v>
      </c>
      <c r="Y55">
        <v>0.0</v>
      </c>
      <c r="Z55">
        <v>0.0</v>
      </c>
      <c r="AB55">
        <v>4.0</v>
      </c>
      <c r="AC55">
        <v>1.0</v>
      </c>
      <c r="AD55">
        <v>5.0</v>
      </c>
      <c r="AE55">
        <v>3.0</v>
      </c>
      <c r="AF55">
        <v>9.0</v>
      </c>
      <c r="AG55">
        <v>4.0</v>
      </c>
      <c r="AH55">
        <v>0.4444444444444444</v>
      </c>
    </row>
    <row r="56" ht="12.0" customHeight="1">
      <c r="A56" s="4" t="s">
        <v>41</v>
      </c>
      <c r="B56" s="6">
        <v>0.39285714285714285</v>
      </c>
      <c r="C56" s="6">
        <v>0.6607142857142857</v>
      </c>
      <c r="D56" s="6">
        <v>0.5945945945945946</v>
      </c>
      <c r="E56" s="7">
        <v>0.0</v>
      </c>
      <c r="F56">
        <v>1.0</v>
      </c>
      <c r="G56">
        <v>5.0</v>
      </c>
      <c r="H56">
        <v>15.0</v>
      </c>
      <c r="I56">
        <v>2.0</v>
      </c>
      <c r="J56" s="6">
        <v>0.33333333333333337</v>
      </c>
      <c r="K56" s="6">
        <v>1.5555555555555556</v>
      </c>
      <c r="L56">
        <v>1.0</v>
      </c>
      <c r="M56">
        <v>0.0</v>
      </c>
      <c r="N56">
        <v>7.0</v>
      </c>
      <c r="O56" s="2">
        <v>0.0</v>
      </c>
      <c r="P56" s="21">
        <v>0.927927927927928</v>
      </c>
      <c r="Q56" s="22">
        <v>1.9484126984126984</v>
      </c>
      <c r="R56">
        <v>9.0</v>
      </c>
      <c r="S56">
        <v>14.0</v>
      </c>
      <c r="T56">
        <v>1.0</v>
      </c>
      <c r="U56">
        <v>0.0</v>
      </c>
      <c r="V56">
        <v>0.0</v>
      </c>
      <c r="W56">
        <v>0.0</v>
      </c>
      <c r="X56">
        <v>0.0</v>
      </c>
      <c r="Y56">
        <v>0.0</v>
      </c>
      <c r="Z56">
        <v>0.0</v>
      </c>
      <c r="AB56">
        <v>2.0</v>
      </c>
      <c r="AC56">
        <v>2.0</v>
      </c>
      <c r="AD56">
        <v>3.0</v>
      </c>
      <c r="AE56">
        <v>1.0</v>
      </c>
      <c r="AF56">
        <v>5.0</v>
      </c>
      <c r="AG56">
        <v>3.0</v>
      </c>
      <c r="AH56">
        <v>0.6</v>
      </c>
    </row>
    <row r="57" ht="12.0" customHeight="1">
      <c r="A57" s="4" t="s">
        <v>42</v>
      </c>
      <c r="B57" s="6">
        <v>0.25</v>
      </c>
      <c r="C57" s="6">
        <v>0.375</v>
      </c>
      <c r="D57" s="6">
        <v>0.6666666666666666</v>
      </c>
      <c r="E57" s="7">
        <v>0.0</v>
      </c>
      <c r="F57">
        <v>0.0</v>
      </c>
      <c r="G57">
        <v>7.0</v>
      </c>
      <c r="H57">
        <v>8.0</v>
      </c>
      <c r="I57">
        <v>1.0</v>
      </c>
      <c r="J57" s="6">
        <v>-0.875</v>
      </c>
      <c r="K57" s="6">
        <v>0.0</v>
      </c>
      <c r="L57">
        <v>0.0</v>
      </c>
      <c r="M57">
        <v>0.0</v>
      </c>
      <c r="N57">
        <v>7.0</v>
      </c>
      <c r="O57" s="2">
        <v>0.0</v>
      </c>
      <c r="P57" s="21">
        <v>-0.20833333333333337</v>
      </c>
      <c r="Q57" s="22">
        <v>0.25</v>
      </c>
      <c r="R57">
        <v>6.0</v>
      </c>
      <c r="S57">
        <v>15.0</v>
      </c>
      <c r="T57">
        <v>1.0</v>
      </c>
      <c r="U57">
        <v>0.0</v>
      </c>
      <c r="V57">
        <v>0.0</v>
      </c>
      <c r="W57">
        <v>0.0</v>
      </c>
      <c r="X57">
        <v>0.0</v>
      </c>
      <c r="Y57">
        <v>0.0</v>
      </c>
      <c r="Z57">
        <v>0.0</v>
      </c>
      <c r="AB57">
        <v>1.0</v>
      </c>
      <c r="AC57">
        <v>1.0</v>
      </c>
      <c r="AD57">
        <v>2.0</v>
      </c>
      <c r="AE57">
        <v>1.0</v>
      </c>
      <c r="AF57">
        <v>3.0</v>
      </c>
      <c r="AG57">
        <v>2.0</v>
      </c>
      <c r="AH57">
        <v>0.6666666666666666</v>
      </c>
    </row>
    <row r="58" ht="12.0" customHeight="1">
      <c r="A58" s="23" t="s">
        <v>43</v>
      </c>
      <c r="B58" s="6">
        <v>0.0</v>
      </c>
      <c r="C58" s="6">
        <v>0.125</v>
      </c>
      <c r="D58" s="6">
        <v>0.0</v>
      </c>
      <c r="E58" s="7">
        <v>0.0</v>
      </c>
      <c r="F58">
        <v>0.0</v>
      </c>
      <c r="G58">
        <v>7.0</v>
      </c>
      <c r="H58">
        <v>8.0</v>
      </c>
      <c r="I58">
        <v>1.0</v>
      </c>
      <c r="J58" s="6">
        <v>-0.875</v>
      </c>
      <c r="K58" s="6">
        <v>0.0</v>
      </c>
      <c r="L58">
        <v>0.0</v>
      </c>
      <c r="M58">
        <v>0.0</v>
      </c>
      <c r="N58">
        <v>7.0</v>
      </c>
      <c r="O58" s="2">
        <v>0.0</v>
      </c>
      <c r="P58" s="24">
        <v>-0.875</v>
      </c>
      <c r="Q58" s="25">
        <v>0.0</v>
      </c>
      <c r="R58">
        <v>3.0</v>
      </c>
      <c r="S58">
        <v>16.0</v>
      </c>
      <c r="T58">
        <v>1.0</v>
      </c>
      <c r="U58">
        <v>0.0</v>
      </c>
      <c r="V58">
        <v>0.0</v>
      </c>
      <c r="W58">
        <v>0.0</v>
      </c>
      <c r="X58">
        <v>0.0</v>
      </c>
      <c r="Y58">
        <v>0.0</v>
      </c>
      <c r="Z58">
        <v>0.0</v>
      </c>
      <c r="AB58">
        <v>0.0</v>
      </c>
      <c r="AC58">
        <v>0.0</v>
      </c>
      <c r="AD58">
        <v>1.0</v>
      </c>
      <c r="AE58">
        <v>0.0</v>
      </c>
      <c r="AF58">
        <v>1.0</v>
      </c>
      <c r="AG58">
        <v>0.0</v>
      </c>
      <c r="AH58">
        <v>0.0</v>
      </c>
    </row>
    <row r="59" ht="12.0" customHeight="1"/>
    <row r="60" ht="12.0"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row>
    <row r="61" ht="12.0" customHeight="1">
      <c r="A61" s="27" t="s">
        <v>52</v>
      </c>
    </row>
    <row r="62" ht="24.0" customHeight="1">
      <c r="A62" t="s">
        <v>53</v>
      </c>
      <c r="C62" t="s">
        <v>54</v>
      </c>
      <c r="F62" s="28" t="s">
        <v>55</v>
      </c>
    </row>
    <row r="63" ht="12.0" customHeight="1">
      <c r="A63" t="s">
        <v>56</v>
      </c>
      <c r="C63" t="s">
        <v>57</v>
      </c>
      <c r="F63" s="2" t="s">
        <v>58</v>
      </c>
    </row>
    <row r="64" ht="24.0" customHeight="1">
      <c r="A64" t="s">
        <v>59</v>
      </c>
      <c r="C64" t="s">
        <v>60</v>
      </c>
      <c r="F64" s="28" t="s">
        <v>61</v>
      </c>
    </row>
    <row r="65" ht="24.0" customHeight="1">
      <c r="A65" t="s">
        <v>62</v>
      </c>
      <c r="C65" t="s">
        <v>63</v>
      </c>
      <c r="F65" s="28" t="s">
        <v>64</v>
      </c>
    </row>
    <row r="66" ht="12.0" customHeight="1">
      <c r="A66" t="s">
        <v>65</v>
      </c>
      <c r="C66" t="s">
        <v>66</v>
      </c>
      <c r="F66" s="28" t="s">
        <v>67</v>
      </c>
    </row>
    <row r="67" ht="12.0" customHeight="1">
      <c r="A67" t="s">
        <v>68</v>
      </c>
      <c r="C67" t="s">
        <v>69</v>
      </c>
      <c r="F67" s="2" t="s">
        <v>70</v>
      </c>
    </row>
    <row r="68" ht="24.0" customHeight="1">
      <c r="A68" t="s">
        <v>71</v>
      </c>
      <c r="C68" t="s">
        <v>72</v>
      </c>
      <c r="F68" s="28" t="s">
        <v>73</v>
      </c>
    </row>
    <row r="69" ht="42.75" customHeight="1">
      <c r="A69" t="s">
        <v>74</v>
      </c>
      <c r="C69" t="s">
        <v>75</v>
      </c>
      <c r="F69" s="28" t="s">
        <v>76</v>
      </c>
    </row>
    <row r="70" ht="24.0" customHeight="1">
      <c r="A70" t="s">
        <v>77</v>
      </c>
      <c r="C70" t="s">
        <v>78</v>
      </c>
      <c r="F70" s="28" t="s">
        <v>79</v>
      </c>
    </row>
    <row r="71" ht="12.0" customHeight="1">
      <c r="A71" t="s">
        <v>80</v>
      </c>
      <c r="C71" t="s">
        <v>81</v>
      </c>
      <c r="F71" s="2" t="s">
        <v>82</v>
      </c>
    </row>
    <row r="72" ht="24.0" customHeight="1">
      <c r="A72" t="s">
        <v>83</v>
      </c>
      <c r="C72" t="s">
        <v>84</v>
      </c>
      <c r="F72" s="28" t="s">
        <v>85</v>
      </c>
    </row>
    <row r="73" ht="24.0" customHeight="1">
      <c r="A73" t="s">
        <v>86</v>
      </c>
      <c r="B73" s="28" t="s">
        <v>87</v>
      </c>
      <c r="C73" t="s">
        <v>88</v>
      </c>
      <c r="F73" s="28" t="s">
        <v>89</v>
      </c>
    </row>
    <row r="74" ht="24.0" customHeight="1">
      <c r="A74" t="s">
        <v>90</v>
      </c>
      <c r="C74" t="s">
        <v>91</v>
      </c>
      <c r="F74" s="28" t="s">
        <v>92</v>
      </c>
    </row>
    <row r="75" ht="24.0" customHeight="1">
      <c r="A75" t="s">
        <v>93</v>
      </c>
      <c r="C75" t="s">
        <v>94</v>
      </c>
      <c r="F75" s="28" t="s">
        <v>95</v>
      </c>
    </row>
    <row r="76" ht="12.0" customHeight="1">
      <c r="A76" t="s">
        <v>96</v>
      </c>
      <c r="C76" t="s">
        <v>97</v>
      </c>
      <c r="F76" s="2" t="s">
        <v>98</v>
      </c>
    </row>
    <row r="77" ht="12.0" customHeight="1">
      <c r="A77" t="s">
        <v>99</v>
      </c>
      <c r="C77" t="s">
        <v>100</v>
      </c>
      <c r="F77" s="2" t="s">
        <v>101</v>
      </c>
    </row>
    <row r="78" ht="12.0" customHeight="1"/>
    <row r="79" ht="12.0"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30"/>
    </row>
    <row r="80" ht="12.0" customHeight="1">
      <c r="A80" s="31" t="s">
        <v>102</v>
      </c>
      <c r="C80" s="31"/>
      <c r="D80" s="31"/>
    </row>
    <row r="81" ht="12.0" customHeight="1"/>
    <row r="82" ht="12.0" customHeight="1">
      <c r="B82" s="32" t="s">
        <v>103</v>
      </c>
      <c r="C82" t="s">
        <v>104</v>
      </c>
      <c r="D82" s="1" t="s">
        <v>105</v>
      </c>
      <c r="E82" t="s">
        <v>106</v>
      </c>
      <c r="F82" t="s">
        <v>107</v>
      </c>
      <c r="G82" t="s">
        <v>108</v>
      </c>
      <c r="H82" t="s">
        <v>109</v>
      </c>
      <c r="I82" t="s">
        <v>110</v>
      </c>
      <c r="J82" t="s">
        <v>111</v>
      </c>
      <c r="K82" t="s">
        <v>112</v>
      </c>
      <c r="L82" t="s">
        <v>113</v>
      </c>
      <c r="M82" t="s">
        <v>114</v>
      </c>
      <c r="N82" t="s">
        <v>115</v>
      </c>
      <c r="O82" t="s">
        <v>116</v>
      </c>
    </row>
    <row r="83" ht="12.0" customHeight="1">
      <c r="A83" s="33" t="s">
        <v>29</v>
      </c>
      <c r="B83" s="13">
        <f t="shared" ref="B83:B92" si="41">AVERAGE(E83:O83)</f>
        <v>0.8148989899</v>
      </c>
      <c r="C83">
        <f t="shared" ref="C83:C92" si="42">COUNT(E83:O83)</f>
        <v>11</v>
      </c>
      <c r="D83" s="6">
        <f t="shared" ref="D83:D92" si="43">B83*C83</f>
        <v>8.963888889</v>
      </c>
      <c r="E83" s="6">
        <v>0.2</v>
      </c>
      <c r="F83" s="6">
        <f>3/9</f>
        <v>0.3333333333</v>
      </c>
      <c r="G83" s="6">
        <f>5/9</f>
        <v>0.5555555556</v>
      </c>
      <c r="H83" s="6">
        <f>7/8</f>
        <v>0.875</v>
      </c>
      <c r="I83" s="6">
        <v>1.0</v>
      </c>
      <c r="J83" s="6">
        <v>1.0</v>
      </c>
      <c r="K83" s="6">
        <v>1.0</v>
      </c>
      <c r="L83" s="6">
        <v>1.0</v>
      </c>
      <c r="M83" s="6">
        <v>1.0</v>
      </c>
      <c r="N83" s="6">
        <v>1.0</v>
      </c>
      <c r="O83" s="6">
        <v>1.0</v>
      </c>
    </row>
    <row r="84" ht="12.0" customHeight="1">
      <c r="A84" s="33" t="s">
        <v>33</v>
      </c>
      <c r="B84" s="13">
        <f t="shared" si="41"/>
        <v>0.6261054422</v>
      </c>
      <c r="C84">
        <f t="shared" si="42"/>
        <v>7</v>
      </c>
      <c r="D84" s="6">
        <f t="shared" si="43"/>
        <v>4.382738095</v>
      </c>
      <c r="E84" s="6">
        <v>0.6</v>
      </c>
      <c r="F84" s="6">
        <f>8/9</f>
        <v>0.8888888889</v>
      </c>
      <c r="G84" s="6">
        <f>7/9</f>
        <v>0.7777777778</v>
      </c>
      <c r="H84" s="6">
        <f>5.5/8</f>
        <v>0.6875</v>
      </c>
      <c r="I84" s="6">
        <f>3/7</f>
        <v>0.4285714286</v>
      </c>
      <c r="J84" s="6">
        <f>5/6</f>
        <v>0.8333333333</v>
      </c>
      <c r="K84" s="6">
        <f>1/6</f>
        <v>0.1666666667</v>
      </c>
      <c r="L84" s="34"/>
      <c r="M84" s="34"/>
      <c r="N84" s="34"/>
      <c r="O84" s="34"/>
    </row>
    <row r="85" ht="12.0" customHeight="1">
      <c r="A85" s="35" t="s">
        <v>35</v>
      </c>
      <c r="B85" s="13">
        <f t="shared" si="41"/>
        <v>0.6197916667</v>
      </c>
      <c r="C85">
        <f t="shared" si="42"/>
        <v>4</v>
      </c>
      <c r="D85" s="6">
        <f t="shared" si="43"/>
        <v>2.479166667</v>
      </c>
      <c r="E85" s="6">
        <v>0.5</v>
      </c>
      <c r="F85" s="6">
        <v>1.0</v>
      </c>
      <c r="G85" s="6">
        <f>6/9</f>
        <v>0.6666666667</v>
      </c>
      <c r="H85" s="6">
        <f t="shared" ref="H85:H86" si="44">2.5/8</f>
        <v>0.3125</v>
      </c>
      <c r="I85" s="34"/>
      <c r="J85" s="34"/>
      <c r="K85" s="34"/>
      <c r="L85" s="34"/>
      <c r="M85" s="34"/>
      <c r="N85" s="34"/>
      <c r="O85" s="34"/>
    </row>
    <row r="86" ht="12.0" customHeight="1">
      <c r="A86" s="33" t="s">
        <v>30</v>
      </c>
      <c r="B86" s="13">
        <f t="shared" si="41"/>
        <v>0.5578463203</v>
      </c>
      <c r="C86">
        <f t="shared" si="42"/>
        <v>11</v>
      </c>
      <c r="D86" s="6">
        <f t="shared" si="43"/>
        <v>6.136309524</v>
      </c>
      <c r="E86" s="6">
        <v>1.0</v>
      </c>
      <c r="F86" s="6">
        <f>3/9</f>
        <v>0.3333333333</v>
      </c>
      <c r="G86" s="6">
        <v>1.0</v>
      </c>
      <c r="H86" s="6">
        <f t="shared" si="44"/>
        <v>0.3125</v>
      </c>
      <c r="I86" s="6">
        <f>6/7</f>
        <v>0.8571428571</v>
      </c>
      <c r="J86" s="6">
        <f>1/6</f>
        <v>0.1666666667</v>
      </c>
      <c r="K86" s="6">
        <f>2/6</f>
        <v>0.3333333333</v>
      </c>
      <c r="L86" s="6">
        <f>4/5</f>
        <v>0.8</v>
      </c>
      <c r="M86" s="6">
        <f>1/4</f>
        <v>0.25</v>
      </c>
      <c r="N86" s="6">
        <f>3/4</f>
        <v>0.75</v>
      </c>
      <c r="O86" s="6">
        <f>1/3</f>
        <v>0.3333333333</v>
      </c>
    </row>
    <row r="87" ht="12.0" customHeight="1">
      <c r="A87" s="36" t="s">
        <v>34</v>
      </c>
      <c r="B87" s="13">
        <f t="shared" si="41"/>
        <v>0.5501587302</v>
      </c>
      <c r="C87">
        <f t="shared" si="42"/>
        <v>5</v>
      </c>
      <c r="D87" s="6">
        <f t="shared" si="43"/>
        <v>2.750793651</v>
      </c>
      <c r="E87" s="6">
        <v>0.1</v>
      </c>
      <c r="F87" s="6">
        <f>7/9</f>
        <v>0.7777777778</v>
      </c>
      <c r="G87" s="6">
        <f>4/9</f>
        <v>0.4444444444</v>
      </c>
      <c r="H87" s="6">
        <v>1.0</v>
      </c>
      <c r="I87" s="6">
        <f t="shared" ref="I87:I90" si="45">3/7</f>
        <v>0.4285714286</v>
      </c>
      <c r="J87" s="34"/>
      <c r="K87" s="34"/>
      <c r="L87" s="34"/>
      <c r="M87" s="34"/>
      <c r="N87" s="34"/>
      <c r="O87" s="34"/>
    </row>
    <row r="88" ht="12.0" customHeight="1">
      <c r="A88" s="33" t="s">
        <v>28</v>
      </c>
      <c r="B88" s="13">
        <f t="shared" si="41"/>
        <v>0.5368145743</v>
      </c>
      <c r="C88">
        <f t="shared" si="42"/>
        <v>11</v>
      </c>
      <c r="D88" s="6">
        <f t="shared" si="43"/>
        <v>5.904960317</v>
      </c>
      <c r="E88" s="6">
        <v>0.9</v>
      </c>
      <c r="F88" s="6">
        <f>3/9</f>
        <v>0.3333333333</v>
      </c>
      <c r="G88" s="6">
        <f>8/9</f>
        <v>0.8888888889</v>
      </c>
      <c r="H88" s="6">
        <f>2.5/8</f>
        <v>0.3125</v>
      </c>
      <c r="I88" s="6">
        <f t="shared" si="45"/>
        <v>0.4285714286</v>
      </c>
      <c r="J88" s="6">
        <f t="shared" ref="J88:K88" si="46">3/6</f>
        <v>0.5</v>
      </c>
      <c r="K88" s="6">
        <f t="shared" si="46"/>
        <v>0.5</v>
      </c>
      <c r="L88" s="6">
        <f>2.5/5</f>
        <v>0.5</v>
      </c>
      <c r="M88" s="6">
        <f>2/4</f>
        <v>0.5</v>
      </c>
      <c r="N88" s="6">
        <f>1.5/4</f>
        <v>0.375</v>
      </c>
      <c r="O88" s="6">
        <f>2/3</f>
        <v>0.6666666667</v>
      </c>
    </row>
    <row r="89" ht="12.0" customHeight="1">
      <c r="A89" s="36" t="s">
        <v>32</v>
      </c>
      <c r="B89" s="13">
        <f t="shared" si="41"/>
        <v>0.4797867063</v>
      </c>
      <c r="C89">
        <f t="shared" si="42"/>
        <v>8</v>
      </c>
      <c r="D89" s="6">
        <f t="shared" si="43"/>
        <v>3.838293651</v>
      </c>
      <c r="E89" s="6">
        <v>0.3</v>
      </c>
      <c r="F89" s="6">
        <f>6/9</f>
        <v>0.6666666667</v>
      </c>
      <c r="G89" s="6">
        <f t="shared" ref="G89:G91" si="48">2/9</f>
        <v>0.2222222222</v>
      </c>
      <c r="H89" s="6">
        <f>5.5/8</f>
        <v>0.6875</v>
      </c>
      <c r="I89" s="6">
        <f t="shared" si="45"/>
        <v>0.4285714286</v>
      </c>
      <c r="J89" s="6">
        <f t="shared" ref="J89:K89" si="47">4/6</f>
        <v>0.6666666667</v>
      </c>
      <c r="K89" s="6">
        <f t="shared" si="47"/>
        <v>0.6666666667</v>
      </c>
      <c r="L89" s="6">
        <f>1/5</f>
        <v>0.2</v>
      </c>
      <c r="M89" s="34"/>
      <c r="N89" s="34"/>
      <c r="O89" s="34"/>
    </row>
    <row r="90" ht="12.0" customHeight="1">
      <c r="A90" s="36" t="s">
        <v>31</v>
      </c>
      <c r="B90" s="13">
        <f t="shared" si="41"/>
        <v>0.4788293651</v>
      </c>
      <c r="C90">
        <f t="shared" si="42"/>
        <v>10</v>
      </c>
      <c r="D90" s="6">
        <f t="shared" si="43"/>
        <v>4.788293651</v>
      </c>
      <c r="E90" s="6">
        <v>0.7</v>
      </c>
      <c r="F90" s="6">
        <f t="shared" ref="F90:F91" si="49">3/9</f>
        <v>0.3333333333</v>
      </c>
      <c r="G90" s="6">
        <f t="shared" si="48"/>
        <v>0.2222222222</v>
      </c>
      <c r="H90" s="6">
        <f>2.5/8</f>
        <v>0.3125</v>
      </c>
      <c r="I90" s="6">
        <f t="shared" si="45"/>
        <v>0.4285714286</v>
      </c>
      <c r="J90" s="6">
        <f>2/6</f>
        <v>0.3333333333</v>
      </c>
      <c r="K90" s="6">
        <f>5/6</f>
        <v>0.8333333333</v>
      </c>
      <c r="L90" s="6">
        <f>2.5/5</f>
        <v>0.5</v>
      </c>
      <c r="M90" s="6">
        <f>3/4</f>
        <v>0.75</v>
      </c>
      <c r="N90" s="6">
        <f>1.5/4</f>
        <v>0.375</v>
      </c>
      <c r="O90" s="34"/>
    </row>
    <row r="91" ht="12.0" customHeight="1">
      <c r="A91" s="37" t="s">
        <v>36</v>
      </c>
      <c r="B91" s="13">
        <f t="shared" si="41"/>
        <v>0.4518518519</v>
      </c>
      <c r="C91">
        <f t="shared" si="42"/>
        <v>3</v>
      </c>
      <c r="D91" s="6">
        <f t="shared" si="43"/>
        <v>1.355555556</v>
      </c>
      <c r="E91" s="6">
        <v>0.8</v>
      </c>
      <c r="F91" s="6">
        <f t="shared" si="49"/>
        <v>0.3333333333</v>
      </c>
      <c r="G91" s="6">
        <f t="shared" si="48"/>
        <v>0.2222222222</v>
      </c>
      <c r="H91" s="34"/>
      <c r="I91" s="34"/>
      <c r="J91" s="34"/>
      <c r="K91" s="34"/>
      <c r="L91" s="34"/>
      <c r="M91" s="34"/>
      <c r="N91" s="34"/>
      <c r="O91" s="34"/>
    </row>
    <row r="92" ht="12.0" customHeight="1">
      <c r="A92" s="36" t="s">
        <v>37</v>
      </c>
      <c r="B92" s="13">
        <f t="shared" si="41"/>
        <v>0.4</v>
      </c>
      <c r="C92">
        <f t="shared" si="42"/>
        <v>1</v>
      </c>
      <c r="D92" s="6">
        <f t="shared" si="43"/>
        <v>0.4</v>
      </c>
      <c r="E92" s="6">
        <v>0.4</v>
      </c>
      <c r="F92" s="34"/>
      <c r="G92" s="34"/>
      <c r="H92" s="34"/>
      <c r="I92" s="34"/>
      <c r="J92" s="34"/>
      <c r="K92" s="34"/>
      <c r="L92" s="34"/>
      <c r="M92" s="34"/>
      <c r="N92" s="34"/>
      <c r="O92" s="34"/>
    </row>
    <row r="93" ht="12.0" customHeight="1">
      <c r="A93" t="s">
        <v>117</v>
      </c>
      <c r="E93">
        <v>10.0</v>
      </c>
      <c r="F93">
        <v>9.0</v>
      </c>
      <c r="G93">
        <v>9.0</v>
      </c>
      <c r="H93">
        <v>8.0</v>
      </c>
      <c r="I93">
        <v>7.0</v>
      </c>
      <c r="J93">
        <v>6.0</v>
      </c>
      <c r="K93">
        <v>6.0</v>
      </c>
      <c r="L93">
        <v>5.0</v>
      </c>
      <c r="M93">
        <v>4.0</v>
      </c>
      <c r="N93">
        <v>4.0</v>
      </c>
      <c r="O93">
        <v>3.0</v>
      </c>
    </row>
    <row r="94" ht="12.0" customHeight="1"/>
    <row r="95" ht="12.0" customHeight="1">
      <c r="G95" t="s">
        <v>118</v>
      </c>
    </row>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sheetData>
  <mergeCells count="32">
    <mergeCell ref="F69:R69"/>
    <mergeCell ref="F70:R70"/>
    <mergeCell ref="C70:E70"/>
    <mergeCell ref="C71:E71"/>
    <mergeCell ref="C72:E72"/>
    <mergeCell ref="C73:E73"/>
    <mergeCell ref="C69:E69"/>
    <mergeCell ref="F75:R75"/>
    <mergeCell ref="F74:R74"/>
    <mergeCell ref="C74:E74"/>
    <mergeCell ref="C75:E75"/>
    <mergeCell ref="C76:E76"/>
    <mergeCell ref="C77:E77"/>
    <mergeCell ref="F72:R72"/>
    <mergeCell ref="F73:R73"/>
    <mergeCell ref="F68:R68"/>
    <mergeCell ref="F67:R67"/>
    <mergeCell ref="F76:R76"/>
    <mergeCell ref="F77:R77"/>
    <mergeCell ref="F71:R71"/>
    <mergeCell ref="C63:E63"/>
    <mergeCell ref="C64:E64"/>
    <mergeCell ref="C67:E67"/>
    <mergeCell ref="C68:E68"/>
    <mergeCell ref="F66:R66"/>
    <mergeCell ref="F62:R62"/>
    <mergeCell ref="F63:R63"/>
    <mergeCell ref="F64:R64"/>
    <mergeCell ref="F65:R65"/>
    <mergeCell ref="C62:E62"/>
    <mergeCell ref="C66:E66"/>
    <mergeCell ref="C65:E65"/>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71"/>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2" si="1">H22</f>
        <v>0</v>
      </c>
      <c r="C2">
        <v>0.2</v>
      </c>
      <c r="D2" t="str">
        <f t="shared" ref="D2:D12" si="2">I22</f>
        <v/>
      </c>
      <c r="O2">
        <v>3.0</v>
      </c>
      <c r="X2">
        <v>1.0</v>
      </c>
    </row>
    <row r="3" ht="12.0" customHeight="1">
      <c r="A3" s="35" t="s">
        <v>122</v>
      </c>
      <c r="B3">
        <f t="shared" si="1"/>
        <v>0</v>
      </c>
      <c r="C3">
        <v>0.2</v>
      </c>
      <c r="D3" t="str">
        <f t="shared" si="2"/>
        <v/>
      </c>
      <c r="O3">
        <v>3.0</v>
      </c>
      <c r="X3">
        <v>1.0</v>
      </c>
    </row>
    <row r="4" ht="12.0" customHeight="1">
      <c r="A4" s="35" t="s">
        <v>123</v>
      </c>
      <c r="B4">
        <f t="shared" si="1"/>
        <v>0</v>
      </c>
      <c r="C4">
        <v>0.2</v>
      </c>
      <c r="D4" t="str">
        <f t="shared" si="2"/>
        <v/>
      </c>
      <c r="O4">
        <v>3.0</v>
      </c>
      <c r="X4">
        <v>1.0</v>
      </c>
    </row>
    <row r="5" ht="12.0" customHeight="1">
      <c r="A5" s="43" t="s">
        <v>124</v>
      </c>
      <c r="B5">
        <f t="shared" si="1"/>
        <v>0.2</v>
      </c>
      <c r="C5">
        <v>0.2</v>
      </c>
      <c r="D5" t="str">
        <f t="shared" si="2"/>
        <v/>
      </c>
      <c r="O5">
        <v>3.0</v>
      </c>
      <c r="X5">
        <v>1.0</v>
      </c>
      <c r="Y5">
        <v>1.0</v>
      </c>
    </row>
    <row r="6" ht="12.0" customHeight="1">
      <c r="A6" s="43" t="s">
        <v>125</v>
      </c>
      <c r="B6">
        <f t="shared" si="1"/>
        <v>0</v>
      </c>
      <c r="C6">
        <v>0.2</v>
      </c>
      <c r="D6">
        <f t="shared" si="2"/>
        <v>1</v>
      </c>
      <c r="O6">
        <v>3.0</v>
      </c>
      <c r="X6">
        <v>1.0</v>
      </c>
    </row>
    <row r="7" ht="12.0" customHeight="1">
      <c r="A7" s="35" t="s">
        <v>126</v>
      </c>
      <c r="B7">
        <f t="shared" si="1"/>
        <v>0</v>
      </c>
      <c r="C7">
        <v>0.2</v>
      </c>
      <c r="D7" t="str">
        <f t="shared" si="2"/>
        <v/>
      </c>
      <c r="O7">
        <v>3.0</v>
      </c>
      <c r="X7">
        <v>1.0</v>
      </c>
    </row>
    <row r="8" ht="12.0" customHeight="1">
      <c r="A8" s="43" t="s">
        <v>127</v>
      </c>
      <c r="B8">
        <f t="shared" si="1"/>
        <v>0.2</v>
      </c>
      <c r="C8">
        <v>0.2</v>
      </c>
      <c r="D8" t="str">
        <f t="shared" si="2"/>
        <v/>
      </c>
      <c r="O8">
        <v>3.0</v>
      </c>
      <c r="X8">
        <v>1.0</v>
      </c>
      <c r="Y8">
        <v>1.0</v>
      </c>
    </row>
    <row r="9" ht="12.0" customHeight="1">
      <c r="A9" s="35" t="s">
        <v>128</v>
      </c>
      <c r="B9">
        <f t="shared" si="1"/>
        <v>0</v>
      </c>
      <c r="C9">
        <v>0.2</v>
      </c>
      <c r="D9" t="str">
        <f t="shared" si="2"/>
        <v/>
      </c>
      <c r="O9">
        <v>3.0</v>
      </c>
      <c r="X9">
        <v>1.0</v>
      </c>
    </row>
    <row r="10" ht="12.0" customHeight="1">
      <c r="A10" s="37" t="s">
        <v>129</v>
      </c>
      <c r="B10">
        <f t="shared" si="1"/>
        <v>0.2</v>
      </c>
      <c r="C10">
        <v>0.2</v>
      </c>
      <c r="D10" t="str">
        <f t="shared" si="2"/>
        <v/>
      </c>
      <c r="O10">
        <v>3.0</v>
      </c>
      <c r="X10">
        <v>1.0</v>
      </c>
      <c r="Y10">
        <v>1.0</v>
      </c>
    </row>
    <row r="11" ht="12.0" customHeight="1">
      <c r="A11" s="43" t="s">
        <v>130</v>
      </c>
      <c r="B11">
        <f t="shared" si="1"/>
        <v>0.2</v>
      </c>
      <c r="C11">
        <v>0.2</v>
      </c>
      <c r="D11" t="str">
        <f t="shared" si="2"/>
        <v/>
      </c>
      <c r="O11">
        <v>3.0</v>
      </c>
      <c r="X11">
        <v>1.0</v>
      </c>
      <c r="Y11">
        <v>1.0</v>
      </c>
    </row>
    <row r="12" ht="12.0" customHeight="1">
      <c r="A12" s="43" t="s">
        <v>131</v>
      </c>
      <c r="B12">
        <f t="shared" si="1"/>
        <v>0.2</v>
      </c>
      <c r="C12">
        <v>0.2</v>
      </c>
      <c r="D12" t="str">
        <f t="shared" si="2"/>
        <v/>
      </c>
      <c r="G12">
        <v>6.0</v>
      </c>
      <c r="H12">
        <v>6.0</v>
      </c>
      <c r="I12">
        <v>1.0</v>
      </c>
      <c r="O12">
        <v>3.0</v>
      </c>
      <c r="X12">
        <v>1.0</v>
      </c>
      <c r="Y12">
        <v>1.0</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c r="F18" t="s">
        <v>156</v>
      </c>
    </row>
    <row r="19" ht="12.0" customHeight="1">
      <c r="O19" s="2"/>
      <c r="P19" s="2"/>
      <c r="Q19" s="2"/>
      <c r="R19" s="2"/>
      <c r="S19" s="2"/>
      <c r="T19" s="2"/>
      <c r="U19" s="2"/>
      <c r="V19" s="2"/>
      <c r="W19" s="2"/>
      <c r="X19" s="2"/>
      <c r="Y19" s="2"/>
      <c r="Z19" s="2"/>
      <c r="AA19" s="2"/>
    </row>
    <row r="20" ht="12.0" customHeight="1">
      <c r="B20" t="s">
        <v>143</v>
      </c>
      <c r="E20" t="s">
        <v>137</v>
      </c>
      <c r="O20" s="2"/>
      <c r="P20" s="2" t="s">
        <v>157</v>
      </c>
      <c r="Q20" s="2"/>
    </row>
    <row r="21" ht="12.0" customHeight="1">
      <c r="B21" t="s">
        <v>139</v>
      </c>
      <c r="C21" t="s">
        <v>140</v>
      </c>
      <c r="D21" t="s">
        <v>141</v>
      </c>
      <c r="E21" t="s">
        <v>139</v>
      </c>
      <c r="F21" t="s">
        <v>140</v>
      </c>
      <c r="G21" t="s">
        <v>141</v>
      </c>
      <c r="H21" t="s">
        <v>142</v>
      </c>
      <c r="I21" t="s">
        <v>4</v>
      </c>
      <c r="P21" s="44"/>
      <c r="Q21" s="44"/>
    </row>
    <row r="22" ht="12.0" customHeight="1">
      <c r="A22" s="35" t="s">
        <v>121</v>
      </c>
      <c r="B22">
        <v>0.0</v>
      </c>
      <c r="C22">
        <v>5.0</v>
      </c>
      <c r="D22">
        <f t="shared" ref="D22:D32" si="3">B22/C22</f>
        <v>0</v>
      </c>
      <c r="H22">
        <f t="shared" ref="H22:H32" si="4">D22</f>
        <v>0</v>
      </c>
      <c r="O22" s="40" t="s">
        <v>121</v>
      </c>
      <c r="P22" s="41"/>
      <c r="Q22" s="41"/>
    </row>
    <row r="23" ht="12.0" customHeight="1">
      <c r="A23" s="35" t="s">
        <v>122</v>
      </c>
      <c r="B23">
        <v>0.0</v>
      </c>
      <c r="C23">
        <v>5.0</v>
      </c>
      <c r="D23">
        <f t="shared" si="3"/>
        <v>0</v>
      </c>
      <c r="H23">
        <f t="shared" si="4"/>
        <v>0</v>
      </c>
      <c r="O23" s="40" t="s">
        <v>122</v>
      </c>
      <c r="P23" s="41"/>
      <c r="Q23" s="41"/>
    </row>
    <row r="24" ht="12.0" customHeight="1">
      <c r="A24" s="35" t="s">
        <v>123</v>
      </c>
      <c r="B24">
        <v>0.0</v>
      </c>
      <c r="C24">
        <v>5.0</v>
      </c>
      <c r="D24">
        <f t="shared" si="3"/>
        <v>0</v>
      </c>
      <c r="H24">
        <f t="shared" si="4"/>
        <v>0</v>
      </c>
      <c r="O24" s="40" t="s">
        <v>123</v>
      </c>
      <c r="P24" s="41"/>
      <c r="Q24" s="41"/>
    </row>
    <row r="25" ht="12.0" customHeight="1">
      <c r="A25" s="43" t="s">
        <v>124</v>
      </c>
      <c r="B25">
        <v>1.0</v>
      </c>
      <c r="C25">
        <v>5.0</v>
      </c>
      <c r="D25">
        <f t="shared" si="3"/>
        <v>0.2</v>
      </c>
      <c r="H25">
        <f t="shared" si="4"/>
        <v>0.2</v>
      </c>
      <c r="O25" s="44" t="s">
        <v>124</v>
      </c>
      <c r="P25" s="41"/>
      <c r="Q25" s="41"/>
    </row>
    <row r="26" ht="12.0" customHeight="1">
      <c r="A26" s="43" t="s">
        <v>125</v>
      </c>
      <c r="B26" s="45"/>
      <c r="C26">
        <v>5.0</v>
      </c>
      <c r="D26">
        <f t="shared" si="3"/>
        <v>0</v>
      </c>
      <c r="H26">
        <f t="shared" si="4"/>
        <v>0</v>
      </c>
      <c r="I26">
        <v>1.0</v>
      </c>
      <c r="O26" s="44" t="s">
        <v>125</v>
      </c>
      <c r="P26" s="41"/>
      <c r="Q26" s="41"/>
    </row>
    <row r="27" ht="12.0" customHeight="1">
      <c r="A27" s="35" t="s">
        <v>126</v>
      </c>
      <c r="B27">
        <v>0.0</v>
      </c>
      <c r="C27">
        <v>5.0</v>
      </c>
      <c r="D27">
        <f t="shared" si="3"/>
        <v>0</v>
      </c>
      <c r="H27">
        <f t="shared" si="4"/>
        <v>0</v>
      </c>
      <c r="O27" s="40" t="s">
        <v>126</v>
      </c>
      <c r="P27" s="41"/>
      <c r="Q27" s="41"/>
      <c r="S27" t="s">
        <v>158</v>
      </c>
    </row>
    <row r="28" ht="12.0" customHeight="1">
      <c r="A28" s="43" t="s">
        <v>127</v>
      </c>
      <c r="B28">
        <v>1.0</v>
      </c>
      <c r="C28">
        <v>5.0</v>
      </c>
      <c r="D28">
        <f t="shared" si="3"/>
        <v>0.2</v>
      </c>
      <c r="H28">
        <f t="shared" si="4"/>
        <v>0.2</v>
      </c>
      <c r="O28" s="44" t="s">
        <v>127</v>
      </c>
      <c r="P28" s="41"/>
      <c r="Q28" s="41"/>
    </row>
    <row r="29" ht="12.0" customHeight="1">
      <c r="A29" s="35" t="s">
        <v>128</v>
      </c>
      <c r="B29">
        <v>0.0</v>
      </c>
      <c r="C29">
        <v>5.0</v>
      </c>
      <c r="D29">
        <f t="shared" si="3"/>
        <v>0</v>
      </c>
      <c r="H29">
        <f t="shared" si="4"/>
        <v>0</v>
      </c>
      <c r="O29" s="40" t="s">
        <v>128</v>
      </c>
      <c r="P29" s="41"/>
      <c r="Q29" s="41"/>
    </row>
    <row r="30" ht="12.0" customHeight="1">
      <c r="A30" s="37" t="s">
        <v>129</v>
      </c>
      <c r="B30">
        <v>1.0</v>
      </c>
      <c r="C30">
        <v>5.0</v>
      </c>
      <c r="D30">
        <f t="shared" si="3"/>
        <v>0.2</v>
      </c>
      <c r="H30">
        <f t="shared" si="4"/>
        <v>0.2</v>
      </c>
      <c r="O30" s="44" t="s">
        <v>129</v>
      </c>
      <c r="P30" s="41"/>
      <c r="Q30" s="41"/>
    </row>
    <row r="31" ht="12.0" customHeight="1">
      <c r="A31" s="43" t="s">
        <v>130</v>
      </c>
      <c r="B31">
        <v>1.0</v>
      </c>
      <c r="C31">
        <v>5.0</v>
      </c>
      <c r="D31">
        <f t="shared" si="3"/>
        <v>0.2</v>
      </c>
      <c r="H31">
        <f t="shared" si="4"/>
        <v>0.2</v>
      </c>
      <c r="O31" s="44" t="s">
        <v>130</v>
      </c>
      <c r="P31" s="41"/>
      <c r="Q31" s="41"/>
    </row>
    <row r="32" ht="12.0" customHeight="1">
      <c r="A32" s="43" t="s">
        <v>131</v>
      </c>
      <c r="B32">
        <v>1.0</v>
      </c>
      <c r="C32">
        <v>5.0</v>
      </c>
      <c r="D32">
        <f t="shared" si="3"/>
        <v>0.2</v>
      </c>
      <c r="H32">
        <f t="shared" si="4"/>
        <v>0.2</v>
      </c>
      <c r="O32" s="44" t="s">
        <v>131</v>
      </c>
      <c r="P32" s="41"/>
      <c r="Q32" s="41"/>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E38" t="s">
        <v>159</v>
      </c>
      <c r="P38">
        <f t="shared" ref="P38:Q38" si="5">SUM(P22:P37)</f>
        <v>0</v>
      </c>
      <c r="Q38">
        <f t="shared" si="5"/>
        <v>0</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14"/>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3" si="1">H22</f>
        <v>0.2</v>
      </c>
      <c r="C2">
        <f t="shared" ref="C2:C4" si="2">2/5</f>
        <v>0.4</v>
      </c>
      <c r="D2" t="str">
        <f t="shared" ref="D2:D13" si="3">I22</f>
        <v/>
      </c>
      <c r="O2">
        <v>3.0</v>
      </c>
      <c r="X2">
        <v>1.0</v>
      </c>
      <c r="Z2">
        <v>1.0</v>
      </c>
      <c r="AA2">
        <v>1.0</v>
      </c>
    </row>
    <row r="3" ht="12.0" customHeight="1">
      <c r="A3" s="35" t="s">
        <v>122</v>
      </c>
      <c r="B3">
        <f t="shared" si="1"/>
        <v>0.2</v>
      </c>
      <c r="C3">
        <f t="shared" si="2"/>
        <v>0.4</v>
      </c>
      <c r="D3" t="str">
        <f t="shared" si="3"/>
        <v/>
      </c>
      <c r="O3">
        <v>3.0</v>
      </c>
      <c r="X3">
        <v>1.0</v>
      </c>
      <c r="Z3">
        <v>1.0</v>
      </c>
      <c r="AA3">
        <v>1.0</v>
      </c>
    </row>
    <row r="4" ht="12.0" customHeight="1">
      <c r="A4" s="35" t="s">
        <v>123</v>
      </c>
      <c r="B4">
        <f t="shared" si="1"/>
        <v>0.2</v>
      </c>
      <c r="C4">
        <f t="shared" si="2"/>
        <v>0.4</v>
      </c>
      <c r="D4" t="str">
        <f t="shared" si="3"/>
        <v/>
      </c>
      <c r="O4">
        <v>3.0</v>
      </c>
      <c r="X4">
        <v>1.0</v>
      </c>
      <c r="Z4">
        <v>1.0</v>
      </c>
      <c r="AA4">
        <v>1.0</v>
      </c>
    </row>
    <row r="5" ht="12.0" customHeight="1">
      <c r="A5" s="43" t="s">
        <v>124</v>
      </c>
      <c r="B5">
        <f t="shared" si="1"/>
        <v>0.2</v>
      </c>
      <c r="C5">
        <f t="shared" ref="C5:C6" si="4">(1/5)+(1/7)</f>
        <v>0.3428571429</v>
      </c>
      <c r="D5" t="str">
        <f t="shared" si="3"/>
        <v/>
      </c>
      <c r="F5">
        <v>1.0</v>
      </c>
      <c r="H5">
        <v>7.0</v>
      </c>
      <c r="I5">
        <v>1.0</v>
      </c>
      <c r="J5">
        <v>1.0</v>
      </c>
      <c r="O5">
        <v>3.0</v>
      </c>
      <c r="X5">
        <v>1.0</v>
      </c>
      <c r="Y5">
        <v>1.0</v>
      </c>
      <c r="Z5">
        <v>1.0</v>
      </c>
    </row>
    <row r="6" ht="12.0" customHeight="1">
      <c r="A6" s="43" t="s">
        <v>125</v>
      </c>
      <c r="B6">
        <f t="shared" si="1"/>
        <v>0</v>
      </c>
      <c r="C6">
        <f t="shared" si="4"/>
        <v>0.3428571429</v>
      </c>
      <c r="D6">
        <f t="shared" si="3"/>
        <v>1</v>
      </c>
      <c r="F6">
        <v>1.0</v>
      </c>
      <c r="H6">
        <v>7.0</v>
      </c>
      <c r="I6">
        <v>1.0</v>
      </c>
      <c r="J6">
        <v>1.0</v>
      </c>
      <c r="O6">
        <v>3.0</v>
      </c>
      <c r="X6">
        <v>1.0</v>
      </c>
      <c r="Z6">
        <v>1.0</v>
      </c>
    </row>
    <row r="7" ht="12.0" customHeight="1">
      <c r="A7" s="35" t="s">
        <v>126</v>
      </c>
      <c r="B7">
        <f t="shared" si="1"/>
        <v>0.2</v>
      </c>
      <c r="C7">
        <f>2/5</f>
        <v>0.4</v>
      </c>
      <c r="D7" t="str">
        <f t="shared" si="3"/>
        <v/>
      </c>
      <c r="O7">
        <v>3.0</v>
      </c>
      <c r="X7">
        <v>1.0</v>
      </c>
      <c r="Z7">
        <v>1.0</v>
      </c>
      <c r="AA7">
        <v>1.0</v>
      </c>
    </row>
    <row r="8" ht="12.0" customHeight="1">
      <c r="A8" s="43" t="s">
        <v>127</v>
      </c>
      <c r="B8">
        <f t="shared" si="1"/>
        <v>0.2</v>
      </c>
      <c r="C8">
        <f>(1/5)+(1/7)</f>
        <v>0.3428571429</v>
      </c>
      <c r="D8" t="str">
        <f t="shared" si="3"/>
        <v/>
      </c>
      <c r="F8">
        <v>1.0</v>
      </c>
      <c r="H8">
        <v>7.0</v>
      </c>
      <c r="I8">
        <v>1.0</v>
      </c>
      <c r="J8">
        <v>1.0</v>
      </c>
      <c r="O8">
        <v>3.0</v>
      </c>
      <c r="X8">
        <v>1.0</v>
      </c>
      <c r="Y8">
        <v>1.0</v>
      </c>
      <c r="Z8">
        <v>1.0</v>
      </c>
    </row>
    <row r="9" ht="12.0" customHeight="1">
      <c r="A9" s="35" t="s">
        <v>128</v>
      </c>
      <c r="B9">
        <f t="shared" si="1"/>
        <v>0.2</v>
      </c>
      <c r="C9">
        <f>2/5</f>
        <v>0.4</v>
      </c>
      <c r="D9" t="str">
        <f t="shared" si="3"/>
        <v/>
      </c>
      <c r="O9">
        <v>3.0</v>
      </c>
      <c r="X9">
        <v>1.0</v>
      </c>
      <c r="Z9">
        <v>1.0</v>
      </c>
      <c r="AA9">
        <v>1.0</v>
      </c>
    </row>
    <row r="10" ht="12.0" customHeight="1">
      <c r="A10" s="37" t="s">
        <v>129</v>
      </c>
      <c r="B10">
        <f t="shared" si="1"/>
        <v>0.2</v>
      </c>
      <c r="C10">
        <f t="shared" ref="C10:C13" si="5">(1/5)+(1/7)</f>
        <v>0.3428571429</v>
      </c>
      <c r="D10" t="str">
        <f t="shared" si="3"/>
        <v/>
      </c>
      <c r="F10">
        <v>1.0</v>
      </c>
      <c r="H10">
        <v>7.0</v>
      </c>
      <c r="I10">
        <v>1.0</v>
      </c>
      <c r="J10">
        <v>1.0</v>
      </c>
      <c r="O10">
        <v>3.0</v>
      </c>
      <c r="X10">
        <v>1.0</v>
      </c>
      <c r="Y10">
        <v>1.0</v>
      </c>
      <c r="Z10">
        <v>1.0</v>
      </c>
    </row>
    <row r="11" ht="12.0" customHeight="1">
      <c r="A11" s="43" t="s">
        <v>130</v>
      </c>
      <c r="B11">
        <f t="shared" si="1"/>
        <v>0.2</v>
      </c>
      <c r="C11">
        <f t="shared" si="5"/>
        <v>0.3428571429</v>
      </c>
      <c r="D11" t="str">
        <f t="shared" si="3"/>
        <v/>
      </c>
      <c r="F11">
        <v>1.0</v>
      </c>
      <c r="G11">
        <v>1.0</v>
      </c>
      <c r="H11">
        <v>7.0</v>
      </c>
      <c r="I11">
        <v>1.0</v>
      </c>
      <c r="O11">
        <v>3.0</v>
      </c>
      <c r="X11">
        <v>1.0</v>
      </c>
      <c r="Y11">
        <v>1.0</v>
      </c>
      <c r="Z11">
        <v>1.0</v>
      </c>
    </row>
    <row r="12" ht="12.0" customHeight="1">
      <c r="A12" s="43" t="s">
        <v>131</v>
      </c>
      <c r="B12">
        <f t="shared" si="1"/>
        <v>0.2</v>
      </c>
      <c r="C12">
        <f t="shared" si="5"/>
        <v>0.3428571429</v>
      </c>
      <c r="D12" t="str">
        <f t="shared" si="3"/>
        <v/>
      </c>
      <c r="F12">
        <v>1.0</v>
      </c>
      <c r="H12">
        <v>7.0</v>
      </c>
      <c r="I12">
        <v>1.0</v>
      </c>
      <c r="J12">
        <v>1.0</v>
      </c>
      <c r="O12">
        <v>3.0</v>
      </c>
      <c r="X12">
        <v>1.0</v>
      </c>
      <c r="Y12">
        <v>1.0</v>
      </c>
      <c r="Z12">
        <v>1.0</v>
      </c>
    </row>
    <row r="13" ht="12.0" customHeight="1">
      <c r="A13" s="43" t="s">
        <v>132</v>
      </c>
      <c r="B13">
        <f t="shared" si="1"/>
        <v>0</v>
      </c>
      <c r="C13">
        <f t="shared" si="5"/>
        <v>0.3428571429</v>
      </c>
      <c r="D13">
        <f t="shared" si="3"/>
        <v>1</v>
      </c>
      <c r="F13">
        <v>0.0</v>
      </c>
      <c r="G13">
        <v>6.0</v>
      </c>
      <c r="H13">
        <v>7.0</v>
      </c>
      <c r="I13">
        <v>1.0</v>
      </c>
      <c r="O13">
        <v>3.0</v>
      </c>
      <c r="X13">
        <v>1.0</v>
      </c>
      <c r="Z13">
        <v>1.0</v>
      </c>
    </row>
    <row r="14" ht="12.0" customHeight="1">
      <c r="A14" s="38" t="s">
        <v>133</v>
      </c>
    </row>
    <row r="15" ht="12.0" customHeight="1">
      <c r="A15" s="38" t="s">
        <v>134</v>
      </c>
    </row>
    <row r="16" ht="12.0" customHeight="1">
      <c r="A16" s="38" t="s">
        <v>135</v>
      </c>
    </row>
    <row r="17" ht="12.0" customHeight="1">
      <c r="A17" s="38" t="s">
        <v>136</v>
      </c>
    </row>
    <row r="18" ht="12.0" customHeight="1"/>
    <row r="19" ht="12.0" customHeight="1">
      <c r="O19" s="2"/>
      <c r="P19" s="2"/>
      <c r="Q19" s="2"/>
      <c r="R19" s="2"/>
      <c r="S19" s="2"/>
      <c r="T19" s="2"/>
      <c r="U19" s="2"/>
      <c r="V19" s="2"/>
      <c r="W19" s="2"/>
      <c r="X19" s="2"/>
      <c r="Y19" s="2"/>
      <c r="Z19" s="2"/>
      <c r="AA19" s="2"/>
    </row>
    <row r="20" ht="12.0" customHeight="1">
      <c r="B20" t="s">
        <v>143</v>
      </c>
      <c r="E20" t="s">
        <v>137</v>
      </c>
      <c r="O20" s="2"/>
      <c r="P20" s="2" t="s">
        <v>160</v>
      </c>
      <c r="Q20" s="2"/>
    </row>
    <row r="21" ht="12.0" customHeight="1">
      <c r="B21" t="s">
        <v>139</v>
      </c>
      <c r="C21" t="s">
        <v>140</v>
      </c>
      <c r="D21" t="s">
        <v>141</v>
      </c>
      <c r="E21" t="s">
        <v>139</v>
      </c>
      <c r="F21" t="s">
        <v>140</v>
      </c>
      <c r="G21" t="s">
        <v>141</v>
      </c>
      <c r="H21" t="s">
        <v>142</v>
      </c>
      <c r="I21" t="s">
        <v>4</v>
      </c>
      <c r="P21" s="44" t="s">
        <v>130</v>
      </c>
      <c r="Q21" s="44" t="s">
        <v>132</v>
      </c>
    </row>
    <row r="22" ht="12.0" customHeight="1">
      <c r="A22" s="35" t="s">
        <v>121</v>
      </c>
      <c r="B22">
        <v>0.0</v>
      </c>
      <c r="C22">
        <v>5.0</v>
      </c>
      <c r="D22">
        <f t="shared" ref="D22:D33" si="6">B22/C22</f>
        <v>0</v>
      </c>
      <c r="E22">
        <v>1.0</v>
      </c>
      <c r="F22">
        <v>5.0</v>
      </c>
      <c r="G22">
        <f t="shared" ref="G22:G33" si="7">E22/F22</f>
        <v>0.2</v>
      </c>
      <c r="H22">
        <f t="shared" ref="H22:H33" si="8">D22+G22</f>
        <v>0.2</v>
      </c>
      <c r="O22" s="40" t="s">
        <v>121</v>
      </c>
      <c r="P22" s="41"/>
      <c r="Q22" s="41"/>
    </row>
    <row r="23" ht="12.0" customHeight="1">
      <c r="A23" s="35" t="s">
        <v>122</v>
      </c>
      <c r="B23">
        <v>0.0</v>
      </c>
      <c r="C23">
        <v>5.0</v>
      </c>
      <c r="D23">
        <f t="shared" si="6"/>
        <v>0</v>
      </c>
      <c r="E23">
        <v>1.0</v>
      </c>
      <c r="F23">
        <v>5.0</v>
      </c>
      <c r="G23">
        <f t="shared" si="7"/>
        <v>0.2</v>
      </c>
      <c r="H23">
        <f t="shared" si="8"/>
        <v>0.2</v>
      </c>
      <c r="O23" s="40" t="s">
        <v>122</v>
      </c>
      <c r="P23" s="41"/>
      <c r="Q23" s="41"/>
    </row>
    <row r="24" ht="12.0" customHeight="1">
      <c r="A24" s="35" t="s">
        <v>123</v>
      </c>
      <c r="B24">
        <v>0.0</v>
      </c>
      <c r="C24">
        <v>5.0</v>
      </c>
      <c r="D24">
        <f t="shared" si="6"/>
        <v>0</v>
      </c>
      <c r="E24">
        <v>1.0</v>
      </c>
      <c r="F24">
        <v>5.0</v>
      </c>
      <c r="G24">
        <f t="shared" si="7"/>
        <v>0.2</v>
      </c>
      <c r="H24">
        <f t="shared" si="8"/>
        <v>0.2</v>
      </c>
      <c r="O24" s="40" t="s">
        <v>123</v>
      </c>
      <c r="P24" s="41"/>
      <c r="Q24" s="41"/>
    </row>
    <row r="25" ht="12.0" customHeight="1">
      <c r="A25" s="43" t="s">
        <v>124</v>
      </c>
      <c r="B25">
        <v>1.0</v>
      </c>
      <c r="C25">
        <v>5.0</v>
      </c>
      <c r="D25">
        <f t="shared" si="6"/>
        <v>0.2</v>
      </c>
      <c r="E25">
        <v>0.0</v>
      </c>
      <c r="F25">
        <v>7.0</v>
      </c>
      <c r="G25">
        <f t="shared" si="7"/>
        <v>0</v>
      </c>
      <c r="H25">
        <f t="shared" si="8"/>
        <v>0.2</v>
      </c>
      <c r="O25" s="44" t="s">
        <v>124</v>
      </c>
      <c r="P25" s="41"/>
      <c r="Q25" s="41">
        <v>1.0</v>
      </c>
    </row>
    <row r="26" ht="12.0" customHeight="1">
      <c r="A26" s="43" t="s">
        <v>125</v>
      </c>
      <c r="B26" s="45"/>
      <c r="C26">
        <v>5.0</v>
      </c>
      <c r="D26">
        <f t="shared" si="6"/>
        <v>0</v>
      </c>
      <c r="E26">
        <v>0.0</v>
      </c>
      <c r="F26">
        <v>7.0</v>
      </c>
      <c r="G26">
        <f t="shared" si="7"/>
        <v>0</v>
      </c>
      <c r="H26">
        <f t="shared" si="8"/>
        <v>0</v>
      </c>
      <c r="I26">
        <v>1.0</v>
      </c>
      <c r="O26" s="44" t="s">
        <v>125</v>
      </c>
      <c r="P26" s="41"/>
      <c r="Q26" s="41">
        <v>1.0</v>
      </c>
    </row>
    <row r="27" ht="12.0" customHeight="1">
      <c r="A27" s="35" t="s">
        <v>126</v>
      </c>
      <c r="B27">
        <v>0.0</v>
      </c>
      <c r="C27">
        <v>5.0</v>
      </c>
      <c r="D27">
        <f t="shared" si="6"/>
        <v>0</v>
      </c>
      <c r="E27">
        <v>1.0</v>
      </c>
      <c r="F27">
        <v>5.0</v>
      </c>
      <c r="G27">
        <f t="shared" si="7"/>
        <v>0.2</v>
      </c>
      <c r="H27">
        <f t="shared" si="8"/>
        <v>0.2</v>
      </c>
      <c r="O27" s="40" t="s">
        <v>126</v>
      </c>
      <c r="P27" s="41"/>
      <c r="Q27" s="41"/>
    </row>
    <row r="28" ht="12.0" customHeight="1">
      <c r="A28" s="43" t="s">
        <v>127</v>
      </c>
      <c r="B28">
        <v>1.0</v>
      </c>
      <c r="C28">
        <v>5.0</v>
      </c>
      <c r="D28">
        <f t="shared" si="6"/>
        <v>0.2</v>
      </c>
      <c r="E28">
        <v>0.0</v>
      </c>
      <c r="F28">
        <v>7.0</v>
      </c>
      <c r="G28">
        <f t="shared" si="7"/>
        <v>0</v>
      </c>
      <c r="H28">
        <f t="shared" si="8"/>
        <v>0.2</v>
      </c>
      <c r="O28" s="44" t="s">
        <v>127</v>
      </c>
      <c r="P28" s="41"/>
      <c r="Q28" s="41">
        <v>1.0</v>
      </c>
    </row>
    <row r="29" ht="12.0" customHeight="1">
      <c r="A29" s="35" t="s">
        <v>128</v>
      </c>
      <c r="B29">
        <v>0.0</v>
      </c>
      <c r="C29">
        <v>5.0</v>
      </c>
      <c r="D29">
        <f t="shared" si="6"/>
        <v>0</v>
      </c>
      <c r="E29">
        <v>1.0</v>
      </c>
      <c r="F29">
        <v>5.0</v>
      </c>
      <c r="G29">
        <f t="shared" si="7"/>
        <v>0.2</v>
      </c>
      <c r="H29">
        <f t="shared" si="8"/>
        <v>0.2</v>
      </c>
      <c r="O29" s="40" t="s">
        <v>128</v>
      </c>
      <c r="P29" s="41"/>
      <c r="Q29" s="41"/>
    </row>
    <row r="30" ht="12.0" customHeight="1">
      <c r="A30" s="37" t="s">
        <v>129</v>
      </c>
      <c r="B30">
        <v>1.0</v>
      </c>
      <c r="C30">
        <v>5.0</v>
      </c>
      <c r="D30">
        <f t="shared" si="6"/>
        <v>0.2</v>
      </c>
      <c r="E30">
        <v>0.0</v>
      </c>
      <c r="F30">
        <v>7.0</v>
      </c>
      <c r="G30">
        <f t="shared" si="7"/>
        <v>0</v>
      </c>
      <c r="H30">
        <f t="shared" si="8"/>
        <v>0.2</v>
      </c>
      <c r="O30" s="44" t="s">
        <v>129</v>
      </c>
      <c r="P30" s="41"/>
      <c r="Q30" s="41">
        <v>1.0</v>
      </c>
    </row>
    <row r="31" ht="12.0" customHeight="1">
      <c r="A31" s="43" t="s">
        <v>130</v>
      </c>
      <c r="B31">
        <v>1.0</v>
      </c>
      <c r="C31">
        <v>5.0</v>
      </c>
      <c r="D31">
        <f t="shared" si="6"/>
        <v>0.2</v>
      </c>
      <c r="E31">
        <v>0.0</v>
      </c>
      <c r="F31">
        <v>7.0</v>
      </c>
      <c r="G31">
        <f t="shared" si="7"/>
        <v>0</v>
      </c>
      <c r="H31">
        <f t="shared" si="8"/>
        <v>0.2</v>
      </c>
      <c r="O31" s="44" t="s">
        <v>130</v>
      </c>
      <c r="P31" s="41"/>
      <c r="Q31" s="41">
        <v>1.0</v>
      </c>
    </row>
    <row r="32" ht="12.0" customHeight="1">
      <c r="A32" s="43" t="s">
        <v>131</v>
      </c>
      <c r="B32">
        <v>1.0</v>
      </c>
      <c r="C32">
        <v>5.0</v>
      </c>
      <c r="D32">
        <f t="shared" si="6"/>
        <v>0.2</v>
      </c>
      <c r="E32">
        <v>0.0</v>
      </c>
      <c r="F32">
        <v>7.0</v>
      </c>
      <c r="G32">
        <f t="shared" si="7"/>
        <v>0</v>
      </c>
      <c r="H32">
        <f t="shared" si="8"/>
        <v>0.2</v>
      </c>
      <c r="O32" s="44" t="s">
        <v>131</v>
      </c>
      <c r="P32" s="41"/>
      <c r="Q32" s="41">
        <v>1.0</v>
      </c>
    </row>
    <row r="33" ht="12.0" customHeight="1">
      <c r="A33" s="43" t="s">
        <v>132</v>
      </c>
      <c r="B33" s="45"/>
      <c r="C33">
        <v>5.0</v>
      </c>
      <c r="D33">
        <f t="shared" si="6"/>
        <v>0</v>
      </c>
      <c r="E33">
        <v>0.0</v>
      </c>
      <c r="F33">
        <v>7.0</v>
      </c>
      <c r="G33">
        <f t="shared" si="7"/>
        <v>0</v>
      </c>
      <c r="H33">
        <f t="shared" si="8"/>
        <v>0</v>
      </c>
      <c r="I33">
        <v>1.0</v>
      </c>
      <c r="O33" s="44" t="s">
        <v>132</v>
      </c>
      <c r="P33" s="41">
        <v>1.0</v>
      </c>
      <c r="Q33" s="41"/>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A38" s="46"/>
      <c r="P38">
        <f t="shared" ref="P38:Q38" si="9">SUM(P22:P37)</f>
        <v>1</v>
      </c>
      <c r="Q38">
        <f t="shared" si="9"/>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0"/>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4" si="1">H22</f>
        <v>0</v>
      </c>
      <c r="C2">
        <f t="shared" ref="C2:C4" si="2">2/6</f>
        <v>0.3333333333</v>
      </c>
      <c r="F2">
        <v>1.0</v>
      </c>
      <c r="H2">
        <v>6.0</v>
      </c>
      <c r="I2">
        <v>1.0</v>
      </c>
      <c r="J2">
        <v>1.0</v>
      </c>
      <c r="O2">
        <v>3.0</v>
      </c>
      <c r="X2">
        <v>1.0</v>
      </c>
      <c r="Z2">
        <v>1.0</v>
      </c>
    </row>
    <row r="3" ht="12.0" customHeight="1">
      <c r="A3" s="35" t="s">
        <v>122</v>
      </c>
      <c r="B3">
        <f t="shared" si="1"/>
        <v>0</v>
      </c>
      <c r="C3">
        <f t="shared" si="2"/>
        <v>0.3333333333</v>
      </c>
      <c r="F3">
        <v>1.0</v>
      </c>
      <c r="H3">
        <v>6.0</v>
      </c>
      <c r="I3">
        <v>1.0</v>
      </c>
      <c r="J3">
        <v>1.0</v>
      </c>
      <c r="O3">
        <v>3.0</v>
      </c>
      <c r="X3">
        <v>1.0</v>
      </c>
      <c r="Z3">
        <v>1.0</v>
      </c>
    </row>
    <row r="4" ht="12.0" customHeight="1">
      <c r="A4" s="35" t="s">
        <v>123</v>
      </c>
      <c r="B4">
        <f t="shared" si="1"/>
        <v>0</v>
      </c>
      <c r="C4">
        <f t="shared" si="2"/>
        <v>0.3333333333</v>
      </c>
      <c r="F4">
        <v>1.0</v>
      </c>
      <c r="G4">
        <v>3.0</v>
      </c>
      <c r="H4">
        <v>6.0</v>
      </c>
      <c r="I4">
        <v>1.0</v>
      </c>
      <c r="O4">
        <v>3.0</v>
      </c>
      <c r="X4">
        <v>1.0</v>
      </c>
      <c r="Z4">
        <v>1.0</v>
      </c>
    </row>
    <row r="5" ht="12.0" customHeight="1">
      <c r="A5" s="43" t="s">
        <v>124</v>
      </c>
      <c r="B5">
        <f t="shared" si="1"/>
        <v>0.2857142857</v>
      </c>
      <c r="C5">
        <f t="shared" ref="C5:C6" si="3">2/7</f>
        <v>0.2857142857</v>
      </c>
      <c r="O5">
        <v>3.0</v>
      </c>
      <c r="X5">
        <v>1.0</v>
      </c>
      <c r="Y5">
        <v>1.0</v>
      </c>
      <c r="Z5">
        <v>1.0</v>
      </c>
      <c r="AA5">
        <v>1.0</v>
      </c>
    </row>
    <row r="6" ht="12.0" customHeight="1">
      <c r="A6" s="43" t="s">
        <v>125</v>
      </c>
      <c r="B6">
        <f t="shared" si="1"/>
        <v>0.2857142857</v>
      </c>
      <c r="C6">
        <f t="shared" si="3"/>
        <v>0.2857142857</v>
      </c>
      <c r="O6">
        <v>3.0</v>
      </c>
      <c r="X6">
        <v>1.0</v>
      </c>
      <c r="Y6">
        <v>1.0</v>
      </c>
      <c r="Z6">
        <v>1.0</v>
      </c>
      <c r="AA6">
        <v>1.0</v>
      </c>
    </row>
    <row r="7" ht="12.0" customHeight="1">
      <c r="A7" s="35" t="s">
        <v>126</v>
      </c>
      <c r="B7">
        <f t="shared" si="1"/>
        <v>0</v>
      </c>
      <c r="C7">
        <f>2/6</f>
        <v>0.3333333333</v>
      </c>
      <c r="F7">
        <v>0.0</v>
      </c>
      <c r="H7">
        <v>6.0</v>
      </c>
      <c r="I7">
        <v>1.0</v>
      </c>
      <c r="J7">
        <v>1.0</v>
      </c>
      <c r="O7">
        <v>3.0</v>
      </c>
      <c r="X7">
        <v>1.0</v>
      </c>
      <c r="Z7">
        <v>1.0</v>
      </c>
    </row>
    <row r="8" ht="12.0" customHeight="1">
      <c r="A8" s="43" t="s">
        <v>127</v>
      </c>
      <c r="B8">
        <f t="shared" si="1"/>
        <v>0.2857142857</v>
      </c>
      <c r="C8">
        <f>2/7</f>
        <v>0.2857142857</v>
      </c>
      <c r="O8">
        <v>3.0</v>
      </c>
      <c r="X8">
        <v>1.0</v>
      </c>
      <c r="Y8">
        <v>1.0</v>
      </c>
      <c r="Z8">
        <v>1.0</v>
      </c>
      <c r="AA8">
        <v>1.0</v>
      </c>
    </row>
    <row r="9" ht="12.0" customHeight="1">
      <c r="A9" s="35" t="s">
        <v>128</v>
      </c>
      <c r="B9">
        <f t="shared" si="1"/>
        <v>0</v>
      </c>
      <c r="C9">
        <f>2/6</f>
        <v>0.3333333333</v>
      </c>
      <c r="F9">
        <v>0.0</v>
      </c>
      <c r="H9">
        <v>6.0</v>
      </c>
      <c r="I9">
        <v>1.0</v>
      </c>
      <c r="J9">
        <v>1.0</v>
      </c>
      <c r="O9">
        <v>3.0</v>
      </c>
      <c r="X9">
        <v>1.0</v>
      </c>
      <c r="Z9">
        <v>1.0</v>
      </c>
    </row>
    <row r="10" ht="12.0" customHeight="1">
      <c r="A10" s="37" t="s">
        <v>129</v>
      </c>
      <c r="B10">
        <f t="shared" si="1"/>
        <v>0.2857142857</v>
      </c>
      <c r="C10">
        <f t="shared" ref="C10:C13" si="4">2/7</f>
        <v>0.2857142857</v>
      </c>
      <c r="O10">
        <v>3.0</v>
      </c>
      <c r="X10">
        <v>1.0</v>
      </c>
      <c r="Y10">
        <v>1.0</v>
      </c>
      <c r="Z10">
        <v>1.0</v>
      </c>
      <c r="AA10">
        <v>1.0</v>
      </c>
    </row>
    <row r="11" ht="12.0" customHeight="1">
      <c r="A11" s="43" t="s">
        <v>130</v>
      </c>
      <c r="B11">
        <f t="shared" si="1"/>
        <v>0.2857142857</v>
      </c>
      <c r="C11">
        <f t="shared" si="4"/>
        <v>0.2857142857</v>
      </c>
      <c r="O11">
        <v>3.0</v>
      </c>
      <c r="X11">
        <v>1.0</v>
      </c>
      <c r="Y11">
        <v>1.0</v>
      </c>
      <c r="Z11">
        <v>1.0</v>
      </c>
      <c r="AA11">
        <v>1.0</v>
      </c>
    </row>
    <row r="12" ht="12.0" customHeight="1">
      <c r="A12" s="43" t="s">
        <v>131</v>
      </c>
      <c r="B12">
        <f t="shared" si="1"/>
        <v>0.2857142857</v>
      </c>
      <c r="C12">
        <f t="shared" si="4"/>
        <v>0.2857142857</v>
      </c>
      <c r="O12">
        <v>3.0</v>
      </c>
      <c r="X12">
        <v>1.0</v>
      </c>
      <c r="Y12">
        <v>1.0</v>
      </c>
      <c r="Z12">
        <v>1.0</v>
      </c>
      <c r="AA12">
        <v>1.0</v>
      </c>
    </row>
    <row r="13" ht="12.0" customHeight="1">
      <c r="A13" s="43" t="s">
        <v>132</v>
      </c>
      <c r="B13">
        <f t="shared" si="1"/>
        <v>0.2857142857</v>
      </c>
      <c r="C13">
        <f t="shared" si="4"/>
        <v>0.2857142857</v>
      </c>
      <c r="O13">
        <v>3.0</v>
      </c>
      <c r="X13">
        <v>1.0</v>
      </c>
      <c r="Y13">
        <v>1.0</v>
      </c>
      <c r="Z13">
        <v>1.0</v>
      </c>
      <c r="AA13">
        <v>1.0</v>
      </c>
    </row>
    <row r="14" ht="12.0" customHeight="1">
      <c r="A14" s="35" t="s">
        <v>133</v>
      </c>
      <c r="B14">
        <f t="shared" si="1"/>
        <v>0</v>
      </c>
      <c r="C14">
        <f>2/6</f>
        <v>0.3333333333</v>
      </c>
      <c r="F14">
        <v>0.0</v>
      </c>
      <c r="G14">
        <v>3.0</v>
      </c>
      <c r="H14">
        <v>6.0</v>
      </c>
      <c r="I14">
        <v>1.0</v>
      </c>
      <c r="O14">
        <v>3.0</v>
      </c>
      <c r="X14">
        <v>1.0</v>
      </c>
      <c r="Z14">
        <v>1.0</v>
      </c>
    </row>
    <row r="15" ht="12.0" customHeight="1">
      <c r="A15" s="38" t="s">
        <v>134</v>
      </c>
    </row>
    <row r="16" ht="12.0" customHeight="1">
      <c r="A16" s="38" t="s">
        <v>135</v>
      </c>
    </row>
    <row r="17" ht="12.0" customHeight="1">
      <c r="A17" s="38" t="s">
        <v>136</v>
      </c>
    </row>
    <row r="18" ht="12.0" customHeight="1">
      <c r="F18" t="s">
        <v>161</v>
      </c>
    </row>
    <row r="19" ht="12.0" customHeight="1">
      <c r="O19" s="2"/>
      <c r="P19" s="2"/>
      <c r="Q19" s="2"/>
      <c r="R19" s="2"/>
      <c r="S19" s="2"/>
      <c r="T19" s="2"/>
      <c r="U19" s="2"/>
      <c r="V19" s="2"/>
      <c r="W19" s="2"/>
      <c r="X19" s="2"/>
      <c r="Y19" s="2"/>
      <c r="Z19" s="2"/>
      <c r="AA19" s="2"/>
    </row>
    <row r="20" ht="12.0" customHeight="1">
      <c r="B20" t="s">
        <v>143</v>
      </c>
      <c r="E20" t="s">
        <v>137</v>
      </c>
      <c r="O20" s="2"/>
      <c r="P20" s="2" t="s">
        <v>162</v>
      </c>
      <c r="Q20" s="2"/>
    </row>
    <row r="21" ht="12.0" customHeight="1">
      <c r="B21" t="s">
        <v>139</v>
      </c>
      <c r="C21" t="s">
        <v>140</v>
      </c>
      <c r="D21" t="s">
        <v>141</v>
      </c>
      <c r="E21" t="s">
        <v>139</v>
      </c>
      <c r="F21" t="s">
        <v>140</v>
      </c>
      <c r="G21" t="s">
        <v>141</v>
      </c>
      <c r="H21" t="s">
        <v>142</v>
      </c>
      <c r="I21" t="s">
        <v>4</v>
      </c>
      <c r="P21" s="40" t="s">
        <v>123</v>
      </c>
      <c r="Q21" s="40" t="s">
        <v>133</v>
      </c>
    </row>
    <row r="22" ht="12.0" customHeight="1">
      <c r="A22" s="35" t="s">
        <v>121</v>
      </c>
      <c r="B22">
        <v>0.0</v>
      </c>
      <c r="C22">
        <v>6.0</v>
      </c>
      <c r="D22">
        <f t="shared" ref="D22:D34" si="5">B22/C22</f>
        <v>0</v>
      </c>
      <c r="E22">
        <v>0.0</v>
      </c>
      <c r="F22">
        <v>6.0</v>
      </c>
      <c r="G22">
        <f t="shared" ref="G22:G34" si="6">E22/F22</f>
        <v>0</v>
      </c>
      <c r="H22">
        <f t="shared" ref="H22:H34" si="7">D22+G22</f>
        <v>0</v>
      </c>
      <c r="O22" s="40" t="s">
        <v>121</v>
      </c>
      <c r="P22" s="41"/>
      <c r="Q22" s="41">
        <v>1.0</v>
      </c>
    </row>
    <row r="23" ht="12.0" customHeight="1">
      <c r="A23" s="35" t="s">
        <v>122</v>
      </c>
      <c r="B23">
        <v>0.0</v>
      </c>
      <c r="C23">
        <v>6.0</v>
      </c>
      <c r="D23">
        <f t="shared" si="5"/>
        <v>0</v>
      </c>
      <c r="E23">
        <v>0.0</v>
      </c>
      <c r="F23">
        <v>6.0</v>
      </c>
      <c r="G23">
        <f t="shared" si="6"/>
        <v>0</v>
      </c>
      <c r="H23">
        <f t="shared" si="7"/>
        <v>0</v>
      </c>
      <c r="O23" s="40" t="s">
        <v>122</v>
      </c>
      <c r="P23" s="41"/>
      <c r="Q23" s="41">
        <v>1.0</v>
      </c>
    </row>
    <row r="24" ht="12.0" customHeight="1">
      <c r="A24" s="35" t="s">
        <v>123</v>
      </c>
      <c r="B24">
        <v>0.0</v>
      </c>
      <c r="C24">
        <v>6.0</v>
      </c>
      <c r="D24">
        <f t="shared" si="5"/>
        <v>0</v>
      </c>
      <c r="E24">
        <v>0.0</v>
      </c>
      <c r="F24">
        <v>6.0</v>
      </c>
      <c r="G24">
        <f t="shared" si="6"/>
        <v>0</v>
      </c>
      <c r="H24">
        <f t="shared" si="7"/>
        <v>0</v>
      </c>
      <c r="O24" s="40" t="s">
        <v>123</v>
      </c>
      <c r="P24" s="41"/>
      <c r="Q24" s="41">
        <v>1.0</v>
      </c>
    </row>
    <row r="25" ht="12.0" customHeight="1">
      <c r="A25" s="43" t="s">
        <v>124</v>
      </c>
      <c r="B25">
        <v>1.0</v>
      </c>
      <c r="C25">
        <v>7.0</v>
      </c>
      <c r="D25">
        <f t="shared" si="5"/>
        <v>0.1428571429</v>
      </c>
      <c r="E25">
        <v>1.0</v>
      </c>
      <c r="F25">
        <v>7.0</v>
      </c>
      <c r="G25">
        <f t="shared" si="6"/>
        <v>0.1428571429</v>
      </c>
      <c r="H25">
        <f t="shared" si="7"/>
        <v>0.2857142857</v>
      </c>
      <c r="O25" s="44" t="s">
        <v>124</v>
      </c>
      <c r="P25" s="41"/>
      <c r="Q25" s="41"/>
    </row>
    <row r="26" ht="12.0" customHeight="1">
      <c r="A26" s="43" t="s">
        <v>125</v>
      </c>
      <c r="B26">
        <v>1.0</v>
      </c>
      <c r="C26">
        <v>7.0</v>
      </c>
      <c r="D26">
        <f t="shared" si="5"/>
        <v>0.1428571429</v>
      </c>
      <c r="E26">
        <v>1.0</v>
      </c>
      <c r="F26">
        <v>7.0</v>
      </c>
      <c r="G26">
        <f t="shared" si="6"/>
        <v>0.1428571429</v>
      </c>
      <c r="H26">
        <f t="shared" si="7"/>
        <v>0.2857142857</v>
      </c>
      <c r="O26" s="44" t="s">
        <v>125</v>
      </c>
      <c r="P26" s="41"/>
      <c r="Q26" s="41"/>
      <c r="S26" t="s">
        <v>163</v>
      </c>
    </row>
    <row r="27" ht="12.0" customHeight="1">
      <c r="A27" s="35" t="s">
        <v>126</v>
      </c>
      <c r="B27">
        <v>0.0</v>
      </c>
      <c r="C27">
        <v>6.0</v>
      </c>
      <c r="D27">
        <f t="shared" si="5"/>
        <v>0</v>
      </c>
      <c r="E27">
        <v>0.0</v>
      </c>
      <c r="F27">
        <v>6.0</v>
      </c>
      <c r="G27">
        <f t="shared" si="6"/>
        <v>0</v>
      </c>
      <c r="H27">
        <f t="shared" si="7"/>
        <v>0</v>
      </c>
      <c r="O27" s="40" t="s">
        <v>126</v>
      </c>
      <c r="P27" s="41">
        <v>1.0</v>
      </c>
      <c r="Q27" s="41"/>
      <c r="S27" t="s">
        <v>164</v>
      </c>
    </row>
    <row r="28" ht="12.0" customHeight="1">
      <c r="A28" s="43" t="s">
        <v>127</v>
      </c>
      <c r="B28">
        <v>1.0</v>
      </c>
      <c r="C28">
        <v>7.0</v>
      </c>
      <c r="D28">
        <f t="shared" si="5"/>
        <v>0.1428571429</v>
      </c>
      <c r="E28">
        <v>1.0</v>
      </c>
      <c r="F28">
        <v>7.0</v>
      </c>
      <c r="G28">
        <f t="shared" si="6"/>
        <v>0.1428571429</v>
      </c>
      <c r="H28">
        <f t="shared" si="7"/>
        <v>0.2857142857</v>
      </c>
      <c r="O28" s="44" t="s">
        <v>127</v>
      </c>
      <c r="P28" s="41"/>
      <c r="Q28" s="41"/>
    </row>
    <row r="29" ht="12.0" customHeight="1">
      <c r="A29" s="35" t="s">
        <v>128</v>
      </c>
      <c r="B29">
        <v>0.0</v>
      </c>
      <c r="C29">
        <v>6.0</v>
      </c>
      <c r="D29">
        <f t="shared" si="5"/>
        <v>0</v>
      </c>
      <c r="E29">
        <v>0.0</v>
      </c>
      <c r="F29">
        <v>6.0</v>
      </c>
      <c r="G29">
        <f t="shared" si="6"/>
        <v>0</v>
      </c>
      <c r="H29">
        <f t="shared" si="7"/>
        <v>0</v>
      </c>
      <c r="O29" s="40" t="s">
        <v>128</v>
      </c>
      <c r="P29" s="41">
        <v>1.0</v>
      </c>
      <c r="Q29" s="41"/>
    </row>
    <row r="30" ht="12.0" customHeight="1">
      <c r="A30" s="37" t="s">
        <v>129</v>
      </c>
      <c r="B30">
        <v>1.0</v>
      </c>
      <c r="C30">
        <v>7.0</v>
      </c>
      <c r="D30">
        <f t="shared" si="5"/>
        <v>0.1428571429</v>
      </c>
      <c r="E30">
        <v>1.0</v>
      </c>
      <c r="F30">
        <v>7.0</v>
      </c>
      <c r="G30">
        <f t="shared" si="6"/>
        <v>0.1428571429</v>
      </c>
      <c r="H30">
        <f t="shared" si="7"/>
        <v>0.2857142857</v>
      </c>
      <c r="O30" s="44" t="s">
        <v>129</v>
      </c>
      <c r="P30" s="41"/>
      <c r="Q30" s="41"/>
    </row>
    <row r="31" ht="12.0" customHeight="1">
      <c r="A31" s="43" t="s">
        <v>130</v>
      </c>
      <c r="B31">
        <v>1.0</v>
      </c>
      <c r="C31">
        <v>7.0</v>
      </c>
      <c r="D31">
        <f t="shared" si="5"/>
        <v>0.1428571429</v>
      </c>
      <c r="E31">
        <v>1.0</v>
      </c>
      <c r="F31">
        <v>7.0</v>
      </c>
      <c r="G31">
        <f t="shared" si="6"/>
        <v>0.1428571429</v>
      </c>
      <c r="H31">
        <f t="shared" si="7"/>
        <v>0.2857142857</v>
      </c>
      <c r="O31" s="44" t="s">
        <v>130</v>
      </c>
      <c r="P31" s="41"/>
      <c r="Q31" s="41"/>
    </row>
    <row r="32" ht="12.0" customHeight="1">
      <c r="A32" s="43" t="s">
        <v>131</v>
      </c>
      <c r="B32">
        <v>1.0</v>
      </c>
      <c r="C32">
        <v>7.0</v>
      </c>
      <c r="D32">
        <f t="shared" si="5"/>
        <v>0.1428571429</v>
      </c>
      <c r="E32">
        <v>1.0</v>
      </c>
      <c r="F32">
        <v>7.0</v>
      </c>
      <c r="G32">
        <f t="shared" si="6"/>
        <v>0.1428571429</v>
      </c>
      <c r="H32">
        <f t="shared" si="7"/>
        <v>0.2857142857</v>
      </c>
      <c r="O32" s="44" t="s">
        <v>131</v>
      </c>
      <c r="P32" s="41"/>
      <c r="Q32" s="41"/>
    </row>
    <row r="33" ht="12.0" customHeight="1">
      <c r="A33" s="43" t="s">
        <v>132</v>
      </c>
      <c r="B33">
        <v>1.0</v>
      </c>
      <c r="C33">
        <v>7.0</v>
      </c>
      <c r="D33">
        <f t="shared" si="5"/>
        <v>0.1428571429</v>
      </c>
      <c r="E33">
        <v>1.0</v>
      </c>
      <c r="F33">
        <v>7.0</v>
      </c>
      <c r="G33">
        <f t="shared" si="6"/>
        <v>0.1428571429</v>
      </c>
      <c r="H33">
        <f t="shared" si="7"/>
        <v>0.2857142857</v>
      </c>
      <c r="O33" s="44" t="s">
        <v>132</v>
      </c>
      <c r="P33" s="41"/>
      <c r="Q33" s="41"/>
    </row>
    <row r="34" ht="12.0" customHeight="1">
      <c r="A34" s="35" t="s">
        <v>133</v>
      </c>
      <c r="B34">
        <v>0.0</v>
      </c>
      <c r="C34">
        <v>6.0</v>
      </c>
      <c r="D34">
        <f t="shared" si="5"/>
        <v>0</v>
      </c>
      <c r="E34">
        <v>0.0</v>
      </c>
      <c r="F34">
        <v>6.0</v>
      </c>
      <c r="G34">
        <f t="shared" si="6"/>
        <v>0</v>
      </c>
      <c r="H34">
        <f t="shared" si="7"/>
        <v>0</v>
      </c>
      <c r="O34" s="40" t="s">
        <v>133</v>
      </c>
      <c r="P34" s="41">
        <v>1.0</v>
      </c>
      <c r="Q34" s="41"/>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P38">
        <f t="shared" ref="P38:Q38" si="8">SUM(P22:P37)</f>
        <v>3</v>
      </c>
      <c r="Q38">
        <f t="shared" si="8"/>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14"/>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5" si="1">H22</f>
        <v>0.1428571429</v>
      </c>
      <c r="C2">
        <f t="shared" ref="C2:C15" si="2">2/7</f>
        <v>0.2857142857</v>
      </c>
      <c r="F2">
        <v>1.0</v>
      </c>
      <c r="H2">
        <v>7.0</v>
      </c>
      <c r="I2">
        <v>1.0</v>
      </c>
      <c r="J2">
        <v>1.0</v>
      </c>
      <c r="O2">
        <v>3.0</v>
      </c>
      <c r="X2">
        <v>1.0</v>
      </c>
      <c r="Y2">
        <v>1.0</v>
      </c>
      <c r="Z2">
        <v>1.0</v>
      </c>
    </row>
    <row r="3" ht="12.0" customHeight="1">
      <c r="A3" s="35" t="s">
        <v>122</v>
      </c>
      <c r="B3">
        <f t="shared" si="1"/>
        <v>0.1428571429</v>
      </c>
      <c r="C3">
        <f t="shared" si="2"/>
        <v>0.2857142857</v>
      </c>
      <c r="F3">
        <v>1.0</v>
      </c>
      <c r="H3">
        <v>7.0</v>
      </c>
      <c r="I3">
        <v>1.0</v>
      </c>
      <c r="J3">
        <v>1.0</v>
      </c>
      <c r="O3">
        <v>3.0</v>
      </c>
      <c r="X3">
        <v>1.0</v>
      </c>
      <c r="Y3">
        <v>1.0</v>
      </c>
      <c r="Z3">
        <v>1.0</v>
      </c>
    </row>
    <row r="4" ht="12.0" customHeight="1">
      <c r="A4" s="35" t="s">
        <v>123</v>
      </c>
      <c r="B4">
        <f t="shared" si="1"/>
        <v>0.1428571429</v>
      </c>
      <c r="C4">
        <f t="shared" si="2"/>
        <v>0.2857142857</v>
      </c>
      <c r="F4">
        <v>0.0</v>
      </c>
      <c r="H4">
        <v>7.0</v>
      </c>
      <c r="I4">
        <v>1.0</v>
      </c>
      <c r="J4">
        <v>1.0</v>
      </c>
      <c r="O4">
        <v>3.0</v>
      </c>
      <c r="X4">
        <v>1.0</v>
      </c>
      <c r="Y4">
        <v>1.0</v>
      </c>
      <c r="Z4">
        <v>1.0</v>
      </c>
    </row>
    <row r="5" ht="12.0" customHeight="1">
      <c r="A5" s="43" t="s">
        <v>124</v>
      </c>
      <c r="B5">
        <f t="shared" si="1"/>
        <v>0.1428571429</v>
      </c>
      <c r="C5">
        <f t="shared" si="2"/>
        <v>0.2857142857</v>
      </c>
      <c r="O5">
        <v>3.0</v>
      </c>
      <c r="X5">
        <v>1.0</v>
      </c>
      <c r="Z5">
        <v>1.0</v>
      </c>
      <c r="AA5">
        <v>1.0</v>
      </c>
    </row>
    <row r="6" ht="12.0" customHeight="1">
      <c r="A6" s="43" t="s">
        <v>125</v>
      </c>
      <c r="B6">
        <f t="shared" si="1"/>
        <v>0.1428571429</v>
      </c>
      <c r="C6">
        <f t="shared" si="2"/>
        <v>0.2857142857</v>
      </c>
      <c r="O6">
        <v>3.0</v>
      </c>
      <c r="X6">
        <v>1.0</v>
      </c>
      <c r="Z6">
        <v>1.0</v>
      </c>
      <c r="AA6">
        <v>1.0</v>
      </c>
    </row>
    <row r="7" ht="12.0" customHeight="1">
      <c r="A7" s="35" t="s">
        <v>126</v>
      </c>
      <c r="B7">
        <f t="shared" si="1"/>
        <v>0.1428571429</v>
      </c>
      <c r="C7">
        <f t="shared" si="2"/>
        <v>0.2857142857</v>
      </c>
      <c r="F7">
        <v>1.0</v>
      </c>
      <c r="H7">
        <v>7.0</v>
      </c>
      <c r="I7">
        <v>1.0</v>
      </c>
      <c r="J7">
        <v>1.0</v>
      </c>
      <c r="O7">
        <v>3.0</v>
      </c>
      <c r="X7">
        <v>1.0</v>
      </c>
      <c r="Y7">
        <v>1.0</v>
      </c>
      <c r="Z7">
        <v>1.0</v>
      </c>
    </row>
    <row r="8" ht="12.0" customHeight="1">
      <c r="A8" s="43" t="s">
        <v>127</v>
      </c>
      <c r="B8">
        <f t="shared" si="1"/>
        <v>0.1428571429</v>
      </c>
      <c r="C8">
        <f t="shared" si="2"/>
        <v>0.2857142857</v>
      </c>
      <c r="O8">
        <v>3.0</v>
      </c>
      <c r="X8">
        <v>1.0</v>
      </c>
      <c r="Z8">
        <v>1.0</v>
      </c>
      <c r="AA8">
        <v>1.0</v>
      </c>
    </row>
    <row r="9" ht="12.0" customHeight="1">
      <c r="A9" s="35" t="s">
        <v>128</v>
      </c>
      <c r="B9">
        <f t="shared" si="1"/>
        <v>0.1428571429</v>
      </c>
      <c r="C9">
        <f t="shared" si="2"/>
        <v>0.2857142857</v>
      </c>
      <c r="F9">
        <v>1.0</v>
      </c>
      <c r="G9">
        <v>1.0</v>
      </c>
      <c r="H9">
        <v>7.0</v>
      </c>
      <c r="I9">
        <v>1.0</v>
      </c>
      <c r="O9">
        <v>3.0</v>
      </c>
      <c r="X9">
        <v>1.0</v>
      </c>
      <c r="Y9">
        <v>1.0</v>
      </c>
      <c r="Z9">
        <v>1.0</v>
      </c>
    </row>
    <row r="10" ht="12.0" customHeight="1">
      <c r="A10" s="37" t="s">
        <v>129</v>
      </c>
      <c r="B10">
        <f t="shared" si="1"/>
        <v>0.1428571429</v>
      </c>
      <c r="C10">
        <f t="shared" si="2"/>
        <v>0.2857142857</v>
      </c>
      <c r="O10">
        <v>3.0</v>
      </c>
      <c r="X10">
        <v>1.0</v>
      </c>
      <c r="Z10">
        <v>1.0</v>
      </c>
      <c r="AA10">
        <v>1.0</v>
      </c>
    </row>
    <row r="11" ht="12.0" customHeight="1">
      <c r="A11" s="43" t="s">
        <v>130</v>
      </c>
      <c r="B11">
        <f t="shared" si="1"/>
        <v>0.1428571429</v>
      </c>
      <c r="C11">
        <f t="shared" si="2"/>
        <v>0.2857142857</v>
      </c>
      <c r="O11">
        <v>3.0</v>
      </c>
      <c r="X11">
        <v>1.0</v>
      </c>
      <c r="Z11">
        <v>1.0</v>
      </c>
      <c r="AA11">
        <v>1.0</v>
      </c>
    </row>
    <row r="12" ht="12.0" customHeight="1">
      <c r="A12" s="43" t="s">
        <v>131</v>
      </c>
      <c r="B12">
        <f t="shared" si="1"/>
        <v>0.1428571429</v>
      </c>
      <c r="C12">
        <f t="shared" si="2"/>
        <v>0.2857142857</v>
      </c>
      <c r="O12">
        <v>3.0</v>
      </c>
      <c r="X12">
        <v>1.0</v>
      </c>
      <c r="Z12">
        <v>1.0</v>
      </c>
      <c r="AA12">
        <v>1.0</v>
      </c>
    </row>
    <row r="13" ht="12.0" customHeight="1">
      <c r="A13" s="43" t="s">
        <v>132</v>
      </c>
      <c r="B13">
        <f t="shared" si="1"/>
        <v>0.1428571429</v>
      </c>
      <c r="C13">
        <f t="shared" si="2"/>
        <v>0.2857142857</v>
      </c>
      <c r="O13">
        <v>3.0</v>
      </c>
      <c r="X13">
        <v>1.0</v>
      </c>
      <c r="Z13">
        <v>1.0</v>
      </c>
      <c r="AA13">
        <v>1.0</v>
      </c>
    </row>
    <row r="14" ht="12.0" customHeight="1">
      <c r="A14" s="35" t="s">
        <v>133</v>
      </c>
      <c r="B14">
        <f t="shared" si="1"/>
        <v>0.1428571429</v>
      </c>
      <c r="C14">
        <f t="shared" si="2"/>
        <v>0.2857142857</v>
      </c>
      <c r="F14">
        <v>1.0</v>
      </c>
      <c r="G14">
        <v>1.0</v>
      </c>
      <c r="H14">
        <v>7.0</v>
      </c>
      <c r="I14">
        <v>1.0</v>
      </c>
      <c r="O14">
        <v>3.0</v>
      </c>
      <c r="X14">
        <v>1.0</v>
      </c>
      <c r="Y14">
        <v>1.0</v>
      </c>
      <c r="Z14">
        <v>1.0</v>
      </c>
    </row>
    <row r="15" ht="12.0" customHeight="1">
      <c r="A15" s="35" t="s">
        <v>134</v>
      </c>
      <c r="B15">
        <f t="shared" si="1"/>
        <v>0.1428571429</v>
      </c>
      <c r="C15">
        <f t="shared" si="2"/>
        <v>0.2857142857</v>
      </c>
      <c r="F15">
        <v>0.0</v>
      </c>
      <c r="G15">
        <v>5.0</v>
      </c>
      <c r="H15">
        <v>7.0</v>
      </c>
      <c r="I15">
        <v>1.0</v>
      </c>
      <c r="O15">
        <v>3.0</v>
      </c>
      <c r="X15">
        <v>1.0</v>
      </c>
      <c r="Y15">
        <v>1.0</v>
      </c>
      <c r="Z15">
        <v>1.0</v>
      </c>
    </row>
    <row r="16" ht="12.0" customHeight="1">
      <c r="A16" s="38" t="s">
        <v>135</v>
      </c>
    </row>
    <row r="17" ht="12.0" customHeight="1">
      <c r="A17" s="38" t="s">
        <v>136</v>
      </c>
    </row>
    <row r="18" ht="12.0" customHeight="1">
      <c r="F18" t="s">
        <v>165</v>
      </c>
    </row>
    <row r="19" ht="12.0" customHeight="1">
      <c r="O19" s="2"/>
      <c r="P19" s="2"/>
      <c r="Q19" s="2"/>
      <c r="R19" s="2"/>
      <c r="S19" s="2"/>
      <c r="T19" s="2"/>
      <c r="U19" s="2"/>
      <c r="V19" s="2"/>
      <c r="W19" s="2"/>
      <c r="X19" s="2"/>
      <c r="Y19" s="2"/>
      <c r="Z19" s="2"/>
      <c r="AA19" s="2"/>
    </row>
    <row r="20" ht="12.0" customHeight="1">
      <c r="B20" t="s">
        <v>143</v>
      </c>
      <c r="E20" t="s">
        <v>137</v>
      </c>
      <c r="O20" s="2"/>
      <c r="P20" s="2" t="s">
        <v>166</v>
      </c>
      <c r="Q20" s="2"/>
    </row>
    <row r="21" ht="12.0" customHeight="1">
      <c r="B21" t="s">
        <v>139</v>
      </c>
      <c r="C21" t="s">
        <v>140</v>
      </c>
      <c r="D21" t="s">
        <v>141</v>
      </c>
      <c r="E21" t="s">
        <v>139</v>
      </c>
      <c r="F21" t="s">
        <v>140</v>
      </c>
      <c r="G21" t="s">
        <v>141</v>
      </c>
      <c r="H21" t="s">
        <v>142</v>
      </c>
      <c r="I21" t="s">
        <v>4</v>
      </c>
      <c r="P21" s="40" t="s">
        <v>128</v>
      </c>
      <c r="Q21" s="40" t="s">
        <v>133</v>
      </c>
      <c r="R21" s="40" t="s">
        <v>134</v>
      </c>
    </row>
    <row r="22" ht="12.0" customHeight="1">
      <c r="A22" s="35" t="s">
        <v>121</v>
      </c>
      <c r="B22">
        <v>1.0</v>
      </c>
      <c r="C22">
        <v>7.0</v>
      </c>
      <c r="D22">
        <f t="shared" ref="D22:D35" si="3">B22/C22</f>
        <v>0.1428571429</v>
      </c>
      <c r="E22">
        <v>0.0</v>
      </c>
      <c r="F22">
        <v>7.0</v>
      </c>
      <c r="G22">
        <f t="shared" ref="G22:G35" si="4">E22/F22</f>
        <v>0</v>
      </c>
      <c r="H22">
        <f t="shared" ref="H22:H35" si="5">D22+G22</f>
        <v>0.1428571429</v>
      </c>
      <c r="O22" s="40" t="s">
        <v>121</v>
      </c>
      <c r="P22" s="41"/>
      <c r="Q22" s="41"/>
      <c r="R22" s="41">
        <v>1.0</v>
      </c>
    </row>
    <row r="23" ht="12.0" customHeight="1">
      <c r="A23" s="35" t="s">
        <v>122</v>
      </c>
      <c r="B23">
        <v>1.0</v>
      </c>
      <c r="C23">
        <v>7.0</v>
      </c>
      <c r="D23">
        <f t="shared" si="3"/>
        <v>0.1428571429</v>
      </c>
      <c r="E23">
        <v>0.0</v>
      </c>
      <c r="F23">
        <v>7.0</v>
      </c>
      <c r="G23">
        <f t="shared" si="4"/>
        <v>0</v>
      </c>
      <c r="H23">
        <f t="shared" si="5"/>
        <v>0.1428571429</v>
      </c>
      <c r="O23" s="40" t="s">
        <v>122</v>
      </c>
      <c r="P23" s="41"/>
      <c r="Q23" s="41"/>
      <c r="R23" s="41">
        <v>1.0</v>
      </c>
    </row>
    <row r="24" ht="12.0" customHeight="1">
      <c r="A24" s="35" t="s">
        <v>123</v>
      </c>
      <c r="B24">
        <v>1.0</v>
      </c>
      <c r="C24">
        <v>7.0</v>
      </c>
      <c r="D24">
        <f t="shared" si="3"/>
        <v>0.1428571429</v>
      </c>
      <c r="E24">
        <v>0.0</v>
      </c>
      <c r="F24">
        <v>7.0</v>
      </c>
      <c r="G24">
        <f t="shared" si="4"/>
        <v>0</v>
      </c>
      <c r="H24">
        <f t="shared" si="5"/>
        <v>0.1428571429</v>
      </c>
      <c r="O24" s="40" t="s">
        <v>123</v>
      </c>
      <c r="P24" s="41"/>
      <c r="Q24" s="41">
        <v>1.0</v>
      </c>
      <c r="R24" s="41"/>
    </row>
    <row r="25" ht="12.0" customHeight="1">
      <c r="A25" s="43" t="s">
        <v>124</v>
      </c>
      <c r="B25">
        <v>0.0</v>
      </c>
      <c r="C25">
        <v>7.0</v>
      </c>
      <c r="D25">
        <f t="shared" si="3"/>
        <v>0</v>
      </c>
      <c r="E25">
        <v>1.0</v>
      </c>
      <c r="F25">
        <v>7.0</v>
      </c>
      <c r="G25">
        <f t="shared" si="4"/>
        <v>0.1428571429</v>
      </c>
      <c r="H25">
        <f t="shared" si="5"/>
        <v>0.1428571429</v>
      </c>
      <c r="O25" s="44" t="s">
        <v>124</v>
      </c>
      <c r="P25" s="41"/>
      <c r="Q25" s="41"/>
      <c r="R25" s="41"/>
    </row>
    <row r="26" ht="12.0" customHeight="1">
      <c r="A26" s="43" t="s">
        <v>125</v>
      </c>
      <c r="B26">
        <v>0.0</v>
      </c>
      <c r="C26">
        <v>7.0</v>
      </c>
      <c r="D26">
        <f t="shared" si="3"/>
        <v>0</v>
      </c>
      <c r="E26">
        <v>1.0</v>
      </c>
      <c r="F26">
        <v>7.0</v>
      </c>
      <c r="G26">
        <f t="shared" si="4"/>
        <v>0.1428571429</v>
      </c>
      <c r="H26">
        <f t="shared" si="5"/>
        <v>0.1428571429</v>
      </c>
      <c r="O26" s="44" t="s">
        <v>125</v>
      </c>
      <c r="P26" s="41"/>
      <c r="Q26" s="41"/>
      <c r="R26" s="41"/>
    </row>
    <row r="27" ht="12.0" customHeight="1">
      <c r="A27" s="35" t="s">
        <v>126</v>
      </c>
      <c r="B27">
        <v>1.0</v>
      </c>
      <c r="C27">
        <v>7.0</v>
      </c>
      <c r="D27">
        <f t="shared" si="3"/>
        <v>0.1428571429</v>
      </c>
      <c r="E27">
        <v>0.0</v>
      </c>
      <c r="F27">
        <v>7.0</v>
      </c>
      <c r="G27">
        <f t="shared" si="4"/>
        <v>0</v>
      </c>
      <c r="H27">
        <f t="shared" si="5"/>
        <v>0.1428571429</v>
      </c>
      <c r="O27" s="40" t="s">
        <v>126</v>
      </c>
      <c r="P27" s="41"/>
      <c r="Q27" s="41"/>
      <c r="R27" s="41">
        <v>1.0</v>
      </c>
    </row>
    <row r="28" ht="12.0" customHeight="1">
      <c r="A28" s="43" t="s">
        <v>127</v>
      </c>
      <c r="B28">
        <v>0.0</v>
      </c>
      <c r="C28">
        <v>7.0</v>
      </c>
      <c r="D28">
        <f t="shared" si="3"/>
        <v>0</v>
      </c>
      <c r="E28">
        <v>1.0</v>
      </c>
      <c r="F28">
        <v>7.0</v>
      </c>
      <c r="G28">
        <f t="shared" si="4"/>
        <v>0.1428571429</v>
      </c>
      <c r="H28">
        <f t="shared" si="5"/>
        <v>0.1428571429</v>
      </c>
      <c r="O28" s="44" t="s">
        <v>127</v>
      </c>
      <c r="P28" s="41"/>
      <c r="Q28" s="41"/>
      <c r="R28" s="41"/>
    </row>
    <row r="29" ht="12.0" customHeight="1">
      <c r="A29" s="35" t="s">
        <v>128</v>
      </c>
      <c r="B29">
        <v>1.0</v>
      </c>
      <c r="C29">
        <v>7.0</v>
      </c>
      <c r="D29">
        <f t="shared" si="3"/>
        <v>0.1428571429</v>
      </c>
      <c r="E29">
        <v>0.0</v>
      </c>
      <c r="F29">
        <v>7.0</v>
      </c>
      <c r="G29">
        <f t="shared" si="4"/>
        <v>0</v>
      </c>
      <c r="H29">
        <f t="shared" si="5"/>
        <v>0.1428571429</v>
      </c>
      <c r="O29" s="40" t="s">
        <v>128</v>
      </c>
      <c r="P29" s="41"/>
      <c r="Q29" s="41"/>
      <c r="R29" s="41">
        <v>1.0</v>
      </c>
    </row>
    <row r="30" ht="12.0" customHeight="1">
      <c r="A30" s="37" t="s">
        <v>129</v>
      </c>
      <c r="B30">
        <v>0.0</v>
      </c>
      <c r="C30">
        <v>7.0</v>
      </c>
      <c r="D30">
        <f t="shared" si="3"/>
        <v>0</v>
      </c>
      <c r="E30">
        <v>1.0</v>
      </c>
      <c r="F30">
        <v>7.0</v>
      </c>
      <c r="G30">
        <f t="shared" si="4"/>
        <v>0.1428571429</v>
      </c>
      <c r="H30">
        <f t="shared" si="5"/>
        <v>0.1428571429</v>
      </c>
      <c r="O30" s="44" t="s">
        <v>129</v>
      </c>
      <c r="P30" s="41"/>
      <c r="Q30" s="41"/>
      <c r="R30" s="41"/>
    </row>
    <row r="31" ht="12.0" customHeight="1">
      <c r="A31" s="43" t="s">
        <v>130</v>
      </c>
      <c r="B31">
        <v>0.0</v>
      </c>
      <c r="C31">
        <v>7.0</v>
      </c>
      <c r="D31">
        <f t="shared" si="3"/>
        <v>0</v>
      </c>
      <c r="E31">
        <v>1.0</v>
      </c>
      <c r="F31">
        <v>7.0</v>
      </c>
      <c r="G31">
        <f t="shared" si="4"/>
        <v>0.1428571429</v>
      </c>
      <c r="H31">
        <f t="shared" si="5"/>
        <v>0.1428571429</v>
      </c>
      <c r="O31" s="44" t="s">
        <v>130</v>
      </c>
      <c r="P31" s="41"/>
      <c r="Q31" s="41"/>
      <c r="R31" s="41"/>
    </row>
    <row r="32" ht="12.0" customHeight="1">
      <c r="A32" s="43" t="s">
        <v>131</v>
      </c>
      <c r="B32">
        <v>0.0</v>
      </c>
      <c r="C32">
        <v>7.0</v>
      </c>
      <c r="D32">
        <f t="shared" si="3"/>
        <v>0</v>
      </c>
      <c r="E32">
        <v>1.0</v>
      </c>
      <c r="F32">
        <v>7.0</v>
      </c>
      <c r="G32">
        <f t="shared" si="4"/>
        <v>0.1428571429</v>
      </c>
      <c r="H32">
        <f t="shared" si="5"/>
        <v>0.1428571429</v>
      </c>
      <c r="O32" s="44" t="s">
        <v>131</v>
      </c>
      <c r="P32" s="41"/>
      <c r="Q32" s="41"/>
      <c r="R32" s="41"/>
    </row>
    <row r="33" ht="12.0" customHeight="1">
      <c r="A33" s="43" t="s">
        <v>132</v>
      </c>
      <c r="B33">
        <v>0.0</v>
      </c>
      <c r="C33">
        <v>7.0</v>
      </c>
      <c r="D33">
        <f t="shared" si="3"/>
        <v>0</v>
      </c>
      <c r="E33">
        <v>1.0</v>
      </c>
      <c r="F33">
        <v>7.0</v>
      </c>
      <c r="G33">
        <f t="shared" si="4"/>
        <v>0.1428571429</v>
      </c>
      <c r="H33">
        <f t="shared" si="5"/>
        <v>0.1428571429</v>
      </c>
      <c r="O33" s="44" t="s">
        <v>132</v>
      </c>
      <c r="P33" s="41"/>
      <c r="Q33" s="41"/>
      <c r="R33" s="41"/>
    </row>
    <row r="34" ht="12.0" customHeight="1">
      <c r="A34" s="35" t="s">
        <v>133</v>
      </c>
      <c r="B34">
        <v>1.0</v>
      </c>
      <c r="C34">
        <v>7.0</v>
      </c>
      <c r="D34">
        <f t="shared" si="3"/>
        <v>0.1428571429</v>
      </c>
      <c r="E34">
        <v>0.0</v>
      </c>
      <c r="F34">
        <v>7.0</v>
      </c>
      <c r="G34">
        <f t="shared" si="4"/>
        <v>0</v>
      </c>
      <c r="H34">
        <f t="shared" si="5"/>
        <v>0.1428571429</v>
      </c>
      <c r="O34" s="40" t="s">
        <v>133</v>
      </c>
      <c r="P34" s="41"/>
      <c r="Q34" s="41"/>
      <c r="R34" s="41">
        <v>1.0</v>
      </c>
    </row>
    <row r="35" ht="12.0" customHeight="1">
      <c r="A35" s="35" t="s">
        <v>134</v>
      </c>
      <c r="B35">
        <v>1.0</v>
      </c>
      <c r="C35">
        <v>7.0</v>
      </c>
      <c r="D35">
        <f t="shared" si="3"/>
        <v>0.1428571429</v>
      </c>
      <c r="E35">
        <v>0.0</v>
      </c>
      <c r="F35">
        <v>7.0</v>
      </c>
      <c r="G35">
        <f t="shared" si="4"/>
        <v>0</v>
      </c>
      <c r="H35">
        <f t="shared" si="5"/>
        <v>0.1428571429</v>
      </c>
      <c r="O35" s="40" t="s">
        <v>134</v>
      </c>
      <c r="P35" s="41">
        <v>1.0</v>
      </c>
      <c r="Q35" s="41"/>
      <c r="R35" s="41"/>
    </row>
    <row r="36" ht="12.0" customHeight="1">
      <c r="A36" s="38" t="s">
        <v>135</v>
      </c>
      <c r="O36" s="42" t="s">
        <v>135</v>
      </c>
      <c r="P36" s="42"/>
      <c r="Q36" s="42"/>
      <c r="R36" s="42"/>
    </row>
    <row r="37" ht="12.0" customHeight="1">
      <c r="A37" s="38" t="s">
        <v>136</v>
      </c>
      <c r="O37" s="42" t="s">
        <v>136</v>
      </c>
      <c r="P37" s="42"/>
      <c r="Q37" s="42"/>
      <c r="R37" s="42"/>
    </row>
    <row r="38" ht="12.0" customHeight="1">
      <c r="P38">
        <f t="shared" ref="P38:R38" si="6">SUM(P22:P37)</f>
        <v>1</v>
      </c>
      <c r="Q38">
        <f t="shared" si="6"/>
        <v>1</v>
      </c>
      <c r="R38">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8.14"/>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6" si="1">H22</f>
        <v>0.125</v>
      </c>
      <c r="C2">
        <f t="shared" ref="C2:C4" si="2">2/8</f>
        <v>0.25</v>
      </c>
      <c r="F2">
        <v>1.0</v>
      </c>
      <c r="H2">
        <v>8.0</v>
      </c>
      <c r="I2">
        <v>1.0</v>
      </c>
      <c r="J2">
        <v>1.0</v>
      </c>
      <c r="O2">
        <v>3.0</v>
      </c>
      <c r="X2">
        <v>1.0</v>
      </c>
      <c r="Y2">
        <v>1.0</v>
      </c>
      <c r="Z2">
        <v>1.0</v>
      </c>
    </row>
    <row r="3" ht="12.0" customHeight="1">
      <c r="A3" s="35" t="s">
        <v>122</v>
      </c>
      <c r="B3">
        <f t="shared" si="1"/>
        <v>0.125</v>
      </c>
      <c r="C3">
        <f t="shared" si="2"/>
        <v>0.25</v>
      </c>
      <c r="F3">
        <v>1.0</v>
      </c>
      <c r="H3">
        <v>8.0</v>
      </c>
      <c r="I3">
        <v>1.0</v>
      </c>
      <c r="J3">
        <v>1.0</v>
      </c>
      <c r="O3">
        <v>3.0</v>
      </c>
      <c r="X3">
        <v>1.0</v>
      </c>
      <c r="Y3">
        <v>1.0</v>
      </c>
      <c r="Z3">
        <v>1.0</v>
      </c>
    </row>
    <row r="4" ht="12.0" customHeight="1">
      <c r="A4" s="35" t="s">
        <v>123</v>
      </c>
      <c r="B4">
        <f t="shared" si="1"/>
        <v>0.125</v>
      </c>
      <c r="C4">
        <f t="shared" si="2"/>
        <v>0.25</v>
      </c>
      <c r="F4">
        <v>1.0</v>
      </c>
      <c r="H4">
        <v>8.0</v>
      </c>
      <c r="I4">
        <v>1.0</v>
      </c>
      <c r="J4">
        <v>1.0</v>
      </c>
      <c r="O4">
        <v>3.0</v>
      </c>
      <c r="X4">
        <v>1.0</v>
      </c>
      <c r="Y4">
        <v>1.0</v>
      </c>
      <c r="Z4">
        <v>1.0</v>
      </c>
    </row>
    <row r="5" ht="12.0" customHeight="1">
      <c r="A5" s="43" t="s">
        <v>124</v>
      </c>
      <c r="B5">
        <f t="shared" si="1"/>
        <v>0.1428571429</v>
      </c>
      <c r="C5">
        <f t="shared" ref="C5:C6" si="3">2/7</f>
        <v>0.2857142857</v>
      </c>
      <c r="O5">
        <v>3.0</v>
      </c>
      <c r="X5">
        <v>1.0</v>
      </c>
      <c r="Z5">
        <v>1.0</v>
      </c>
      <c r="AA5">
        <v>1.0</v>
      </c>
    </row>
    <row r="6" ht="12.0" customHeight="1">
      <c r="A6" s="43" t="s">
        <v>125</v>
      </c>
      <c r="B6">
        <f t="shared" si="1"/>
        <v>0.1428571429</v>
      </c>
      <c r="C6">
        <f t="shared" si="3"/>
        <v>0.2857142857</v>
      </c>
      <c r="O6">
        <v>3.0</v>
      </c>
      <c r="X6">
        <v>1.0</v>
      </c>
      <c r="Z6">
        <v>1.0</v>
      </c>
      <c r="AA6">
        <v>1.0</v>
      </c>
    </row>
    <row r="7" ht="12.0" customHeight="1">
      <c r="A7" s="35" t="s">
        <v>126</v>
      </c>
      <c r="B7">
        <f t="shared" si="1"/>
        <v>0.125</v>
      </c>
      <c r="C7">
        <f>2/8</f>
        <v>0.25</v>
      </c>
      <c r="F7">
        <v>1.0</v>
      </c>
      <c r="H7">
        <v>8.0</v>
      </c>
      <c r="I7">
        <v>1.0</v>
      </c>
      <c r="J7">
        <v>1.0</v>
      </c>
      <c r="O7">
        <v>3.0</v>
      </c>
      <c r="X7">
        <v>1.0</v>
      </c>
      <c r="Y7">
        <v>1.0</v>
      </c>
      <c r="Z7">
        <v>1.0</v>
      </c>
    </row>
    <row r="8" ht="12.0" customHeight="1">
      <c r="A8" s="43" t="s">
        <v>127</v>
      </c>
      <c r="B8">
        <f t="shared" si="1"/>
        <v>0.1428571429</v>
      </c>
      <c r="C8">
        <f>2/7</f>
        <v>0.2857142857</v>
      </c>
      <c r="O8">
        <v>3.0</v>
      </c>
      <c r="X8">
        <v>1.0</v>
      </c>
      <c r="Z8">
        <v>1.0</v>
      </c>
      <c r="AA8">
        <v>1.0</v>
      </c>
    </row>
    <row r="9" ht="12.0" customHeight="1">
      <c r="A9" s="35" t="s">
        <v>128</v>
      </c>
      <c r="B9">
        <f t="shared" si="1"/>
        <v>0.125</v>
      </c>
      <c r="C9">
        <f>2/8</f>
        <v>0.25</v>
      </c>
      <c r="F9">
        <v>1.0</v>
      </c>
      <c r="G9">
        <v>1.0</v>
      </c>
      <c r="H9">
        <v>8.0</v>
      </c>
      <c r="I9">
        <v>1.0</v>
      </c>
      <c r="O9">
        <v>3.0</v>
      </c>
      <c r="X9">
        <v>1.0</v>
      </c>
      <c r="Y9">
        <v>1.0</v>
      </c>
      <c r="Z9">
        <v>1.0</v>
      </c>
    </row>
    <row r="10" ht="12.0" customHeight="1">
      <c r="A10" s="37" t="s">
        <v>129</v>
      </c>
      <c r="B10">
        <f t="shared" si="1"/>
        <v>0.1428571429</v>
      </c>
      <c r="C10">
        <f t="shared" ref="C10:C13" si="4">2/7</f>
        <v>0.2857142857</v>
      </c>
      <c r="O10">
        <v>3.0</v>
      </c>
      <c r="X10">
        <v>1.0</v>
      </c>
      <c r="Z10">
        <v>1.0</v>
      </c>
      <c r="AA10">
        <v>1.0</v>
      </c>
    </row>
    <row r="11" ht="12.0" customHeight="1">
      <c r="A11" s="43" t="s">
        <v>130</v>
      </c>
      <c r="B11">
        <f t="shared" si="1"/>
        <v>0.1428571429</v>
      </c>
      <c r="C11">
        <f t="shared" si="4"/>
        <v>0.2857142857</v>
      </c>
      <c r="O11">
        <v>3.0</v>
      </c>
      <c r="X11">
        <v>1.0</v>
      </c>
      <c r="Z11">
        <v>1.0</v>
      </c>
      <c r="AA11">
        <v>1.0</v>
      </c>
    </row>
    <row r="12" ht="12.0" customHeight="1">
      <c r="A12" s="43" t="s">
        <v>131</v>
      </c>
      <c r="B12">
        <f t="shared" si="1"/>
        <v>0.1428571429</v>
      </c>
      <c r="C12">
        <f t="shared" si="4"/>
        <v>0.2857142857</v>
      </c>
      <c r="O12">
        <v>3.0</v>
      </c>
      <c r="X12">
        <v>1.0</v>
      </c>
      <c r="Z12">
        <v>1.0</v>
      </c>
      <c r="AA12">
        <v>1.0</v>
      </c>
    </row>
    <row r="13" ht="12.0" customHeight="1">
      <c r="A13" s="43" t="s">
        <v>132</v>
      </c>
      <c r="B13">
        <f t="shared" si="1"/>
        <v>0.1428571429</v>
      </c>
      <c r="C13">
        <f t="shared" si="4"/>
        <v>0.2857142857</v>
      </c>
      <c r="O13">
        <v>3.0</v>
      </c>
      <c r="X13">
        <v>1.0</v>
      </c>
      <c r="Z13">
        <v>1.0</v>
      </c>
      <c r="AA13">
        <v>1.0</v>
      </c>
    </row>
    <row r="14" ht="12.0" customHeight="1">
      <c r="A14" s="35" t="s">
        <v>133</v>
      </c>
      <c r="B14">
        <f t="shared" si="1"/>
        <v>0.125</v>
      </c>
      <c r="C14">
        <f t="shared" ref="C14:C16" si="5">2/8</f>
        <v>0.25</v>
      </c>
      <c r="F14">
        <v>1.0</v>
      </c>
      <c r="H14">
        <v>8.0</v>
      </c>
      <c r="I14">
        <v>1.0</v>
      </c>
      <c r="J14">
        <v>1.0</v>
      </c>
      <c r="O14">
        <v>3.0</v>
      </c>
      <c r="X14">
        <v>1.0</v>
      </c>
      <c r="Y14">
        <v>1.0</v>
      </c>
      <c r="Z14">
        <v>1.0</v>
      </c>
    </row>
    <row r="15" ht="12.0" customHeight="1">
      <c r="A15" s="35" t="s">
        <v>134</v>
      </c>
      <c r="B15">
        <f t="shared" si="1"/>
        <v>0.125</v>
      </c>
      <c r="C15">
        <f t="shared" si="5"/>
        <v>0.25</v>
      </c>
      <c r="F15">
        <v>1.0</v>
      </c>
      <c r="H15">
        <v>8.0</v>
      </c>
      <c r="I15">
        <v>1.0</v>
      </c>
      <c r="J15">
        <v>1.0</v>
      </c>
      <c r="O15">
        <v>3.0</v>
      </c>
      <c r="X15">
        <v>1.0</v>
      </c>
      <c r="Y15">
        <v>1.0</v>
      </c>
      <c r="Z15">
        <v>1.0</v>
      </c>
    </row>
    <row r="16" ht="12.0" customHeight="1">
      <c r="A16" s="35" t="s">
        <v>135</v>
      </c>
      <c r="B16">
        <f t="shared" si="1"/>
        <v>0.125</v>
      </c>
      <c r="C16">
        <f t="shared" si="5"/>
        <v>0.25</v>
      </c>
      <c r="F16">
        <v>0.0</v>
      </c>
      <c r="G16">
        <v>7.0</v>
      </c>
      <c r="H16">
        <v>8.0</v>
      </c>
      <c r="I16">
        <v>1.0</v>
      </c>
      <c r="O16">
        <v>3.0</v>
      </c>
      <c r="X16">
        <v>1.0</v>
      </c>
      <c r="Y16">
        <v>1.0</v>
      </c>
      <c r="Z16">
        <v>1.0</v>
      </c>
    </row>
    <row r="17" ht="12.0" customHeight="1">
      <c r="A17" s="38" t="s">
        <v>136</v>
      </c>
    </row>
    <row r="18" ht="12.0" customHeight="1"/>
    <row r="19" ht="12.0" customHeight="1">
      <c r="O19" s="2"/>
      <c r="P19" s="2"/>
      <c r="Q19" s="2"/>
      <c r="R19" s="2"/>
      <c r="S19" s="2"/>
      <c r="T19" s="2"/>
      <c r="U19" s="2"/>
      <c r="V19" s="2"/>
      <c r="W19" s="2"/>
      <c r="X19" s="2"/>
      <c r="Y19" s="2"/>
      <c r="Z19" s="2"/>
      <c r="AA19" s="2"/>
    </row>
    <row r="20" ht="12.0" customHeight="1">
      <c r="B20" t="s">
        <v>143</v>
      </c>
      <c r="E20" t="s">
        <v>137</v>
      </c>
      <c r="O20" s="2"/>
      <c r="P20" s="2" t="s">
        <v>167</v>
      </c>
      <c r="Q20" s="2"/>
    </row>
    <row r="21" ht="12.0" customHeight="1">
      <c r="B21" t="s">
        <v>139</v>
      </c>
      <c r="C21" t="s">
        <v>140</v>
      </c>
      <c r="D21" t="s">
        <v>141</v>
      </c>
      <c r="E21" t="s">
        <v>139</v>
      </c>
      <c r="F21" t="s">
        <v>140</v>
      </c>
      <c r="G21" t="s">
        <v>141</v>
      </c>
      <c r="H21" t="s">
        <v>142</v>
      </c>
      <c r="I21" t="s">
        <v>4</v>
      </c>
      <c r="P21" s="40" t="s">
        <v>128</v>
      </c>
      <c r="Q21" s="40" t="s">
        <v>135</v>
      </c>
    </row>
    <row r="22" ht="12.0" customHeight="1">
      <c r="A22" s="35" t="s">
        <v>121</v>
      </c>
      <c r="B22">
        <v>1.0</v>
      </c>
      <c r="C22">
        <v>8.0</v>
      </c>
      <c r="D22">
        <f t="shared" ref="D22:D36" si="6">B22/C22</f>
        <v>0.125</v>
      </c>
      <c r="E22">
        <v>0.0</v>
      </c>
      <c r="F22">
        <v>8.0</v>
      </c>
      <c r="G22">
        <f t="shared" ref="G22:G36" si="7">E22/F22</f>
        <v>0</v>
      </c>
      <c r="H22">
        <f t="shared" ref="H22:H36" si="8">D22+G22</f>
        <v>0.125</v>
      </c>
      <c r="O22" s="40" t="s">
        <v>121</v>
      </c>
      <c r="P22" s="41"/>
      <c r="Q22" s="41">
        <v>1.0</v>
      </c>
    </row>
    <row r="23" ht="12.0" customHeight="1">
      <c r="A23" s="35" t="s">
        <v>122</v>
      </c>
      <c r="B23">
        <v>1.0</v>
      </c>
      <c r="C23">
        <v>8.0</v>
      </c>
      <c r="D23">
        <f t="shared" si="6"/>
        <v>0.125</v>
      </c>
      <c r="E23">
        <v>0.0</v>
      </c>
      <c r="F23">
        <v>8.0</v>
      </c>
      <c r="G23">
        <f t="shared" si="7"/>
        <v>0</v>
      </c>
      <c r="H23">
        <f t="shared" si="8"/>
        <v>0.125</v>
      </c>
      <c r="O23" s="40" t="s">
        <v>122</v>
      </c>
      <c r="P23" s="41"/>
      <c r="Q23" s="41">
        <v>1.0</v>
      </c>
    </row>
    <row r="24" ht="12.0" customHeight="1">
      <c r="A24" s="35" t="s">
        <v>123</v>
      </c>
      <c r="B24">
        <v>1.0</v>
      </c>
      <c r="C24">
        <v>8.0</v>
      </c>
      <c r="D24">
        <f t="shared" si="6"/>
        <v>0.125</v>
      </c>
      <c r="E24">
        <v>0.0</v>
      </c>
      <c r="F24">
        <v>8.0</v>
      </c>
      <c r="G24">
        <f t="shared" si="7"/>
        <v>0</v>
      </c>
      <c r="H24">
        <f t="shared" si="8"/>
        <v>0.125</v>
      </c>
      <c r="O24" s="40" t="s">
        <v>123</v>
      </c>
      <c r="P24" s="41"/>
      <c r="Q24" s="41">
        <v>1.0</v>
      </c>
    </row>
    <row r="25" ht="12.0" customHeight="1">
      <c r="A25" s="43" t="s">
        <v>124</v>
      </c>
      <c r="B25">
        <v>0.0</v>
      </c>
      <c r="C25">
        <v>7.0</v>
      </c>
      <c r="D25">
        <f t="shared" si="6"/>
        <v>0</v>
      </c>
      <c r="E25">
        <v>1.0</v>
      </c>
      <c r="F25">
        <v>7.0</v>
      </c>
      <c r="G25">
        <f t="shared" si="7"/>
        <v>0.1428571429</v>
      </c>
      <c r="H25">
        <f t="shared" si="8"/>
        <v>0.1428571429</v>
      </c>
      <c r="O25" s="44" t="s">
        <v>124</v>
      </c>
      <c r="P25" s="41"/>
      <c r="Q25" s="41"/>
    </row>
    <row r="26" ht="12.0" customHeight="1">
      <c r="A26" s="43" t="s">
        <v>125</v>
      </c>
      <c r="B26">
        <v>0.0</v>
      </c>
      <c r="C26">
        <v>7.0</v>
      </c>
      <c r="D26">
        <f t="shared" si="6"/>
        <v>0</v>
      </c>
      <c r="E26">
        <v>1.0</v>
      </c>
      <c r="F26">
        <v>7.0</v>
      </c>
      <c r="G26">
        <f t="shared" si="7"/>
        <v>0.1428571429</v>
      </c>
      <c r="H26">
        <f t="shared" si="8"/>
        <v>0.1428571429</v>
      </c>
      <c r="O26" s="44" t="s">
        <v>125</v>
      </c>
      <c r="P26" s="41"/>
      <c r="Q26" s="41"/>
    </row>
    <row r="27" ht="12.0" customHeight="1">
      <c r="A27" s="35" t="s">
        <v>126</v>
      </c>
      <c r="B27">
        <v>1.0</v>
      </c>
      <c r="C27">
        <v>8.0</v>
      </c>
      <c r="D27">
        <f t="shared" si="6"/>
        <v>0.125</v>
      </c>
      <c r="E27">
        <v>0.0</v>
      </c>
      <c r="F27">
        <v>8.0</v>
      </c>
      <c r="G27">
        <f t="shared" si="7"/>
        <v>0</v>
      </c>
      <c r="H27">
        <f t="shared" si="8"/>
        <v>0.125</v>
      </c>
      <c r="O27" s="40" t="s">
        <v>126</v>
      </c>
      <c r="P27" s="41"/>
      <c r="Q27" s="41">
        <v>1.0</v>
      </c>
    </row>
    <row r="28" ht="12.0" customHeight="1">
      <c r="A28" s="43" t="s">
        <v>127</v>
      </c>
      <c r="B28">
        <v>0.0</v>
      </c>
      <c r="C28">
        <v>7.0</v>
      </c>
      <c r="D28">
        <f t="shared" si="6"/>
        <v>0</v>
      </c>
      <c r="E28">
        <v>1.0</v>
      </c>
      <c r="F28">
        <v>7.0</v>
      </c>
      <c r="G28">
        <f t="shared" si="7"/>
        <v>0.1428571429</v>
      </c>
      <c r="H28">
        <f t="shared" si="8"/>
        <v>0.1428571429</v>
      </c>
      <c r="O28" s="44" t="s">
        <v>127</v>
      </c>
      <c r="P28" s="41"/>
      <c r="Q28" s="41"/>
    </row>
    <row r="29" ht="12.0" customHeight="1">
      <c r="A29" s="35" t="s">
        <v>128</v>
      </c>
      <c r="B29">
        <v>1.0</v>
      </c>
      <c r="C29">
        <v>8.0</v>
      </c>
      <c r="D29">
        <f t="shared" si="6"/>
        <v>0.125</v>
      </c>
      <c r="E29">
        <v>0.0</v>
      </c>
      <c r="F29">
        <v>8.0</v>
      </c>
      <c r="G29">
        <f t="shared" si="7"/>
        <v>0</v>
      </c>
      <c r="H29">
        <f t="shared" si="8"/>
        <v>0.125</v>
      </c>
      <c r="O29" s="40" t="s">
        <v>128</v>
      </c>
      <c r="P29" s="41"/>
      <c r="Q29" s="41">
        <v>1.0</v>
      </c>
    </row>
    <row r="30" ht="12.0" customHeight="1">
      <c r="A30" s="37" t="s">
        <v>129</v>
      </c>
      <c r="B30">
        <v>0.0</v>
      </c>
      <c r="C30">
        <v>7.0</v>
      </c>
      <c r="D30">
        <f t="shared" si="6"/>
        <v>0</v>
      </c>
      <c r="E30">
        <v>1.0</v>
      </c>
      <c r="F30">
        <v>7.0</v>
      </c>
      <c r="G30">
        <f t="shared" si="7"/>
        <v>0.1428571429</v>
      </c>
      <c r="H30">
        <f t="shared" si="8"/>
        <v>0.1428571429</v>
      </c>
      <c r="O30" s="44" t="s">
        <v>129</v>
      </c>
      <c r="P30" s="41"/>
      <c r="Q30" s="41"/>
    </row>
    <row r="31" ht="12.0" customHeight="1">
      <c r="A31" s="43" t="s">
        <v>130</v>
      </c>
      <c r="B31">
        <v>0.0</v>
      </c>
      <c r="C31">
        <v>7.0</v>
      </c>
      <c r="D31">
        <f t="shared" si="6"/>
        <v>0</v>
      </c>
      <c r="E31">
        <v>1.0</v>
      </c>
      <c r="F31">
        <v>7.0</v>
      </c>
      <c r="G31">
        <f t="shared" si="7"/>
        <v>0.1428571429</v>
      </c>
      <c r="H31">
        <f t="shared" si="8"/>
        <v>0.1428571429</v>
      </c>
      <c r="O31" s="44" t="s">
        <v>130</v>
      </c>
      <c r="P31" s="41"/>
      <c r="Q31" s="41"/>
    </row>
    <row r="32" ht="12.0" customHeight="1">
      <c r="A32" s="43" t="s">
        <v>131</v>
      </c>
      <c r="B32">
        <v>0.0</v>
      </c>
      <c r="C32">
        <v>7.0</v>
      </c>
      <c r="D32">
        <f t="shared" si="6"/>
        <v>0</v>
      </c>
      <c r="E32">
        <v>1.0</v>
      </c>
      <c r="F32">
        <v>7.0</v>
      </c>
      <c r="G32">
        <f t="shared" si="7"/>
        <v>0.1428571429</v>
      </c>
      <c r="H32">
        <f t="shared" si="8"/>
        <v>0.1428571429</v>
      </c>
      <c r="O32" s="44" t="s">
        <v>131</v>
      </c>
      <c r="P32" s="41"/>
      <c r="Q32" s="41"/>
    </row>
    <row r="33" ht="12.0" customHeight="1">
      <c r="A33" s="43" t="s">
        <v>132</v>
      </c>
      <c r="B33">
        <v>0.0</v>
      </c>
      <c r="C33">
        <v>7.0</v>
      </c>
      <c r="D33">
        <f t="shared" si="6"/>
        <v>0</v>
      </c>
      <c r="E33">
        <v>1.0</v>
      </c>
      <c r="F33">
        <v>7.0</v>
      </c>
      <c r="G33">
        <f t="shared" si="7"/>
        <v>0.1428571429</v>
      </c>
      <c r="H33">
        <f t="shared" si="8"/>
        <v>0.1428571429</v>
      </c>
      <c r="O33" s="44" t="s">
        <v>132</v>
      </c>
      <c r="P33" s="41"/>
      <c r="Q33" s="41"/>
    </row>
    <row r="34" ht="12.0" customHeight="1">
      <c r="A34" s="35" t="s">
        <v>133</v>
      </c>
      <c r="B34">
        <v>1.0</v>
      </c>
      <c r="C34">
        <v>8.0</v>
      </c>
      <c r="D34">
        <f t="shared" si="6"/>
        <v>0.125</v>
      </c>
      <c r="E34">
        <v>0.0</v>
      </c>
      <c r="F34">
        <v>8.0</v>
      </c>
      <c r="G34">
        <f t="shared" si="7"/>
        <v>0</v>
      </c>
      <c r="H34">
        <f t="shared" si="8"/>
        <v>0.125</v>
      </c>
      <c r="O34" s="40" t="s">
        <v>133</v>
      </c>
      <c r="P34" s="41"/>
      <c r="Q34" s="41">
        <v>1.0</v>
      </c>
    </row>
    <row r="35" ht="12.0" customHeight="1">
      <c r="A35" s="35" t="s">
        <v>134</v>
      </c>
      <c r="B35">
        <v>1.0</v>
      </c>
      <c r="C35">
        <v>8.0</v>
      </c>
      <c r="D35">
        <f t="shared" si="6"/>
        <v>0.125</v>
      </c>
      <c r="E35">
        <v>0.0</v>
      </c>
      <c r="F35">
        <v>8.0</v>
      </c>
      <c r="G35">
        <f t="shared" si="7"/>
        <v>0</v>
      </c>
      <c r="H35">
        <f t="shared" si="8"/>
        <v>0.125</v>
      </c>
      <c r="O35" s="40" t="s">
        <v>134</v>
      </c>
      <c r="P35" s="41"/>
      <c r="Q35" s="41">
        <v>1.0</v>
      </c>
    </row>
    <row r="36" ht="12.0" customHeight="1">
      <c r="A36" s="35" t="s">
        <v>135</v>
      </c>
      <c r="B36">
        <v>1.0</v>
      </c>
      <c r="C36">
        <v>8.0</v>
      </c>
      <c r="D36">
        <f t="shared" si="6"/>
        <v>0.125</v>
      </c>
      <c r="E36">
        <v>0.0</v>
      </c>
      <c r="F36">
        <v>8.0</v>
      </c>
      <c r="G36">
        <f t="shared" si="7"/>
        <v>0</v>
      </c>
      <c r="H36">
        <f t="shared" si="8"/>
        <v>0.125</v>
      </c>
      <c r="O36" s="40" t="s">
        <v>135</v>
      </c>
      <c r="P36" s="41">
        <v>1.0</v>
      </c>
      <c r="Q36" s="41"/>
    </row>
    <row r="37" ht="12.0" customHeight="1">
      <c r="A37" s="38" t="s">
        <v>136</v>
      </c>
      <c r="O37" s="42" t="s">
        <v>136</v>
      </c>
      <c r="P37" s="42"/>
      <c r="Q37" s="42"/>
    </row>
    <row r="38" ht="12.0" customHeight="1">
      <c r="P38">
        <f t="shared" ref="P38:Q38" si="9">SUM(P22:P37)</f>
        <v>1</v>
      </c>
      <c r="Q38">
        <f t="shared" si="9"/>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9.0"/>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7" si="1">H22</f>
        <v>0.125</v>
      </c>
      <c r="C2">
        <v>0.125</v>
      </c>
      <c r="O2">
        <v>3.0</v>
      </c>
      <c r="Z2">
        <v>1.0</v>
      </c>
      <c r="AA2">
        <v>1.0</v>
      </c>
    </row>
    <row r="3" ht="12.0" customHeight="1">
      <c r="A3" s="35" t="s">
        <v>122</v>
      </c>
      <c r="B3">
        <f t="shared" si="1"/>
        <v>0.125</v>
      </c>
      <c r="C3">
        <v>0.125</v>
      </c>
      <c r="O3">
        <v>3.0</v>
      </c>
      <c r="Z3">
        <v>1.0</v>
      </c>
      <c r="AA3">
        <v>1.0</v>
      </c>
    </row>
    <row r="4" ht="12.0" customHeight="1">
      <c r="A4" s="35" t="s">
        <v>123</v>
      </c>
      <c r="B4">
        <f t="shared" si="1"/>
        <v>0.125</v>
      </c>
      <c r="C4">
        <v>0.125</v>
      </c>
      <c r="O4">
        <v>3.0</v>
      </c>
      <c r="Z4">
        <v>1.0</v>
      </c>
      <c r="AA4">
        <v>1.0</v>
      </c>
    </row>
    <row r="5" ht="12.0" customHeight="1">
      <c r="A5" s="43" t="s">
        <v>124</v>
      </c>
      <c r="B5">
        <f t="shared" si="1"/>
        <v>0</v>
      </c>
      <c r="C5">
        <v>0.125</v>
      </c>
      <c r="F5">
        <v>1.0</v>
      </c>
      <c r="H5">
        <v>8.0</v>
      </c>
      <c r="I5">
        <v>1.0</v>
      </c>
      <c r="J5">
        <v>1.0</v>
      </c>
      <c r="O5">
        <v>3.0</v>
      </c>
      <c r="Z5">
        <v>1.0</v>
      </c>
    </row>
    <row r="6" ht="12.0" customHeight="1">
      <c r="A6" s="43" t="s">
        <v>125</v>
      </c>
      <c r="B6">
        <f t="shared" si="1"/>
        <v>0</v>
      </c>
      <c r="C6">
        <v>0.125</v>
      </c>
      <c r="F6">
        <v>1.0</v>
      </c>
      <c r="H6">
        <v>8.0</v>
      </c>
      <c r="I6">
        <v>1.0</v>
      </c>
      <c r="J6">
        <v>1.0</v>
      </c>
      <c r="O6">
        <v>3.0</v>
      </c>
      <c r="Z6">
        <v>1.0</v>
      </c>
    </row>
    <row r="7" ht="12.0" customHeight="1">
      <c r="A7" s="35" t="s">
        <v>126</v>
      </c>
      <c r="B7">
        <f t="shared" si="1"/>
        <v>0.125</v>
      </c>
      <c r="C7">
        <v>0.125</v>
      </c>
      <c r="O7">
        <v>3.0</v>
      </c>
      <c r="Z7">
        <v>1.0</v>
      </c>
      <c r="AA7">
        <v>1.0</v>
      </c>
    </row>
    <row r="8" ht="12.0" customHeight="1">
      <c r="A8" s="43" t="s">
        <v>127</v>
      </c>
      <c r="B8">
        <f t="shared" si="1"/>
        <v>0</v>
      </c>
      <c r="C8">
        <v>0.125</v>
      </c>
      <c r="F8">
        <v>1.0</v>
      </c>
      <c r="H8">
        <v>8.0</v>
      </c>
      <c r="I8">
        <v>1.0</v>
      </c>
      <c r="J8">
        <v>1.0</v>
      </c>
      <c r="O8">
        <v>3.0</v>
      </c>
      <c r="Z8">
        <v>1.0</v>
      </c>
    </row>
    <row r="9" ht="12.0" customHeight="1">
      <c r="A9" s="35" t="s">
        <v>128</v>
      </c>
      <c r="B9">
        <f t="shared" si="1"/>
        <v>0.125</v>
      </c>
      <c r="C9">
        <v>0.125</v>
      </c>
      <c r="O9">
        <v>3.0</v>
      </c>
      <c r="Z9">
        <v>1.0</v>
      </c>
      <c r="AA9">
        <v>1.0</v>
      </c>
    </row>
    <row r="10" ht="12.0" customHeight="1">
      <c r="A10" s="37" t="s">
        <v>129</v>
      </c>
      <c r="B10">
        <f t="shared" si="1"/>
        <v>0</v>
      </c>
      <c r="C10">
        <v>0.125</v>
      </c>
      <c r="F10">
        <v>1.0</v>
      </c>
      <c r="H10">
        <v>8.0</v>
      </c>
      <c r="I10">
        <v>1.0</v>
      </c>
      <c r="J10">
        <v>1.0</v>
      </c>
      <c r="O10">
        <v>3.0</v>
      </c>
      <c r="Z10">
        <v>1.0</v>
      </c>
    </row>
    <row r="11" ht="12.0" customHeight="1">
      <c r="A11" s="43" t="s">
        <v>130</v>
      </c>
      <c r="B11">
        <f t="shared" si="1"/>
        <v>0</v>
      </c>
      <c r="C11">
        <v>0.125</v>
      </c>
      <c r="F11">
        <v>1.0</v>
      </c>
      <c r="G11">
        <v>1.0</v>
      </c>
      <c r="H11">
        <v>8.0</v>
      </c>
      <c r="I11">
        <v>1.0</v>
      </c>
      <c r="O11">
        <v>3.0</v>
      </c>
      <c r="Z11">
        <v>1.0</v>
      </c>
    </row>
    <row r="12" ht="12.0" customHeight="1">
      <c r="A12" s="43" t="s">
        <v>131</v>
      </c>
      <c r="B12">
        <f t="shared" si="1"/>
        <v>0</v>
      </c>
      <c r="C12">
        <v>0.125</v>
      </c>
      <c r="F12">
        <v>1.0</v>
      </c>
      <c r="H12">
        <v>8.0</v>
      </c>
      <c r="I12">
        <v>1.0</v>
      </c>
      <c r="J12">
        <v>1.0</v>
      </c>
      <c r="O12">
        <v>3.0</v>
      </c>
      <c r="Z12">
        <v>1.0</v>
      </c>
    </row>
    <row r="13" ht="12.0" customHeight="1">
      <c r="A13" s="43" t="s">
        <v>132</v>
      </c>
      <c r="B13">
        <f t="shared" si="1"/>
        <v>0</v>
      </c>
      <c r="C13">
        <v>0.125</v>
      </c>
      <c r="F13">
        <v>1.0</v>
      </c>
      <c r="H13">
        <v>8.0</v>
      </c>
      <c r="I13">
        <v>1.0</v>
      </c>
      <c r="J13">
        <v>1.0</v>
      </c>
      <c r="O13">
        <v>3.0</v>
      </c>
      <c r="Z13">
        <v>1.0</v>
      </c>
    </row>
    <row r="14" ht="12.0" customHeight="1">
      <c r="A14" s="35" t="s">
        <v>133</v>
      </c>
      <c r="B14">
        <f t="shared" si="1"/>
        <v>0.125</v>
      </c>
      <c r="C14">
        <v>0.125</v>
      </c>
      <c r="O14">
        <v>3.0</v>
      </c>
      <c r="Z14">
        <v>1.0</v>
      </c>
      <c r="AA14">
        <v>1.0</v>
      </c>
    </row>
    <row r="15" ht="12.0" customHeight="1">
      <c r="A15" s="35" t="s">
        <v>134</v>
      </c>
      <c r="B15">
        <f t="shared" si="1"/>
        <v>0.125</v>
      </c>
      <c r="C15">
        <v>0.125</v>
      </c>
      <c r="O15">
        <v>3.0</v>
      </c>
      <c r="Z15">
        <v>1.0</v>
      </c>
      <c r="AA15">
        <v>1.0</v>
      </c>
    </row>
    <row r="16" ht="12.0" customHeight="1">
      <c r="A16" s="35" t="s">
        <v>135</v>
      </c>
      <c r="B16">
        <f t="shared" si="1"/>
        <v>0.125</v>
      </c>
      <c r="C16">
        <v>0.125</v>
      </c>
      <c r="O16">
        <v>3.0</v>
      </c>
      <c r="Z16">
        <v>1.0</v>
      </c>
      <c r="AA16">
        <v>1.0</v>
      </c>
    </row>
    <row r="17" ht="12.0" customHeight="1">
      <c r="A17" s="43" t="s">
        <v>136</v>
      </c>
      <c r="B17">
        <f t="shared" si="1"/>
        <v>0</v>
      </c>
      <c r="C17">
        <v>0.125</v>
      </c>
      <c r="F17">
        <v>0.0</v>
      </c>
      <c r="G17">
        <v>7.0</v>
      </c>
      <c r="H17">
        <v>8.0</v>
      </c>
      <c r="I17">
        <v>1.0</v>
      </c>
      <c r="O17">
        <v>3.0</v>
      </c>
      <c r="Z17">
        <v>1.0</v>
      </c>
    </row>
    <row r="18" ht="12.0" customHeight="1"/>
    <row r="19" ht="12.0" customHeight="1">
      <c r="O19" s="2"/>
      <c r="P19" s="2"/>
      <c r="Q19" s="2"/>
      <c r="R19" s="2"/>
      <c r="S19" s="2"/>
      <c r="T19" s="2"/>
      <c r="U19" s="2"/>
      <c r="V19" s="2"/>
      <c r="W19" s="2"/>
      <c r="X19" s="2"/>
      <c r="Y19" s="2"/>
      <c r="Z19" s="2"/>
      <c r="AA19" s="2"/>
    </row>
    <row r="20" ht="12.0" customHeight="1">
      <c r="B20" t="s">
        <v>137</v>
      </c>
      <c r="O20" s="2"/>
      <c r="P20" s="2" t="s">
        <v>168</v>
      </c>
      <c r="Q20" s="2"/>
      <c r="R20" s="2"/>
    </row>
    <row r="21" ht="12.0" customHeight="1">
      <c r="B21" t="s">
        <v>139</v>
      </c>
      <c r="C21" t="s">
        <v>140</v>
      </c>
      <c r="D21" t="s">
        <v>141</v>
      </c>
      <c r="H21" t="s">
        <v>142</v>
      </c>
      <c r="I21" t="s">
        <v>4</v>
      </c>
      <c r="P21" s="44" t="s">
        <v>130</v>
      </c>
      <c r="Q21" s="44" t="s">
        <v>136</v>
      </c>
    </row>
    <row r="22" ht="12.0" customHeight="1">
      <c r="A22" s="35" t="s">
        <v>121</v>
      </c>
      <c r="B22">
        <v>1.0</v>
      </c>
      <c r="C22">
        <v>8.0</v>
      </c>
      <c r="D22">
        <f t="shared" ref="D22:D37" si="2">B22/C22</f>
        <v>0.125</v>
      </c>
      <c r="H22">
        <f t="shared" ref="H22:H37" si="3">D22+G22</f>
        <v>0.125</v>
      </c>
      <c r="O22" s="40" t="s">
        <v>121</v>
      </c>
      <c r="P22" s="41"/>
      <c r="Q22" s="41"/>
    </row>
    <row r="23" ht="12.0" customHeight="1">
      <c r="A23" s="35" t="s">
        <v>122</v>
      </c>
      <c r="B23">
        <v>1.0</v>
      </c>
      <c r="C23">
        <v>8.0</v>
      </c>
      <c r="D23">
        <f t="shared" si="2"/>
        <v>0.125</v>
      </c>
      <c r="H23">
        <f t="shared" si="3"/>
        <v>0.125</v>
      </c>
      <c r="O23" s="40" t="s">
        <v>122</v>
      </c>
      <c r="P23" s="41"/>
      <c r="Q23" s="41"/>
    </row>
    <row r="24" ht="12.0" customHeight="1">
      <c r="A24" s="35" t="s">
        <v>123</v>
      </c>
      <c r="B24">
        <v>1.0</v>
      </c>
      <c r="C24">
        <v>8.0</v>
      </c>
      <c r="D24">
        <f t="shared" si="2"/>
        <v>0.125</v>
      </c>
      <c r="H24">
        <f t="shared" si="3"/>
        <v>0.125</v>
      </c>
      <c r="O24" s="40" t="s">
        <v>123</v>
      </c>
      <c r="P24" s="41"/>
      <c r="Q24" s="41"/>
    </row>
    <row r="25" ht="12.0" customHeight="1">
      <c r="A25" s="43" t="s">
        <v>124</v>
      </c>
      <c r="B25">
        <v>0.0</v>
      </c>
      <c r="C25">
        <v>8.0</v>
      </c>
      <c r="D25">
        <f t="shared" si="2"/>
        <v>0</v>
      </c>
      <c r="H25">
        <f t="shared" si="3"/>
        <v>0</v>
      </c>
      <c r="O25" s="44" t="s">
        <v>124</v>
      </c>
      <c r="P25" s="41"/>
      <c r="Q25" s="41">
        <v>1.0</v>
      </c>
    </row>
    <row r="26" ht="12.0" customHeight="1">
      <c r="A26" s="43" t="s">
        <v>125</v>
      </c>
      <c r="B26">
        <v>0.0</v>
      </c>
      <c r="C26">
        <v>8.0</v>
      </c>
      <c r="D26">
        <f t="shared" si="2"/>
        <v>0</v>
      </c>
      <c r="H26">
        <f t="shared" si="3"/>
        <v>0</v>
      </c>
      <c r="O26" s="44" t="s">
        <v>125</v>
      </c>
      <c r="P26" s="41"/>
      <c r="Q26" s="41">
        <v>1.0</v>
      </c>
    </row>
    <row r="27" ht="12.0" customHeight="1">
      <c r="A27" s="35" t="s">
        <v>126</v>
      </c>
      <c r="B27">
        <v>1.0</v>
      </c>
      <c r="C27">
        <v>8.0</v>
      </c>
      <c r="D27">
        <f t="shared" si="2"/>
        <v>0.125</v>
      </c>
      <c r="H27">
        <f t="shared" si="3"/>
        <v>0.125</v>
      </c>
      <c r="O27" s="40" t="s">
        <v>126</v>
      </c>
      <c r="P27" s="41"/>
      <c r="Q27" s="41"/>
    </row>
    <row r="28" ht="12.0" customHeight="1">
      <c r="A28" s="43" t="s">
        <v>127</v>
      </c>
      <c r="B28">
        <v>0.0</v>
      </c>
      <c r="C28">
        <v>8.0</v>
      </c>
      <c r="D28">
        <f t="shared" si="2"/>
        <v>0</v>
      </c>
      <c r="H28">
        <f t="shared" si="3"/>
        <v>0</v>
      </c>
      <c r="O28" s="44" t="s">
        <v>127</v>
      </c>
      <c r="P28" s="41"/>
      <c r="Q28" s="41">
        <v>1.0</v>
      </c>
    </row>
    <row r="29" ht="12.0" customHeight="1">
      <c r="A29" s="35" t="s">
        <v>128</v>
      </c>
      <c r="B29">
        <v>1.0</v>
      </c>
      <c r="C29">
        <v>8.0</v>
      </c>
      <c r="D29">
        <f t="shared" si="2"/>
        <v>0.125</v>
      </c>
      <c r="H29">
        <f t="shared" si="3"/>
        <v>0.125</v>
      </c>
      <c r="O29" s="40" t="s">
        <v>128</v>
      </c>
      <c r="P29" s="41"/>
      <c r="Q29" s="41"/>
    </row>
    <row r="30" ht="12.0" customHeight="1">
      <c r="A30" s="37" t="s">
        <v>129</v>
      </c>
      <c r="B30">
        <v>0.0</v>
      </c>
      <c r="C30">
        <v>8.0</v>
      </c>
      <c r="D30">
        <f t="shared" si="2"/>
        <v>0</v>
      </c>
      <c r="H30">
        <f t="shared" si="3"/>
        <v>0</v>
      </c>
      <c r="O30" s="44" t="s">
        <v>129</v>
      </c>
      <c r="P30" s="41"/>
      <c r="Q30" s="41">
        <v>1.0</v>
      </c>
    </row>
    <row r="31" ht="12.0" customHeight="1">
      <c r="A31" s="43" t="s">
        <v>130</v>
      </c>
      <c r="B31">
        <v>0.0</v>
      </c>
      <c r="C31">
        <v>8.0</v>
      </c>
      <c r="D31">
        <f t="shared" si="2"/>
        <v>0</v>
      </c>
      <c r="H31">
        <f t="shared" si="3"/>
        <v>0</v>
      </c>
      <c r="O31" s="44" t="s">
        <v>130</v>
      </c>
      <c r="P31" s="41"/>
      <c r="Q31" s="41">
        <v>1.0</v>
      </c>
    </row>
    <row r="32" ht="12.0" customHeight="1">
      <c r="A32" s="43" t="s">
        <v>131</v>
      </c>
      <c r="B32">
        <v>0.0</v>
      </c>
      <c r="C32">
        <v>8.0</v>
      </c>
      <c r="D32">
        <f t="shared" si="2"/>
        <v>0</v>
      </c>
      <c r="H32">
        <f t="shared" si="3"/>
        <v>0</v>
      </c>
      <c r="O32" s="44" t="s">
        <v>131</v>
      </c>
      <c r="P32" s="41"/>
      <c r="Q32" s="41">
        <v>1.0</v>
      </c>
    </row>
    <row r="33" ht="12.0" customHeight="1">
      <c r="A33" s="43" t="s">
        <v>132</v>
      </c>
      <c r="B33">
        <v>0.0</v>
      </c>
      <c r="C33">
        <v>8.0</v>
      </c>
      <c r="D33">
        <f t="shared" si="2"/>
        <v>0</v>
      </c>
      <c r="H33">
        <f t="shared" si="3"/>
        <v>0</v>
      </c>
      <c r="O33" s="44" t="s">
        <v>132</v>
      </c>
      <c r="P33" s="41"/>
      <c r="Q33" s="41">
        <v>1.0</v>
      </c>
    </row>
    <row r="34" ht="12.0" customHeight="1">
      <c r="A34" s="35" t="s">
        <v>133</v>
      </c>
      <c r="B34">
        <v>1.0</v>
      </c>
      <c r="C34">
        <v>8.0</v>
      </c>
      <c r="D34">
        <f t="shared" si="2"/>
        <v>0.125</v>
      </c>
      <c r="H34">
        <f t="shared" si="3"/>
        <v>0.125</v>
      </c>
      <c r="O34" s="40" t="s">
        <v>133</v>
      </c>
      <c r="P34" s="41"/>
      <c r="Q34" s="41"/>
    </row>
    <row r="35" ht="12.0" customHeight="1">
      <c r="A35" s="35" t="s">
        <v>134</v>
      </c>
      <c r="B35">
        <v>1.0</v>
      </c>
      <c r="C35">
        <v>8.0</v>
      </c>
      <c r="D35">
        <f t="shared" si="2"/>
        <v>0.125</v>
      </c>
      <c r="H35">
        <f t="shared" si="3"/>
        <v>0.125</v>
      </c>
      <c r="O35" s="40" t="s">
        <v>134</v>
      </c>
      <c r="P35" s="41"/>
      <c r="Q35" s="41"/>
    </row>
    <row r="36" ht="12.0" customHeight="1">
      <c r="A36" s="35" t="s">
        <v>135</v>
      </c>
      <c r="B36">
        <v>1.0</v>
      </c>
      <c r="C36">
        <v>8.0</v>
      </c>
      <c r="D36">
        <f t="shared" si="2"/>
        <v>0.125</v>
      </c>
      <c r="H36">
        <f t="shared" si="3"/>
        <v>0.125</v>
      </c>
      <c r="O36" s="40" t="s">
        <v>135</v>
      </c>
      <c r="P36" s="41"/>
      <c r="Q36" s="41"/>
    </row>
    <row r="37" ht="12.0" customHeight="1">
      <c r="A37" s="43" t="s">
        <v>136</v>
      </c>
      <c r="B37">
        <v>0.0</v>
      </c>
      <c r="C37">
        <v>8.0</v>
      </c>
      <c r="D37">
        <f t="shared" si="2"/>
        <v>0</v>
      </c>
      <c r="H37">
        <f t="shared" si="3"/>
        <v>0</v>
      </c>
      <c r="O37" s="44" t="s">
        <v>136</v>
      </c>
      <c r="P37" s="41">
        <v>1.0</v>
      </c>
      <c r="Q37" s="41"/>
    </row>
    <row r="38" ht="12.0" customHeight="1">
      <c r="P38">
        <f t="shared" ref="P38:Q38" si="4">SUM(P22:P37)</f>
        <v>1</v>
      </c>
      <c r="Q38">
        <f t="shared" si="4"/>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4" si="1">H22</f>
        <v>0</v>
      </c>
      <c r="C2">
        <v>1.0</v>
      </c>
      <c r="F2">
        <v>1.0</v>
      </c>
      <c r="H2">
        <v>3.0</v>
      </c>
      <c r="I2">
        <v>1.0</v>
      </c>
      <c r="L2">
        <v>4.0</v>
      </c>
      <c r="M2">
        <v>7.0</v>
      </c>
      <c r="O2">
        <v>3.0</v>
      </c>
      <c r="U2">
        <v>1.0</v>
      </c>
    </row>
    <row r="3" ht="12.0" customHeight="1">
      <c r="A3" s="35" t="s">
        <v>122</v>
      </c>
      <c r="B3">
        <f t="shared" si="1"/>
        <v>1</v>
      </c>
      <c r="C3">
        <v>1.0</v>
      </c>
      <c r="F3">
        <v>1.0</v>
      </c>
      <c r="H3">
        <v>3.0</v>
      </c>
      <c r="I3">
        <v>1.0</v>
      </c>
      <c r="L3">
        <v>3.0</v>
      </c>
      <c r="M3">
        <v>7.0</v>
      </c>
      <c r="O3">
        <v>3.0</v>
      </c>
      <c r="U3">
        <v>1.0</v>
      </c>
      <c r="V3">
        <v>1.0</v>
      </c>
    </row>
    <row r="4" ht="12.0" customHeight="1">
      <c r="A4" s="35" t="s">
        <v>123</v>
      </c>
      <c r="B4">
        <f t="shared" si="1"/>
        <v>0</v>
      </c>
      <c r="C4">
        <v>1.0</v>
      </c>
      <c r="F4">
        <v>0.0</v>
      </c>
      <c r="G4">
        <v>1.0</v>
      </c>
      <c r="H4">
        <v>3.0</v>
      </c>
      <c r="I4">
        <v>1.0</v>
      </c>
      <c r="M4">
        <v>7.0</v>
      </c>
      <c r="O4">
        <v>2.0</v>
      </c>
      <c r="U4">
        <v>1.0</v>
      </c>
    </row>
    <row r="5" ht="12.0" customHeight="1">
      <c r="A5" s="38" t="s">
        <v>124</v>
      </c>
      <c r="M5">
        <v>7.0</v>
      </c>
    </row>
    <row r="6" ht="12.0" customHeight="1">
      <c r="A6" s="38" t="s">
        <v>125</v>
      </c>
      <c r="M6">
        <v>7.0</v>
      </c>
    </row>
    <row r="7" ht="12.0" customHeight="1">
      <c r="A7" s="38" t="s">
        <v>126</v>
      </c>
      <c r="M7">
        <v>7.0</v>
      </c>
    </row>
    <row r="8" ht="12.0" customHeight="1">
      <c r="A8" s="38" t="s">
        <v>127</v>
      </c>
      <c r="M8">
        <v>7.0</v>
      </c>
    </row>
    <row r="9" ht="12.0" customHeight="1">
      <c r="A9" s="38" t="s">
        <v>128</v>
      </c>
      <c r="M9">
        <v>7.0</v>
      </c>
    </row>
    <row r="10" ht="12.0" customHeight="1">
      <c r="A10" s="39" t="s">
        <v>129</v>
      </c>
      <c r="M10">
        <v>7.0</v>
      </c>
    </row>
    <row r="11" ht="12.0" customHeight="1">
      <c r="A11" s="38" t="s">
        <v>130</v>
      </c>
      <c r="M11">
        <v>7.0</v>
      </c>
    </row>
    <row r="12" ht="12.0" customHeight="1">
      <c r="A12" s="38" t="s">
        <v>131</v>
      </c>
      <c r="M12">
        <v>7.0</v>
      </c>
    </row>
    <row r="13" ht="12.0" customHeight="1">
      <c r="A13" s="38" t="s">
        <v>132</v>
      </c>
      <c r="M13">
        <v>7.0</v>
      </c>
    </row>
    <row r="14" ht="12.0" customHeight="1">
      <c r="A14" s="38" t="s">
        <v>133</v>
      </c>
      <c r="M14">
        <v>7.0</v>
      </c>
    </row>
    <row r="15" ht="12.0" customHeight="1">
      <c r="A15" s="38" t="s">
        <v>134</v>
      </c>
      <c r="M15">
        <v>7.0</v>
      </c>
    </row>
    <row r="16" ht="12.0" customHeight="1">
      <c r="A16" s="38" t="s">
        <v>135</v>
      </c>
      <c r="M16">
        <v>7.0</v>
      </c>
    </row>
    <row r="17" ht="12.0" customHeight="1">
      <c r="A17" s="38" t="s">
        <v>136</v>
      </c>
      <c r="M17">
        <v>7.0</v>
      </c>
    </row>
    <row r="18" ht="12.0" customHeight="1"/>
    <row r="19" ht="12.0" customHeight="1"/>
    <row r="20" ht="12.0" customHeight="1">
      <c r="B20" t="s">
        <v>137</v>
      </c>
      <c r="O20" s="2"/>
      <c r="P20" s="2" t="s">
        <v>138</v>
      </c>
      <c r="Q20" s="2"/>
    </row>
    <row r="21" ht="12.0" customHeight="1">
      <c r="B21" t="s">
        <v>139</v>
      </c>
      <c r="C21" t="s">
        <v>140</v>
      </c>
      <c r="D21" t="s">
        <v>141</v>
      </c>
      <c r="H21" t="s">
        <v>142</v>
      </c>
      <c r="I21" t="s">
        <v>4</v>
      </c>
      <c r="P21" s="40" t="s">
        <v>121</v>
      </c>
      <c r="Q21" s="40" t="s">
        <v>123</v>
      </c>
    </row>
    <row r="22" ht="12.0" customHeight="1">
      <c r="A22" s="35" t="s">
        <v>121</v>
      </c>
      <c r="B22">
        <v>0.0</v>
      </c>
      <c r="C22">
        <v>1.0</v>
      </c>
      <c r="D22">
        <f t="shared" ref="D22:D24" si="2">B22/C22</f>
        <v>0</v>
      </c>
      <c r="H22">
        <f t="shared" ref="H22:H24" si="3">D22</f>
        <v>0</v>
      </c>
      <c r="O22" s="40" t="s">
        <v>121</v>
      </c>
      <c r="P22" s="41"/>
      <c r="Q22" s="41"/>
    </row>
    <row r="23" ht="12.0" customHeight="1">
      <c r="A23" s="35" t="s">
        <v>122</v>
      </c>
      <c r="B23">
        <v>1.0</v>
      </c>
      <c r="C23">
        <v>1.0</v>
      </c>
      <c r="D23">
        <f t="shared" si="2"/>
        <v>1</v>
      </c>
      <c r="H23">
        <f t="shared" si="3"/>
        <v>1</v>
      </c>
      <c r="O23" s="40" t="s">
        <v>122</v>
      </c>
      <c r="P23" s="41"/>
      <c r="Q23" s="41">
        <v>1.0</v>
      </c>
    </row>
    <row r="24" ht="12.0" customHeight="1">
      <c r="A24" s="35" t="s">
        <v>123</v>
      </c>
      <c r="B24">
        <v>0.0</v>
      </c>
      <c r="C24">
        <v>1.0</v>
      </c>
      <c r="D24">
        <f t="shared" si="2"/>
        <v>0</v>
      </c>
      <c r="H24">
        <f t="shared" si="3"/>
        <v>0</v>
      </c>
      <c r="O24" s="40" t="s">
        <v>123</v>
      </c>
      <c r="P24" s="41"/>
      <c r="Q24" s="41"/>
    </row>
    <row r="25" ht="12.0" customHeight="1">
      <c r="A25" s="38" t="s">
        <v>124</v>
      </c>
      <c r="O25" s="42" t="s">
        <v>124</v>
      </c>
      <c r="P25" s="42"/>
      <c r="Q25" s="42"/>
    </row>
    <row r="26" ht="12.0" customHeight="1">
      <c r="A26" s="38" t="s">
        <v>125</v>
      </c>
      <c r="O26" s="42" t="s">
        <v>125</v>
      </c>
      <c r="P26" s="42"/>
      <c r="Q26" s="42"/>
    </row>
    <row r="27" ht="12.0" customHeight="1">
      <c r="A27" s="38" t="s">
        <v>126</v>
      </c>
      <c r="O27" s="42" t="s">
        <v>126</v>
      </c>
      <c r="P27" s="42"/>
      <c r="Q27" s="42"/>
    </row>
    <row r="28" ht="12.0" customHeight="1">
      <c r="A28" s="38" t="s">
        <v>127</v>
      </c>
      <c r="O28" s="42" t="s">
        <v>127</v>
      </c>
      <c r="P28" s="42"/>
      <c r="Q28" s="42"/>
    </row>
    <row r="29" ht="12.0" customHeight="1">
      <c r="A29" s="38" t="s">
        <v>128</v>
      </c>
      <c r="O29" s="42" t="s">
        <v>128</v>
      </c>
      <c r="P29" s="42"/>
      <c r="Q29" s="42"/>
    </row>
    <row r="30" ht="12.0" customHeight="1">
      <c r="A30" s="39" t="s">
        <v>129</v>
      </c>
      <c r="O30" s="42" t="s">
        <v>129</v>
      </c>
      <c r="P30" s="42"/>
      <c r="Q30" s="42"/>
    </row>
    <row r="31" ht="12.0" customHeight="1">
      <c r="A31" s="38" t="s">
        <v>130</v>
      </c>
      <c r="O31" s="42" t="s">
        <v>130</v>
      </c>
      <c r="P31" s="42"/>
      <c r="Q31" s="42"/>
    </row>
    <row r="32" ht="12.0" customHeight="1">
      <c r="A32" s="38" t="s">
        <v>131</v>
      </c>
      <c r="O32" s="42" t="s">
        <v>131</v>
      </c>
      <c r="P32" s="42"/>
      <c r="Q32" s="42"/>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P38">
        <f t="shared" ref="P38:Q38" si="4">SUM(P22:P37)</f>
        <v>0</v>
      </c>
      <c r="Q38">
        <f t="shared" si="4"/>
        <v>1</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7.86"/>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5" si="1">H22</f>
        <v>0</v>
      </c>
      <c r="C2">
        <v>2.0</v>
      </c>
      <c r="F2">
        <v>1.0</v>
      </c>
      <c r="H2">
        <v>4.0</v>
      </c>
      <c r="I2">
        <v>1.0</v>
      </c>
      <c r="J2">
        <v>1.0</v>
      </c>
      <c r="O2">
        <v>3.0</v>
      </c>
      <c r="S2">
        <v>1.0</v>
      </c>
      <c r="U2">
        <v>1.0</v>
      </c>
    </row>
    <row r="3" ht="12.0" customHeight="1">
      <c r="A3" s="35" t="s">
        <v>122</v>
      </c>
      <c r="B3">
        <f t="shared" si="1"/>
        <v>2</v>
      </c>
      <c r="C3">
        <v>2.0</v>
      </c>
      <c r="F3">
        <v>1.0</v>
      </c>
      <c r="H3">
        <v>4.0</v>
      </c>
      <c r="I3">
        <v>1.0</v>
      </c>
      <c r="J3">
        <v>1.0</v>
      </c>
      <c r="O3">
        <v>3.0</v>
      </c>
      <c r="S3">
        <v>1.0</v>
      </c>
      <c r="T3">
        <v>1.0</v>
      </c>
      <c r="U3">
        <v>1.0</v>
      </c>
      <c r="V3">
        <v>1.0</v>
      </c>
    </row>
    <row r="4" ht="12.0" customHeight="1">
      <c r="A4" s="35" t="s">
        <v>123</v>
      </c>
      <c r="B4">
        <f t="shared" si="1"/>
        <v>0</v>
      </c>
      <c r="C4">
        <v>2.0</v>
      </c>
      <c r="F4">
        <v>1.0</v>
      </c>
      <c r="G4">
        <v>1.0</v>
      </c>
      <c r="H4">
        <v>4.0</v>
      </c>
      <c r="I4">
        <v>1.0</v>
      </c>
      <c r="O4">
        <v>3.0</v>
      </c>
      <c r="S4">
        <v>1.0</v>
      </c>
      <c r="U4">
        <v>1.0</v>
      </c>
    </row>
    <row r="5" ht="12.0" customHeight="1">
      <c r="A5" s="43" t="s">
        <v>124</v>
      </c>
      <c r="B5">
        <f t="shared" si="1"/>
        <v>0</v>
      </c>
      <c r="C5">
        <v>2.0</v>
      </c>
      <c r="F5">
        <v>0.0</v>
      </c>
      <c r="G5">
        <v>3.0</v>
      </c>
      <c r="H5">
        <v>4.0</v>
      </c>
      <c r="I5">
        <v>1.0</v>
      </c>
      <c r="O5">
        <v>3.0</v>
      </c>
      <c r="S5">
        <v>1.0</v>
      </c>
      <c r="U5">
        <v>1.0</v>
      </c>
    </row>
    <row r="6" ht="12.0" customHeight="1">
      <c r="A6" s="38" t="s">
        <v>125</v>
      </c>
    </row>
    <row r="7" ht="12.0" customHeight="1">
      <c r="A7" s="38" t="s">
        <v>126</v>
      </c>
    </row>
    <row r="8" ht="12.0" customHeight="1">
      <c r="A8" s="38" t="s">
        <v>127</v>
      </c>
    </row>
    <row r="9" ht="12.0" customHeight="1">
      <c r="A9" s="38" t="s">
        <v>128</v>
      </c>
    </row>
    <row r="10" ht="12.0" customHeight="1">
      <c r="A10" s="39" t="s">
        <v>129</v>
      </c>
    </row>
    <row r="11" ht="12.0" customHeight="1">
      <c r="A11" s="38" t="s">
        <v>130</v>
      </c>
    </row>
    <row r="12" ht="12.0" customHeight="1">
      <c r="A12" s="38" t="s">
        <v>131</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row r="19" ht="12.0" customHeight="1"/>
    <row r="20" ht="12.0" customHeight="1">
      <c r="B20" t="s">
        <v>143</v>
      </c>
      <c r="E20" t="s">
        <v>137</v>
      </c>
      <c r="O20" s="2"/>
      <c r="P20" s="2" t="s">
        <v>144</v>
      </c>
      <c r="Q20" s="2"/>
    </row>
    <row r="21" ht="12.0" customHeight="1">
      <c r="B21" t="s">
        <v>139</v>
      </c>
      <c r="C21" t="s">
        <v>140</v>
      </c>
      <c r="D21" t="s">
        <v>141</v>
      </c>
      <c r="E21" t="s">
        <v>139</v>
      </c>
      <c r="F21" t="s">
        <v>140</v>
      </c>
      <c r="G21" t="s">
        <v>141</v>
      </c>
      <c r="H21" t="s">
        <v>142</v>
      </c>
      <c r="I21" t="s">
        <v>4</v>
      </c>
      <c r="P21" s="40" t="s">
        <v>123</v>
      </c>
      <c r="Q21" s="44" t="s">
        <v>124</v>
      </c>
    </row>
    <row r="22" ht="12.0" customHeight="1">
      <c r="A22" s="35" t="s">
        <v>121</v>
      </c>
      <c r="C22">
        <v>1.0</v>
      </c>
      <c r="D22">
        <f t="shared" ref="D22:D25" si="2">B22/C22</f>
        <v>0</v>
      </c>
      <c r="F22">
        <v>1.0</v>
      </c>
      <c r="G22">
        <f t="shared" ref="G22:G25" si="3">E22/F22</f>
        <v>0</v>
      </c>
      <c r="H22">
        <f t="shared" ref="H22:H25" si="4">D22+G22</f>
        <v>0</v>
      </c>
      <c r="O22" s="40" t="s">
        <v>121</v>
      </c>
      <c r="P22" s="41"/>
      <c r="Q22" s="41">
        <v>1.0</v>
      </c>
    </row>
    <row r="23" ht="12.0" customHeight="1">
      <c r="A23" s="35" t="s">
        <v>122</v>
      </c>
      <c r="B23">
        <v>1.0</v>
      </c>
      <c r="C23">
        <v>1.0</v>
      </c>
      <c r="D23">
        <f t="shared" si="2"/>
        <v>1</v>
      </c>
      <c r="E23">
        <v>1.0</v>
      </c>
      <c r="F23">
        <v>1.0</v>
      </c>
      <c r="G23">
        <f t="shared" si="3"/>
        <v>1</v>
      </c>
      <c r="H23">
        <f t="shared" si="4"/>
        <v>2</v>
      </c>
      <c r="O23" s="40" t="s">
        <v>122</v>
      </c>
      <c r="P23" s="41"/>
      <c r="Q23" s="41">
        <v>1.0</v>
      </c>
    </row>
    <row r="24" ht="12.0" customHeight="1">
      <c r="A24" s="35" t="s">
        <v>123</v>
      </c>
      <c r="C24">
        <v>1.0</v>
      </c>
      <c r="D24">
        <f t="shared" si="2"/>
        <v>0</v>
      </c>
      <c r="F24">
        <v>1.0</v>
      </c>
      <c r="G24">
        <f t="shared" si="3"/>
        <v>0</v>
      </c>
      <c r="H24">
        <f t="shared" si="4"/>
        <v>0</v>
      </c>
      <c r="O24" s="40" t="s">
        <v>123</v>
      </c>
      <c r="P24" s="41"/>
      <c r="Q24" s="41">
        <v>1.0</v>
      </c>
    </row>
    <row r="25" ht="12.0" customHeight="1">
      <c r="A25" s="43" t="s">
        <v>124</v>
      </c>
      <c r="C25">
        <v>1.0</v>
      </c>
      <c r="D25">
        <f t="shared" si="2"/>
        <v>0</v>
      </c>
      <c r="F25">
        <v>1.0</v>
      </c>
      <c r="G25">
        <f t="shared" si="3"/>
        <v>0</v>
      </c>
      <c r="H25">
        <f t="shared" si="4"/>
        <v>0</v>
      </c>
      <c r="O25" s="44" t="s">
        <v>124</v>
      </c>
      <c r="P25" s="41">
        <v>1.0</v>
      </c>
      <c r="Q25" s="41"/>
    </row>
    <row r="26" ht="12.0" customHeight="1">
      <c r="A26" s="38" t="s">
        <v>125</v>
      </c>
      <c r="O26" s="42" t="s">
        <v>125</v>
      </c>
      <c r="P26" s="42"/>
      <c r="Q26" s="42"/>
    </row>
    <row r="27" ht="12.0" customHeight="1">
      <c r="A27" s="38" t="s">
        <v>126</v>
      </c>
      <c r="O27" s="42" t="s">
        <v>126</v>
      </c>
      <c r="P27" s="42"/>
      <c r="Q27" s="42"/>
    </row>
    <row r="28" ht="12.0" customHeight="1">
      <c r="A28" s="38" t="s">
        <v>127</v>
      </c>
      <c r="O28" s="42" t="s">
        <v>127</v>
      </c>
      <c r="P28" s="42"/>
      <c r="Q28" s="42"/>
    </row>
    <row r="29" ht="12.0" customHeight="1">
      <c r="A29" s="38" t="s">
        <v>128</v>
      </c>
      <c r="O29" s="42" t="s">
        <v>128</v>
      </c>
      <c r="P29" s="42"/>
      <c r="Q29" s="42"/>
    </row>
    <row r="30" ht="12.0" customHeight="1">
      <c r="A30" s="39" t="s">
        <v>129</v>
      </c>
      <c r="O30" s="42" t="s">
        <v>129</v>
      </c>
      <c r="P30" s="42"/>
      <c r="Q30" s="42"/>
    </row>
    <row r="31" ht="12.0" customHeight="1">
      <c r="A31" s="38" t="s">
        <v>130</v>
      </c>
      <c r="O31" s="42" t="s">
        <v>130</v>
      </c>
      <c r="P31" s="42"/>
      <c r="Q31" s="42"/>
    </row>
    <row r="32" ht="12.0" customHeight="1">
      <c r="A32" s="38" t="s">
        <v>131</v>
      </c>
      <c r="O32" s="42" t="s">
        <v>131</v>
      </c>
      <c r="P32" s="42"/>
      <c r="Q32" s="42"/>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P38">
        <f t="shared" ref="P38:Q38" si="5">SUM(P22:P37)</f>
        <v>1</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6" width="6.0"/>
    <col customWidth="1" min="27" max="27" width="8.86"/>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6" si="1">H22</f>
        <v>0</v>
      </c>
      <c r="C2">
        <v>1.0</v>
      </c>
      <c r="F2">
        <v>1.0</v>
      </c>
      <c r="H2">
        <v>5.0</v>
      </c>
      <c r="I2">
        <v>1.0</v>
      </c>
      <c r="J2">
        <v>1.0</v>
      </c>
      <c r="O2">
        <v>3.0</v>
      </c>
      <c r="U2">
        <v>1.0</v>
      </c>
    </row>
    <row r="3" ht="12.0" customHeight="1">
      <c r="A3" s="35" t="s">
        <v>122</v>
      </c>
      <c r="B3">
        <f t="shared" si="1"/>
        <v>1</v>
      </c>
      <c r="C3">
        <v>1.0</v>
      </c>
      <c r="F3">
        <v>1.0</v>
      </c>
      <c r="H3">
        <v>5.0</v>
      </c>
      <c r="I3">
        <v>1.0</v>
      </c>
      <c r="J3">
        <v>1.0</v>
      </c>
      <c r="O3">
        <v>3.0</v>
      </c>
      <c r="U3">
        <v>1.0</v>
      </c>
      <c r="V3">
        <v>1.0</v>
      </c>
    </row>
    <row r="4" ht="12.0" customHeight="1">
      <c r="A4" s="35" t="s">
        <v>123</v>
      </c>
      <c r="B4">
        <f t="shared" si="1"/>
        <v>0</v>
      </c>
      <c r="C4">
        <v>1.0</v>
      </c>
      <c r="F4">
        <v>1.0</v>
      </c>
      <c r="G4">
        <v>2.0</v>
      </c>
      <c r="H4">
        <v>5.0</v>
      </c>
      <c r="I4">
        <v>1.0</v>
      </c>
      <c r="O4">
        <v>3.0</v>
      </c>
      <c r="U4">
        <v>1.0</v>
      </c>
    </row>
    <row r="5" ht="12.0" customHeight="1">
      <c r="A5" s="43" t="s">
        <v>124</v>
      </c>
      <c r="B5">
        <f t="shared" si="1"/>
        <v>0</v>
      </c>
      <c r="C5">
        <v>1.0</v>
      </c>
      <c r="F5">
        <v>0.0</v>
      </c>
      <c r="H5">
        <v>5.0</v>
      </c>
      <c r="I5">
        <v>1.0</v>
      </c>
      <c r="J5">
        <v>1.0</v>
      </c>
      <c r="O5">
        <v>3.0</v>
      </c>
      <c r="U5">
        <v>1.0</v>
      </c>
    </row>
    <row r="6" ht="12.0" customHeight="1">
      <c r="A6" s="43" t="s">
        <v>125</v>
      </c>
      <c r="B6">
        <f t="shared" si="1"/>
        <v>0</v>
      </c>
      <c r="C6">
        <v>1.0</v>
      </c>
      <c r="F6">
        <v>0.0</v>
      </c>
      <c r="G6">
        <v>3.0</v>
      </c>
      <c r="H6">
        <v>5.0</v>
      </c>
      <c r="I6">
        <v>1.0</v>
      </c>
      <c r="O6">
        <v>3.0</v>
      </c>
      <c r="U6">
        <v>1.0</v>
      </c>
    </row>
    <row r="7" ht="12.0" customHeight="1">
      <c r="A7" s="38" t="s">
        <v>126</v>
      </c>
    </row>
    <row r="8" ht="12.0" customHeight="1">
      <c r="A8" s="38" t="s">
        <v>127</v>
      </c>
    </row>
    <row r="9" ht="12.0" customHeight="1">
      <c r="A9" s="38" t="s">
        <v>128</v>
      </c>
    </row>
    <row r="10" ht="12.0" customHeight="1">
      <c r="A10" s="39" t="s">
        <v>129</v>
      </c>
    </row>
    <row r="11" ht="12.0" customHeight="1">
      <c r="A11" s="38" t="s">
        <v>130</v>
      </c>
    </row>
    <row r="12" ht="12.0" customHeight="1">
      <c r="A12" s="38" t="s">
        <v>131</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c r="O18" s="2"/>
      <c r="P18" s="2"/>
      <c r="Q18" s="2"/>
      <c r="R18" s="2"/>
      <c r="S18" s="2"/>
      <c r="T18" s="2"/>
      <c r="U18" s="2"/>
      <c r="V18" s="2"/>
      <c r="W18" s="2"/>
      <c r="X18" s="2"/>
      <c r="Y18" s="2"/>
      <c r="Z18" s="2"/>
      <c r="AA18" s="2"/>
    </row>
    <row r="19" ht="12.0" customHeight="1"/>
    <row r="20" ht="12.0" customHeight="1">
      <c r="B20" t="s">
        <v>143</v>
      </c>
      <c r="E20" t="s">
        <v>137</v>
      </c>
      <c r="O20" s="2"/>
      <c r="P20" s="2" t="s">
        <v>145</v>
      </c>
      <c r="Q20" s="2"/>
    </row>
    <row r="21" ht="12.0" customHeight="1">
      <c r="B21" t="s">
        <v>139</v>
      </c>
      <c r="C21" t="s">
        <v>140</v>
      </c>
      <c r="D21" t="s">
        <v>141</v>
      </c>
      <c r="E21" t="s">
        <v>139</v>
      </c>
      <c r="F21" t="s">
        <v>140</v>
      </c>
      <c r="G21" t="s">
        <v>141</v>
      </c>
      <c r="H21" t="s">
        <v>142</v>
      </c>
      <c r="I21" t="s">
        <v>4</v>
      </c>
      <c r="P21" s="40" t="s">
        <v>123</v>
      </c>
      <c r="Q21" s="44" t="s">
        <v>125</v>
      </c>
    </row>
    <row r="22" ht="12.0" customHeight="1">
      <c r="A22" s="35" t="s">
        <v>121</v>
      </c>
      <c r="C22">
        <v>1.0</v>
      </c>
      <c r="D22">
        <f t="shared" ref="D22:D26" si="2">B22/C22</f>
        <v>0</v>
      </c>
      <c r="H22">
        <f t="shared" ref="H22:H26" si="3">D22</f>
        <v>0</v>
      </c>
      <c r="O22" s="40" t="s">
        <v>121</v>
      </c>
      <c r="P22" s="41"/>
      <c r="Q22" s="41">
        <v>1.0</v>
      </c>
    </row>
    <row r="23" ht="12.0" customHeight="1">
      <c r="A23" s="35" t="s">
        <v>122</v>
      </c>
      <c r="B23">
        <v>1.0</v>
      </c>
      <c r="C23">
        <v>1.0</v>
      </c>
      <c r="D23">
        <f t="shared" si="2"/>
        <v>1</v>
      </c>
      <c r="H23">
        <f t="shared" si="3"/>
        <v>1</v>
      </c>
      <c r="O23" s="40" t="s">
        <v>122</v>
      </c>
      <c r="P23" s="41"/>
      <c r="Q23" s="41">
        <v>1.0</v>
      </c>
    </row>
    <row r="24" ht="12.0" customHeight="1">
      <c r="A24" s="35" t="s">
        <v>123</v>
      </c>
      <c r="C24">
        <v>1.0</v>
      </c>
      <c r="D24">
        <f t="shared" si="2"/>
        <v>0</v>
      </c>
      <c r="H24">
        <f t="shared" si="3"/>
        <v>0</v>
      </c>
      <c r="O24" s="40" t="s">
        <v>123</v>
      </c>
      <c r="P24" s="41"/>
      <c r="Q24" s="41">
        <v>1.0</v>
      </c>
    </row>
    <row r="25" ht="12.0" customHeight="1">
      <c r="A25" s="43" t="s">
        <v>124</v>
      </c>
      <c r="C25">
        <v>1.0</v>
      </c>
      <c r="D25">
        <f t="shared" si="2"/>
        <v>0</v>
      </c>
      <c r="H25">
        <f t="shared" si="3"/>
        <v>0</v>
      </c>
      <c r="O25" s="44" t="s">
        <v>124</v>
      </c>
      <c r="P25" s="41">
        <v>1.0</v>
      </c>
      <c r="Q25" s="41"/>
    </row>
    <row r="26" ht="12.0" customHeight="1">
      <c r="A26" s="43" t="s">
        <v>125</v>
      </c>
      <c r="C26">
        <v>1.0</v>
      </c>
      <c r="D26">
        <f t="shared" si="2"/>
        <v>0</v>
      </c>
      <c r="H26">
        <f t="shared" si="3"/>
        <v>0</v>
      </c>
      <c r="O26" s="44" t="s">
        <v>125</v>
      </c>
      <c r="P26" s="41">
        <v>1.0</v>
      </c>
      <c r="Q26" s="41"/>
    </row>
    <row r="27" ht="12.0" customHeight="1">
      <c r="A27" s="38" t="s">
        <v>126</v>
      </c>
      <c r="O27" s="42" t="s">
        <v>126</v>
      </c>
      <c r="P27" s="42"/>
      <c r="Q27" s="42"/>
    </row>
    <row r="28" ht="12.0" customHeight="1">
      <c r="A28" s="38" t="s">
        <v>127</v>
      </c>
      <c r="O28" s="42" t="s">
        <v>127</v>
      </c>
      <c r="P28" s="42"/>
      <c r="Q28" s="42"/>
    </row>
    <row r="29" ht="12.0" customHeight="1">
      <c r="A29" s="38" t="s">
        <v>128</v>
      </c>
      <c r="O29" s="42" t="s">
        <v>128</v>
      </c>
      <c r="P29" s="42"/>
      <c r="Q29" s="42"/>
    </row>
    <row r="30" ht="12.0" customHeight="1">
      <c r="A30" s="39" t="s">
        <v>129</v>
      </c>
      <c r="O30" s="42" t="s">
        <v>129</v>
      </c>
      <c r="P30" s="42"/>
      <c r="Q30" s="42"/>
    </row>
    <row r="31" ht="12.0" customHeight="1">
      <c r="A31" s="38" t="s">
        <v>130</v>
      </c>
      <c r="O31" s="42" t="s">
        <v>130</v>
      </c>
      <c r="P31" s="42"/>
      <c r="Q31" s="42"/>
    </row>
    <row r="32" ht="12.0" customHeight="1">
      <c r="A32" s="38" t="s">
        <v>131</v>
      </c>
      <c r="O32" s="42" t="s">
        <v>131</v>
      </c>
      <c r="P32" s="42"/>
      <c r="Q32" s="42"/>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C38" t="s">
        <v>146</v>
      </c>
      <c r="P38">
        <f t="shared" ref="P38:Q38" si="4">SUM(P22:P37)</f>
        <v>2</v>
      </c>
      <c r="Q38">
        <f t="shared" si="4"/>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7.86"/>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7" si="1">H22</f>
        <v>0</v>
      </c>
      <c r="C2">
        <v>2.0</v>
      </c>
      <c r="F2">
        <v>1.0</v>
      </c>
      <c r="H2">
        <v>6.0</v>
      </c>
      <c r="I2">
        <v>1.0</v>
      </c>
      <c r="J2">
        <v>1.0</v>
      </c>
      <c r="O2">
        <v>3.0</v>
      </c>
      <c r="S2">
        <v>1.0</v>
      </c>
      <c r="U2">
        <v>1.0</v>
      </c>
    </row>
    <row r="3" ht="12.0" customHeight="1">
      <c r="A3" s="35" t="s">
        <v>122</v>
      </c>
      <c r="B3">
        <f t="shared" si="1"/>
        <v>2</v>
      </c>
      <c r="C3">
        <v>2.0</v>
      </c>
      <c r="F3">
        <v>0.0</v>
      </c>
      <c r="H3">
        <v>6.0</v>
      </c>
      <c r="I3">
        <v>1.0</v>
      </c>
      <c r="J3">
        <v>1.0</v>
      </c>
      <c r="O3">
        <v>3.0</v>
      </c>
      <c r="S3">
        <v>1.0</v>
      </c>
      <c r="T3">
        <v>1.0</v>
      </c>
      <c r="U3">
        <v>1.0</v>
      </c>
      <c r="V3">
        <v>1.0</v>
      </c>
    </row>
    <row r="4" ht="12.0" customHeight="1">
      <c r="A4" s="35" t="s">
        <v>123</v>
      </c>
      <c r="B4">
        <f t="shared" si="1"/>
        <v>0</v>
      </c>
      <c r="C4">
        <v>2.0</v>
      </c>
      <c r="F4">
        <v>1.0</v>
      </c>
      <c r="H4">
        <v>6.0</v>
      </c>
      <c r="I4">
        <v>1.0</v>
      </c>
      <c r="J4">
        <v>1.0</v>
      </c>
      <c r="O4">
        <v>3.0</v>
      </c>
      <c r="S4">
        <v>1.0</v>
      </c>
      <c r="U4">
        <v>1.0</v>
      </c>
    </row>
    <row r="5" ht="12.0" customHeight="1">
      <c r="A5" s="43" t="s">
        <v>124</v>
      </c>
      <c r="B5">
        <f t="shared" si="1"/>
        <v>0</v>
      </c>
      <c r="C5">
        <v>2.0</v>
      </c>
      <c r="F5">
        <v>1.0</v>
      </c>
      <c r="H5">
        <v>6.0</v>
      </c>
      <c r="I5">
        <v>1.0</v>
      </c>
      <c r="J5">
        <v>1.0</v>
      </c>
      <c r="O5">
        <v>3.0</v>
      </c>
      <c r="S5">
        <v>1.0</v>
      </c>
      <c r="U5">
        <v>1.0</v>
      </c>
    </row>
    <row r="6" ht="12.0" customHeight="1">
      <c r="A6" s="43" t="s">
        <v>125</v>
      </c>
      <c r="B6">
        <f t="shared" si="1"/>
        <v>0</v>
      </c>
      <c r="C6">
        <v>2.0</v>
      </c>
      <c r="F6">
        <v>1.0</v>
      </c>
      <c r="G6">
        <v>2.0</v>
      </c>
      <c r="H6">
        <v>6.0</v>
      </c>
      <c r="I6">
        <v>1.0</v>
      </c>
      <c r="O6">
        <v>3.0</v>
      </c>
      <c r="S6">
        <v>1.0</v>
      </c>
      <c r="U6">
        <v>1.0</v>
      </c>
    </row>
    <row r="7" ht="12.0" customHeight="1">
      <c r="A7" s="35" t="s">
        <v>126</v>
      </c>
      <c r="B7">
        <f t="shared" si="1"/>
        <v>0</v>
      </c>
      <c r="C7">
        <v>2.0</v>
      </c>
      <c r="F7">
        <v>0.0</v>
      </c>
      <c r="G7">
        <v>4.0</v>
      </c>
      <c r="H7">
        <v>6.0</v>
      </c>
      <c r="I7">
        <v>1.0</v>
      </c>
      <c r="O7">
        <v>3.0</v>
      </c>
      <c r="S7">
        <v>1.0</v>
      </c>
      <c r="U7">
        <v>1.0</v>
      </c>
    </row>
    <row r="8" ht="12.0" customHeight="1">
      <c r="A8" s="38" t="s">
        <v>127</v>
      </c>
    </row>
    <row r="9" ht="12.0" customHeight="1">
      <c r="A9" s="38" t="s">
        <v>128</v>
      </c>
    </row>
    <row r="10" ht="12.0" customHeight="1">
      <c r="A10" s="39" t="s">
        <v>129</v>
      </c>
    </row>
    <row r="11" ht="12.0" customHeight="1">
      <c r="A11" s="38" t="s">
        <v>130</v>
      </c>
    </row>
    <row r="12" ht="12.0" customHeight="1">
      <c r="A12" s="38" t="s">
        <v>131</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c r="O18" s="2"/>
      <c r="P18" s="2"/>
      <c r="Q18" s="2"/>
      <c r="R18" s="2"/>
      <c r="S18" s="2"/>
      <c r="T18" s="2"/>
      <c r="U18" s="2"/>
      <c r="V18" s="2"/>
      <c r="W18" s="2"/>
      <c r="X18" s="2"/>
      <c r="Y18" s="2"/>
      <c r="Z18" s="2"/>
      <c r="AA18" s="2"/>
    </row>
    <row r="19" ht="10.5" customHeight="1"/>
    <row r="20" ht="12.0" customHeight="1">
      <c r="B20" t="s">
        <v>143</v>
      </c>
      <c r="E20" t="s">
        <v>137</v>
      </c>
      <c r="O20" s="2"/>
      <c r="P20" s="2" t="s">
        <v>147</v>
      </c>
      <c r="Q20" s="2"/>
    </row>
    <row r="21" ht="12.0" customHeight="1">
      <c r="B21" t="s">
        <v>139</v>
      </c>
      <c r="C21" t="s">
        <v>140</v>
      </c>
      <c r="D21" t="s">
        <v>141</v>
      </c>
      <c r="E21" t="s">
        <v>139</v>
      </c>
      <c r="F21" t="s">
        <v>140</v>
      </c>
      <c r="G21" t="s">
        <v>141</v>
      </c>
      <c r="H21" t="s">
        <v>142</v>
      </c>
      <c r="I21" t="s">
        <v>4</v>
      </c>
      <c r="P21" s="44" t="s">
        <v>125</v>
      </c>
      <c r="Q21" s="40" t="s">
        <v>126</v>
      </c>
    </row>
    <row r="22" ht="12.0" customHeight="1">
      <c r="A22" s="35" t="s">
        <v>121</v>
      </c>
      <c r="C22">
        <v>1.0</v>
      </c>
      <c r="D22">
        <f t="shared" ref="D22:D27" si="2">B22/C22</f>
        <v>0</v>
      </c>
      <c r="F22">
        <v>1.0</v>
      </c>
      <c r="G22">
        <f t="shared" ref="G22:G27" si="3">E22/F22</f>
        <v>0</v>
      </c>
      <c r="H22">
        <f t="shared" ref="H22:H27" si="4">D22+G22</f>
        <v>0</v>
      </c>
      <c r="O22" s="40" t="s">
        <v>121</v>
      </c>
      <c r="P22" s="41"/>
      <c r="Q22" s="41">
        <v>1.0</v>
      </c>
    </row>
    <row r="23" ht="12.0" customHeight="1">
      <c r="A23" s="35" t="s">
        <v>122</v>
      </c>
      <c r="B23">
        <v>1.0</v>
      </c>
      <c r="C23">
        <v>1.0</v>
      </c>
      <c r="D23">
        <f t="shared" si="2"/>
        <v>1</v>
      </c>
      <c r="E23">
        <v>1.0</v>
      </c>
      <c r="F23">
        <v>1.0</v>
      </c>
      <c r="G23">
        <f t="shared" si="3"/>
        <v>1</v>
      </c>
      <c r="H23">
        <f t="shared" si="4"/>
        <v>2</v>
      </c>
      <c r="O23" s="40" t="s">
        <v>122</v>
      </c>
      <c r="P23" s="41">
        <v>1.0</v>
      </c>
      <c r="Q23" s="41"/>
    </row>
    <row r="24" ht="12.0" customHeight="1">
      <c r="A24" s="35" t="s">
        <v>123</v>
      </c>
      <c r="C24">
        <v>1.0</v>
      </c>
      <c r="D24">
        <f t="shared" si="2"/>
        <v>0</v>
      </c>
      <c r="F24">
        <v>1.0</v>
      </c>
      <c r="G24">
        <f t="shared" si="3"/>
        <v>0</v>
      </c>
      <c r="H24">
        <f t="shared" si="4"/>
        <v>0</v>
      </c>
      <c r="O24" s="40" t="s">
        <v>123</v>
      </c>
      <c r="P24" s="41"/>
      <c r="Q24" s="41">
        <v>1.0</v>
      </c>
    </row>
    <row r="25" ht="12.0" customHeight="1">
      <c r="A25" s="43" t="s">
        <v>124</v>
      </c>
      <c r="C25">
        <v>1.0</v>
      </c>
      <c r="D25">
        <f t="shared" si="2"/>
        <v>0</v>
      </c>
      <c r="F25">
        <v>1.0</v>
      </c>
      <c r="G25">
        <f t="shared" si="3"/>
        <v>0</v>
      </c>
      <c r="H25">
        <f t="shared" si="4"/>
        <v>0</v>
      </c>
      <c r="O25" s="44" t="s">
        <v>124</v>
      </c>
      <c r="P25" s="41"/>
      <c r="Q25" s="41">
        <v>1.0</v>
      </c>
    </row>
    <row r="26" ht="12.0" customHeight="1">
      <c r="A26" s="43" t="s">
        <v>125</v>
      </c>
      <c r="C26">
        <v>1.0</v>
      </c>
      <c r="D26">
        <f t="shared" si="2"/>
        <v>0</v>
      </c>
      <c r="F26">
        <v>1.0</v>
      </c>
      <c r="G26">
        <f t="shared" si="3"/>
        <v>0</v>
      </c>
      <c r="H26">
        <f t="shared" si="4"/>
        <v>0</v>
      </c>
      <c r="O26" s="44" t="s">
        <v>125</v>
      </c>
      <c r="P26" s="41"/>
      <c r="Q26" s="41">
        <v>1.0</v>
      </c>
    </row>
    <row r="27" ht="12.0" customHeight="1">
      <c r="A27" s="35" t="s">
        <v>126</v>
      </c>
      <c r="C27">
        <v>1.0</v>
      </c>
      <c r="D27">
        <f t="shared" si="2"/>
        <v>0</v>
      </c>
      <c r="F27">
        <v>1.0</v>
      </c>
      <c r="G27">
        <f t="shared" si="3"/>
        <v>0</v>
      </c>
      <c r="H27">
        <f t="shared" si="4"/>
        <v>0</v>
      </c>
      <c r="O27" s="40" t="s">
        <v>126</v>
      </c>
      <c r="P27" s="41">
        <v>1.0</v>
      </c>
      <c r="Q27" s="41"/>
    </row>
    <row r="28" ht="12.0" customHeight="1">
      <c r="A28" s="38" t="s">
        <v>127</v>
      </c>
      <c r="O28" s="42" t="s">
        <v>127</v>
      </c>
      <c r="P28" s="42"/>
      <c r="Q28" s="42"/>
    </row>
    <row r="29" ht="12.0" customHeight="1">
      <c r="A29" s="38" t="s">
        <v>128</v>
      </c>
      <c r="O29" s="42" t="s">
        <v>128</v>
      </c>
      <c r="P29" s="42"/>
      <c r="Q29" s="42"/>
    </row>
    <row r="30" ht="12.0" customHeight="1">
      <c r="A30" s="39" t="s">
        <v>129</v>
      </c>
      <c r="O30" s="42" t="s">
        <v>129</v>
      </c>
      <c r="P30" s="42"/>
      <c r="Q30" s="42"/>
    </row>
    <row r="31" ht="12.0" customHeight="1">
      <c r="A31" s="38" t="s">
        <v>130</v>
      </c>
      <c r="O31" s="42" t="s">
        <v>130</v>
      </c>
      <c r="P31" s="42"/>
      <c r="Q31" s="42"/>
    </row>
    <row r="32" ht="12.0" customHeight="1">
      <c r="A32" s="38" t="s">
        <v>131</v>
      </c>
      <c r="O32" s="42" t="s">
        <v>131</v>
      </c>
      <c r="P32" s="42"/>
      <c r="Q32" s="42"/>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P38">
        <f t="shared" ref="P38:Q38" si="5">SUM(P22:P37)</f>
        <v>2</v>
      </c>
      <c r="Q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7.86"/>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8" si="1">H22</f>
        <v>0</v>
      </c>
      <c r="C2">
        <v>1.0</v>
      </c>
      <c r="F2">
        <v>1.0</v>
      </c>
      <c r="H2">
        <v>7.0</v>
      </c>
      <c r="I2">
        <v>1.0</v>
      </c>
      <c r="J2">
        <v>1.0</v>
      </c>
      <c r="O2">
        <v>3.0</v>
      </c>
      <c r="U2">
        <v>1.0</v>
      </c>
    </row>
    <row r="3" ht="12.0" customHeight="1">
      <c r="A3" s="35" t="s">
        <v>122</v>
      </c>
      <c r="B3">
        <f t="shared" si="1"/>
        <v>1</v>
      </c>
      <c r="C3">
        <v>1.0</v>
      </c>
      <c r="F3">
        <v>1.0</v>
      </c>
      <c r="H3">
        <v>7.0</v>
      </c>
      <c r="I3">
        <v>1.0</v>
      </c>
      <c r="J3">
        <v>1.0</v>
      </c>
      <c r="O3">
        <v>3.0</v>
      </c>
      <c r="U3">
        <v>1.0</v>
      </c>
      <c r="V3">
        <v>1.0</v>
      </c>
    </row>
    <row r="4" ht="12.0" customHeight="1">
      <c r="A4" s="35" t="s">
        <v>123</v>
      </c>
      <c r="B4">
        <f t="shared" si="1"/>
        <v>0</v>
      </c>
      <c r="C4">
        <v>1.0</v>
      </c>
      <c r="F4">
        <v>1.0</v>
      </c>
      <c r="G4">
        <v>1.0</v>
      </c>
      <c r="H4">
        <v>7.0</v>
      </c>
      <c r="I4">
        <v>1.0</v>
      </c>
      <c r="O4">
        <v>3.0</v>
      </c>
      <c r="U4">
        <v>1.0</v>
      </c>
    </row>
    <row r="5" ht="12.0" customHeight="1">
      <c r="A5" s="43" t="s">
        <v>124</v>
      </c>
      <c r="B5">
        <f t="shared" si="1"/>
        <v>0</v>
      </c>
      <c r="C5">
        <v>1.0</v>
      </c>
      <c r="F5">
        <v>0.0</v>
      </c>
      <c r="H5">
        <v>7.0</v>
      </c>
      <c r="I5">
        <v>1.0</v>
      </c>
      <c r="J5">
        <v>1.0</v>
      </c>
      <c r="O5">
        <v>3.0</v>
      </c>
      <c r="U5">
        <v>1.0</v>
      </c>
    </row>
    <row r="6" ht="12.0" customHeight="1">
      <c r="A6" s="43" t="s">
        <v>125</v>
      </c>
      <c r="B6">
        <f t="shared" si="1"/>
        <v>0</v>
      </c>
      <c r="C6">
        <v>1.0</v>
      </c>
      <c r="F6">
        <v>0.0</v>
      </c>
      <c r="H6">
        <v>7.0</v>
      </c>
      <c r="I6">
        <v>1.0</v>
      </c>
      <c r="J6">
        <v>1.0</v>
      </c>
      <c r="O6">
        <v>3.0</v>
      </c>
      <c r="U6">
        <v>1.0</v>
      </c>
    </row>
    <row r="7" ht="12.0" customHeight="1">
      <c r="A7" s="35" t="s">
        <v>126</v>
      </c>
      <c r="B7">
        <f t="shared" si="1"/>
        <v>0</v>
      </c>
      <c r="C7">
        <v>1.0</v>
      </c>
      <c r="F7">
        <v>1.0</v>
      </c>
      <c r="G7">
        <v>2.0</v>
      </c>
      <c r="H7">
        <v>7.0</v>
      </c>
      <c r="I7">
        <v>1.0</v>
      </c>
      <c r="O7">
        <v>3.0</v>
      </c>
      <c r="U7">
        <v>1.0</v>
      </c>
    </row>
    <row r="8" ht="12.0" customHeight="1">
      <c r="A8" s="43" t="s">
        <v>127</v>
      </c>
      <c r="B8">
        <f t="shared" si="1"/>
        <v>0</v>
      </c>
      <c r="C8">
        <v>1.0</v>
      </c>
      <c r="F8">
        <v>0.0</v>
      </c>
      <c r="G8">
        <v>4.0</v>
      </c>
      <c r="H8">
        <v>7.0</v>
      </c>
      <c r="I8">
        <v>1.0</v>
      </c>
      <c r="O8">
        <v>3.0</v>
      </c>
      <c r="U8">
        <v>1.0</v>
      </c>
    </row>
    <row r="9" ht="12.0" customHeight="1">
      <c r="A9" s="38" t="s">
        <v>128</v>
      </c>
    </row>
    <row r="10" ht="12.0" customHeight="1">
      <c r="A10" s="39" t="s">
        <v>129</v>
      </c>
    </row>
    <row r="11" ht="12.0" customHeight="1">
      <c r="A11" s="38" t="s">
        <v>130</v>
      </c>
    </row>
    <row r="12" ht="12.0" customHeight="1">
      <c r="A12" s="38" t="s">
        <v>131</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c r="F18" t="s">
        <v>148</v>
      </c>
      <c r="O18" s="2"/>
      <c r="P18" s="2"/>
      <c r="Q18" s="2"/>
      <c r="R18" s="2"/>
      <c r="S18" s="2"/>
      <c r="T18" s="2"/>
      <c r="U18" s="2"/>
      <c r="V18" s="2"/>
      <c r="W18" s="2"/>
      <c r="X18" s="2"/>
      <c r="Y18" s="2"/>
      <c r="Z18" s="2"/>
      <c r="AA18" s="2"/>
    </row>
    <row r="19" ht="12.0" customHeight="1"/>
    <row r="20" ht="12.0" customHeight="1">
      <c r="B20" t="s">
        <v>143</v>
      </c>
      <c r="E20" t="s">
        <v>137</v>
      </c>
      <c r="O20" s="2"/>
      <c r="P20" s="2" t="s">
        <v>149</v>
      </c>
      <c r="Q20" s="2"/>
    </row>
    <row r="21" ht="12.0" customHeight="1">
      <c r="B21" t="s">
        <v>139</v>
      </c>
      <c r="C21" t="s">
        <v>140</v>
      </c>
      <c r="D21" t="s">
        <v>141</v>
      </c>
      <c r="E21" t="s">
        <v>139</v>
      </c>
      <c r="F21" t="s">
        <v>140</v>
      </c>
      <c r="G21" t="s">
        <v>141</v>
      </c>
      <c r="H21" t="s">
        <v>142</v>
      </c>
      <c r="I21" t="s">
        <v>4</v>
      </c>
      <c r="P21" s="40" t="s">
        <v>123</v>
      </c>
      <c r="Q21" s="40" t="s">
        <v>126</v>
      </c>
      <c r="R21" s="44" t="s">
        <v>127</v>
      </c>
    </row>
    <row r="22" ht="12.0" customHeight="1">
      <c r="A22" s="35" t="s">
        <v>121</v>
      </c>
      <c r="C22">
        <v>1.0</v>
      </c>
      <c r="D22">
        <f t="shared" ref="D22:D28" si="2">B22/C22</f>
        <v>0</v>
      </c>
      <c r="H22">
        <f t="shared" ref="H22:H28" si="3">D22</f>
        <v>0</v>
      </c>
      <c r="O22" s="40" t="s">
        <v>121</v>
      </c>
      <c r="P22" s="41"/>
      <c r="Q22" s="41"/>
      <c r="R22" s="41">
        <v>1.0</v>
      </c>
    </row>
    <row r="23" ht="12.0" customHeight="1">
      <c r="A23" s="35" t="s">
        <v>122</v>
      </c>
      <c r="B23">
        <v>1.0</v>
      </c>
      <c r="C23">
        <v>1.0</v>
      </c>
      <c r="D23">
        <f t="shared" si="2"/>
        <v>1</v>
      </c>
      <c r="H23">
        <f t="shared" si="3"/>
        <v>1</v>
      </c>
      <c r="O23" s="40" t="s">
        <v>122</v>
      </c>
      <c r="P23" s="41"/>
      <c r="Q23" s="41"/>
      <c r="R23" s="41">
        <v>1.0</v>
      </c>
    </row>
    <row r="24" ht="12.0" customHeight="1">
      <c r="A24" s="35" t="s">
        <v>123</v>
      </c>
      <c r="C24">
        <v>1.0</v>
      </c>
      <c r="D24">
        <f t="shared" si="2"/>
        <v>0</v>
      </c>
      <c r="H24">
        <f t="shared" si="3"/>
        <v>0</v>
      </c>
      <c r="O24" s="40" t="s">
        <v>123</v>
      </c>
      <c r="P24" s="41"/>
      <c r="Q24" s="41"/>
      <c r="R24" s="41">
        <v>1.0</v>
      </c>
    </row>
    <row r="25" ht="12.0" customHeight="1">
      <c r="A25" s="43" t="s">
        <v>124</v>
      </c>
      <c r="C25">
        <v>1.0</v>
      </c>
      <c r="D25">
        <f t="shared" si="2"/>
        <v>0</v>
      </c>
      <c r="H25">
        <f t="shared" si="3"/>
        <v>0</v>
      </c>
      <c r="O25" s="44" t="s">
        <v>124</v>
      </c>
      <c r="P25" s="41"/>
      <c r="Q25" s="41">
        <v>1.0</v>
      </c>
      <c r="R25" s="41"/>
    </row>
    <row r="26" ht="12.0" customHeight="1">
      <c r="A26" s="43" t="s">
        <v>125</v>
      </c>
      <c r="C26">
        <v>1.0</v>
      </c>
      <c r="D26">
        <f t="shared" si="2"/>
        <v>0</v>
      </c>
      <c r="H26">
        <f t="shared" si="3"/>
        <v>0</v>
      </c>
      <c r="O26" s="44" t="s">
        <v>125</v>
      </c>
      <c r="P26" s="41"/>
      <c r="Q26" s="41">
        <v>1.0</v>
      </c>
      <c r="R26" s="41"/>
    </row>
    <row r="27" ht="12.0" customHeight="1">
      <c r="A27" s="35" t="s">
        <v>126</v>
      </c>
      <c r="C27">
        <v>1.0</v>
      </c>
      <c r="D27">
        <f t="shared" si="2"/>
        <v>0</v>
      </c>
      <c r="H27">
        <f t="shared" si="3"/>
        <v>0</v>
      </c>
      <c r="O27" s="40" t="s">
        <v>126</v>
      </c>
      <c r="P27" s="41"/>
      <c r="Q27" s="41"/>
      <c r="R27" s="41">
        <v>1.0</v>
      </c>
    </row>
    <row r="28" ht="12.0" customHeight="1">
      <c r="A28" s="43" t="s">
        <v>127</v>
      </c>
      <c r="C28">
        <v>1.0</v>
      </c>
      <c r="D28">
        <f t="shared" si="2"/>
        <v>0</v>
      </c>
      <c r="H28">
        <f t="shared" si="3"/>
        <v>0</v>
      </c>
      <c r="O28" s="44" t="s">
        <v>127</v>
      </c>
      <c r="P28" s="41">
        <v>1.0</v>
      </c>
      <c r="Q28" s="41"/>
      <c r="R28" s="41"/>
    </row>
    <row r="29" ht="12.0" customHeight="1">
      <c r="A29" s="38" t="s">
        <v>128</v>
      </c>
      <c r="O29" s="42" t="s">
        <v>128</v>
      </c>
      <c r="P29" s="42"/>
      <c r="Q29" s="42"/>
      <c r="R29" s="42"/>
    </row>
    <row r="30" ht="12.0" customHeight="1">
      <c r="A30" s="39" t="s">
        <v>129</v>
      </c>
      <c r="O30" s="42" t="s">
        <v>129</v>
      </c>
      <c r="P30" s="42"/>
      <c r="Q30" s="42"/>
      <c r="R30" s="42"/>
    </row>
    <row r="31" ht="12.0" customHeight="1">
      <c r="A31" s="38" t="s">
        <v>130</v>
      </c>
      <c r="O31" s="42" t="s">
        <v>130</v>
      </c>
      <c r="P31" s="42"/>
      <c r="Q31" s="42"/>
      <c r="R31" s="42"/>
    </row>
    <row r="32" ht="12.0" customHeight="1">
      <c r="A32" s="38" t="s">
        <v>131</v>
      </c>
      <c r="O32" s="42" t="s">
        <v>131</v>
      </c>
      <c r="P32" s="42"/>
      <c r="Q32" s="42"/>
      <c r="R32" s="42"/>
    </row>
    <row r="33" ht="12.0" customHeight="1">
      <c r="A33" s="38" t="s">
        <v>132</v>
      </c>
      <c r="O33" s="42" t="s">
        <v>132</v>
      </c>
      <c r="P33" s="42"/>
      <c r="Q33" s="42"/>
      <c r="R33" s="42"/>
    </row>
    <row r="34" ht="12.0" customHeight="1">
      <c r="A34" s="38" t="s">
        <v>133</v>
      </c>
      <c r="O34" s="42" t="s">
        <v>133</v>
      </c>
      <c r="P34" s="42"/>
      <c r="Q34" s="42"/>
      <c r="R34" s="42"/>
    </row>
    <row r="35" ht="12.0" customHeight="1">
      <c r="A35" s="38" t="s">
        <v>134</v>
      </c>
      <c r="O35" s="42" t="s">
        <v>134</v>
      </c>
      <c r="P35" s="42"/>
      <c r="Q35" s="42"/>
      <c r="R35" s="42"/>
    </row>
    <row r="36" ht="12.0" customHeight="1">
      <c r="A36" s="38" t="s">
        <v>135</v>
      </c>
      <c r="O36" s="42" t="s">
        <v>135</v>
      </c>
      <c r="P36" s="42"/>
      <c r="Q36" s="42"/>
      <c r="R36" s="42"/>
    </row>
    <row r="37" ht="12.0" customHeight="1">
      <c r="A37" s="38" t="s">
        <v>136</v>
      </c>
      <c r="O37" s="42" t="s">
        <v>136</v>
      </c>
      <c r="P37" s="42"/>
      <c r="Q37" s="42"/>
      <c r="R37" s="42"/>
    </row>
    <row r="38" ht="12.0" customHeight="1">
      <c r="P38">
        <f t="shared" ref="P38:R38" si="4">SUM(P22:P37)</f>
        <v>1</v>
      </c>
      <c r="Q38">
        <f t="shared" si="4"/>
        <v>2</v>
      </c>
      <c r="R38">
        <f t="shared" si="4"/>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9" si="1">H22</f>
        <v>0</v>
      </c>
      <c r="C2">
        <v>1.5</v>
      </c>
      <c r="F2">
        <v>1.0</v>
      </c>
      <c r="H2">
        <v>8.0</v>
      </c>
      <c r="I2">
        <v>1.0</v>
      </c>
      <c r="J2">
        <v>1.0</v>
      </c>
      <c r="O2">
        <v>3.0</v>
      </c>
      <c r="U2">
        <v>1.0</v>
      </c>
      <c r="X2">
        <v>1.0</v>
      </c>
    </row>
    <row r="3" ht="12.0" customHeight="1">
      <c r="A3" s="35" t="s">
        <v>122</v>
      </c>
      <c r="B3">
        <f t="shared" si="1"/>
        <v>0.5</v>
      </c>
      <c r="C3">
        <v>1.5</v>
      </c>
      <c r="F3">
        <v>1.0</v>
      </c>
      <c r="H3">
        <v>8.0</v>
      </c>
      <c r="I3">
        <v>1.0</v>
      </c>
      <c r="J3">
        <v>1.0</v>
      </c>
      <c r="O3">
        <v>3.0</v>
      </c>
      <c r="U3">
        <v>1.0</v>
      </c>
      <c r="X3">
        <v>1.0</v>
      </c>
      <c r="Y3">
        <v>1.0</v>
      </c>
    </row>
    <row r="4" ht="12.0" customHeight="1">
      <c r="A4" s="35" t="s">
        <v>123</v>
      </c>
      <c r="B4">
        <f t="shared" si="1"/>
        <v>0</v>
      </c>
      <c r="C4">
        <v>1.5</v>
      </c>
      <c r="F4">
        <v>1.0</v>
      </c>
      <c r="H4">
        <v>8.0</v>
      </c>
      <c r="I4">
        <v>1.0</v>
      </c>
      <c r="J4">
        <v>1.0</v>
      </c>
      <c r="O4">
        <v>3.0</v>
      </c>
      <c r="U4">
        <v>1.0</v>
      </c>
      <c r="X4">
        <v>1.0</v>
      </c>
    </row>
    <row r="5" ht="12.0" customHeight="1">
      <c r="A5" s="43" t="s">
        <v>124</v>
      </c>
      <c r="B5">
        <f t="shared" si="1"/>
        <v>0</v>
      </c>
      <c r="C5">
        <v>1.5</v>
      </c>
      <c r="F5">
        <v>1.0</v>
      </c>
      <c r="G5">
        <v>2.0</v>
      </c>
      <c r="H5">
        <v>8.0</v>
      </c>
      <c r="I5">
        <v>1.0</v>
      </c>
      <c r="O5">
        <v>3.0</v>
      </c>
      <c r="U5">
        <v>1.0</v>
      </c>
      <c r="X5">
        <v>1.0</v>
      </c>
    </row>
    <row r="6" ht="12.0" customHeight="1">
      <c r="A6" s="43" t="s">
        <v>125</v>
      </c>
      <c r="B6">
        <f t="shared" si="1"/>
        <v>0</v>
      </c>
      <c r="C6">
        <v>1.5</v>
      </c>
      <c r="F6">
        <v>1.0</v>
      </c>
      <c r="H6">
        <v>8.0</v>
      </c>
      <c r="I6">
        <v>1.0</v>
      </c>
      <c r="J6">
        <v>1.0</v>
      </c>
      <c r="O6">
        <v>3.0</v>
      </c>
      <c r="U6">
        <v>1.0</v>
      </c>
      <c r="X6">
        <v>1.0</v>
      </c>
    </row>
    <row r="7" ht="12.0" customHeight="1">
      <c r="A7" s="35" t="s">
        <v>126</v>
      </c>
      <c r="B7">
        <f t="shared" si="1"/>
        <v>0</v>
      </c>
      <c r="C7">
        <v>1.5</v>
      </c>
      <c r="F7">
        <v>0.0</v>
      </c>
      <c r="H7">
        <v>8.0</v>
      </c>
      <c r="I7">
        <v>1.0</v>
      </c>
      <c r="J7">
        <v>1.0</v>
      </c>
      <c r="O7">
        <v>3.0</v>
      </c>
      <c r="U7">
        <v>1.0</v>
      </c>
      <c r="X7">
        <v>1.0</v>
      </c>
    </row>
    <row r="8" ht="12.0" customHeight="1">
      <c r="A8" s="43" t="s">
        <v>127</v>
      </c>
      <c r="B8">
        <f t="shared" si="1"/>
        <v>1</v>
      </c>
      <c r="C8">
        <v>1.5</v>
      </c>
      <c r="F8">
        <v>1.0</v>
      </c>
      <c r="H8">
        <v>8.0</v>
      </c>
      <c r="I8">
        <v>1.0</v>
      </c>
      <c r="J8">
        <v>1.0</v>
      </c>
      <c r="O8">
        <v>3.0</v>
      </c>
      <c r="U8">
        <v>1.0</v>
      </c>
      <c r="V8">
        <v>1.0</v>
      </c>
      <c r="X8">
        <v>1.0</v>
      </c>
    </row>
    <row r="9" ht="12.0" customHeight="1">
      <c r="A9" s="35" t="s">
        <v>128</v>
      </c>
      <c r="B9">
        <f t="shared" si="1"/>
        <v>0.5</v>
      </c>
      <c r="C9">
        <v>1.5</v>
      </c>
      <c r="F9">
        <v>0.0</v>
      </c>
      <c r="G9">
        <v>6.0</v>
      </c>
      <c r="H9">
        <v>8.0</v>
      </c>
      <c r="I9">
        <v>1.0</v>
      </c>
      <c r="O9">
        <v>3.0</v>
      </c>
      <c r="U9">
        <v>1.0</v>
      </c>
      <c r="X9">
        <v>1.0</v>
      </c>
      <c r="Y9">
        <v>1.0</v>
      </c>
    </row>
    <row r="10" ht="12.0" customHeight="1">
      <c r="A10" s="39" t="s">
        <v>129</v>
      </c>
    </row>
    <row r="11" ht="12.0" customHeight="1">
      <c r="A11" s="38" t="s">
        <v>130</v>
      </c>
    </row>
    <row r="12" ht="12.0" customHeight="1">
      <c r="A12" s="38" t="s">
        <v>131</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c r="O18" s="2"/>
      <c r="P18" s="2"/>
      <c r="Q18" s="2"/>
      <c r="R18" s="2"/>
      <c r="S18" s="2"/>
      <c r="T18" s="2"/>
      <c r="U18" s="2"/>
      <c r="V18" s="2"/>
      <c r="W18" s="2"/>
      <c r="X18" s="2"/>
      <c r="Y18" s="2"/>
      <c r="Z18" s="2"/>
      <c r="AA18" s="2"/>
    </row>
    <row r="19" ht="12.0" customHeight="1"/>
    <row r="20" ht="12.0" customHeight="1">
      <c r="B20" t="s">
        <v>143</v>
      </c>
      <c r="E20" t="s">
        <v>137</v>
      </c>
      <c r="O20" s="2"/>
      <c r="P20" s="2" t="s">
        <v>150</v>
      </c>
      <c r="Q20" s="2"/>
    </row>
    <row r="21" ht="12.0" customHeight="1">
      <c r="B21" t="s">
        <v>139</v>
      </c>
      <c r="C21" t="s">
        <v>140</v>
      </c>
      <c r="D21" t="s">
        <v>141</v>
      </c>
      <c r="E21" t="s">
        <v>139</v>
      </c>
      <c r="F21" t="s">
        <v>140</v>
      </c>
      <c r="G21" t="s">
        <v>141</v>
      </c>
      <c r="H21" t="s">
        <v>142</v>
      </c>
      <c r="I21" t="s">
        <v>4</v>
      </c>
      <c r="P21" s="44" t="s">
        <v>124</v>
      </c>
      <c r="Q21" s="40" t="s">
        <v>128</v>
      </c>
    </row>
    <row r="22" ht="12.0" customHeight="1">
      <c r="A22" s="35" t="s">
        <v>121</v>
      </c>
      <c r="C22">
        <v>2.0</v>
      </c>
      <c r="D22">
        <f t="shared" ref="D22:D29" si="2">B22/C22</f>
        <v>0</v>
      </c>
      <c r="F22">
        <v>1.0</v>
      </c>
      <c r="G22">
        <f t="shared" ref="G22:G29" si="3">E22/F22</f>
        <v>0</v>
      </c>
      <c r="H22">
        <f t="shared" ref="H22:H29" si="4">D22+G22</f>
        <v>0</v>
      </c>
      <c r="O22" s="40" t="s">
        <v>121</v>
      </c>
      <c r="P22" s="41"/>
      <c r="Q22" s="41">
        <v>1.0</v>
      </c>
    </row>
    <row r="23" ht="12.0" customHeight="1">
      <c r="A23" s="35" t="s">
        <v>122</v>
      </c>
      <c r="B23">
        <v>1.0</v>
      </c>
      <c r="C23">
        <v>2.0</v>
      </c>
      <c r="D23">
        <f t="shared" si="2"/>
        <v>0.5</v>
      </c>
      <c r="F23">
        <v>1.0</v>
      </c>
      <c r="G23">
        <f t="shared" si="3"/>
        <v>0</v>
      </c>
      <c r="H23">
        <f t="shared" si="4"/>
        <v>0.5</v>
      </c>
      <c r="O23" s="40" t="s">
        <v>122</v>
      </c>
      <c r="P23" s="41"/>
      <c r="Q23" s="41">
        <v>1.0</v>
      </c>
    </row>
    <row r="24" ht="12.0" customHeight="1">
      <c r="A24" s="35" t="s">
        <v>123</v>
      </c>
      <c r="C24">
        <v>2.0</v>
      </c>
      <c r="D24">
        <f t="shared" si="2"/>
        <v>0</v>
      </c>
      <c r="F24">
        <v>1.0</v>
      </c>
      <c r="G24">
        <f t="shared" si="3"/>
        <v>0</v>
      </c>
      <c r="H24">
        <f t="shared" si="4"/>
        <v>0</v>
      </c>
      <c r="O24" s="40" t="s">
        <v>123</v>
      </c>
      <c r="P24" s="41"/>
      <c r="Q24" s="41">
        <v>1.0</v>
      </c>
    </row>
    <row r="25" ht="12.0" customHeight="1">
      <c r="A25" s="43" t="s">
        <v>124</v>
      </c>
      <c r="C25">
        <v>2.0</v>
      </c>
      <c r="D25">
        <f t="shared" si="2"/>
        <v>0</v>
      </c>
      <c r="F25">
        <v>1.0</v>
      </c>
      <c r="G25">
        <f t="shared" si="3"/>
        <v>0</v>
      </c>
      <c r="H25">
        <f t="shared" si="4"/>
        <v>0</v>
      </c>
      <c r="O25" s="44" t="s">
        <v>124</v>
      </c>
      <c r="P25" s="41"/>
      <c r="Q25" s="41">
        <v>1.0</v>
      </c>
    </row>
    <row r="26" ht="12.0" customHeight="1">
      <c r="A26" s="43" t="s">
        <v>125</v>
      </c>
      <c r="C26">
        <v>2.0</v>
      </c>
      <c r="D26">
        <f t="shared" si="2"/>
        <v>0</v>
      </c>
      <c r="F26">
        <v>1.0</v>
      </c>
      <c r="G26">
        <f t="shared" si="3"/>
        <v>0</v>
      </c>
      <c r="H26">
        <f t="shared" si="4"/>
        <v>0</v>
      </c>
      <c r="O26" s="44" t="s">
        <v>125</v>
      </c>
      <c r="P26" s="41"/>
      <c r="Q26" s="41">
        <v>1.0</v>
      </c>
    </row>
    <row r="27" ht="12.0" customHeight="1">
      <c r="A27" s="35" t="s">
        <v>126</v>
      </c>
      <c r="C27">
        <v>2.0</v>
      </c>
      <c r="D27">
        <f t="shared" si="2"/>
        <v>0</v>
      </c>
      <c r="F27">
        <v>1.0</v>
      </c>
      <c r="G27">
        <f t="shared" si="3"/>
        <v>0</v>
      </c>
      <c r="H27">
        <f t="shared" si="4"/>
        <v>0</v>
      </c>
      <c r="O27" s="40" t="s">
        <v>126</v>
      </c>
      <c r="P27" s="41">
        <v>1.0</v>
      </c>
      <c r="Q27" s="41"/>
    </row>
    <row r="28" ht="12.0" customHeight="1">
      <c r="A28" s="43" t="s">
        <v>127</v>
      </c>
      <c r="C28">
        <v>2.0</v>
      </c>
      <c r="D28">
        <f t="shared" si="2"/>
        <v>0</v>
      </c>
      <c r="E28">
        <v>1.0</v>
      </c>
      <c r="F28">
        <v>1.0</v>
      </c>
      <c r="G28">
        <f t="shared" si="3"/>
        <v>1</v>
      </c>
      <c r="H28">
        <f t="shared" si="4"/>
        <v>1</v>
      </c>
      <c r="O28" s="44" t="s">
        <v>127</v>
      </c>
      <c r="P28" s="41"/>
      <c r="Q28" s="41">
        <v>1.0</v>
      </c>
    </row>
    <row r="29" ht="12.0" customHeight="1">
      <c r="A29" s="35" t="s">
        <v>128</v>
      </c>
      <c r="B29">
        <v>1.0</v>
      </c>
      <c r="C29">
        <v>2.0</v>
      </c>
      <c r="D29">
        <f t="shared" si="2"/>
        <v>0.5</v>
      </c>
      <c r="F29">
        <v>1.0</v>
      </c>
      <c r="G29">
        <f t="shared" si="3"/>
        <v>0</v>
      </c>
      <c r="H29">
        <f t="shared" si="4"/>
        <v>0.5</v>
      </c>
      <c r="O29" s="40" t="s">
        <v>128</v>
      </c>
      <c r="P29" s="41">
        <v>1.0</v>
      </c>
      <c r="Q29" s="41"/>
    </row>
    <row r="30" ht="12.0" customHeight="1">
      <c r="A30" s="39" t="s">
        <v>129</v>
      </c>
      <c r="O30" s="42" t="s">
        <v>129</v>
      </c>
      <c r="P30" s="42"/>
      <c r="Q30" s="42"/>
    </row>
    <row r="31" ht="12.0" customHeight="1">
      <c r="A31" s="38" t="s">
        <v>130</v>
      </c>
      <c r="O31" s="42" t="s">
        <v>130</v>
      </c>
      <c r="P31" s="42"/>
      <c r="Q31" s="42"/>
    </row>
    <row r="32" ht="12.0" customHeight="1">
      <c r="A32" s="38" t="s">
        <v>131</v>
      </c>
      <c r="O32" s="42" t="s">
        <v>131</v>
      </c>
      <c r="P32" s="42"/>
      <c r="Q32" s="42"/>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P38">
        <f t="shared" ref="P38:Q38" si="5">SUM(P22:P37)</f>
        <v>2</v>
      </c>
      <c r="Q38">
        <f t="shared" si="5"/>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0" si="1">H22</f>
        <v>0</v>
      </c>
      <c r="C2">
        <v>2.0</v>
      </c>
      <c r="F2">
        <v>1.0</v>
      </c>
      <c r="H2">
        <v>9.0</v>
      </c>
      <c r="I2">
        <v>1.0</v>
      </c>
      <c r="J2">
        <v>1.0</v>
      </c>
      <c r="O2">
        <v>3.0</v>
      </c>
      <c r="S2">
        <v>1.0</v>
      </c>
      <c r="U2">
        <v>1.0</v>
      </c>
    </row>
    <row r="3" ht="12.0" customHeight="1">
      <c r="A3" s="35" t="s">
        <v>122</v>
      </c>
      <c r="B3">
        <f t="shared" si="1"/>
        <v>0</v>
      </c>
      <c r="C3">
        <v>2.0</v>
      </c>
      <c r="F3">
        <v>1.0</v>
      </c>
      <c r="H3">
        <v>9.0</v>
      </c>
      <c r="I3">
        <v>1.0</v>
      </c>
      <c r="J3">
        <v>1.0</v>
      </c>
      <c r="O3">
        <v>3.0</v>
      </c>
      <c r="S3">
        <v>1.0</v>
      </c>
      <c r="U3">
        <v>1.0</v>
      </c>
    </row>
    <row r="4" ht="12.0" customHeight="1">
      <c r="A4" s="35" t="s">
        <v>123</v>
      </c>
      <c r="B4">
        <f t="shared" si="1"/>
        <v>1</v>
      </c>
      <c r="C4">
        <v>2.0</v>
      </c>
      <c r="F4">
        <v>1.0</v>
      </c>
      <c r="H4">
        <v>9.0</v>
      </c>
      <c r="I4">
        <v>1.0</v>
      </c>
      <c r="J4">
        <v>1.0</v>
      </c>
      <c r="O4">
        <v>3.0</v>
      </c>
      <c r="S4">
        <v>1.0</v>
      </c>
      <c r="U4">
        <v>1.0</v>
      </c>
      <c r="V4">
        <v>1.0</v>
      </c>
    </row>
    <row r="5" ht="12.0" customHeight="1">
      <c r="A5" s="43" t="s">
        <v>124</v>
      </c>
      <c r="B5">
        <f t="shared" si="1"/>
        <v>0</v>
      </c>
      <c r="C5">
        <v>2.0</v>
      </c>
      <c r="F5">
        <v>0.0</v>
      </c>
      <c r="H5">
        <v>9.0</v>
      </c>
      <c r="I5">
        <v>1.0</v>
      </c>
      <c r="J5">
        <v>1.0</v>
      </c>
      <c r="O5">
        <v>3.0</v>
      </c>
      <c r="S5">
        <v>1.0</v>
      </c>
      <c r="U5">
        <v>1.0</v>
      </c>
    </row>
    <row r="6" ht="12.0" customHeight="1">
      <c r="A6" s="43" t="s">
        <v>125</v>
      </c>
      <c r="B6">
        <f t="shared" si="1"/>
        <v>0</v>
      </c>
      <c r="C6">
        <v>2.0</v>
      </c>
      <c r="F6">
        <v>0.0</v>
      </c>
      <c r="H6">
        <v>9.0</v>
      </c>
      <c r="I6">
        <v>1.0</v>
      </c>
      <c r="J6">
        <v>1.0</v>
      </c>
      <c r="O6">
        <v>3.0</v>
      </c>
      <c r="S6">
        <v>1.0</v>
      </c>
      <c r="U6">
        <v>1.0</v>
      </c>
    </row>
    <row r="7" ht="12.0" customHeight="1">
      <c r="A7" s="35" t="s">
        <v>126</v>
      </c>
      <c r="B7">
        <f t="shared" si="1"/>
        <v>0</v>
      </c>
      <c r="C7">
        <v>2.0</v>
      </c>
      <c r="F7">
        <v>1.0</v>
      </c>
      <c r="H7">
        <v>9.0</v>
      </c>
      <c r="I7">
        <v>1.0</v>
      </c>
      <c r="J7">
        <v>1.0</v>
      </c>
      <c r="O7">
        <v>3.0</v>
      </c>
      <c r="S7">
        <v>1.0</v>
      </c>
      <c r="U7">
        <v>1.0</v>
      </c>
    </row>
    <row r="8" ht="12.0" customHeight="1">
      <c r="A8" s="43" t="s">
        <v>127</v>
      </c>
      <c r="B8">
        <f t="shared" si="1"/>
        <v>0</v>
      </c>
      <c r="C8">
        <v>2.0</v>
      </c>
      <c r="F8">
        <v>0.0</v>
      </c>
      <c r="H8">
        <v>9.0</v>
      </c>
      <c r="I8">
        <v>1.0</v>
      </c>
      <c r="J8">
        <v>1.0</v>
      </c>
      <c r="O8">
        <v>3.0</v>
      </c>
      <c r="S8">
        <v>1.0</v>
      </c>
      <c r="U8">
        <v>1.0</v>
      </c>
    </row>
    <row r="9" ht="12.0" customHeight="1">
      <c r="A9" s="35" t="s">
        <v>128</v>
      </c>
      <c r="B9">
        <f t="shared" si="1"/>
        <v>1</v>
      </c>
      <c r="C9">
        <v>2.0</v>
      </c>
      <c r="F9">
        <v>1.0</v>
      </c>
      <c r="G9">
        <v>4.0</v>
      </c>
      <c r="H9">
        <v>9.0</v>
      </c>
      <c r="I9">
        <v>1.0</v>
      </c>
      <c r="O9">
        <v>3.0</v>
      </c>
      <c r="S9">
        <v>1.0</v>
      </c>
      <c r="T9">
        <v>1.0</v>
      </c>
      <c r="U9">
        <v>1.0</v>
      </c>
    </row>
    <row r="10" ht="12.0" customHeight="1">
      <c r="A10" s="37" t="s">
        <v>129</v>
      </c>
      <c r="B10">
        <f t="shared" si="1"/>
        <v>0</v>
      </c>
      <c r="C10">
        <v>2.0</v>
      </c>
      <c r="F10">
        <v>0.0</v>
      </c>
      <c r="G10">
        <v>5.0</v>
      </c>
      <c r="H10">
        <v>9.0</v>
      </c>
      <c r="I10">
        <v>1.0</v>
      </c>
      <c r="O10">
        <v>3.0</v>
      </c>
      <c r="S10">
        <v>1.0</v>
      </c>
      <c r="U10">
        <v>1.0</v>
      </c>
    </row>
    <row r="11" ht="12.0" customHeight="1">
      <c r="A11" s="38" t="s">
        <v>130</v>
      </c>
    </row>
    <row r="12" ht="12.0" customHeight="1">
      <c r="A12" s="38" t="s">
        <v>131</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c r="O18" s="2"/>
      <c r="P18" s="2"/>
      <c r="Q18" s="2"/>
      <c r="R18" s="2"/>
      <c r="S18" s="2"/>
      <c r="T18" s="2"/>
      <c r="U18" s="2"/>
      <c r="V18" s="2"/>
      <c r="W18" s="2"/>
      <c r="X18" s="2"/>
      <c r="Y18" s="2"/>
      <c r="Z18" s="2"/>
      <c r="AA18" s="2"/>
    </row>
    <row r="19" ht="12.0" customHeight="1"/>
    <row r="20" ht="12.0" customHeight="1">
      <c r="B20" t="s">
        <v>143</v>
      </c>
      <c r="E20" t="s">
        <v>137</v>
      </c>
      <c r="O20" s="2"/>
      <c r="P20" s="2" t="s">
        <v>151</v>
      </c>
      <c r="Q20" s="2"/>
    </row>
    <row r="21" ht="12.0" customHeight="1">
      <c r="B21" t="s">
        <v>139</v>
      </c>
      <c r="C21" t="s">
        <v>140</v>
      </c>
      <c r="D21" t="s">
        <v>141</v>
      </c>
      <c r="E21" t="s">
        <v>139</v>
      </c>
      <c r="F21" t="s">
        <v>140</v>
      </c>
      <c r="G21" t="s">
        <v>141</v>
      </c>
      <c r="H21" t="s">
        <v>142</v>
      </c>
      <c r="I21" t="s">
        <v>4</v>
      </c>
      <c r="P21" s="40" t="s">
        <v>128</v>
      </c>
      <c r="Q21" s="44" t="s">
        <v>129</v>
      </c>
    </row>
    <row r="22" ht="12.0" customHeight="1">
      <c r="A22" s="35" t="s">
        <v>121</v>
      </c>
      <c r="C22">
        <v>1.0</v>
      </c>
      <c r="D22">
        <f t="shared" ref="D22:D30" si="2">B22/C22</f>
        <v>0</v>
      </c>
      <c r="F22">
        <v>1.0</v>
      </c>
      <c r="G22">
        <f t="shared" ref="G22:G30" si="3">E22/F22</f>
        <v>0</v>
      </c>
      <c r="H22">
        <f t="shared" ref="H22:H30" si="4">D22+G22</f>
        <v>0</v>
      </c>
      <c r="O22" s="40" t="s">
        <v>121</v>
      </c>
      <c r="P22" s="41"/>
      <c r="Q22" s="41">
        <v>1.0</v>
      </c>
    </row>
    <row r="23" ht="12.0" customHeight="1">
      <c r="A23" s="35" t="s">
        <v>122</v>
      </c>
      <c r="C23">
        <v>1.0</v>
      </c>
      <c r="D23">
        <f t="shared" si="2"/>
        <v>0</v>
      </c>
      <c r="F23">
        <v>1.0</v>
      </c>
      <c r="G23">
        <f t="shared" si="3"/>
        <v>0</v>
      </c>
      <c r="H23">
        <f t="shared" si="4"/>
        <v>0</v>
      </c>
      <c r="O23" s="40" t="s">
        <v>122</v>
      </c>
      <c r="P23" s="41"/>
      <c r="Q23" s="41">
        <v>1.0</v>
      </c>
    </row>
    <row r="24" ht="12.0" customHeight="1">
      <c r="A24" s="35" t="s">
        <v>123</v>
      </c>
      <c r="C24">
        <v>1.0</v>
      </c>
      <c r="D24">
        <f t="shared" si="2"/>
        <v>0</v>
      </c>
      <c r="E24">
        <v>1.0</v>
      </c>
      <c r="F24">
        <v>1.0</v>
      </c>
      <c r="G24">
        <f t="shared" si="3"/>
        <v>1</v>
      </c>
      <c r="H24">
        <f t="shared" si="4"/>
        <v>1</v>
      </c>
      <c r="O24" s="40" t="s">
        <v>123</v>
      </c>
      <c r="P24" s="41"/>
      <c r="Q24" s="41">
        <v>1.0</v>
      </c>
    </row>
    <row r="25" ht="12.0" customHeight="1">
      <c r="A25" s="43" t="s">
        <v>124</v>
      </c>
      <c r="C25">
        <v>1.0</v>
      </c>
      <c r="D25">
        <f t="shared" si="2"/>
        <v>0</v>
      </c>
      <c r="F25">
        <v>1.0</v>
      </c>
      <c r="G25">
        <f t="shared" si="3"/>
        <v>0</v>
      </c>
      <c r="H25">
        <f t="shared" si="4"/>
        <v>0</v>
      </c>
      <c r="O25" s="44" t="s">
        <v>124</v>
      </c>
      <c r="P25" s="41">
        <v>1.0</v>
      </c>
      <c r="Q25" s="41"/>
    </row>
    <row r="26" ht="12.0" customHeight="1">
      <c r="A26" s="43" t="s">
        <v>125</v>
      </c>
      <c r="C26">
        <v>1.0</v>
      </c>
      <c r="D26">
        <f t="shared" si="2"/>
        <v>0</v>
      </c>
      <c r="F26">
        <v>1.0</v>
      </c>
      <c r="G26">
        <f t="shared" si="3"/>
        <v>0</v>
      </c>
      <c r="H26">
        <f t="shared" si="4"/>
        <v>0</v>
      </c>
      <c r="O26" s="44" t="s">
        <v>125</v>
      </c>
      <c r="P26" s="41">
        <v>1.0</v>
      </c>
      <c r="Q26" s="41"/>
    </row>
    <row r="27" ht="12.0" customHeight="1">
      <c r="A27" s="35" t="s">
        <v>126</v>
      </c>
      <c r="C27">
        <v>1.0</v>
      </c>
      <c r="D27">
        <f t="shared" si="2"/>
        <v>0</v>
      </c>
      <c r="F27">
        <v>1.0</v>
      </c>
      <c r="G27">
        <f t="shared" si="3"/>
        <v>0</v>
      </c>
      <c r="H27">
        <f t="shared" si="4"/>
        <v>0</v>
      </c>
      <c r="O27" s="40" t="s">
        <v>126</v>
      </c>
      <c r="P27" s="41"/>
      <c r="Q27" s="41">
        <v>1.0</v>
      </c>
    </row>
    <row r="28" ht="12.0" customHeight="1">
      <c r="A28" s="43" t="s">
        <v>127</v>
      </c>
      <c r="C28">
        <v>1.0</v>
      </c>
      <c r="D28">
        <f t="shared" si="2"/>
        <v>0</v>
      </c>
      <c r="F28">
        <v>1.0</v>
      </c>
      <c r="G28">
        <f t="shared" si="3"/>
        <v>0</v>
      </c>
      <c r="H28">
        <f t="shared" si="4"/>
        <v>0</v>
      </c>
      <c r="O28" s="44" t="s">
        <v>127</v>
      </c>
      <c r="P28" s="41">
        <v>1.0</v>
      </c>
      <c r="Q28" s="41"/>
    </row>
    <row r="29" ht="12.0" customHeight="1">
      <c r="A29" s="35" t="s">
        <v>128</v>
      </c>
      <c r="B29">
        <v>1.0</v>
      </c>
      <c r="C29">
        <v>1.0</v>
      </c>
      <c r="D29">
        <f t="shared" si="2"/>
        <v>1</v>
      </c>
      <c r="F29">
        <v>1.0</v>
      </c>
      <c r="G29">
        <f t="shared" si="3"/>
        <v>0</v>
      </c>
      <c r="H29">
        <f t="shared" si="4"/>
        <v>1</v>
      </c>
      <c r="O29" s="40" t="s">
        <v>128</v>
      </c>
      <c r="P29" s="41"/>
      <c r="Q29" s="41">
        <v>1.0</v>
      </c>
    </row>
    <row r="30" ht="12.0" customHeight="1">
      <c r="A30" s="37" t="s">
        <v>129</v>
      </c>
      <c r="C30">
        <v>1.0</v>
      </c>
      <c r="D30">
        <f t="shared" si="2"/>
        <v>0</v>
      </c>
      <c r="F30">
        <v>1.0</v>
      </c>
      <c r="G30">
        <f t="shared" si="3"/>
        <v>0</v>
      </c>
      <c r="H30">
        <f t="shared" si="4"/>
        <v>0</v>
      </c>
      <c r="O30" s="44" t="s">
        <v>129</v>
      </c>
      <c r="P30" s="41">
        <v>1.0</v>
      </c>
      <c r="Q30" s="41"/>
    </row>
    <row r="31" ht="12.0" customHeight="1">
      <c r="A31" s="38" t="s">
        <v>130</v>
      </c>
      <c r="O31" s="42" t="s">
        <v>130</v>
      </c>
      <c r="P31" s="42"/>
      <c r="Q31" s="42"/>
    </row>
    <row r="32" ht="12.0" customHeight="1">
      <c r="A32" s="38" t="s">
        <v>131</v>
      </c>
      <c r="O32" s="42" t="s">
        <v>131</v>
      </c>
      <c r="P32" s="42"/>
      <c r="Q32" s="42"/>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P38">
        <f t="shared" ref="P38:Q38" si="5">SUM(P22:P37)</f>
        <v>4</v>
      </c>
      <c r="Q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14" width="6.0"/>
    <col customWidth="1" min="15" max="15" width="7.86"/>
    <col customWidth="1" min="16" max="27" width="6.0"/>
  </cols>
  <sheetData>
    <row r="1" ht="12.0" customHeight="1">
      <c r="B1" t="s">
        <v>1</v>
      </c>
      <c r="C1" t="s">
        <v>2</v>
      </c>
      <c r="D1" t="s">
        <v>4</v>
      </c>
      <c r="F1" t="s">
        <v>5</v>
      </c>
      <c r="G1" t="s">
        <v>6</v>
      </c>
      <c r="H1" t="s">
        <v>7</v>
      </c>
      <c r="I1" t="s">
        <v>8</v>
      </c>
      <c r="J1" t="s">
        <v>10</v>
      </c>
      <c r="L1" t="s">
        <v>11</v>
      </c>
      <c r="O1" t="s">
        <v>119</v>
      </c>
      <c r="P1" t="s">
        <v>120</v>
      </c>
      <c r="S1" t="s">
        <v>15</v>
      </c>
      <c r="T1" t="s">
        <v>16</v>
      </c>
      <c r="U1" t="s">
        <v>17</v>
      </c>
      <c r="V1" t="s">
        <v>18</v>
      </c>
      <c r="X1" t="s">
        <v>21</v>
      </c>
      <c r="Y1" t="s">
        <v>22</v>
      </c>
      <c r="Z1" t="s">
        <v>23</v>
      </c>
      <c r="AA1" t="s">
        <v>24</v>
      </c>
    </row>
    <row r="2" ht="12.0" customHeight="1">
      <c r="A2" s="35" t="s">
        <v>121</v>
      </c>
      <c r="B2">
        <f t="shared" ref="B2:B11" si="1">H22</f>
        <v>0</v>
      </c>
      <c r="C2">
        <v>1.0</v>
      </c>
      <c r="F2">
        <v>1.0</v>
      </c>
      <c r="H2">
        <v>10.0</v>
      </c>
      <c r="I2">
        <v>1.0</v>
      </c>
      <c r="J2">
        <v>1.0</v>
      </c>
      <c r="O2">
        <v>3.0</v>
      </c>
      <c r="U2">
        <v>1.0</v>
      </c>
    </row>
    <row r="3" ht="12.0" customHeight="1">
      <c r="A3" s="35" t="s">
        <v>122</v>
      </c>
      <c r="B3">
        <f t="shared" si="1"/>
        <v>0</v>
      </c>
      <c r="C3">
        <v>1.0</v>
      </c>
      <c r="F3">
        <v>1.0</v>
      </c>
      <c r="G3">
        <v>5.0</v>
      </c>
      <c r="H3">
        <v>10.0</v>
      </c>
      <c r="I3">
        <v>1.0</v>
      </c>
      <c r="O3">
        <v>3.0</v>
      </c>
      <c r="U3">
        <v>1.0</v>
      </c>
    </row>
    <row r="4" ht="12.0" customHeight="1">
      <c r="A4" s="35" t="s">
        <v>123</v>
      </c>
      <c r="B4">
        <f t="shared" si="1"/>
        <v>1</v>
      </c>
      <c r="C4">
        <v>1.0</v>
      </c>
      <c r="F4">
        <v>1.0</v>
      </c>
      <c r="H4">
        <v>10.0</v>
      </c>
      <c r="I4">
        <v>1.0</v>
      </c>
      <c r="J4">
        <v>1.0</v>
      </c>
      <c r="O4">
        <v>3.0</v>
      </c>
      <c r="U4">
        <v>1.0</v>
      </c>
      <c r="V4">
        <v>1.0</v>
      </c>
    </row>
    <row r="5" ht="12.0" customHeight="1">
      <c r="A5" s="43" t="s">
        <v>124</v>
      </c>
      <c r="B5">
        <f t="shared" si="1"/>
        <v>0</v>
      </c>
      <c r="C5">
        <v>1.0</v>
      </c>
      <c r="F5">
        <v>0.0</v>
      </c>
      <c r="H5">
        <v>10.0</v>
      </c>
      <c r="I5">
        <v>1.0</v>
      </c>
      <c r="J5">
        <v>1.0</v>
      </c>
      <c r="O5">
        <v>3.0</v>
      </c>
      <c r="U5">
        <v>1.0</v>
      </c>
    </row>
    <row r="6" ht="12.0" customHeight="1">
      <c r="A6" s="43" t="s">
        <v>125</v>
      </c>
      <c r="B6">
        <f t="shared" si="1"/>
        <v>0</v>
      </c>
      <c r="C6">
        <v>1.0</v>
      </c>
      <c r="F6">
        <v>0.0</v>
      </c>
      <c r="H6">
        <v>10.0</v>
      </c>
      <c r="I6">
        <v>1.0</v>
      </c>
      <c r="J6">
        <v>1.0</v>
      </c>
      <c r="O6">
        <v>3.0</v>
      </c>
      <c r="U6">
        <v>1.0</v>
      </c>
    </row>
    <row r="7" ht="12.0" customHeight="1">
      <c r="A7" s="35" t="s">
        <v>126</v>
      </c>
      <c r="B7">
        <f t="shared" si="1"/>
        <v>0</v>
      </c>
      <c r="C7">
        <v>1.0</v>
      </c>
      <c r="F7">
        <v>1.0</v>
      </c>
      <c r="H7">
        <v>10.0</v>
      </c>
      <c r="I7">
        <v>1.0</v>
      </c>
      <c r="J7">
        <v>1.0</v>
      </c>
      <c r="O7">
        <v>3.0</v>
      </c>
      <c r="U7">
        <v>1.0</v>
      </c>
    </row>
    <row r="8" ht="12.0" customHeight="1">
      <c r="A8" s="43" t="s">
        <v>127</v>
      </c>
      <c r="B8">
        <f t="shared" si="1"/>
        <v>0</v>
      </c>
      <c r="C8">
        <v>1.0</v>
      </c>
      <c r="F8">
        <v>0.0</v>
      </c>
      <c r="H8">
        <v>10.0</v>
      </c>
      <c r="I8">
        <v>1.0</v>
      </c>
      <c r="J8">
        <v>1.0</v>
      </c>
      <c r="O8">
        <v>3.0</v>
      </c>
      <c r="U8">
        <v>1.0</v>
      </c>
    </row>
    <row r="9" ht="12.0" customHeight="1">
      <c r="A9" s="35" t="s">
        <v>128</v>
      </c>
      <c r="B9">
        <f t="shared" si="1"/>
        <v>0</v>
      </c>
      <c r="C9">
        <v>1.0</v>
      </c>
      <c r="F9">
        <v>1.0</v>
      </c>
      <c r="H9">
        <v>10.0</v>
      </c>
      <c r="I9">
        <v>1.0</v>
      </c>
      <c r="J9">
        <v>1.0</v>
      </c>
      <c r="O9">
        <v>3.0</v>
      </c>
      <c r="U9">
        <v>1.0</v>
      </c>
    </row>
    <row r="10" ht="12.0" customHeight="1">
      <c r="A10" s="37" t="s">
        <v>129</v>
      </c>
      <c r="B10">
        <f t="shared" si="1"/>
        <v>0</v>
      </c>
      <c r="C10">
        <v>1.0</v>
      </c>
      <c r="F10">
        <v>0.0</v>
      </c>
      <c r="H10">
        <v>10.0</v>
      </c>
      <c r="I10">
        <v>1.0</v>
      </c>
      <c r="J10">
        <v>1.0</v>
      </c>
      <c r="O10">
        <v>3.0</v>
      </c>
      <c r="U10">
        <v>1.0</v>
      </c>
    </row>
    <row r="11" ht="12.0" customHeight="1">
      <c r="A11" s="43" t="s">
        <v>130</v>
      </c>
      <c r="B11">
        <f t="shared" si="1"/>
        <v>0</v>
      </c>
      <c r="C11">
        <v>1.0</v>
      </c>
      <c r="F11">
        <v>0.0</v>
      </c>
      <c r="G11">
        <v>5.0</v>
      </c>
      <c r="H11">
        <v>10.0</v>
      </c>
      <c r="I11">
        <v>1.0</v>
      </c>
      <c r="O11">
        <v>3.0</v>
      </c>
      <c r="U11">
        <v>1.0</v>
      </c>
    </row>
    <row r="12" ht="12.0" customHeight="1">
      <c r="A12" s="38" t="s">
        <v>131</v>
      </c>
    </row>
    <row r="13" ht="12.0" customHeight="1">
      <c r="A13" s="38" t="s">
        <v>132</v>
      </c>
    </row>
    <row r="14" ht="12.0" customHeight="1">
      <c r="A14" s="38" t="s">
        <v>133</v>
      </c>
    </row>
    <row r="15" ht="12.0" customHeight="1">
      <c r="A15" s="38" t="s">
        <v>134</v>
      </c>
    </row>
    <row r="16" ht="12.0" customHeight="1">
      <c r="A16" s="38" t="s">
        <v>135</v>
      </c>
    </row>
    <row r="17" ht="12.0" customHeight="1">
      <c r="A17" s="38" t="s">
        <v>136</v>
      </c>
    </row>
    <row r="18" ht="12.0" customHeight="1">
      <c r="F18" t="s">
        <v>152</v>
      </c>
      <c r="O18" s="2"/>
      <c r="P18" s="2"/>
      <c r="Q18" s="2"/>
      <c r="R18" s="2"/>
      <c r="S18" s="2"/>
      <c r="T18" s="2"/>
      <c r="U18" s="2"/>
      <c r="V18" s="2"/>
      <c r="W18" s="2"/>
      <c r="X18" s="2"/>
      <c r="Y18" s="2"/>
      <c r="Z18" s="2"/>
      <c r="AA18" s="2"/>
    </row>
    <row r="19" ht="12.0" customHeight="1"/>
    <row r="20" ht="12.0" customHeight="1">
      <c r="B20" t="s">
        <v>137</v>
      </c>
      <c r="O20" s="2"/>
      <c r="P20" s="2" t="s">
        <v>153</v>
      </c>
      <c r="Q20" s="2"/>
    </row>
    <row r="21" ht="12.0" customHeight="1">
      <c r="B21" t="s">
        <v>139</v>
      </c>
      <c r="C21" t="s">
        <v>140</v>
      </c>
      <c r="D21" t="s">
        <v>141</v>
      </c>
      <c r="H21" t="s">
        <v>142</v>
      </c>
      <c r="I21" t="s">
        <v>4</v>
      </c>
      <c r="P21" s="40" t="s">
        <v>122</v>
      </c>
      <c r="Q21" s="44" t="s">
        <v>130</v>
      </c>
    </row>
    <row r="22" ht="12.0" customHeight="1">
      <c r="A22" s="35" t="s">
        <v>121</v>
      </c>
      <c r="B22">
        <v>0.0</v>
      </c>
      <c r="C22">
        <v>1.0</v>
      </c>
      <c r="D22">
        <f t="shared" ref="D22:D31" si="2">B22/C22</f>
        <v>0</v>
      </c>
      <c r="H22">
        <f t="shared" ref="H22:H31" si="3">D22</f>
        <v>0</v>
      </c>
      <c r="O22" s="40" t="s">
        <v>121</v>
      </c>
      <c r="P22" s="41"/>
      <c r="Q22" s="41">
        <v>1.0</v>
      </c>
    </row>
    <row r="23" ht="12.0" customHeight="1">
      <c r="A23" s="35" t="s">
        <v>122</v>
      </c>
      <c r="B23">
        <v>0.0</v>
      </c>
      <c r="C23">
        <v>1.0</v>
      </c>
      <c r="D23">
        <f t="shared" si="2"/>
        <v>0</v>
      </c>
      <c r="H23">
        <f t="shared" si="3"/>
        <v>0</v>
      </c>
      <c r="O23" s="40" t="s">
        <v>122</v>
      </c>
      <c r="P23" s="41"/>
      <c r="Q23" s="41">
        <v>1.0</v>
      </c>
    </row>
    <row r="24" ht="12.0" customHeight="1">
      <c r="A24" s="35" t="s">
        <v>123</v>
      </c>
      <c r="B24">
        <v>1.0</v>
      </c>
      <c r="C24">
        <v>1.0</v>
      </c>
      <c r="D24">
        <f t="shared" si="2"/>
        <v>1</v>
      </c>
      <c r="H24">
        <f t="shared" si="3"/>
        <v>1</v>
      </c>
      <c r="O24" s="40" t="s">
        <v>123</v>
      </c>
      <c r="P24" s="41"/>
      <c r="Q24" s="41">
        <v>1.0</v>
      </c>
    </row>
    <row r="25" ht="12.0" customHeight="1">
      <c r="A25" s="43" t="s">
        <v>124</v>
      </c>
      <c r="B25">
        <v>0.0</v>
      </c>
      <c r="C25">
        <v>1.0</v>
      </c>
      <c r="D25">
        <f t="shared" si="2"/>
        <v>0</v>
      </c>
      <c r="H25">
        <f t="shared" si="3"/>
        <v>0</v>
      </c>
      <c r="O25" s="44" t="s">
        <v>124</v>
      </c>
      <c r="P25" s="41">
        <v>1.0</v>
      </c>
      <c r="Q25" s="41"/>
    </row>
    <row r="26" ht="12.0" customHeight="1">
      <c r="A26" s="43" t="s">
        <v>125</v>
      </c>
      <c r="B26">
        <v>0.0</v>
      </c>
      <c r="C26">
        <v>1.0</v>
      </c>
      <c r="D26">
        <f t="shared" si="2"/>
        <v>0</v>
      </c>
      <c r="H26">
        <f t="shared" si="3"/>
        <v>0</v>
      </c>
      <c r="O26" s="44" t="s">
        <v>125</v>
      </c>
      <c r="P26" s="41">
        <v>1.0</v>
      </c>
      <c r="Q26" s="41"/>
    </row>
    <row r="27" ht="12.0" customHeight="1">
      <c r="A27" s="35" t="s">
        <v>126</v>
      </c>
      <c r="B27">
        <v>0.0</v>
      </c>
      <c r="C27">
        <v>1.0</v>
      </c>
      <c r="D27">
        <f t="shared" si="2"/>
        <v>0</v>
      </c>
      <c r="H27">
        <f t="shared" si="3"/>
        <v>0</v>
      </c>
      <c r="O27" s="40" t="s">
        <v>126</v>
      </c>
      <c r="P27" s="41"/>
      <c r="Q27" s="41">
        <v>1.0</v>
      </c>
    </row>
    <row r="28" ht="12.0" customHeight="1">
      <c r="A28" s="43" t="s">
        <v>127</v>
      </c>
      <c r="B28">
        <v>0.0</v>
      </c>
      <c r="C28">
        <v>1.0</v>
      </c>
      <c r="D28">
        <f t="shared" si="2"/>
        <v>0</v>
      </c>
      <c r="H28">
        <f t="shared" si="3"/>
        <v>0</v>
      </c>
      <c r="O28" s="44" t="s">
        <v>127</v>
      </c>
      <c r="P28" s="41">
        <v>1.0</v>
      </c>
      <c r="Q28" s="41"/>
      <c r="S28" t="s">
        <v>154</v>
      </c>
    </row>
    <row r="29" ht="12.0" customHeight="1">
      <c r="A29" s="35" t="s">
        <v>128</v>
      </c>
      <c r="B29">
        <v>0.0</v>
      </c>
      <c r="C29">
        <v>1.0</v>
      </c>
      <c r="D29">
        <f t="shared" si="2"/>
        <v>0</v>
      </c>
      <c r="H29">
        <f t="shared" si="3"/>
        <v>0</v>
      </c>
      <c r="O29" s="40" t="s">
        <v>128</v>
      </c>
      <c r="P29" s="41"/>
      <c r="Q29" s="41">
        <v>1.0</v>
      </c>
      <c r="S29" t="s">
        <v>155</v>
      </c>
    </row>
    <row r="30" ht="12.0" customHeight="1">
      <c r="A30" s="37" t="s">
        <v>129</v>
      </c>
      <c r="B30">
        <v>0.0</v>
      </c>
      <c r="C30">
        <v>1.0</v>
      </c>
      <c r="D30">
        <f t="shared" si="2"/>
        <v>0</v>
      </c>
      <c r="H30">
        <f t="shared" si="3"/>
        <v>0</v>
      </c>
      <c r="O30" s="44" t="s">
        <v>129</v>
      </c>
      <c r="P30" s="41">
        <v>1.0</v>
      </c>
      <c r="Q30" s="41"/>
    </row>
    <row r="31" ht="12.0" customHeight="1">
      <c r="A31" s="43" t="s">
        <v>130</v>
      </c>
      <c r="B31">
        <v>0.0</v>
      </c>
      <c r="C31">
        <v>1.0</v>
      </c>
      <c r="D31">
        <f t="shared" si="2"/>
        <v>0</v>
      </c>
      <c r="H31">
        <f t="shared" si="3"/>
        <v>0</v>
      </c>
      <c r="O31" s="44" t="s">
        <v>130</v>
      </c>
      <c r="P31" s="41">
        <v>1.0</v>
      </c>
      <c r="Q31" s="41"/>
    </row>
    <row r="32" ht="12.0" customHeight="1">
      <c r="A32" s="38" t="s">
        <v>131</v>
      </c>
      <c r="O32" s="42" t="s">
        <v>131</v>
      </c>
      <c r="P32" s="42"/>
      <c r="Q32" s="42"/>
    </row>
    <row r="33" ht="12.0" customHeight="1">
      <c r="A33" s="38" t="s">
        <v>132</v>
      </c>
      <c r="O33" s="42" t="s">
        <v>132</v>
      </c>
      <c r="P33" s="42"/>
      <c r="Q33" s="42"/>
    </row>
    <row r="34" ht="12.0" customHeight="1">
      <c r="A34" s="38" t="s">
        <v>133</v>
      </c>
      <c r="O34" s="42" t="s">
        <v>133</v>
      </c>
      <c r="P34" s="42"/>
      <c r="Q34" s="42"/>
    </row>
    <row r="35" ht="12.0" customHeight="1">
      <c r="A35" s="38" t="s">
        <v>134</v>
      </c>
      <c r="O35" s="42" t="s">
        <v>134</v>
      </c>
      <c r="P35" s="42"/>
      <c r="Q35" s="42"/>
    </row>
    <row r="36" ht="12.0" customHeight="1">
      <c r="A36" s="38" t="s">
        <v>135</v>
      </c>
      <c r="O36" s="42" t="s">
        <v>135</v>
      </c>
      <c r="P36" s="42"/>
      <c r="Q36" s="42"/>
    </row>
    <row r="37" ht="12.0" customHeight="1">
      <c r="A37" s="38" t="s">
        <v>136</v>
      </c>
      <c r="O37" s="42" t="s">
        <v>136</v>
      </c>
      <c r="P37" s="42"/>
      <c r="Q37" s="42"/>
    </row>
    <row r="38" ht="12.0" customHeight="1">
      <c r="P38">
        <f t="shared" ref="P38:Q38" si="4">SUM(P22:P37)</f>
        <v>5</v>
      </c>
      <c r="Q38">
        <f t="shared" si="4"/>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