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2">
      <text>
        <t xml:space="preserve">Episode 1: Stranded</t>
      </text>
    </comment>
    <comment authorId="0" ref="D2">
      <text>
        <t xml:space="preserve">Episode 2: Suspicion</t>
      </text>
    </comment>
    <comment authorId="0" ref="E2">
      <text>
        <t xml:space="preserve">Episode 3: Trust No One</t>
      </text>
    </comment>
    <comment authorId="0" ref="F2">
      <text>
        <t xml:space="preserve">Episode 4: The Killing Fields</t>
      </text>
    </comment>
    <comment authorId="0" ref="G2">
      <text>
        <t xml:space="preserve">Episode 5: The Gloves Come Off</t>
      </text>
    </comment>
    <comment authorId="0" ref="H2">
      <text>
        <t xml:space="preserve">Episode 6: Trial by Fire</t>
      </text>
    </comment>
    <comment authorId="0" ref="I2">
      <text>
        <t xml:space="preserve">Episode 7: The Merge</t>
      </text>
    </comment>
    <comment authorId="0" ref="J2">
      <text>
        <t xml:space="preserve">Episode 8: Friends?</t>
      </text>
    </comment>
    <comment authorId="0" ref="K2">
      <text>
        <t xml:space="preserve">Episode 10: Honeymoon or Not?</t>
      </text>
    </comment>
    <comment authorId="0" ref="L2">
      <text>
        <t xml:space="preserve">Episode 11: Let's Make a Deal</t>
      </text>
    </comment>
    <comment authorId="0" ref="M2">
      <text>
        <t xml:space="preserve">Episode 12: No Longer Just a Game</t>
      </text>
    </comment>
    <comment authorId="0" ref="N2">
      <text>
        <t xml:space="preserve">Episode 13: Enough Is Enough</t>
      </text>
    </comment>
    <comment authorId="0" ref="O2">
      <text>
        <t xml:space="preserve">Episode 14: The Final Four</t>
      </text>
    </comment>
    <comment authorId="0" ref="P2">
      <text>
        <t xml:space="preserve">Episode 15: The Most Deserving</t>
      </text>
    </comment>
  </commentList>
</comments>
</file>

<file path=xl/sharedStrings.xml><?xml version="1.0" encoding="utf-8"?>
<sst xmlns="http://schemas.openxmlformats.org/spreadsheetml/2006/main" count="41" uniqueCount="40">
  <si>
    <t>Survivor Season 02: The Australian Outback - Confessionals Per Episode</t>
  </si>
  <si>
    <t>Castaway</t>
  </si>
  <si>
    <t>Ep. 1</t>
  </si>
  <si>
    <t>Ep. 2</t>
  </si>
  <si>
    <t>Ep. 3</t>
  </si>
  <si>
    <t>Ep. 4</t>
  </si>
  <si>
    <t>Ep. 5</t>
  </si>
  <si>
    <t>Ep. 6</t>
  </si>
  <si>
    <t>Ep. 7</t>
  </si>
  <si>
    <t>Ep. 8</t>
  </si>
  <si>
    <t>Ep. 10</t>
  </si>
  <si>
    <t>Ep. 11</t>
  </si>
  <si>
    <t>Ep. 12</t>
  </si>
  <si>
    <t>Ep. 13</t>
  </si>
  <si>
    <t>Ep. 14</t>
  </si>
  <si>
    <t>Ep. 15</t>
  </si>
  <si>
    <t>Total</t>
  </si>
  <si>
    <t>Average</t>
  </si>
  <si>
    <t>Percentage</t>
  </si>
  <si>
    <t>Tina</t>
  </si>
  <si>
    <t>Colby</t>
  </si>
  <si>
    <t>Keith</t>
  </si>
  <si>
    <t>Elisabeth</t>
  </si>
  <si>
    <t>Rodger</t>
  </si>
  <si>
    <t>Amber</t>
  </si>
  <si>
    <t>Nick</t>
  </si>
  <si>
    <t>Jerri</t>
  </si>
  <si>
    <t>Alicia</t>
  </si>
  <si>
    <t>Jeff</t>
  </si>
  <si>
    <t>Michael</t>
  </si>
  <si>
    <t>Kimmi</t>
  </si>
  <si>
    <t>Mitchell</t>
  </si>
  <si>
    <t>Maralyn</t>
  </si>
  <si>
    <t>Kel</t>
  </si>
  <si>
    <t>Debb</t>
  </si>
  <si>
    <t>Total Per Ep.</t>
  </si>
  <si>
    <t>Transcript</t>
  </si>
  <si>
    <t>Kucha</t>
  </si>
  <si>
    <t>Ogakor</t>
  </si>
  <si>
    <t>Barramundi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</si>
</sst>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</font>
    <font/>
    <font>
      <u/>
      <color rgb="FF0000FF"/>
    </font>
    <font>
      <u/>
      <color rgb="FF0000FF"/>
    </font>
    <font>
      <u/>
      <color rgb="FF0000FF"/>
    </font>
  </fonts>
  <fills count="6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  <fill>
      <patternFill patternType="solid">
        <fgColor rgb="FF00FFFF"/>
        <bgColor rgb="FF00FFFF"/>
      </patternFill>
    </fill>
    <fill>
      <patternFill patternType="solid">
        <fgColor rgb="FF000000"/>
        <bgColor rgb="FF000000"/>
      </patternFill>
    </fill>
  </fills>
  <borders count="7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FFFF"/>
      </left>
      <right style="thin">
        <color rgb="FFFFFFFF"/>
      </right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2" fillId="0" fontId="2" numFmtId="0" xfId="0" applyBorder="1" applyFont="1"/>
    <xf borderId="3" fillId="0" fontId="2" numFmtId="0" xfId="0" applyBorder="1" applyFont="1"/>
    <xf borderId="1" fillId="0" fontId="1" numFmtId="0" xfId="0" applyAlignment="1" applyBorder="1" applyFont="1">
      <alignment readingOrder="0"/>
    </xf>
    <xf borderId="4" fillId="0" fontId="1" numFmtId="0" xfId="0" applyAlignment="1" applyBorder="1" applyFont="1">
      <alignment horizontal="center" readingOrder="0"/>
    </xf>
    <xf borderId="4" fillId="0" fontId="1" numFmtId="2" xfId="0" applyAlignment="1" applyBorder="1" applyFont="1" applyNumberFormat="1">
      <alignment horizontal="center" readingOrder="0"/>
    </xf>
    <xf borderId="4" fillId="0" fontId="1" numFmtId="10" xfId="0" applyAlignment="1" applyBorder="1" applyFont="1" applyNumberFormat="1">
      <alignment horizontal="center" readingOrder="0"/>
    </xf>
    <xf borderId="4" fillId="0" fontId="2" numFmtId="0" xfId="0" applyAlignment="1" applyBorder="1" applyFont="1">
      <alignment readingOrder="0"/>
    </xf>
    <xf borderId="4" fillId="2" fontId="2" numFmtId="0" xfId="0" applyAlignment="1" applyBorder="1" applyFill="1" applyFont="1">
      <alignment horizontal="center" readingOrder="0"/>
    </xf>
    <xf borderId="4" fillId="3" fontId="2" numFmtId="0" xfId="0" applyAlignment="1" applyBorder="1" applyFill="1" applyFont="1">
      <alignment horizontal="center" readingOrder="0"/>
    </xf>
    <xf borderId="4" fillId="0" fontId="2" numFmtId="0" xfId="0" applyAlignment="1" applyBorder="1" applyFont="1">
      <alignment horizontal="center"/>
    </xf>
    <xf borderId="4" fillId="0" fontId="2" numFmtId="2" xfId="0" applyAlignment="1" applyBorder="1" applyFont="1" applyNumberFormat="1">
      <alignment horizontal="center"/>
    </xf>
    <xf borderId="4" fillId="0" fontId="2" numFmtId="10" xfId="0" applyAlignment="1" applyBorder="1" applyFont="1" applyNumberFormat="1">
      <alignment horizontal="center" readingOrder="0"/>
    </xf>
    <xf borderId="4" fillId="4" fontId="2" numFmtId="0" xfId="0" applyAlignment="1" applyBorder="1" applyFill="1" applyFont="1">
      <alignment horizontal="center" readingOrder="0"/>
    </xf>
    <xf borderId="4" fillId="5" fontId="2" numFmtId="0" xfId="0" applyAlignment="1" applyBorder="1" applyFill="1" applyFont="1">
      <alignment horizontal="center"/>
    </xf>
    <xf borderId="4" fillId="0" fontId="2" numFmtId="10" xfId="0" applyAlignment="1" applyBorder="1" applyFont="1" applyNumberFormat="1">
      <alignment horizontal="center"/>
    </xf>
    <xf borderId="1" fillId="0" fontId="1" numFmtId="2" xfId="0" applyAlignment="1" applyBorder="1" applyFont="1" applyNumberFormat="1">
      <alignment readingOrder="0"/>
    </xf>
    <xf borderId="4" fillId="0" fontId="3" numFmtId="0" xfId="0" applyAlignment="1" applyBorder="1" applyFont="1">
      <alignment horizontal="center"/>
    </xf>
    <xf borderId="1" fillId="0" fontId="4" numFmtId="0" xfId="0" applyAlignment="1" applyBorder="1" applyFont="1">
      <alignment horizontal="center" readingOrder="0"/>
    </xf>
    <xf borderId="4" fillId="0" fontId="5" numFmtId="10" xfId="0" applyAlignment="1" applyBorder="1" applyFont="1" applyNumberFormat="1">
      <alignment horizontal="center"/>
    </xf>
    <xf borderId="5" fillId="0" fontId="2" numFmtId="0" xfId="0" applyBorder="1" applyFont="1"/>
    <xf borderId="5" fillId="0" fontId="2" numFmtId="2" xfId="0" applyBorder="1" applyFont="1" applyNumberFormat="1"/>
    <xf borderId="5" fillId="0" fontId="2" numFmtId="10" xfId="0" applyAlignment="1" applyBorder="1" applyFont="1" applyNumberFormat="1">
      <alignment horizontal="center"/>
    </xf>
    <xf borderId="0" fillId="4" fontId="2" numFmtId="0" xfId="0" applyAlignment="1" applyFont="1">
      <alignment readingOrder="0"/>
    </xf>
    <xf borderId="6" fillId="0" fontId="2" numFmtId="0" xfId="0" applyBorder="1" applyFont="1"/>
    <xf borderId="6" fillId="0" fontId="2" numFmtId="2" xfId="0" applyBorder="1" applyFont="1" applyNumberFormat="1"/>
    <xf borderId="6" fillId="0" fontId="2" numFmtId="10" xfId="0" applyAlignment="1" applyBorder="1" applyFont="1" applyNumberFormat="1">
      <alignment horizontal="center"/>
    </xf>
    <xf borderId="0" fillId="2" fontId="2" numFmtId="0" xfId="0" applyAlignment="1" applyFont="1">
      <alignment readingOrder="0"/>
    </xf>
    <xf borderId="0" fillId="3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.0"/>
    <col customWidth="1" min="3" max="17" width="7.29"/>
    <col customWidth="1" min="18" max="18" width="9.43"/>
    <col customWidth="1" min="19" max="19" width="12.29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3"/>
    </row>
    <row r="2">
      <c r="A2" s="4" t="s">
        <v>1</v>
      </c>
      <c r="B2" s="3"/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5" t="s">
        <v>12</v>
      </c>
      <c r="N2" s="5" t="s">
        <v>13</v>
      </c>
      <c r="O2" s="5" t="s">
        <v>14</v>
      </c>
      <c r="P2" s="5" t="s">
        <v>15</v>
      </c>
      <c r="Q2" s="5" t="s">
        <v>16</v>
      </c>
      <c r="R2" s="6" t="s">
        <v>17</v>
      </c>
      <c r="S2" s="7" t="s">
        <v>18</v>
      </c>
    </row>
    <row r="3">
      <c r="A3" s="8">
        <v>1.0</v>
      </c>
      <c r="B3" s="8" t="s">
        <v>19</v>
      </c>
      <c r="C3" s="9">
        <v>0.0</v>
      </c>
      <c r="D3" s="9">
        <v>5.0</v>
      </c>
      <c r="E3" s="9">
        <v>6.0</v>
      </c>
      <c r="F3" s="9">
        <v>6.0</v>
      </c>
      <c r="G3" s="9">
        <v>2.0</v>
      </c>
      <c r="H3" s="9">
        <v>2.0</v>
      </c>
      <c r="I3" s="10">
        <v>7.0</v>
      </c>
      <c r="J3" s="10">
        <v>3.0</v>
      </c>
      <c r="K3" s="10">
        <v>2.0</v>
      </c>
      <c r="L3" s="10">
        <v>7.0</v>
      </c>
      <c r="M3" s="10">
        <v>6.0</v>
      </c>
      <c r="N3" s="10">
        <v>5.0</v>
      </c>
      <c r="O3" s="10">
        <v>3.0</v>
      </c>
      <c r="P3" s="10">
        <v>15.0</v>
      </c>
      <c r="Q3" s="11">
        <f t="shared" ref="Q3:Q18" si="1">SUM(C3:P3)</f>
        <v>69</v>
      </c>
      <c r="R3" s="12">
        <f t="shared" ref="R3:R5" si="2">AVERAGE(C3:P3)</f>
        <v>4.928571429</v>
      </c>
      <c r="S3" s="13">
        <f t="shared" ref="S3:S18" si="3">Q3/Q$19</f>
        <v>0.1229946524</v>
      </c>
    </row>
    <row r="4">
      <c r="A4" s="8">
        <v>2.0</v>
      </c>
      <c r="B4" s="8" t="s">
        <v>20</v>
      </c>
      <c r="C4" s="9">
        <v>3.0</v>
      </c>
      <c r="D4" s="9">
        <v>2.0</v>
      </c>
      <c r="E4" s="9">
        <v>9.0</v>
      </c>
      <c r="F4" s="9">
        <v>5.0</v>
      </c>
      <c r="G4" s="9">
        <v>3.0</v>
      </c>
      <c r="H4" s="9">
        <v>7.0</v>
      </c>
      <c r="I4" s="10">
        <v>7.0</v>
      </c>
      <c r="J4" s="10">
        <v>4.0</v>
      </c>
      <c r="K4" s="10">
        <v>5.0</v>
      </c>
      <c r="L4" s="10">
        <v>4.0</v>
      </c>
      <c r="M4" s="10">
        <v>9.0</v>
      </c>
      <c r="N4" s="10">
        <v>10.0</v>
      </c>
      <c r="O4" s="10">
        <v>13.0</v>
      </c>
      <c r="P4" s="10">
        <v>17.0</v>
      </c>
      <c r="Q4" s="11">
        <f t="shared" si="1"/>
        <v>98</v>
      </c>
      <c r="R4" s="12">
        <f t="shared" si="2"/>
        <v>7</v>
      </c>
      <c r="S4" s="13">
        <f t="shared" si="3"/>
        <v>0.174688057</v>
      </c>
    </row>
    <row r="5">
      <c r="A5" s="8">
        <v>3.0</v>
      </c>
      <c r="B5" s="8" t="s">
        <v>21</v>
      </c>
      <c r="C5" s="9">
        <v>4.0</v>
      </c>
      <c r="D5" s="9">
        <v>4.0</v>
      </c>
      <c r="E5" s="9">
        <v>10.0</v>
      </c>
      <c r="F5" s="9">
        <v>4.0</v>
      </c>
      <c r="G5" s="9">
        <v>4.0</v>
      </c>
      <c r="H5" s="9">
        <v>2.0</v>
      </c>
      <c r="I5" s="10">
        <v>6.0</v>
      </c>
      <c r="J5" s="10">
        <v>3.0</v>
      </c>
      <c r="K5" s="10">
        <v>3.0</v>
      </c>
      <c r="L5" s="10">
        <v>6.0</v>
      </c>
      <c r="M5" s="10">
        <v>5.0</v>
      </c>
      <c r="N5" s="10">
        <v>6.0</v>
      </c>
      <c r="O5" s="10">
        <v>5.0</v>
      </c>
      <c r="P5" s="10">
        <v>8.0</v>
      </c>
      <c r="Q5" s="11">
        <f t="shared" si="1"/>
        <v>70</v>
      </c>
      <c r="R5" s="12">
        <f t="shared" si="2"/>
        <v>5</v>
      </c>
      <c r="S5" s="13">
        <f t="shared" si="3"/>
        <v>0.1247771836</v>
      </c>
    </row>
    <row r="6">
      <c r="A6" s="8">
        <v>4.0</v>
      </c>
      <c r="B6" s="8" t="s">
        <v>22</v>
      </c>
      <c r="C6" s="14">
        <v>3.0</v>
      </c>
      <c r="D6" s="14">
        <v>0.0</v>
      </c>
      <c r="E6" s="14">
        <v>4.0</v>
      </c>
      <c r="F6" s="14">
        <v>0.0</v>
      </c>
      <c r="G6" s="14">
        <v>3.0</v>
      </c>
      <c r="H6" s="14">
        <v>2.0</v>
      </c>
      <c r="I6" s="10">
        <v>3.0</v>
      </c>
      <c r="J6" s="10">
        <v>11.0</v>
      </c>
      <c r="K6" s="10">
        <v>1.0</v>
      </c>
      <c r="L6" s="10">
        <v>9.0</v>
      </c>
      <c r="M6" s="10">
        <v>8.0</v>
      </c>
      <c r="N6" s="10">
        <v>4.0</v>
      </c>
      <c r="O6" s="10">
        <v>9.0</v>
      </c>
      <c r="P6" s="15"/>
      <c r="Q6" s="11">
        <f t="shared" si="1"/>
        <v>57</v>
      </c>
      <c r="R6" s="12">
        <f>AVERAGE(C6:O6)</f>
        <v>4.384615385</v>
      </c>
      <c r="S6" s="13">
        <f t="shared" si="3"/>
        <v>0.1016042781</v>
      </c>
    </row>
    <row r="7">
      <c r="A7" s="8">
        <v>5.0</v>
      </c>
      <c r="B7" s="8" t="s">
        <v>23</v>
      </c>
      <c r="C7" s="14">
        <v>3.0</v>
      </c>
      <c r="D7" s="14">
        <v>3.0</v>
      </c>
      <c r="E7" s="14">
        <v>3.0</v>
      </c>
      <c r="F7" s="14">
        <v>2.0</v>
      </c>
      <c r="G7" s="14">
        <v>3.0</v>
      </c>
      <c r="H7" s="14">
        <v>2.0</v>
      </c>
      <c r="I7" s="10">
        <v>4.0</v>
      </c>
      <c r="J7" s="10">
        <v>3.0</v>
      </c>
      <c r="K7" s="10">
        <v>0.0</v>
      </c>
      <c r="L7" s="10">
        <v>2.0</v>
      </c>
      <c r="M7" s="10">
        <v>5.0</v>
      </c>
      <c r="N7" s="10">
        <v>4.0</v>
      </c>
      <c r="O7" s="15"/>
      <c r="P7" s="15"/>
      <c r="Q7" s="11">
        <f t="shared" si="1"/>
        <v>34</v>
      </c>
      <c r="R7" s="12">
        <f>AVERAGE(C7:N7)</f>
        <v>2.833333333</v>
      </c>
      <c r="S7" s="13">
        <f t="shared" si="3"/>
        <v>0.06060606061</v>
      </c>
    </row>
    <row r="8">
      <c r="A8" s="8">
        <v>6.0</v>
      </c>
      <c r="B8" s="8" t="s">
        <v>24</v>
      </c>
      <c r="C8" s="9">
        <v>1.0</v>
      </c>
      <c r="D8" s="9">
        <v>1.0</v>
      </c>
      <c r="E8" s="9">
        <v>3.0</v>
      </c>
      <c r="F8" s="9">
        <v>2.0</v>
      </c>
      <c r="G8" s="9">
        <v>3.0</v>
      </c>
      <c r="H8" s="9">
        <v>1.0</v>
      </c>
      <c r="I8" s="10">
        <v>1.0</v>
      </c>
      <c r="J8" s="10">
        <v>1.0</v>
      </c>
      <c r="K8" s="10">
        <v>2.0</v>
      </c>
      <c r="L8" s="10">
        <v>3.0</v>
      </c>
      <c r="M8" s="10">
        <v>5.0</v>
      </c>
      <c r="N8" s="15"/>
      <c r="O8" s="15"/>
      <c r="P8" s="15"/>
      <c r="Q8" s="11">
        <f t="shared" si="1"/>
        <v>23</v>
      </c>
      <c r="R8" s="12">
        <f>AVERAGE(C8:M8)</f>
        <v>2.090909091</v>
      </c>
      <c r="S8" s="13">
        <f t="shared" si="3"/>
        <v>0.04099821747</v>
      </c>
    </row>
    <row r="9">
      <c r="A9" s="8">
        <v>7.0</v>
      </c>
      <c r="B9" s="8" t="s">
        <v>25</v>
      </c>
      <c r="C9" s="14">
        <v>1.0</v>
      </c>
      <c r="D9" s="14">
        <v>0.0</v>
      </c>
      <c r="E9" s="14">
        <v>1.0</v>
      </c>
      <c r="F9" s="14">
        <v>1.0</v>
      </c>
      <c r="G9" s="14">
        <v>1.0</v>
      </c>
      <c r="H9" s="14">
        <v>2.0</v>
      </c>
      <c r="I9" s="10">
        <v>3.0</v>
      </c>
      <c r="J9" s="10">
        <v>1.0</v>
      </c>
      <c r="K9" s="10">
        <v>4.0</v>
      </c>
      <c r="L9" s="10">
        <v>3.0</v>
      </c>
      <c r="M9" s="15"/>
      <c r="N9" s="15"/>
      <c r="O9" s="15"/>
      <c r="P9" s="15"/>
      <c r="Q9" s="11">
        <f t="shared" si="1"/>
        <v>17</v>
      </c>
      <c r="R9" s="12">
        <f>AVERAGE(C9:L9)</f>
        <v>1.7</v>
      </c>
      <c r="S9" s="13">
        <f t="shared" si="3"/>
        <v>0.0303030303</v>
      </c>
    </row>
    <row r="10">
      <c r="A10" s="8">
        <v>8.0</v>
      </c>
      <c r="B10" s="8" t="s">
        <v>26</v>
      </c>
      <c r="C10" s="9">
        <v>4.0</v>
      </c>
      <c r="D10" s="9">
        <v>9.0</v>
      </c>
      <c r="E10" s="9">
        <v>8.0</v>
      </c>
      <c r="F10" s="9">
        <v>6.0</v>
      </c>
      <c r="G10" s="9">
        <v>5.0</v>
      </c>
      <c r="H10" s="9">
        <v>6.0</v>
      </c>
      <c r="I10" s="10">
        <v>7.0</v>
      </c>
      <c r="J10" s="10">
        <v>4.0</v>
      </c>
      <c r="K10" s="10">
        <v>11.0</v>
      </c>
      <c r="L10" s="15"/>
      <c r="M10" s="15"/>
      <c r="N10" s="15"/>
      <c r="O10" s="15"/>
      <c r="P10" s="15"/>
      <c r="Q10" s="11">
        <f t="shared" si="1"/>
        <v>60</v>
      </c>
      <c r="R10" s="12">
        <f>AVERAGE(C10:K10)</f>
        <v>6.666666667</v>
      </c>
      <c r="S10" s="13">
        <f t="shared" si="3"/>
        <v>0.1069518717</v>
      </c>
    </row>
    <row r="11">
      <c r="A11" s="8">
        <v>9.0</v>
      </c>
      <c r="B11" s="8" t="s">
        <v>27</v>
      </c>
      <c r="C11" s="14">
        <v>1.0</v>
      </c>
      <c r="D11" s="14">
        <v>3.0</v>
      </c>
      <c r="E11" s="14">
        <v>4.0</v>
      </c>
      <c r="F11" s="14">
        <v>1.0</v>
      </c>
      <c r="G11" s="14">
        <v>3.0</v>
      </c>
      <c r="H11" s="14">
        <v>4.0</v>
      </c>
      <c r="I11" s="10">
        <v>4.0</v>
      </c>
      <c r="J11" s="10">
        <v>3.0</v>
      </c>
      <c r="K11" s="15"/>
      <c r="L11" s="15"/>
      <c r="M11" s="15"/>
      <c r="N11" s="15"/>
      <c r="O11" s="15"/>
      <c r="P11" s="15"/>
      <c r="Q11" s="11">
        <f t="shared" si="1"/>
        <v>23</v>
      </c>
      <c r="R11" s="12">
        <f>AVERAGE(C11:J11)</f>
        <v>2.875</v>
      </c>
      <c r="S11" s="13">
        <f t="shared" si="3"/>
        <v>0.04099821747</v>
      </c>
    </row>
    <row r="12">
      <c r="A12" s="8">
        <v>10.0</v>
      </c>
      <c r="B12" s="8" t="s">
        <v>28</v>
      </c>
      <c r="C12" s="14">
        <v>5.0</v>
      </c>
      <c r="D12" s="14">
        <v>4.0</v>
      </c>
      <c r="E12" s="14">
        <v>8.0</v>
      </c>
      <c r="F12" s="14">
        <v>1.0</v>
      </c>
      <c r="G12" s="14">
        <v>4.0</v>
      </c>
      <c r="H12" s="14">
        <v>4.0</v>
      </c>
      <c r="I12" s="10">
        <v>9.0</v>
      </c>
      <c r="J12" s="15"/>
      <c r="K12" s="15"/>
      <c r="L12" s="15"/>
      <c r="M12" s="15"/>
      <c r="N12" s="15"/>
      <c r="O12" s="15"/>
      <c r="P12" s="15"/>
      <c r="Q12" s="11">
        <f t="shared" si="1"/>
        <v>35</v>
      </c>
      <c r="R12" s="12">
        <f>AVERAGE(C12:I12)</f>
        <v>5</v>
      </c>
      <c r="S12" s="13">
        <f t="shared" si="3"/>
        <v>0.0623885918</v>
      </c>
    </row>
    <row r="13">
      <c r="A13" s="8">
        <v>11.0</v>
      </c>
      <c r="B13" s="8" t="s">
        <v>29</v>
      </c>
      <c r="C13" s="14">
        <v>3.0</v>
      </c>
      <c r="D13" s="14">
        <v>4.0</v>
      </c>
      <c r="E13" s="14">
        <v>3.0</v>
      </c>
      <c r="F13" s="14">
        <v>4.0</v>
      </c>
      <c r="G13" s="14">
        <v>6.0</v>
      </c>
      <c r="H13" s="14">
        <v>1.0</v>
      </c>
      <c r="I13" s="15"/>
      <c r="J13" s="15"/>
      <c r="K13" s="15"/>
      <c r="L13" s="15"/>
      <c r="M13" s="15"/>
      <c r="N13" s="15"/>
      <c r="O13" s="15"/>
      <c r="P13" s="15"/>
      <c r="Q13" s="11">
        <f t="shared" si="1"/>
        <v>21</v>
      </c>
      <c r="R13" s="12">
        <f>AVERAGE(C13:H13)</f>
        <v>3.5</v>
      </c>
      <c r="S13" s="13">
        <f t="shared" si="3"/>
        <v>0.03743315508</v>
      </c>
    </row>
    <row r="14">
      <c r="A14" s="8">
        <v>12.0</v>
      </c>
      <c r="B14" s="8" t="s">
        <v>30</v>
      </c>
      <c r="C14" s="14">
        <v>6.0</v>
      </c>
      <c r="D14" s="14">
        <v>3.0</v>
      </c>
      <c r="E14" s="14">
        <v>3.0</v>
      </c>
      <c r="F14" s="14">
        <v>1.0</v>
      </c>
      <c r="G14" s="14">
        <v>3.0</v>
      </c>
      <c r="H14" s="15"/>
      <c r="I14" s="15"/>
      <c r="J14" s="15"/>
      <c r="K14" s="15"/>
      <c r="L14" s="15"/>
      <c r="M14" s="15"/>
      <c r="N14" s="15"/>
      <c r="O14" s="15"/>
      <c r="P14" s="15"/>
      <c r="Q14" s="11">
        <f t="shared" si="1"/>
        <v>16</v>
      </c>
      <c r="R14" s="12">
        <f>AVERAGE(C14:G14)</f>
        <v>3.2</v>
      </c>
      <c r="S14" s="13">
        <f t="shared" si="3"/>
        <v>0.02852049911</v>
      </c>
    </row>
    <row r="15">
      <c r="A15" s="8">
        <v>13.0</v>
      </c>
      <c r="B15" s="8" t="s">
        <v>31</v>
      </c>
      <c r="C15" s="9">
        <v>2.0</v>
      </c>
      <c r="D15" s="9">
        <v>5.0</v>
      </c>
      <c r="E15" s="9">
        <v>8.0</v>
      </c>
      <c r="F15" s="9">
        <v>3.0</v>
      </c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1">
        <f t="shared" si="1"/>
        <v>18</v>
      </c>
      <c r="R15" s="12">
        <f>AVERAGE(C15:F15)</f>
        <v>4.5</v>
      </c>
      <c r="S15" s="13">
        <f t="shared" si="3"/>
        <v>0.0320855615</v>
      </c>
    </row>
    <row r="16">
      <c r="A16" s="8">
        <v>14.0</v>
      </c>
      <c r="B16" s="8" t="s">
        <v>32</v>
      </c>
      <c r="C16" s="9">
        <v>2.0</v>
      </c>
      <c r="D16" s="9">
        <v>7.0</v>
      </c>
      <c r="E16" s="9">
        <v>3.0</v>
      </c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1">
        <f t="shared" si="1"/>
        <v>12</v>
      </c>
      <c r="R16" s="12">
        <f>AVERAGE(C16:E16)</f>
        <v>4</v>
      </c>
      <c r="S16" s="13">
        <f t="shared" si="3"/>
        <v>0.02139037433</v>
      </c>
    </row>
    <row r="17">
      <c r="A17" s="8">
        <v>15.0</v>
      </c>
      <c r="B17" s="8" t="s">
        <v>33</v>
      </c>
      <c r="C17" s="9">
        <v>0.0</v>
      </c>
      <c r="D17" s="9">
        <v>4.0</v>
      </c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1">
        <f t="shared" si="1"/>
        <v>4</v>
      </c>
      <c r="R17" s="12">
        <f>AVERAGE(C17:D17)</f>
        <v>2</v>
      </c>
      <c r="S17" s="13">
        <f t="shared" si="3"/>
        <v>0.007130124777</v>
      </c>
    </row>
    <row r="18">
      <c r="A18" s="8">
        <v>16.0</v>
      </c>
      <c r="B18" s="8" t="s">
        <v>34</v>
      </c>
      <c r="C18" s="14">
        <v>4.0</v>
      </c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1">
        <f t="shared" si="1"/>
        <v>4</v>
      </c>
      <c r="R18" s="12">
        <f>AVERAGE(C18)</f>
        <v>4</v>
      </c>
      <c r="S18" s="13">
        <f t="shared" si="3"/>
        <v>0.007130124777</v>
      </c>
    </row>
    <row r="19">
      <c r="A19" s="4" t="s">
        <v>35</v>
      </c>
      <c r="B19" s="3"/>
      <c r="C19" s="11">
        <f t="shared" ref="C19:Q19" si="4">SUM(C3:C18)</f>
        <v>42</v>
      </c>
      <c r="D19" s="11">
        <f t="shared" si="4"/>
        <v>54</v>
      </c>
      <c r="E19" s="11">
        <f t="shared" si="4"/>
        <v>73</v>
      </c>
      <c r="F19" s="11">
        <f t="shared" si="4"/>
        <v>36</v>
      </c>
      <c r="G19" s="11">
        <f t="shared" si="4"/>
        <v>40</v>
      </c>
      <c r="H19" s="11">
        <f t="shared" si="4"/>
        <v>33</v>
      </c>
      <c r="I19" s="11">
        <f t="shared" si="4"/>
        <v>51</v>
      </c>
      <c r="J19" s="11">
        <f t="shared" si="4"/>
        <v>33</v>
      </c>
      <c r="K19" s="11">
        <f t="shared" si="4"/>
        <v>28</v>
      </c>
      <c r="L19" s="11">
        <f t="shared" si="4"/>
        <v>34</v>
      </c>
      <c r="M19" s="11">
        <f t="shared" si="4"/>
        <v>38</v>
      </c>
      <c r="N19" s="11">
        <f t="shared" si="4"/>
        <v>29</v>
      </c>
      <c r="O19" s="11">
        <f t="shared" si="4"/>
        <v>30</v>
      </c>
      <c r="P19" s="11">
        <f t="shared" si="4"/>
        <v>40</v>
      </c>
      <c r="Q19" s="11">
        <f t="shared" si="4"/>
        <v>561</v>
      </c>
      <c r="R19" s="12"/>
      <c r="S19" s="16"/>
    </row>
    <row r="20">
      <c r="A20" s="17" t="s">
        <v>17</v>
      </c>
      <c r="B20" s="3"/>
      <c r="C20" s="12">
        <f>AVERAGE(C3:C18)</f>
        <v>2.625</v>
      </c>
      <c r="D20" s="12">
        <f>AVERAGE(D3:D17)</f>
        <v>3.6</v>
      </c>
      <c r="E20" s="12">
        <f>AVERAGE(E3:E16)</f>
        <v>5.214285714</v>
      </c>
      <c r="F20" s="12">
        <f>AVERAGE(F3:F15)</f>
        <v>2.769230769</v>
      </c>
      <c r="G20" s="12">
        <f>AVERAGE(G3:G14)</f>
        <v>3.333333333</v>
      </c>
      <c r="H20" s="12">
        <f>AVERAGE(H3:H13)</f>
        <v>3</v>
      </c>
      <c r="I20" s="12">
        <f>AVERAGE(I3:I12)</f>
        <v>5.1</v>
      </c>
      <c r="J20" s="12">
        <f>AVERAGE(J3:J11)</f>
        <v>3.666666667</v>
      </c>
      <c r="K20" s="12">
        <f>AVERAGE(K3:K10)</f>
        <v>3.5</v>
      </c>
      <c r="L20" s="12">
        <f>AVERAGE(L3:L9)</f>
        <v>4.857142857</v>
      </c>
      <c r="M20" s="12">
        <f>AVERAGE(M3:M8)</f>
        <v>6.333333333</v>
      </c>
      <c r="N20" s="12">
        <f>AVERAGE(N3:N7)</f>
        <v>5.8</v>
      </c>
      <c r="O20" s="12">
        <f>AVERAGE(O3:O6)</f>
        <v>7.5</v>
      </c>
      <c r="P20" s="12">
        <f>AVERAGE(P3:P5)</f>
        <v>13.33333333</v>
      </c>
      <c r="Q20" s="12"/>
      <c r="R20" s="12"/>
      <c r="S20" s="16"/>
    </row>
    <row r="21">
      <c r="A21" s="4" t="s">
        <v>36</v>
      </c>
      <c r="B21" s="3"/>
      <c r="C21" s="18" t="str">
        <f>HYPERLINK("https://docs.google.com/document/d/1fSuWSeRbGqiyyTyznlBdKKjaF8idNDcuvXFybBnOoHg/edit?usp=sharing","Link")</f>
        <v>Link</v>
      </c>
      <c r="D21" s="18" t="str">
        <f>HYPERLINK("https://docs.google.com/document/d/1b5sBj9jnXst_jEjltoJSfNAK1eUo1JfwQntpgChSb3M/edit?usp=sharing","Link")</f>
        <v>Link</v>
      </c>
      <c r="E21" s="18" t="str">
        <f>HYPERLINK("https://docs.google.com/document/d/13uerIF5U9OwZ0B-nbCpZDpfeAX8f7455qWL3AvUT_UQ/edit?usp=sharing","Link")</f>
        <v>Link</v>
      </c>
      <c r="F21" s="18" t="str">
        <f>HYPERLINK("https://docs.google.com/document/d/1TUy4r2-Auns8Ff370FV4CTVVitya3m98S61PdQtJYxM/edit?usp=sharing","Link")</f>
        <v>Link</v>
      </c>
      <c r="G21" s="18" t="str">
        <f>HYPERLINK("https://docs.google.com/document/d/1qBe4XeCN5RlNABcUJlOZMu_klaFw3uoYZwrHdSPST9M/edit?usp=sharing","Link")</f>
        <v>Link</v>
      </c>
      <c r="H21" s="18" t="str">
        <f>HYPERLINK("https://docs.google.com/document/d/1rPjHqEnV5EKUJ8EqlLwXNhyUklCWexA_xBBMHysTg2U/edit?usp=sharing","Link")</f>
        <v>Link</v>
      </c>
      <c r="I21" s="18" t="str">
        <f>HYPERLINK("https://docs.google.com/document/d/1kId8CNN2jvJ3v5Vmrmaa4xkzS27l7O7-W0iCHWgFT-Y/edit?usp=sharing","Link")</f>
        <v>Link</v>
      </c>
      <c r="J21" s="18" t="str">
        <f>HYPERLINK("https://docs.google.com/document/d/1KF8njk9TMpVrunYliOR2pyKBEgnYR7XFaKmGgvPko7Q/edit?usp=sharing","Link")</f>
        <v>Link</v>
      </c>
      <c r="K21" s="18" t="str">
        <f>HYPERLINK("https://docs.google.com/document/d/1prL9ai_k_Abc94Ba-fb6nkrR7wryxXFCAS8glTacHb4/edit?usp=sharing","Link")</f>
        <v>Link</v>
      </c>
      <c r="L21" s="18" t="str">
        <f>HYPERLINK("https://docs.google.com/document/d/1sjlI4_Pds--6Oa-rUIYeRQ5L8BTlepJw6V0WE1Wkj-s/edit?usp=sharing","Link")</f>
        <v>Link</v>
      </c>
      <c r="M21" s="18" t="str">
        <f>HYPERLINK("https://docs.google.com/document/d/17Bo8VuseSH72ABb4dh1p_6G57Mi1X0hSuo-JS8BjjyE/edit?usp=sharing","Link")</f>
        <v>Link</v>
      </c>
      <c r="N21" s="18" t="str">
        <f>HYPERLINK("https://docs.google.com/document/d/1WW7iygGDFyx904SAmuVyLiJ2-mNWPUopNmFySHsIpXw/edit?usp=sharing","Link")</f>
        <v>Link</v>
      </c>
      <c r="O21" s="18" t="str">
        <f>HYPERLINK("https://docs.google.com/document/d/1scTxQqgwXWDBh9f8BGkL2FrbroDS4w632uswIFMRdcg/edit?usp=sharing","Link")</f>
        <v>Link</v>
      </c>
      <c r="P21" s="18" t="str">
        <f>HYPERLINK("https://docs.google.com/document/d/1jfopE_pKUSULAe7ZdoB9xGVZJyroyCOjh3AwW9f58To/edit?usp=sharing","Link")</f>
        <v>Link</v>
      </c>
      <c r="Q21" s="19" t="str">
        <f>HYPERLINK("https://docs.google.com/document/d/1YKrlk75bamDHOu5Fhloc3WCK6yhiywPH6-BAV17QTLc/edit?usp=sharing","Season Transcript")</f>
        <v>Season Transcript</v>
      </c>
      <c r="R21" s="3"/>
      <c r="S21" s="20" t="str">
        <f>HYPERLINK("https://docs.google.com/document/d/1vYIyz7Tp0MxRqW1n7TTHhT1-ArvZ8N22RRRgl1CMUxg/edit?usp=sharing","Differences")</f>
        <v>Differences</v>
      </c>
    </row>
    <row r="22"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2"/>
      <c r="S22" s="23"/>
    </row>
    <row r="23">
      <c r="A23" s="24" t="s">
        <v>37</v>
      </c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6"/>
      <c r="S23" s="27"/>
    </row>
    <row r="24">
      <c r="A24" s="28" t="s">
        <v>38</v>
      </c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6"/>
      <c r="S24" s="27"/>
    </row>
    <row r="25">
      <c r="A25" s="29" t="s">
        <v>39</v>
      </c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6"/>
      <c r="S25" s="27"/>
    </row>
  </sheetData>
  <mergeCells count="10">
    <mergeCell ref="A24:B24"/>
    <mergeCell ref="A25:B25"/>
    <mergeCell ref="A21:B21"/>
    <mergeCell ref="Q21:R21"/>
    <mergeCell ref="A1:S1"/>
    <mergeCell ref="A2:B2"/>
    <mergeCell ref="A19:B19"/>
    <mergeCell ref="A20:B20"/>
    <mergeCell ref="A23:B23"/>
    <mergeCell ref="A22:B22"/>
  </mergeCells>
  <drawing r:id="rId2"/>
  <legacyDrawing r:id="rId3"/>
</worksheet>
</file>