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The First Exile</t>
      </text>
    </comment>
    <comment authorId="0" ref="D2">
      <text>
        <t xml:space="preserve">Episode 2: Breakdown</t>
      </text>
    </comment>
    <comment authorId="0" ref="E2">
      <text>
        <t xml:space="preserve">Episode 3: Crazy Fights, Snake Dinners</t>
      </text>
    </comment>
    <comment authorId="0" ref="F2">
      <text>
        <t xml:space="preserve">Episode 4: Starvation and Lunacy</t>
      </text>
    </comment>
    <comment authorId="0" ref="G2">
      <text>
        <t xml:space="preserve">Episode 5: For Cod's Sake</t>
      </text>
    </comment>
    <comment authorId="0" ref="H2">
      <text>
        <t xml:space="preserve">Episode 6: Salvation and Desertion</t>
      </text>
    </comment>
    <comment authorId="0" ref="I2">
      <text>
        <t xml:space="preserve">Episode 8: An Emerging Plan</t>
      </text>
    </comment>
    <comment authorId="0" ref="J2">
      <text>
        <t xml:space="preserve">Episode 9: The Power of the Idol</t>
      </text>
    </comment>
    <comment authorId="0" ref="K2">
      <text>
        <t xml:space="preserve">Episode 10: Fight For Your Life or Eat</t>
      </text>
    </comment>
    <comment authorId="0" ref="L2">
      <text>
        <t xml:space="preserve">Episode 11: Medical Emergency</t>
      </text>
    </comment>
    <comment authorId="0" ref="M2">
      <text>
        <t xml:space="preserve">Episode 12: Perilous Scramble</t>
      </text>
    </comment>
    <comment authorId="0" ref="N2">
      <text>
        <t xml:space="preserve">Episode 13: Bamboozled</t>
      </text>
    </comment>
    <comment authorId="0" ref="O2">
      <text>
        <t xml:space="preserve">Episode 14: Call the Whambulance!</t>
      </text>
    </comment>
    <comment authorId="0" ref="P2">
      <text>
        <t xml:space="preserve">Episode 15: The Final Showdown</t>
      </text>
    </comment>
  </commentList>
</comments>
</file>

<file path=xl/sharedStrings.xml><?xml version="1.0" encoding="utf-8"?>
<sst xmlns="http://schemas.openxmlformats.org/spreadsheetml/2006/main" count="43" uniqueCount="42">
  <si>
    <t>Survivor Season 12: Panama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</si>
  <si>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</si>
  <si>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</si>
  <si>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</si>
  <si>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</si>
  <si>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</si>
  <si>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</si>
  <si>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</si>
  <si>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8</t>
  </si>
  <si>
    <t>Ep. 9</t>
  </si>
  <si>
    <t>Ep. 10</t>
  </si>
  <si>
    <t>Ep. 11</t>
  </si>
  <si>
    <t>Ep. 12</t>
  </si>
  <si>
    <t>Ep. 13</t>
  </si>
  <si>
    <t>Ep. 14</t>
  </si>
  <si>
    <t>Ep. 15</t>
  </si>
  <si>
    <t>Total</t>
  </si>
  <si>
    <t>Average</t>
  </si>
  <si>
    <t>Percentage</t>
  </si>
  <si>
    <t>Aras</t>
  </si>
  <si>
    <t>Danielle</t>
  </si>
  <si>
    <t>Terry</t>
  </si>
  <si>
    <t>Cirie</t>
  </si>
  <si>
    <t>Shane</t>
  </si>
  <si>
    <t>Courtney</t>
  </si>
  <si>
    <t>Bruce</t>
  </si>
  <si>
    <t>Sally</t>
  </si>
  <si>
    <t>Austin</t>
  </si>
  <si>
    <t>Nick</t>
  </si>
  <si>
    <t>Dan</t>
  </si>
  <si>
    <t>Bobby</t>
  </si>
  <si>
    <t>Ruth-Marie</t>
  </si>
  <si>
    <t>Misty</t>
  </si>
  <si>
    <t>Melinda</t>
  </si>
  <si>
    <t>Tina</t>
  </si>
  <si>
    <t>Total Per Ep.</t>
  </si>
  <si>
    <t>Transcript</t>
  </si>
  <si>
    <t>Bayoneta</t>
  </si>
  <si>
    <t>Viveros</t>
  </si>
  <si>
    <t>Casaya</t>
  </si>
  <si>
    <t>La Mina</t>
  </si>
  <si>
    <t>Gitanos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</si>
</sst>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color rgb="FFFFFFFF"/>
    </font>
    <font>
      <u/>
      <color rgb="FF0000FF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000000"/>
        <bgColor rgb="FF000000"/>
      </patternFill>
    </fill>
    <fill>
      <patternFill patternType="solid">
        <fgColor rgb="FF3F9BEB"/>
        <bgColor rgb="FF3F9BEB"/>
      </patternFill>
    </fill>
    <fill>
      <patternFill patternType="solid">
        <fgColor rgb="FFFFAC15"/>
        <bgColor rgb="FFFFAC15"/>
      </patternFill>
    </fill>
    <fill>
      <patternFill patternType="solid">
        <fgColor rgb="FF999999"/>
        <bgColor rgb="FF999999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horizontal="center" readingOrder="0"/>
    </xf>
    <xf borderId="4" fillId="3" fontId="3" numFmtId="0" xfId="0" applyAlignment="1" applyBorder="1" applyFill="1" applyFont="1">
      <alignment horizontal="center" readingOrder="0"/>
    </xf>
    <xf borderId="5" fillId="4" fontId="3" numFmtId="0" xfId="0" applyAlignment="1" applyBorder="1" applyFill="1" applyFont="1">
      <alignment horizontal="center" readingOrder="0"/>
    </xf>
    <xf borderId="6" fillId="4" fontId="3" numFmtId="0" xfId="0" applyAlignment="1" applyBorder="1" applyFont="1">
      <alignment horizontal="center" readingOrder="0"/>
    </xf>
    <xf borderId="7" fillId="4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8" fillId="4" fontId="3" numFmtId="0" xfId="0" applyAlignment="1" applyBorder="1" applyFont="1">
      <alignment horizontal="center" readingOrder="0"/>
    </xf>
    <xf borderId="9" fillId="4" fontId="3" numFmtId="0" xfId="0" applyAlignment="1" applyBorder="1" applyFont="1">
      <alignment horizontal="center" readingOrder="0"/>
    </xf>
    <xf borderId="10" fillId="4" fontId="3" numFmtId="0" xfId="0" applyAlignment="1" applyBorder="1" applyFont="1">
      <alignment horizontal="center" readingOrder="0"/>
    </xf>
    <xf borderId="4" fillId="6" fontId="2" numFmtId="0" xfId="0" applyAlignment="1" applyBorder="1" applyFill="1" applyFont="1">
      <alignment horizontal="center" readingOrder="0"/>
    </xf>
    <xf borderId="11" fillId="4" fontId="3" numFmtId="0" xfId="0" applyAlignment="1" applyBorder="1" applyFont="1">
      <alignment horizontal="center" readingOrder="0"/>
    </xf>
    <xf borderId="12" fillId="4" fontId="3" numFmtId="0" xfId="0" applyAlignment="1" applyBorder="1" applyFont="1">
      <alignment horizontal="center" readingOrder="0"/>
    </xf>
    <xf borderId="13" fillId="7" fontId="3" numFmtId="0" xfId="0" applyAlignment="1" applyBorder="1" applyFill="1" applyFont="1">
      <alignment horizontal="center"/>
    </xf>
    <xf borderId="0" fillId="4" fontId="3" numFmtId="0" xfId="0" applyAlignment="1" applyFont="1">
      <alignment horizontal="center" readingOrder="0"/>
    </xf>
    <xf borderId="14" fillId="7" fontId="3" numFmtId="0" xfId="0" applyAlignment="1" applyBorder="1" applyFont="1">
      <alignment horizontal="center"/>
    </xf>
    <xf borderId="15" fillId="7" fontId="3" numFmtId="0" xfId="0" applyAlignment="1" applyBorder="1" applyFont="1">
      <alignment horizontal="center"/>
    </xf>
    <xf borderId="16" fillId="4" fontId="3" numFmtId="0" xfId="0" applyAlignment="1" applyBorder="1" applyFont="1">
      <alignment horizontal="center" readingOrder="0"/>
    </xf>
    <xf borderId="17" fillId="6" fontId="2" numFmtId="0" xfId="0" applyAlignment="1" applyBorder="1" applyFont="1">
      <alignment horizontal="center" readingOrder="0"/>
    </xf>
    <xf borderId="14" fillId="7" fontId="2" numFmtId="0" xfId="0" applyAlignment="1" applyBorder="1" applyFont="1">
      <alignment horizontal="center"/>
    </xf>
    <xf borderId="15" fillId="7" fontId="2" numFmtId="0" xfId="0" applyAlignment="1" applyBorder="1" applyFont="1">
      <alignment horizontal="center"/>
    </xf>
    <xf borderId="17" fillId="3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8" fillId="7" fontId="2" numFmtId="0" xfId="0" applyAlignment="1" applyBorder="1" applyFont="1">
      <alignment horizontal="center"/>
    </xf>
    <xf borderId="19" fillId="7" fontId="2" numFmtId="0" xfId="0" applyAlignment="1" applyBorder="1" applyFont="1">
      <alignment horizontal="center"/>
    </xf>
    <xf borderId="4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4" fillId="0" fontId="6" numFmtId="10" xfId="0" applyAlignment="1" applyBorder="1" applyFont="1" applyNumberFormat="1">
      <alignment horizontal="center"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10" xfId="0" applyAlignment="1" applyBorder="1" applyFont="1" applyNumberFormat="1">
      <alignment horizontal="center"/>
    </xf>
    <xf borderId="0" fillId="5" fontId="2" numFmtId="0" xfId="0" applyAlignment="1" applyFont="1">
      <alignment readingOrder="0"/>
    </xf>
    <xf borderId="9" fillId="0" fontId="2" numFmtId="0" xfId="0" applyBorder="1" applyFont="1"/>
    <xf borderId="9" fillId="0" fontId="2" numFmtId="2" xfId="0" applyBorder="1" applyFont="1" applyNumberFormat="1"/>
    <xf borderId="9" fillId="0" fontId="2" numFmtId="10" xfId="0" applyAlignment="1" applyBorder="1" applyFont="1" applyNumberFormat="1">
      <alignment horizontal="center"/>
    </xf>
    <xf borderId="0" fillId="2" fontId="2" numFmtId="0" xfId="0" applyAlignment="1" applyFont="1">
      <alignment readingOrder="0"/>
    </xf>
    <xf borderId="0" fillId="3" fontId="3" numFmtId="0" xfId="0" applyAlignment="1" applyFont="1">
      <alignment readingOrder="0"/>
    </xf>
    <xf borderId="0" fillId="6" fontId="2" numFmtId="0" xfId="0" applyAlignment="1" applyFont="1">
      <alignment readingOrder="0"/>
    </xf>
    <xf borderId="0" fillId="4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7" t="s">
        <v>18</v>
      </c>
    </row>
    <row r="3">
      <c r="A3" s="8">
        <v>1.0</v>
      </c>
      <c r="B3" s="8" t="s">
        <v>19</v>
      </c>
      <c r="C3" s="9">
        <v>1.0</v>
      </c>
      <c r="D3" s="10">
        <v>0.0</v>
      </c>
      <c r="E3" s="10">
        <v>2.0</v>
      </c>
      <c r="F3" s="10">
        <v>3.0</v>
      </c>
      <c r="G3" s="10">
        <v>6.0</v>
      </c>
      <c r="H3" s="10">
        <v>3.0</v>
      </c>
      <c r="I3" s="11">
        <v>4.0</v>
      </c>
      <c r="J3" s="12">
        <v>4.0</v>
      </c>
      <c r="K3" s="12">
        <v>3.0</v>
      </c>
      <c r="L3" s="12">
        <v>2.0</v>
      </c>
      <c r="M3" s="12">
        <v>2.0</v>
      </c>
      <c r="N3" s="12">
        <v>3.0</v>
      </c>
      <c r="O3" s="12">
        <v>6.0</v>
      </c>
      <c r="P3" s="13">
        <v>11.0</v>
      </c>
      <c r="Q3" s="14">
        <f t="shared" ref="Q3:Q5" si="1">SUM(C3:P3)</f>
        <v>50</v>
      </c>
      <c r="R3" s="15">
        <f t="shared" ref="R3:R5" si="2">AVERAGE(C3:P3)</f>
        <v>3.571428571</v>
      </c>
      <c r="S3" s="16">
        <f t="shared" ref="S3:S18" si="3">Q3/Q$19</f>
        <v>0.1240694789</v>
      </c>
    </row>
    <row r="4">
      <c r="A4" s="8">
        <v>2.0</v>
      </c>
      <c r="B4" s="8" t="s">
        <v>20</v>
      </c>
      <c r="C4" s="17">
        <v>3.0</v>
      </c>
      <c r="D4" s="10">
        <v>1.0</v>
      </c>
      <c r="E4" s="10">
        <v>0.0</v>
      </c>
      <c r="F4" s="10">
        <v>3.0</v>
      </c>
      <c r="G4" s="10">
        <v>1.0</v>
      </c>
      <c r="H4" s="10">
        <v>3.0</v>
      </c>
      <c r="I4" s="18">
        <v>0.0</v>
      </c>
      <c r="J4" s="19">
        <v>4.0</v>
      </c>
      <c r="K4" s="19">
        <v>3.0</v>
      </c>
      <c r="L4" s="19">
        <v>2.0</v>
      </c>
      <c r="M4" s="19">
        <v>4.0</v>
      </c>
      <c r="N4" s="19">
        <v>3.0</v>
      </c>
      <c r="O4" s="19">
        <v>5.0</v>
      </c>
      <c r="P4" s="20">
        <v>10.0</v>
      </c>
      <c r="Q4" s="14">
        <f t="shared" si="1"/>
        <v>42</v>
      </c>
      <c r="R4" s="15">
        <f t="shared" si="2"/>
        <v>3</v>
      </c>
      <c r="S4" s="16">
        <f t="shared" si="3"/>
        <v>0.1042183623</v>
      </c>
    </row>
    <row r="5">
      <c r="A5" s="8">
        <v>3.0</v>
      </c>
      <c r="B5" s="8" t="s">
        <v>21</v>
      </c>
      <c r="C5" s="21">
        <v>1.0</v>
      </c>
      <c r="D5" s="21">
        <v>2.0</v>
      </c>
      <c r="E5" s="21">
        <v>4.0</v>
      </c>
      <c r="F5" s="21">
        <v>4.0</v>
      </c>
      <c r="G5" s="21">
        <v>1.0</v>
      </c>
      <c r="H5" s="21">
        <v>4.0</v>
      </c>
      <c r="I5" s="18">
        <v>7.0</v>
      </c>
      <c r="J5" s="19">
        <v>5.0</v>
      </c>
      <c r="K5" s="19">
        <v>3.0</v>
      </c>
      <c r="L5" s="19">
        <v>5.0</v>
      </c>
      <c r="M5" s="19">
        <v>7.0</v>
      </c>
      <c r="N5" s="19">
        <v>7.0</v>
      </c>
      <c r="O5" s="19">
        <v>3.0</v>
      </c>
      <c r="P5" s="22">
        <v>4.0</v>
      </c>
      <c r="Q5" s="14">
        <f t="shared" si="1"/>
        <v>57</v>
      </c>
      <c r="R5" s="15">
        <f t="shared" si="2"/>
        <v>4.071428571</v>
      </c>
      <c r="S5" s="16">
        <f t="shared" si="3"/>
        <v>0.141439206</v>
      </c>
    </row>
    <row r="6">
      <c r="A6" s="8">
        <v>4.0</v>
      </c>
      <c r="B6" s="8" t="s">
        <v>22</v>
      </c>
      <c r="C6" s="10">
        <v>5.0</v>
      </c>
      <c r="D6" s="10">
        <v>3.0</v>
      </c>
      <c r="E6" s="10">
        <v>1.0</v>
      </c>
      <c r="F6" s="10">
        <v>4.0</v>
      </c>
      <c r="G6" s="10">
        <v>5.0</v>
      </c>
      <c r="H6" s="10">
        <v>5.0</v>
      </c>
      <c r="I6" s="18">
        <v>1.0</v>
      </c>
      <c r="J6" s="19">
        <v>3.0</v>
      </c>
      <c r="K6" s="19">
        <v>6.0</v>
      </c>
      <c r="L6" s="19">
        <v>8.0</v>
      </c>
      <c r="M6" s="19">
        <v>8.0</v>
      </c>
      <c r="N6" s="19">
        <v>9.0</v>
      </c>
      <c r="O6" s="23">
        <v>7.0</v>
      </c>
      <c r="P6" s="24"/>
      <c r="Q6" s="14">
        <f>SUM(C6:O6)</f>
        <v>65</v>
      </c>
      <c r="R6" s="15">
        <f>AVERAGE(C6:O6)</f>
        <v>5</v>
      </c>
      <c r="S6" s="16">
        <f t="shared" si="3"/>
        <v>0.1612903226</v>
      </c>
    </row>
    <row r="7">
      <c r="A7" s="8">
        <v>5.0</v>
      </c>
      <c r="B7" s="8" t="s">
        <v>23</v>
      </c>
      <c r="C7" s="21">
        <v>2.0</v>
      </c>
      <c r="D7" s="10">
        <v>6.0</v>
      </c>
      <c r="E7" s="10">
        <v>2.0</v>
      </c>
      <c r="F7" s="10">
        <v>1.0</v>
      </c>
      <c r="G7" s="10">
        <v>2.0</v>
      </c>
      <c r="H7" s="10">
        <v>4.0</v>
      </c>
      <c r="I7" s="18">
        <v>6.0</v>
      </c>
      <c r="J7" s="19">
        <v>0.0</v>
      </c>
      <c r="K7" s="19">
        <v>0.0</v>
      </c>
      <c r="L7" s="19">
        <v>7.0</v>
      </c>
      <c r="M7" s="19">
        <v>1.0</v>
      </c>
      <c r="N7" s="25">
        <v>6.0</v>
      </c>
      <c r="O7" s="26"/>
      <c r="P7" s="27"/>
      <c r="Q7" s="14">
        <f t="shared" ref="Q7:Q18" si="4">SUM(C7:P7)</f>
        <v>37</v>
      </c>
      <c r="R7" s="15">
        <f>AVERAGE(C7:N7)</f>
        <v>3.083333333</v>
      </c>
      <c r="S7" s="16">
        <f t="shared" si="3"/>
        <v>0.09181141439</v>
      </c>
    </row>
    <row r="8">
      <c r="A8" s="8">
        <v>6.0</v>
      </c>
      <c r="B8" s="8" t="s">
        <v>24</v>
      </c>
      <c r="C8" s="17">
        <v>3.0</v>
      </c>
      <c r="D8" s="10">
        <v>3.0</v>
      </c>
      <c r="E8" s="10">
        <v>2.0</v>
      </c>
      <c r="F8" s="10">
        <v>0.0</v>
      </c>
      <c r="G8" s="10">
        <v>2.0</v>
      </c>
      <c r="H8" s="10">
        <v>0.0</v>
      </c>
      <c r="I8" s="18">
        <v>3.0</v>
      </c>
      <c r="J8" s="19">
        <v>2.0</v>
      </c>
      <c r="K8" s="19">
        <v>1.0</v>
      </c>
      <c r="L8" s="19">
        <v>3.0</v>
      </c>
      <c r="M8" s="25">
        <v>4.0</v>
      </c>
      <c r="N8" s="26"/>
      <c r="O8" s="26"/>
      <c r="P8" s="27"/>
      <c r="Q8" s="14">
        <f t="shared" si="4"/>
        <v>23</v>
      </c>
      <c r="R8" s="15">
        <f>AVERAGE(C8:M8)</f>
        <v>2.090909091</v>
      </c>
      <c r="S8" s="16">
        <f t="shared" si="3"/>
        <v>0.0570719603</v>
      </c>
    </row>
    <row r="9">
      <c r="A9" s="8">
        <v>7.0</v>
      </c>
      <c r="B9" s="8" t="s">
        <v>25</v>
      </c>
      <c r="C9" s="21">
        <v>0.0</v>
      </c>
      <c r="D9" s="10">
        <v>2.0</v>
      </c>
      <c r="E9" s="10">
        <v>4.0</v>
      </c>
      <c r="F9" s="10">
        <v>1.0</v>
      </c>
      <c r="G9" s="10">
        <v>2.0</v>
      </c>
      <c r="H9" s="10">
        <v>0.0</v>
      </c>
      <c r="I9" s="18">
        <v>6.0</v>
      </c>
      <c r="J9" s="19">
        <v>2.0</v>
      </c>
      <c r="K9" s="19">
        <v>1.0</v>
      </c>
      <c r="L9" s="25">
        <v>3.0</v>
      </c>
      <c r="M9" s="26"/>
      <c r="N9" s="26"/>
      <c r="O9" s="26"/>
      <c r="P9" s="27"/>
      <c r="Q9" s="14">
        <f t="shared" si="4"/>
        <v>21</v>
      </c>
      <c r="R9" s="15">
        <f>AVERAGE(C9:L9)</f>
        <v>2.1</v>
      </c>
      <c r="S9" s="16">
        <f t="shared" si="3"/>
        <v>0.05210918114</v>
      </c>
    </row>
    <row r="10">
      <c r="A10" s="8">
        <v>8.0</v>
      </c>
      <c r="B10" s="8" t="s">
        <v>26</v>
      </c>
      <c r="C10" s="17">
        <v>2.0</v>
      </c>
      <c r="D10" s="21">
        <v>2.0</v>
      </c>
      <c r="E10" s="21">
        <v>5.0</v>
      </c>
      <c r="F10" s="21">
        <v>5.0</v>
      </c>
      <c r="G10" s="21">
        <v>1.0</v>
      </c>
      <c r="H10" s="21">
        <v>2.0</v>
      </c>
      <c r="I10" s="18">
        <v>2.0</v>
      </c>
      <c r="J10" s="19">
        <v>7.0</v>
      </c>
      <c r="K10" s="25">
        <v>3.0</v>
      </c>
      <c r="L10" s="26"/>
      <c r="M10" s="26"/>
      <c r="N10" s="26"/>
      <c r="O10" s="26"/>
      <c r="P10" s="27"/>
      <c r="Q10" s="14">
        <f t="shared" si="4"/>
        <v>29</v>
      </c>
      <c r="R10" s="15">
        <f>AVERAGE(C10:K10)</f>
        <v>3.222222222</v>
      </c>
      <c r="S10" s="16">
        <f t="shared" si="3"/>
        <v>0.07196029777</v>
      </c>
    </row>
    <row r="11">
      <c r="A11" s="8">
        <v>9.0</v>
      </c>
      <c r="B11" s="8" t="s">
        <v>27</v>
      </c>
      <c r="C11" s="9">
        <v>2.0</v>
      </c>
      <c r="D11" s="21">
        <v>1.0</v>
      </c>
      <c r="E11" s="21">
        <v>4.0</v>
      </c>
      <c r="F11" s="21">
        <v>6.0</v>
      </c>
      <c r="G11" s="21">
        <v>3.0</v>
      </c>
      <c r="H11" s="21">
        <v>4.0</v>
      </c>
      <c r="I11" s="18">
        <v>7.0</v>
      </c>
      <c r="J11" s="25">
        <v>5.0</v>
      </c>
      <c r="K11" s="26"/>
      <c r="L11" s="26"/>
      <c r="M11" s="26"/>
      <c r="N11" s="26"/>
      <c r="O11" s="26"/>
      <c r="P11" s="27"/>
      <c r="Q11" s="14">
        <f t="shared" si="4"/>
        <v>32</v>
      </c>
      <c r="R11" s="15">
        <f>AVERAGE(C11:J11)</f>
        <v>4</v>
      </c>
      <c r="S11" s="16">
        <f t="shared" si="3"/>
        <v>0.0794044665</v>
      </c>
    </row>
    <row r="12">
      <c r="A12" s="8">
        <v>10.0</v>
      </c>
      <c r="B12" s="8" t="s">
        <v>28</v>
      </c>
      <c r="C12" s="9">
        <v>1.0</v>
      </c>
      <c r="D12" s="21">
        <v>1.0</v>
      </c>
      <c r="E12" s="21">
        <v>2.0</v>
      </c>
      <c r="F12" s="21">
        <v>2.0</v>
      </c>
      <c r="G12" s="21">
        <v>1.0</v>
      </c>
      <c r="H12" s="21">
        <v>1.0</v>
      </c>
      <c r="I12" s="28">
        <v>6.0</v>
      </c>
      <c r="J12" s="26"/>
      <c r="K12" s="26"/>
      <c r="L12" s="26"/>
      <c r="M12" s="26"/>
      <c r="N12" s="26"/>
      <c r="O12" s="26"/>
      <c r="P12" s="27"/>
      <c r="Q12" s="14">
        <f t="shared" si="4"/>
        <v>14</v>
      </c>
      <c r="R12" s="15">
        <f>AVERAGE(C12:I12)</f>
        <v>2</v>
      </c>
      <c r="S12" s="16">
        <f t="shared" si="3"/>
        <v>0.03473945409</v>
      </c>
    </row>
    <row r="13">
      <c r="A13" s="8">
        <v>11.0</v>
      </c>
      <c r="B13" s="8" t="s">
        <v>29</v>
      </c>
      <c r="C13" s="21">
        <v>1.0</v>
      </c>
      <c r="D13" s="21">
        <v>1.0</v>
      </c>
      <c r="E13" s="21">
        <v>1.0</v>
      </c>
      <c r="F13" s="21">
        <v>4.0</v>
      </c>
      <c r="G13" s="21">
        <v>1.0</v>
      </c>
      <c r="H13" s="29">
        <v>3.0</v>
      </c>
      <c r="I13" s="30"/>
      <c r="J13" s="30"/>
      <c r="K13" s="30"/>
      <c r="L13" s="30"/>
      <c r="M13" s="30"/>
      <c r="N13" s="30"/>
      <c r="O13" s="30"/>
      <c r="P13" s="31"/>
      <c r="Q13" s="14">
        <f t="shared" si="4"/>
        <v>11</v>
      </c>
      <c r="R13" s="15">
        <f>AVERAGE(C13:H13)</f>
        <v>1.833333333</v>
      </c>
      <c r="S13" s="16">
        <f t="shared" si="3"/>
        <v>0.02729528536</v>
      </c>
    </row>
    <row r="14">
      <c r="A14" s="8">
        <v>12.0</v>
      </c>
      <c r="B14" s="8" t="s">
        <v>30</v>
      </c>
      <c r="C14" s="9">
        <v>1.0</v>
      </c>
      <c r="D14" s="10">
        <v>0.0</v>
      </c>
      <c r="E14" s="10">
        <v>2.0</v>
      </c>
      <c r="F14" s="10">
        <v>1.0</v>
      </c>
      <c r="G14" s="32">
        <v>1.0</v>
      </c>
      <c r="H14" s="30"/>
      <c r="I14" s="30"/>
      <c r="J14" s="30"/>
      <c r="K14" s="30"/>
      <c r="L14" s="30"/>
      <c r="M14" s="30"/>
      <c r="N14" s="30"/>
      <c r="O14" s="30"/>
      <c r="P14" s="31"/>
      <c r="Q14" s="14">
        <f t="shared" si="4"/>
        <v>5</v>
      </c>
      <c r="R14" s="15">
        <f>AVERAGE(C14:G14)</f>
        <v>1</v>
      </c>
      <c r="S14" s="16">
        <f t="shared" si="3"/>
        <v>0.01240694789</v>
      </c>
    </row>
    <row r="15">
      <c r="A15" s="8">
        <v>13.0</v>
      </c>
      <c r="B15" s="8" t="s">
        <v>31</v>
      </c>
      <c r="C15" s="10">
        <v>1.0</v>
      </c>
      <c r="D15" s="21">
        <v>0.0</v>
      </c>
      <c r="E15" s="21">
        <v>1.0</v>
      </c>
      <c r="F15" s="29">
        <v>2.0</v>
      </c>
      <c r="G15" s="30"/>
      <c r="H15" s="30"/>
      <c r="I15" s="30"/>
      <c r="J15" s="30"/>
      <c r="K15" s="30"/>
      <c r="L15" s="30"/>
      <c r="M15" s="30"/>
      <c r="N15" s="30"/>
      <c r="O15" s="30"/>
      <c r="P15" s="31"/>
      <c r="Q15" s="14">
        <f t="shared" si="4"/>
        <v>4</v>
      </c>
      <c r="R15" s="15">
        <f>AVERAGE(C15:F15)</f>
        <v>1</v>
      </c>
      <c r="S15" s="16">
        <f t="shared" si="3"/>
        <v>0.009925558313</v>
      </c>
    </row>
    <row r="16">
      <c r="A16" s="8">
        <v>14.0</v>
      </c>
      <c r="B16" s="8" t="s">
        <v>32</v>
      </c>
      <c r="C16" s="17">
        <v>3.0</v>
      </c>
      <c r="D16" s="21">
        <v>0.0</v>
      </c>
      <c r="E16" s="29">
        <v>2.0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14">
        <f t="shared" si="4"/>
        <v>5</v>
      </c>
      <c r="R16" s="15">
        <f>AVERAGE(C16:E16)</f>
        <v>1.666666667</v>
      </c>
      <c r="S16" s="16">
        <f t="shared" si="3"/>
        <v>0.01240694789</v>
      </c>
    </row>
    <row r="17">
      <c r="A17" s="8">
        <v>15.0</v>
      </c>
      <c r="B17" s="8" t="s">
        <v>33</v>
      </c>
      <c r="C17" s="10">
        <v>2.0</v>
      </c>
      <c r="D17" s="32">
        <v>3.0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1"/>
      <c r="Q17" s="14">
        <f t="shared" si="4"/>
        <v>5</v>
      </c>
      <c r="R17" s="15">
        <f>AVERAGE(C17:D17)</f>
        <v>2.5</v>
      </c>
      <c r="S17" s="16">
        <f t="shared" si="3"/>
        <v>0.01240694789</v>
      </c>
    </row>
    <row r="18">
      <c r="A18" s="8">
        <v>16.0</v>
      </c>
      <c r="B18" s="8" t="s">
        <v>34</v>
      </c>
      <c r="C18" s="33">
        <v>3.0</v>
      </c>
      <c r="D18" s="34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6"/>
      <c r="Q18" s="14">
        <f t="shared" si="4"/>
        <v>3</v>
      </c>
      <c r="R18" s="15">
        <f>AVERAGE(C18)</f>
        <v>3</v>
      </c>
      <c r="S18" s="16">
        <f t="shared" si="3"/>
        <v>0.007444168734</v>
      </c>
    </row>
    <row r="19">
      <c r="A19" s="4" t="s">
        <v>35</v>
      </c>
      <c r="B19" s="3"/>
      <c r="C19" s="14">
        <f t="shared" ref="C19:M19" si="5">SUM(C3:C18)</f>
        <v>31</v>
      </c>
      <c r="D19" s="14">
        <f t="shared" si="5"/>
        <v>25</v>
      </c>
      <c r="E19" s="14">
        <f t="shared" si="5"/>
        <v>32</v>
      </c>
      <c r="F19" s="14">
        <f t="shared" si="5"/>
        <v>36</v>
      </c>
      <c r="G19" s="14">
        <f t="shared" si="5"/>
        <v>26</v>
      </c>
      <c r="H19" s="14">
        <f t="shared" si="5"/>
        <v>29</v>
      </c>
      <c r="I19" s="14">
        <f t="shared" si="5"/>
        <v>42</v>
      </c>
      <c r="J19" s="14">
        <f t="shared" si="5"/>
        <v>32</v>
      </c>
      <c r="K19" s="14">
        <f t="shared" si="5"/>
        <v>20</v>
      </c>
      <c r="L19" s="14">
        <f t="shared" si="5"/>
        <v>30</v>
      </c>
      <c r="M19" s="14">
        <f t="shared" si="5"/>
        <v>26</v>
      </c>
      <c r="N19" s="14">
        <f>SUM(N3:N7)</f>
        <v>28</v>
      </c>
      <c r="O19" s="14">
        <f t="shared" ref="O19:Q19" si="6">SUM(O3:O18)</f>
        <v>21</v>
      </c>
      <c r="P19" s="14">
        <f t="shared" si="6"/>
        <v>25</v>
      </c>
      <c r="Q19" s="14">
        <f t="shared" si="6"/>
        <v>403</v>
      </c>
      <c r="R19" s="15"/>
      <c r="S19" s="37"/>
    </row>
    <row r="20">
      <c r="A20" s="38" t="s">
        <v>17</v>
      </c>
      <c r="B20" s="3"/>
      <c r="C20" s="15">
        <f>AVERAGE(C3:C18)</f>
        <v>1.9375</v>
      </c>
      <c r="D20" s="15">
        <f>AVERAGE(D3:D17)</f>
        <v>1.666666667</v>
      </c>
      <c r="E20" s="15">
        <f>AVERAGE(E3:E16)</f>
        <v>2.285714286</v>
      </c>
      <c r="F20" s="15">
        <f>AVERAGE(F3:F15)</f>
        <v>2.769230769</v>
      </c>
      <c r="G20" s="15">
        <f>AVERAGE(G3:G14)</f>
        <v>2.166666667</v>
      </c>
      <c r="H20" s="15">
        <f>AVERAGE(H3:H13)</f>
        <v>2.636363636</v>
      </c>
      <c r="I20" s="15">
        <f>AVERAGE(I3:I12)</f>
        <v>4.2</v>
      </c>
      <c r="J20" s="15">
        <f>AVERAGE(J3:J11)</f>
        <v>3.555555556</v>
      </c>
      <c r="K20" s="15">
        <f>AVERAGE(K3:K10)</f>
        <v>2.5</v>
      </c>
      <c r="L20" s="15">
        <f>AVERAGE(L3:L9)</f>
        <v>4.285714286</v>
      </c>
      <c r="M20" s="15">
        <f>AVERAGE(M3:M8)</f>
        <v>4.333333333</v>
      </c>
      <c r="N20" s="15">
        <f>AVERAGE(N3:N7)</f>
        <v>5.6</v>
      </c>
      <c r="O20" s="15">
        <f>AVERAGE(O3:O6)</f>
        <v>5.25</v>
      </c>
      <c r="P20" s="15">
        <f>AVERAGE(P3:P5)</f>
        <v>8.333333333</v>
      </c>
      <c r="Q20" s="15"/>
      <c r="R20" s="15"/>
      <c r="S20" s="15"/>
    </row>
    <row r="21">
      <c r="A21" s="4" t="s">
        <v>36</v>
      </c>
      <c r="B21" s="3"/>
      <c r="C21" s="39" t="str">
        <f>HYPERLINK("https://docs.google.com/document/d/1a8T_xL2KZayPnxETlA9I3tbDU3GjULGZjFqKmItpREs/edit?usp=sharing","Link")</f>
        <v>Link</v>
      </c>
      <c r="D21" s="39" t="str">
        <f>HYPERLINK("https://docs.google.com/document/d/1rl5S16zG9fU8QhvpEee0cfJD94BuO589VUj8fgHNKsQ/edit?usp=sharing","Link")</f>
        <v>Link</v>
      </c>
      <c r="E21" s="39" t="str">
        <f>HYPERLINK("https://docs.google.com/document/d/1UfIVDFzEsiwB5NKeFyHlWkxpMOI6Gn1iv1YSI7TL-uI/edit?usp=sharing","Link")</f>
        <v>Link</v>
      </c>
      <c r="F21" s="39" t="str">
        <f>HYPERLINK("https://docs.google.com/document/d/1DsdsdTuHqnlxY4yUWucEhvccYVIv55rJbh-dmY2gt7Y/edit?usp=sharing","Link")</f>
        <v>Link</v>
      </c>
      <c r="G21" s="39" t="str">
        <f>HYPERLINK("https://docs.google.com/document/d/1H4iq-cj7CQKRo-5tonUpWZRlszd4DVlyXYHpW4zgol4/edit?usp=sharing","Link")</f>
        <v>Link</v>
      </c>
      <c r="H21" s="39" t="str">
        <f>HYPERLINK("https://docs.google.com/document/d/11D9eHgg6_DAoBKCKGhoIe7xddNldJdojvYFvvZEkRM8/edit?usp=sharing","Link")</f>
        <v>Link</v>
      </c>
      <c r="I21" s="39" t="str">
        <f>HYPERLINK("https://docs.google.com/document/d/1Dk3LhudJd2RsdmM7D_gyYj6Ohd-6ZOOTYeiXwR-wUe4/edit?usp=sharing","Link")</f>
        <v>Link</v>
      </c>
      <c r="J21" s="39" t="str">
        <f>HYPERLINK("https://docs.google.com/document/d/1c6FMQqGiz78XnVneYJp4vSHprLW57E_0GK7nLMPvAmo/edit?usp=sharing","Link")</f>
        <v>Link</v>
      </c>
      <c r="K21" s="39" t="str">
        <f>HYPERLINK("https://docs.google.com/document/d/1qDVn0RB4vZigwhvm7jpRFzpoxv3fXq3TPZLQ4ypkMS0/edit?usp=sharing","Link")</f>
        <v>Link</v>
      </c>
      <c r="L21" s="39" t="str">
        <f>HYPERLINK("https://docs.google.com/document/d/1P8l1uJjiqjJO5F5ejH6EFfcOu9Q1l1Zn3we8_Z1-tiU/edit?usp=sharing","Link")</f>
        <v>Link</v>
      </c>
      <c r="M21" s="39" t="str">
        <f>HYPERLINK("https://docs.google.com/document/d/1pVx3FQtiaIX6atfLmDCF3BrGMK7-z3Ll8JoMaKJSptY/edit?usp=sharing","Link")</f>
        <v>Link</v>
      </c>
      <c r="N21" s="39" t="str">
        <f>HYPERLINK("https://docs.google.com/document/d/1ubKB9OzfYOGvbONW7gW3Sg2xn-F7BqZ_2DdxvSn-EoY/edit?usp=sharing","Link")</f>
        <v>Link</v>
      </c>
      <c r="O21" s="39" t="str">
        <f>HYPERLINK("https://docs.google.com/document/d/15dkivU_Bq55PGMD37WCbngsBWI9OhtWgQ1qzkRjpxx4/edit?usp=sharing","Link")</f>
        <v>Link</v>
      </c>
      <c r="P21" s="39" t="str">
        <f>HYPERLINK("https://docs.google.com/document/d/1e6i2vOVCgU6H6pFjG4TmxkCjTtkyeqaNa__tA_MGE4Q/edit?usp=sharing","Link")</f>
        <v>Link</v>
      </c>
      <c r="Q21" s="40" t="str">
        <f>HYPERLINK("https://docs.google.com/document/d/1LMWn_Z9YBDV4oQ85KTDMINYroIj5ilYk8iCcw8vKAY0/edit?usp=sharing","Season Transcript")</f>
        <v>Season Transcript</v>
      </c>
      <c r="R21" s="3"/>
      <c r="S21" s="41" t="str">
        <f>HYPERLINK("https://docs.google.com/document/d/1fcb--5ZfN_FcX-90xuo-iO3XpNo82g1ROErOJKxVYUQ/edit?usp=sharing","Differences")</f>
        <v>Differences</v>
      </c>
    </row>
    <row r="22"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3"/>
      <c r="S22" s="44"/>
    </row>
    <row r="23">
      <c r="A23" s="45" t="s">
        <v>37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48"/>
    </row>
    <row r="24">
      <c r="A24" s="49" t="s">
        <v>38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48"/>
    </row>
    <row r="25">
      <c r="A25" s="50" t="s">
        <v>39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48"/>
    </row>
    <row r="26">
      <c r="A26" s="51" t="s">
        <v>40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48"/>
    </row>
    <row r="27">
      <c r="A27" s="52" t="s">
        <v>41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48"/>
    </row>
  </sheetData>
  <mergeCells count="12">
    <mergeCell ref="A26:B26"/>
    <mergeCell ref="A25:B25"/>
    <mergeCell ref="A24:B24"/>
    <mergeCell ref="A23:B23"/>
    <mergeCell ref="A27:B27"/>
    <mergeCell ref="A1:S1"/>
    <mergeCell ref="A2:B2"/>
    <mergeCell ref="A22:B22"/>
    <mergeCell ref="A19:B19"/>
    <mergeCell ref="A20:B20"/>
    <mergeCell ref="A21:B21"/>
    <mergeCell ref="Q21:R21"/>
  </mergeCells>
  <drawing r:id="rId2"/>
  <legacyDrawing r:id="rId3"/>
</worksheet>
</file>