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I Need Redemption (Ozzy)</t>
      </text>
    </comment>
    <comment authorId="0" ref="D2">
      <text>
        <t xml:space="preserve">Episode 2: He Has Demons (Coach)</t>
      </text>
    </comment>
    <comment authorId="0" ref="E2">
      <text>
        <t xml:space="preserve">Episode 3: Reap What You Sow (Brandon)</t>
      </text>
    </comment>
    <comment authorId="0" ref="F2">
      <text>
        <t xml:space="preserve">Episode 4: Survivalism (Ozzy)</t>
      </text>
    </comment>
    <comment authorId="0" ref="G2">
      <text>
        <t xml:space="preserve">Episode 5: Taste the Victory (Coach)</t>
      </text>
    </comment>
    <comment authorId="0" ref="H2">
      <text>
        <t xml:space="preserve">Episode 6: Free Agent (Ozzy)</t>
      </text>
    </comment>
    <comment authorId="0" ref="I2">
      <text>
        <t xml:space="preserve">Episode 7: Trojan Horse (Cochran)</t>
      </text>
    </comment>
    <comment authorId="0" ref="J2">
      <text>
        <t xml:space="preserve">Episode 8: Double Agent (Cochran)</t>
      </text>
    </comment>
    <comment authorId="0" ref="K2">
      <text>
        <t xml:space="preserve">Episode 9: Cut Throat (Ozzy)</t>
      </text>
    </comment>
    <comment authorId="0" ref="L2">
      <text>
        <t xml:space="preserve">Episode 10: Running the Show (Whitney)</t>
      </text>
    </comment>
    <comment authorId="0" ref="M2">
      <text>
        <t xml:space="preserve">Episode 12: Cult Like (Cochran)</t>
      </text>
    </comment>
    <comment authorId="0" ref="N2">
      <text>
        <t xml:space="preserve">Episode 13: Ticking Time Bomb (Coach)</t>
      </text>
    </comment>
    <comment authorId="0" ref="O2">
      <text>
        <t xml:space="preserve">Episode 14: Then There Were Five (Coach)</t>
      </text>
    </comment>
    <comment authorId="0" ref="P2">
      <text>
        <t xml:space="preserve">Episode 15: Loyalties Will Be Broken (Coach)</t>
      </text>
    </comment>
  </commentList>
</comments>
</file>

<file path=xl/sharedStrings.xml><?xml version="1.0" encoding="utf-8"?>
<sst xmlns="http://schemas.openxmlformats.org/spreadsheetml/2006/main" count="44" uniqueCount="43">
  <si>
    <t>Survivor Season 23: South Pacific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</si>
  <si>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</si>
  <si>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</si>
  <si>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</si>
  <si>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</si>
  <si>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</si>
  <si>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</si>
  <si>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</si>
  <si>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</si>
  <si>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</si>
  <si>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</si>
  <si>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</si>
  <si>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12</t>
  </si>
  <si>
    <t>Ep. 13</t>
  </si>
  <si>
    <t>Ep. 14</t>
  </si>
  <si>
    <t>Ep. 15</t>
  </si>
  <si>
    <t>Total</t>
  </si>
  <si>
    <t>Average</t>
  </si>
  <si>
    <t>Percentage</t>
  </si>
  <si>
    <t>Sophie</t>
  </si>
  <si>
    <t>Coach</t>
  </si>
  <si>
    <t>Albert</t>
  </si>
  <si>
    <t>Ozzy</t>
  </si>
  <si>
    <t>Rick</t>
  </si>
  <si>
    <t>Brandon</t>
  </si>
  <si>
    <t>Edna</t>
  </si>
  <si>
    <t>Cochran</t>
  </si>
  <si>
    <t>Whitney</t>
  </si>
  <si>
    <t>Dawn</t>
  </si>
  <si>
    <t>Keith</t>
  </si>
  <si>
    <t>Jim</t>
  </si>
  <si>
    <t>Christine</t>
  </si>
  <si>
    <t>Mikayla</t>
  </si>
  <si>
    <t>Elyse</t>
  </si>
  <si>
    <t>Stacey</t>
  </si>
  <si>
    <t>Mark</t>
  </si>
  <si>
    <t>Semhar</t>
  </si>
  <si>
    <t>Total Per Ep.</t>
  </si>
  <si>
    <t>Transcript</t>
  </si>
  <si>
    <t>Savaii</t>
  </si>
  <si>
    <t>Upolu</t>
  </si>
  <si>
    <t>Te Tuna</t>
  </si>
  <si>
    <t>Redemption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</si>
</sst>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ill="1" applyFont="1">
      <alignment horizontal="center" readingOrder="0"/>
    </xf>
    <xf borderId="4" fillId="3" fontId="2" numFmtId="0" xfId="0" applyAlignment="1" applyBorder="1" applyFill="1" applyFont="1">
      <alignment horizontal="center" readingOrder="0"/>
    </xf>
    <xf borderId="4" fillId="4" fontId="2" numFmtId="0" xfId="0" applyAlignment="1" applyBorder="1" applyFill="1" applyFont="1">
      <alignment horizontal="center"/>
    </xf>
    <xf borderId="4" fillId="4" fontId="2" numFmtId="2" xfId="0" applyAlignment="1" applyBorder="1" applyFont="1" applyNumberFormat="1">
      <alignment horizontal="center"/>
    </xf>
    <xf borderId="4" fillId="4" fontId="2" numFmtId="10" xfId="0" applyAlignment="1" applyBorder="1" applyFont="1" applyNumberForma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6" fontId="2" numFmtId="0" xfId="0" applyAlignment="1" applyBorder="1" applyFill="1" applyFont="1">
      <alignment horizontal="center" readingOrder="0"/>
    </xf>
    <xf borderId="4" fillId="7" fontId="2" numFmtId="0" xfId="0" applyAlignment="1" applyBorder="1" applyFill="1" applyFont="1">
      <alignment horizontal="center"/>
    </xf>
    <xf borderId="4" fillId="0" fontId="2" numFmtId="0" xfId="0" applyAlignment="1" applyBorder="1" applyFont="1">
      <alignment horizontal="center"/>
    </xf>
    <xf borderId="4" fillId="4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5" fontId="3" numFmtId="0" xfId="0" applyAlignment="1" applyFont="1">
      <alignment readingOrder="0"/>
    </xf>
    <xf borderId="6" fillId="4" fontId="3" numFmtId="0" xfId="0" applyAlignment="1" applyBorder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2" fontId="3" numFmtId="0" xfId="0" applyAlignment="1" applyFont="1">
      <alignment readingOrder="0"/>
    </xf>
    <xf borderId="0" fillId="3" fontId="2" numFmtId="0" xfId="0" applyAlignment="1" applyFont="1">
      <alignment readingOrder="0"/>
    </xf>
    <xf borderId="6" fillId="4" fontId="2" numFmtId="0" xfId="0" applyAlignment="1" applyBorder="1" applyFont="1">
      <alignment readingOrder="0"/>
    </xf>
    <xf borderId="0" fillId="6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2.0</v>
      </c>
      <c r="D3" s="9">
        <v>1.0</v>
      </c>
      <c r="E3" s="9">
        <v>1.0</v>
      </c>
      <c r="F3" s="9">
        <v>1.0</v>
      </c>
      <c r="G3" s="9">
        <v>0.0</v>
      </c>
      <c r="H3" s="9">
        <v>2.0</v>
      </c>
      <c r="I3" s="9">
        <v>1.0</v>
      </c>
      <c r="J3" s="10">
        <v>1.0</v>
      </c>
      <c r="K3" s="10">
        <v>1.0</v>
      </c>
      <c r="L3" s="10">
        <v>2.0</v>
      </c>
      <c r="M3" s="10">
        <v>2.0</v>
      </c>
      <c r="N3" s="10">
        <v>2.0</v>
      </c>
      <c r="O3" s="10">
        <v>3.0</v>
      </c>
      <c r="P3" s="10">
        <v>6.0</v>
      </c>
      <c r="Q3" s="11">
        <f t="shared" ref="Q3:Q20" si="1">SUM(C3:P3)</f>
        <v>25</v>
      </c>
      <c r="R3" s="12">
        <f t="shared" ref="R3:R8" si="2">AVERAGE(C3:P3)</f>
        <v>1.785714286</v>
      </c>
      <c r="S3" s="13">
        <f t="shared" ref="S3:S20" si="3">Q3/Q$21</f>
        <v>0.06234413965</v>
      </c>
    </row>
    <row r="4">
      <c r="A4" s="8">
        <v>2.0</v>
      </c>
      <c r="B4" s="8" t="s">
        <v>20</v>
      </c>
      <c r="C4" s="9">
        <v>8.0</v>
      </c>
      <c r="D4" s="9">
        <v>9.0</v>
      </c>
      <c r="E4" s="9">
        <v>4.0</v>
      </c>
      <c r="F4" s="9">
        <v>1.0</v>
      </c>
      <c r="G4" s="9">
        <v>6.0</v>
      </c>
      <c r="H4" s="9">
        <v>7.0</v>
      </c>
      <c r="I4" s="9">
        <v>5.0</v>
      </c>
      <c r="J4" s="10">
        <v>1.0</v>
      </c>
      <c r="K4" s="10">
        <v>3.0</v>
      </c>
      <c r="L4" s="10">
        <v>2.0</v>
      </c>
      <c r="M4" s="10">
        <v>7.0</v>
      </c>
      <c r="N4" s="10">
        <v>7.0</v>
      </c>
      <c r="O4" s="10">
        <v>8.0</v>
      </c>
      <c r="P4" s="10">
        <v>10.0</v>
      </c>
      <c r="Q4" s="11">
        <f t="shared" si="1"/>
        <v>78</v>
      </c>
      <c r="R4" s="12">
        <f t="shared" si="2"/>
        <v>5.571428571</v>
      </c>
      <c r="S4" s="13">
        <f t="shared" si="3"/>
        <v>0.1945137157</v>
      </c>
    </row>
    <row r="5">
      <c r="A5" s="8">
        <v>3.0</v>
      </c>
      <c r="B5" s="8" t="s">
        <v>21</v>
      </c>
      <c r="C5" s="9">
        <v>0.0</v>
      </c>
      <c r="D5" s="9">
        <v>0.0</v>
      </c>
      <c r="E5" s="9">
        <v>0.0</v>
      </c>
      <c r="F5" s="9">
        <v>0.0</v>
      </c>
      <c r="G5" s="9">
        <v>3.0</v>
      </c>
      <c r="H5" s="9">
        <v>3.0</v>
      </c>
      <c r="I5" s="9">
        <v>0.0</v>
      </c>
      <c r="J5" s="10">
        <v>0.0</v>
      </c>
      <c r="K5" s="10">
        <v>2.0</v>
      </c>
      <c r="L5" s="10">
        <v>1.0</v>
      </c>
      <c r="M5" s="10">
        <v>2.0</v>
      </c>
      <c r="N5" s="10">
        <v>1.0</v>
      </c>
      <c r="O5" s="10">
        <v>7.0</v>
      </c>
      <c r="P5" s="10">
        <v>6.0</v>
      </c>
      <c r="Q5" s="11">
        <f t="shared" si="1"/>
        <v>25</v>
      </c>
      <c r="R5" s="12">
        <f t="shared" si="2"/>
        <v>1.785714286</v>
      </c>
      <c r="S5" s="13">
        <f t="shared" si="3"/>
        <v>0.06234413965</v>
      </c>
    </row>
    <row r="6">
      <c r="A6" s="8">
        <v>4.0</v>
      </c>
      <c r="B6" s="8" t="s">
        <v>22</v>
      </c>
      <c r="C6" s="14">
        <v>9.0</v>
      </c>
      <c r="D6" s="14">
        <v>3.0</v>
      </c>
      <c r="E6" s="14">
        <v>3.0</v>
      </c>
      <c r="F6" s="14">
        <v>1.0</v>
      </c>
      <c r="G6" s="14">
        <v>2.0</v>
      </c>
      <c r="H6" s="14">
        <v>5.0</v>
      </c>
      <c r="I6" s="14">
        <v>5.0</v>
      </c>
      <c r="J6" s="10">
        <v>3.0</v>
      </c>
      <c r="K6" s="10">
        <v>6.0</v>
      </c>
      <c r="L6" s="15">
        <v>1.0</v>
      </c>
      <c r="M6" s="15">
        <v>2.0</v>
      </c>
      <c r="N6" s="15">
        <v>1.0</v>
      </c>
      <c r="O6" s="15">
        <v>0.0</v>
      </c>
      <c r="P6" s="10">
        <v>7.0</v>
      </c>
      <c r="Q6" s="11">
        <f t="shared" si="1"/>
        <v>48</v>
      </c>
      <c r="R6" s="12">
        <f t="shared" si="2"/>
        <v>3.428571429</v>
      </c>
      <c r="S6" s="13">
        <f t="shared" si="3"/>
        <v>0.1197007481</v>
      </c>
    </row>
    <row r="7">
      <c r="A7" s="8">
        <v>5.0</v>
      </c>
      <c r="B7" s="8" t="s">
        <v>23</v>
      </c>
      <c r="C7" s="9">
        <v>2.0</v>
      </c>
      <c r="D7" s="9">
        <v>0.0</v>
      </c>
      <c r="E7" s="9">
        <v>0.0</v>
      </c>
      <c r="F7" s="9">
        <v>0.0</v>
      </c>
      <c r="G7" s="9">
        <v>0.0</v>
      </c>
      <c r="H7" s="9">
        <v>3.0</v>
      </c>
      <c r="I7" s="9">
        <v>0.0</v>
      </c>
      <c r="J7" s="10">
        <v>0.0</v>
      </c>
      <c r="K7" s="10">
        <v>0.0</v>
      </c>
      <c r="L7" s="10">
        <v>0.0</v>
      </c>
      <c r="M7" s="10">
        <v>1.0</v>
      </c>
      <c r="N7" s="10">
        <v>1.0</v>
      </c>
      <c r="O7" s="10">
        <v>0.0</v>
      </c>
      <c r="P7" s="10">
        <v>1.0</v>
      </c>
      <c r="Q7" s="11">
        <f t="shared" si="1"/>
        <v>8</v>
      </c>
      <c r="R7" s="12">
        <f t="shared" si="2"/>
        <v>0.5714285714</v>
      </c>
      <c r="S7" s="13">
        <f t="shared" si="3"/>
        <v>0.01995012469</v>
      </c>
    </row>
    <row r="8">
      <c r="A8" s="8">
        <v>6.0</v>
      </c>
      <c r="B8" s="8" t="s">
        <v>24</v>
      </c>
      <c r="C8" s="9">
        <v>6.0</v>
      </c>
      <c r="D8" s="9">
        <v>5.0</v>
      </c>
      <c r="E8" s="9">
        <v>5.0</v>
      </c>
      <c r="F8" s="9">
        <v>2.0</v>
      </c>
      <c r="G8" s="9">
        <v>2.0</v>
      </c>
      <c r="H8" s="9">
        <v>2.0</v>
      </c>
      <c r="I8" s="9">
        <v>1.0</v>
      </c>
      <c r="J8" s="10">
        <v>0.0</v>
      </c>
      <c r="K8" s="10">
        <v>0.0</v>
      </c>
      <c r="L8" s="10">
        <v>0.0</v>
      </c>
      <c r="M8" s="10">
        <v>0.0</v>
      </c>
      <c r="N8" s="10">
        <v>2.0</v>
      </c>
      <c r="O8" s="10">
        <v>5.0</v>
      </c>
      <c r="P8" s="15">
        <v>1.0</v>
      </c>
      <c r="Q8" s="11">
        <f t="shared" si="1"/>
        <v>31</v>
      </c>
      <c r="R8" s="12">
        <f t="shared" si="2"/>
        <v>2.214285714</v>
      </c>
      <c r="S8" s="13">
        <f t="shared" si="3"/>
        <v>0.07730673317</v>
      </c>
    </row>
    <row r="9">
      <c r="A9" s="8">
        <v>7.0</v>
      </c>
      <c r="B9" s="8" t="s">
        <v>25</v>
      </c>
      <c r="C9" s="9">
        <v>1.0</v>
      </c>
      <c r="D9" s="9">
        <v>1.0</v>
      </c>
      <c r="E9" s="9">
        <v>0.0</v>
      </c>
      <c r="F9" s="9">
        <v>4.0</v>
      </c>
      <c r="G9" s="9">
        <v>0.0</v>
      </c>
      <c r="H9" s="9">
        <v>2.0</v>
      </c>
      <c r="I9" s="9">
        <v>2.0</v>
      </c>
      <c r="J9" s="10">
        <v>0.0</v>
      </c>
      <c r="K9" s="10">
        <v>0.0</v>
      </c>
      <c r="L9" s="10">
        <v>0.0</v>
      </c>
      <c r="M9" s="10">
        <v>4.0</v>
      </c>
      <c r="N9" s="10">
        <v>4.0</v>
      </c>
      <c r="O9" s="15">
        <v>0.0</v>
      </c>
      <c r="P9" s="16"/>
      <c r="Q9" s="11">
        <f t="shared" si="1"/>
        <v>18</v>
      </c>
      <c r="R9" s="12">
        <f>AVERAGE(C9:O9)</f>
        <v>1.384615385</v>
      </c>
      <c r="S9" s="13">
        <f t="shared" si="3"/>
        <v>0.04488778055</v>
      </c>
    </row>
    <row r="10">
      <c r="A10" s="8">
        <v>8.0</v>
      </c>
      <c r="B10" s="8" t="s">
        <v>26</v>
      </c>
      <c r="C10" s="14">
        <v>8.0</v>
      </c>
      <c r="D10" s="14">
        <v>3.0</v>
      </c>
      <c r="E10" s="14">
        <v>3.0</v>
      </c>
      <c r="F10" s="14">
        <v>3.0</v>
      </c>
      <c r="G10" s="14">
        <v>4.0</v>
      </c>
      <c r="H10" s="14">
        <v>2.0</v>
      </c>
      <c r="I10" s="14">
        <v>9.0</v>
      </c>
      <c r="J10" s="10">
        <v>8.0</v>
      </c>
      <c r="K10" s="10">
        <v>1.0</v>
      </c>
      <c r="L10" s="10">
        <v>8.0</v>
      </c>
      <c r="M10" s="10">
        <v>10.0</v>
      </c>
      <c r="N10" s="15">
        <v>2.0</v>
      </c>
      <c r="O10" s="16"/>
      <c r="P10" s="16"/>
      <c r="Q10" s="11">
        <f t="shared" si="1"/>
        <v>61</v>
      </c>
      <c r="R10" s="12">
        <f>AVERAGE(C10:N10)</f>
        <v>5.083333333</v>
      </c>
      <c r="S10" s="13">
        <f t="shared" si="3"/>
        <v>0.1521197007</v>
      </c>
    </row>
    <row r="11">
      <c r="A11" s="8">
        <v>9.0</v>
      </c>
      <c r="B11" s="8" t="s">
        <v>27</v>
      </c>
      <c r="C11" s="14">
        <v>0.0</v>
      </c>
      <c r="D11" s="14">
        <v>0.0</v>
      </c>
      <c r="E11" s="14">
        <v>0.0</v>
      </c>
      <c r="F11" s="14">
        <v>0.0</v>
      </c>
      <c r="G11" s="14">
        <v>2.0</v>
      </c>
      <c r="H11" s="14">
        <v>0.0</v>
      </c>
      <c r="I11" s="14">
        <v>0.0</v>
      </c>
      <c r="J11" s="10">
        <v>0.0</v>
      </c>
      <c r="K11" s="10">
        <v>0.0</v>
      </c>
      <c r="L11" s="10">
        <v>2.0</v>
      </c>
      <c r="M11" s="15">
        <v>0.0</v>
      </c>
      <c r="N11" s="16"/>
      <c r="O11" s="16"/>
      <c r="P11" s="16"/>
      <c r="Q11" s="11">
        <f t="shared" si="1"/>
        <v>4</v>
      </c>
      <c r="R11" s="12">
        <f t="shared" ref="R11:R12" si="4">AVERAGE(C11:M11)</f>
        <v>0.3636363636</v>
      </c>
      <c r="S11" s="13">
        <f t="shared" si="3"/>
        <v>0.009975062344</v>
      </c>
    </row>
    <row r="12">
      <c r="A12" s="8">
        <v>10.0</v>
      </c>
      <c r="B12" s="8" t="s">
        <v>28</v>
      </c>
      <c r="C12" s="14">
        <v>7.0</v>
      </c>
      <c r="D12" s="14">
        <v>0.0</v>
      </c>
      <c r="E12" s="14">
        <v>0.0</v>
      </c>
      <c r="F12" s="14">
        <v>4.0</v>
      </c>
      <c r="G12" s="14">
        <v>1.0</v>
      </c>
      <c r="H12" s="14">
        <v>1.0</v>
      </c>
      <c r="I12" s="14">
        <v>0.0</v>
      </c>
      <c r="J12" s="10">
        <v>5.0</v>
      </c>
      <c r="K12" s="10">
        <v>2.0</v>
      </c>
      <c r="L12" s="10">
        <v>3.0</v>
      </c>
      <c r="M12" s="15">
        <v>0.0</v>
      </c>
      <c r="N12" s="16"/>
      <c r="O12" s="16"/>
      <c r="P12" s="16"/>
      <c r="Q12" s="11">
        <f t="shared" si="1"/>
        <v>23</v>
      </c>
      <c r="R12" s="12">
        <f t="shared" si="4"/>
        <v>2.090909091</v>
      </c>
      <c r="S12" s="13">
        <f t="shared" si="3"/>
        <v>0.05735660848</v>
      </c>
    </row>
    <row r="13">
      <c r="A13" s="8">
        <v>11.0</v>
      </c>
      <c r="B13" s="8" t="s">
        <v>29</v>
      </c>
      <c r="C13" s="14">
        <v>0.0</v>
      </c>
      <c r="D13" s="14">
        <v>2.0</v>
      </c>
      <c r="E13" s="14">
        <v>1.0</v>
      </c>
      <c r="F13" s="14">
        <v>0.0</v>
      </c>
      <c r="G13" s="14">
        <v>1.0</v>
      </c>
      <c r="H13" s="14">
        <v>1.0</v>
      </c>
      <c r="I13" s="14">
        <v>1.0</v>
      </c>
      <c r="J13" s="10">
        <v>1.0</v>
      </c>
      <c r="K13" s="15">
        <v>0.0</v>
      </c>
      <c r="L13" s="15">
        <v>0.0</v>
      </c>
      <c r="M13" s="16"/>
      <c r="N13" s="16"/>
      <c r="O13" s="16"/>
      <c r="P13" s="16"/>
      <c r="Q13" s="11">
        <f t="shared" si="1"/>
        <v>7</v>
      </c>
      <c r="R13" s="12">
        <f t="shared" ref="R13:R14" si="5">AVERAGE(C13:L13)</f>
        <v>0.7</v>
      </c>
      <c r="S13" s="13">
        <f t="shared" si="3"/>
        <v>0.0174563591</v>
      </c>
    </row>
    <row r="14">
      <c r="A14" s="8">
        <v>12.0</v>
      </c>
      <c r="B14" s="8" t="s">
        <v>30</v>
      </c>
      <c r="C14" s="14">
        <v>4.0</v>
      </c>
      <c r="D14" s="14">
        <v>2.0</v>
      </c>
      <c r="E14" s="14">
        <v>2.0</v>
      </c>
      <c r="F14" s="14">
        <v>2.0</v>
      </c>
      <c r="G14" s="14">
        <v>4.0</v>
      </c>
      <c r="H14" s="14">
        <v>2.0</v>
      </c>
      <c r="I14" s="14">
        <v>1.0</v>
      </c>
      <c r="J14" s="10">
        <v>3.0</v>
      </c>
      <c r="K14" s="10">
        <v>4.0</v>
      </c>
      <c r="L14" s="15">
        <v>1.0</v>
      </c>
      <c r="M14" s="16"/>
      <c r="N14" s="16"/>
      <c r="O14" s="16"/>
      <c r="P14" s="16"/>
      <c r="Q14" s="11">
        <f t="shared" si="1"/>
        <v>25</v>
      </c>
      <c r="R14" s="12">
        <f t="shared" si="5"/>
        <v>2.5</v>
      </c>
      <c r="S14" s="13">
        <f t="shared" si="3"/>
        <v>0.06234413965</v>
      </c>
    </row>
    <row r="15">
      <c r="A15" s="8">
        <v>13.0</v>
      </c>
      <c r="B15" s="8" t="s">
        <v>31</v>
      </c>
      <c r="C15" s="9">
        <v>2.0</v>
      </c>
      <c r="D15" s="9">
        <v>7.0</v>
      </c>
      <c r="E15" s="15">
        <v>3.0</v>
      </c>
      <c r="F15" s="15">
        <v>1.0</v>
      </c>
      <c r="G15" s="15">
        <v>0.0</v>
      </c>
      <c r="H15" s="15">
        <v>0.0</v>
      </c>
      <c r="I15" s="15">
        <v>0.0</v>
      </c>
      <c r="J15" s="15">
        <v>0.0</v>
      </c>
      <c r="K15" s="16"/>
      <c r="L15" s="16"/>
      <c r="M15" s="16"/>
      <c r="N15" s="16"/>
      <c r="O15" s="16"/>
      <c r="P15" s="16"/>
      <c r="Q15" s="11">
        <f t="shared" si="1"/>
        <v>13</v>
      </c>
      <c r="R15" s="12">
        <f>AVERAGE(C15:J15)</f>
        <v>1.625</v>
      </c>
      <c r="S15" s="13">
        <f t="shared" si="3"/>
        <v>0.03241895262</v>
      </c>
    </row>
    <row r="16">
      <c r="A16" s="8">
        <v>14.0</v>
      </c>
      <c r="B16" s="8" t="s">
        <v>32</v>
      </c>
      <c r="C16" s="9">
        <v>2.0</v>
      </c>
      <c r="D16" s="9">
        <v>2.0</v>
      </c>
      <c r="E16" s="9">
        <v>2.0</v>
      </c>
      <c r="F16" s="9">
        <v>2.0</v>
      </c>
      <c r="G16" s="9">
        <v>0.0</v>
      </c>
      <c r="H16" s="9">
        <v>2.0</v>
      </c>
      <c r="I16" s="15">
        <v>0.0</v>
      </c>
      <c r="J16" s="16"/>
      <c r="K16" s="16"/>
      <c r="L16" s="16"/>
      <c r="M16" s="16"/>
      <c r="N16" s="16"/>
      <c r="O16" s="16"/>
      <c r="P16" s="16"/>
      <c r="Q16" s="11">
        <f t="shared" si="1"/>
        <v>10</v>
      </c>
      <c r="R16" s="12">
        <f>AVERAGE(C16:I16)</f>
        <v>1.428571429</v>
      </c>
      <c r="S16" s="13">
        <f t="shared" si="3"/>
        <v>0.02493765586</v>
      </c>
    </row>
    <row r="17">
      <c r="A17" s="8">
        <v>15.0</v>
      </c>
      <c r="B17" s="8" t="s">
        <v>33</v>
      </c>
      <c r="C17" s="14">
        <v>1.0</v>
      </c>
      <c r="D17" s="14">
        <v>0.0</v>
      </c>
      <c r="E17" s="14">
        <v>2.0</v>
      </c>
      <c r="F17" s="14">
        <v>0.0</v>
      </c>
      <c r="G17" s="14">
        <v>2.0</v>
      </c>
      <c r="H17" s="15">
        <v>0.0</v>
      </c>
      <c r="I17" s="16"/>
      <c r="J17" s="16"/>
      <c r="K17" s="16"/>
      <c r="L17" s="16"/>
      <c r="M17" s="16"/>
      <c r="N17" s="16"/>
      <c r="O17" s="16"/>
      <c r="P17" s="16"/>
      <c r="Q17" s="11">
        <f t="shared" si="1"/>
        <v>5</v>
      </c>
      <c r="R17" s="12">
        <f>AVERAGE(C17:H17)</f>
        <v>0.8333333333</v>
      </c>
      <c r="S17" s="13">
        <f t="shared" si="3"/>
        <v>0.01246882793</v>
      </c>
    </row>
    <row r="18">
      <c r="A18" s="8">
        <v>16.0</v>
      </c>
      <c r="B18" s="8" t="s">
        <v>34</v>
      </c>
      <c r="C18" s="9">
        <v>2.0</v>
      </c>
      <c r="D18" s="9">
        <v>0.0</v>
      </c>
      <c r="E18" s="9">
        <v>0.0</v>
      </c>
      <c r="F18" s="9">
        <v>6.0</v>
      </c>
      <c r="G18" s="15">
        <v>1.0</v>
      </c>
      <c r="H18" s="16"/>
      <c r="I18" s="16"/>
      <c r="J18" s="16"/>
      <c r="K18" s="16"/>
      <c r="L18" s="16"/>
      <c r="M18" s="16"/>
      <c r="N18" s="16"/>
      <c r="O18" s="16"/>
      <c r="P18" s="16"/>
      <c r="Q18" s="11">
        <f t="shared" si="1"/>
        <v>9</v>
      </c>
      <c r="R18" s="12">
        <f>AVERAGE(C18:G18)</f>
        <v>1.8</v>
      </c>
      <c r="S18" s="13">
        <f t="shared" si="3"/>
        <v>0.02244389027</v>
      </c>
    </row>
    <row r="19">
      <c r="A19" s="8">
        <v>17.0</v>
      </c>
      <c r="B19" s="8" t="s">
        <v>35</v>
      </c>
      <c r="C19" s="14">
        <v>2.0</v>
      </c>
      <c r="D19" s="14">
        <v>0.0</v>
      </c>
      <c r="E19" s="14">
        <v>4.0</v>
      </c>
      <c r="F19" s="15">
        <v>0.0</v>
      </c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1">
        <f t="shared" si="1"/>
        <v>6</v>
      </c>
      <c r="R19" s="12">
        <f>AVERAGE(C19:F19)</f>
        <v>1.5</v>
      </c>
      <c r="S19" s="13">
        <f t="shared" si="3"/>
        <v>0.01496259352</v>
      </c>
    </row>
    <row r="20">
      <c r="A20" s="8">
        <v>18.0</v>
      </c>
      <c r="B20" s="8" t="s">
        <v>36</v>
      </c>
      <c r="C20" s="14">
        <v>3.0</v>
      </c>
      <c r="D20" s="15">
        <v>2.0</v>
      </c>
      <c r="E20" s="15">
        <v>0.0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1">
        <f t="shared" si="1"/>
        <v>5</v>
      </c>
      <c r="R20" s="12">
        <f>AVERAGE(C20:E20)</f>
        <v>1.666666667</v>
      </c>
      <c r="S20" s="13">
        <f t="shared" si="3"/>
        <v>0.01246882793</v>
      </c>
    </row>
    <row r="21">
      <c r="A21" s="4" t="s">
        <v>37</v>
      </c>
      <c r="B21" s="3"/>
      <c r="C21" s="17">
        <f t="shared" ref="C21:Q21" si="6">SUM(C3:C20)</f>
        <v>59</v>
      </c>
      <c r="D21" s="17">
        <f t="shared" si="6"/>
        <v>37</v>
      </c>
      <c r="E21" s="17">
        <f t="shared" si="6"/>
        <v>30</v>
      </c>
      <c r="F21" s="17">
        <f t="shared" si="6"/>
        <v>27</v>
      </c>
      <c r="G21" s="17">
        <f t="shared" si="6"/>
        <v>28</v>
      </c>
      <c r="H21" s="17">
        <f t="shared" si="6"/>
        <v>32</v>
      </c>
      <c r="I21" s="17">
        <f t="shared" si="6"/>
        <v>25</v>
      </c>
      <c r="J21" s="17">
        <f t="shared" si="6"/>
        <v>22</v>
      </c>
      <c r="K21" s="17">
        <f t="shared" si="6"/>
        <v>19</v>
      </c>
      <c r="L21" s="17">
        <f t="shared" si="6"/>
        <v>20</v>
      </c>
      <c r="M21" s="17">
        <f t="shared" si="6"/>
        <v>28</v>
      </c>
      <c r="N21" s="17">
        <f t="shared" si="6"/>
        <v>20</v>
      </c>
      <c r="O21" s="17">
        <f t="shared" si="6"/>
        <v>23</v>
      </c>
      <c r="P21" s="17">
        <f t="shared" si="6"/>
        <v>31</v>
      </c>
      <c r="Q21" s="11">
        <f t="shared" si="6"/>
        <v>401</v>
      </c>
      <c r="R21" s="12"/>
      <c r="S21" s="18"/>
    </row>
    <row r="22">
      <c r="A22" s="19" t="s">
        <v>17</v>
      </c>
      <c r="B22" s="3"/>
      <c r="C22" s="20">
        <f t="shared" ref="C22:E22" si="7">AVERAGE(C3:C20)</f>
        <v>3.277777778</v>
      </c>
      <c r="D22" s="20">
        <f t="shared" si="7"/>
        <v>2.055555556</v>
      </c>
      <c r="E22" s="20">
        <f t="shared" si="7"/>
        <v>1.666666667</v>
      </c>
      <c r="F22" s="20">
        <f>AVERAGE(F3:F19)</f>
        <v>1.588235294</v>
      </c>
      <c r="G22" s="20">
        <f>AVERAGE(G3:G18)</f>
        <v>1.75</v>
      </c>
      <c r="H22" s="20">
        <f>AVERAGE(H3:H17)</f>
        <v>2.133333333</v>
      </c>
      <c r="I22" s="20">
        <f>AVERAGE(I3:I16)</f>
        <v>1.785714286</v>
      </c>
      <c r="J22" s="20">
        <f>AVERAGE(J3:J15)</f>
        <v>1.692307692</v>
      </c>
      <c r="K22" s="20">
        <f t="shared" ref="K22:L22" si="8">AVERAGE(K3:K14)</f>
        <v>1.583333333</v>
      </c>
      <c r="L22" s="20">
        <f t="shared" si="8"/>
        <v>1.666666667</v>
      </c>
      <c r="M22" s="20">
        <f>AVERAGE(M3:M12)</f>
        <v>2.8</v>
      </c>
      <c r="N22" s="20">
        <f>AVERAGE(N3:N10)</f>
        <v>2.5</v>
      </c>
      <c r="O22" s="20">
        <f>AVERAGE(O3:O9)</f>
        <v>3.285714286</v>
      </c>
      <c r="P22" s="20">
        <f>AVERAGE(P3:P8)</f>
        <v>5.166666667</v>
      </c>
      <c r="Q22" s="20"/>
      <c r="R22" s="20"/>
      <c r="S22" s="21"/>
    </row>
    <row r="23">
      <c r="A23" s="4" t="s">
        <v>38</v>
      </c>
      <c r="B23" s="3"/>
      <c r="C23" s="22" t="str">
        <f>HYPERLINK("https://docs.google.com/document/d/1UjaQc4EPB7lyk-jSyINGNKpSCzn0LYxigDKzqxjMzG8/edit?usp=sharing","Link")</f>
        <v>Link</v>
      </c>
      <c r="D23" s="22" t="str">
        <f>HYPERLINK("https://docs.google.com/document/d/1Mcazg_2Wu6HmTzhjDtfmPu7zCDHWXEjwU918iBd3olQ/edit?usp=sharing","Link")</f>
        <v>Link</v>
      </c>
      <c r="E23" s="22" t="str">
        <f>HYPERLINK("https://docs.google.com/document/d/1QmknS5t2FtmvFn_uBlCMcrl1Z_GkEQ7ZZtyxTBWvjz4/edit?usp=sharing","Link")</f>
        <v>Link</v>
      </c>
      <c r="F23" s="22" t="str">
        <f>HYPERLINK("https://docs.google.com/document/d/1FQKEQqLcbLSmFVlBRt3jXcZcW9HwCsbXeh9qIICTwJU/edit?usp=sharing","Link")</f>
        <v>Link</v>
      </c>
      <c r="G23" s="22" t="str">
        <f>HYPERLINK("https://docs.google.com/document/d/1W_sV-3GXiY5_KhBW51yl1ts5c5A4hXHOTNvfNIewXnM/edit?usp=sharing","Link")</f>
        <v>Link</v>
      </c>
      <c r="H23" s="22" t="str">
        <f>HYPERLINK("https://docs.google.com/document/d/1gWfYJuQbN90wgx0Cu-wO_F5gKiw8hQH_zgHWgD-P2vg/edit?usp=sharing","Link")</f>
        <v>Link</v>
      </c>
      <c r="I23" s="22" t="str">
        <f>HYPERLINK("https://docs.google.com/document/d/1SowqkvU60Iu8KGNDd4Y4LIv9fQXelOAR9msjJvbBL_M/edit?usp=sharing","Link")</f>
        <v>Link</v>
      </c>
      <c r="J23" s="22" t="str">
        <f>HYPERLINK("https://docs.google.com/document/d/1gNKa5bcPTvDLCY_4YUpA4EHd6oj9FTY1F74tnwgpdl4/edit?usp=sharing","Link")</f>
        <v>Link</v>
      </c>
      <c r="K23" s="22" t="str">
        <f>HYPERLINK("https://docs.google.com/document/d/10kNuAoQpSiwNM9FxVMr4fNCoSi9q64L-l3MCiugVsqQ/edit?usp=sharing","Link")</f>
        <v>Link</v>
      </c>
      <c r="L23" s="22" t="str">
        <f>HYPERLINK("https://docs.google.com/document/d/1J8_z_u9Mw4e08bqE2sQGc8okmYPFTzDkYZk0PnDXWqw/edit?usp=sharing","Link")</f>
        <v>Link</v>
      </c>
      <c r="M23" s="22" t="str">
        <f>HYPERLINK("https://docs.google.com/document/d/13GxGxxNKSY8Sa2C0pqPC7ymU94l1l3rbbj2GW4ovZvQ/edit?usp=sharing","Link")</f>
        <v>Link</v>
      </c>
      <c r="N23" s="22" t="str">
        <f>HYPERLINK("https://docs.google.com/document/d/1iLvLQPJXzJB7t1GNaF671lYIpfv26NP2n0RaXOAdbTw/edit?usp=sharing","Link")</f>
        <v>Link</v>
      </c>
      <c r="O23" s="22" t="str">
        <f>HYPERLINK("https://docs.google.com/document/d/1JvwL5MfCxFTGdK-ov8J1kGEhdAKBjzzjJv84vfxdMXA/edit?usp=sharing","Link")</f>
        <v>Link</v>
      </c>
      <c r="P23" s="22" t="str">
        <f>HYPERLINK("https://docs.google.com/document/d/1RVaxjEPch83rkNxZFsOgregTYVNkEImTCR9V9tr0nsY/edit?usp=sharing","Link")</f>
        <v>Link</v>
      </c>
      <c r="Q23" s="23" t="str">
        <f>HYPERLINK("https://docs.google.com/document/d/1fh6zwNOCQtqW7Ea-CSIErlOVS96mb9F78zgDcNMHgs0/edit?usp=sharing","Season Transcript")</f>
        <v>Season Transcript</v>
      </c>
      <c r="R23" s="3"/>
      <c r="S23" s="22" t="str">
        <f>HYPERLINK("https://docs.google.com/document/d/1w37BMsWEHvU_bwkNH_D0oSgNrrxTi3_N6UqtBbgbg8I/edit?usp=sharing","Differences")</f>
        <v>Differences</v>
      </c>
    </row>
    <row r="24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5"/>
      <c r="S24" s="26"/>
    </row>
    <row r="25">
      <c r="A25" s="27" t="s">
        <v>39</v>
      </c>
      <c r="C25" s="28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30"/>
      <c r="S25" s="31"/>
    </row>
    <row r="26">
      <c r="A26" s="32" t="s">
        <v>40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0"/>
      <c r="S26" s="31"/>
    </row>
    <row r="27">
      <c r="A27" s="33" t="s">
        <v>41</v>
      </c>
      <c r="C27" s="34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0"/>
      <c r="S27" s="31"/>
    </row>
    <row r="28">
      <c r="A28" s="35" t="s">
        <v>42</v>
      </c>
      <c r="C28" s="34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0"/>
      <c r="S28" s="31"/>
    </row>
  </sheetData>
  <mergeCells count="11">
    <mergeCell ref="A1:S1"/>
    <mergeCell ref="A2:B2"/>
    <mergeCell ref="A25:B25"/>
    <mergeCell ref="A24:B24"/>
    <mergeCell ref="A22:B22"/>
    <mergeCell ref="A21:B21"/>
    <mergeCell ref="A23:B23"/>
    <mergeCell ref="A26:B26"/>
    <mergeCell ref="A27:B27"/>
    <mergeCell ref="A28:B28"/>
    <mergeCell ref="Q23:R23"/>
  </mergeCells>
  <drawing r:id="rId2"/>
  <legacyDrawing r:id="rId3"/>
</worksheet>
</file>