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It's Survivor Warfare (Carolyn)</t>
      </text>
    </comment>
    <comment authorId="0" ref="D2">
      <text>
        <t xml:space="preserve">Episode 2: It Will Be My Revenge (Nina)</t>
      </text>
    </comment>
    <comment authorId="0" ref="E2">
      <text>
        <t xml:space="preserve">Episode 3: Crazy Is as Crazy Does (Tyler)</t>
      </text>
    </comment>
    <comment authorId="0" ref="F2">
      <text>
        <t xml:space="preserve">Episode 4: Winner Winner, Chicken Dinner (Jenn)</t>
      </text>
    </comment>
    <comment authorId="0" ref="G2">
      <text>
        <t xml:space="preserve">Episode 5: We're Finally Playing Some Survivor (Max)</t>
      </text>
    </comment>
    <comment authorId="0" ref="H2">
      <text>
        <t xml:space="preserve">Episode 6: Odd Woman Out (Joaquin)</t>
      </text>
    </comment>
    <comment authorId="0" ref="I2">
      <text>
        <t xml:space="preserve">Episode 7: The Line Will Be Drawn Tonight (Carolyn)</t>
      </text>
    </comment>
    <comment authorId="0" ref="J2">
      <text>
        <t xml:space="preserve">Episode 8: Keep It Real (Rodney)</t>
      </text>
    </comment>
    <comment authorId="0" ref="K2">
      <text>
        <t xml:space="preserve">Episode 9: Livin' on the Edge (Joe)</t>
      </text>
    </comment>
    <comment authorId="0" ref="L2">
      <text>
        <t xml:space="preserve">Episode 10: Bring the Popcorn (Will)</t>
      </text>
    </comment>
    <comment authorId="0" ref="M2">
      <text>
        <t xml:space="preserve">Episode 11: Survivor Russian Roulette (Jeff Probst)</t>
      </text>
    </comment>
    <comment authorId="0" ref="N2">
      <text>
        <t xml:space="preserve">Episode 12: Holding On for Dear Life (Jeff Probst)</t>
      </text>
    </comment>
    <comment authorId="0" ref="O2">
      <text>
        <t xml:space="preserve">Episode 13: My Word Is My Bond (Dan)</t>
      </text>
    </comment>
    <comment authorId="0" ref="P2">
      <text>
        <t xml:space="preserve">Episode 14: It's a Fickle, Fickle Game (Mike)</t>
      </text>
    </comment>
  </commentList>
</comments>
</file>

<file path=xl/sharedStrings.xml><?xml version="1.0" encoding="utf-8"?>
<sst xmlns="http://schemas.openxmlformats.org/spreadsheetml/2006/main" count="44" uniqueCount="43">
  <si>
    <t>Survivor Season 30: Worlds Apart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</si>
  <si>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</si>
  <si>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</si>
  <si>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</si>
  <si>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</si>
  <si>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</si>
  <si>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</si>
  <si>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</si>
  <si>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</si>
  <si>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</si>
  <si>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</si>
  <si>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</si>
  <si>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</si>
  <si>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</si>
  <si>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</si>
  <si>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</si>
  <si>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</si>
  <si>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</si>
  <si>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</si>
  <si>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Mike</t>
  </si>
  <si>
    <t>Carolyn</t>
  </si>
  <si>
    <t>Will</t>
  </si>
  <si>
    <t>Rodney</t>
  </si>
  <si>
    <t>Sierra</t>
  </si>
  <si>
    <t>Dan</t>
  </si>
  <si>
    <t>Tyler</t>
  </si>
  <si>
    <t>Shirin</t>
  </si>
  <si>
    <t>Jenn</t>
  </si>
  <si>
    <t>Joe</t>
  </si>
  <si>
    <t>Hali</t>
  </si>
  <si>
    <t>Kelly</t>
  </si>
  <si>
    <t>Joaquin</t>
  </si>
  <si>
    <t>Max</t>
  </si>
  <si>
    <t>Lindsey</t>
  </si>
  <si>
    <t>Nina</t>
  </si>
  <si>
    <t>Vince</t>
  </si>
  <si>
    <t>So</t>
  </si>
  <si>
    <t>Total Per Ep.</t>
  </si>
  <si>
    <t>Transcript</t>
  </si>
  <si>
    <t>Masaya</t>
  </si>
  <si>
    <t>Nagarote</t>
  </si>
  <si>
    <t>Escameca</t>
  </si>
  <si>
    <t>Merica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</si>
</sst>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000000"/>
        <bgColor rgb="FF000000"/>
      </patternFill>
    </fill>
    <fill>
      <patternFill patternType="solid">
        <fgColor rgb="FFFFEC09"/>
        <bgColor rgb="FFFFEC09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3" numFmtId="0" xfId="0" applyAlignment="1" applyBorder="1" applyFill="1" applyFont="1">
      <alignment horizontal="center" readingOrder="0"/>
    </xf>
    <xf borderId="5" fillId="3" fontId="3" numFmtId="0" xfId="0" applyAlignment="1" applyBorder="1" applyFill="1" applyFont="1">
      <alignment horizontal="center" readingOrder="0"/>
    </xf>
    <xf borderId="6" fillId="3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8" fillId="3" fontId="3" numFmtId="0" xfId="0" applyAlignment="1" applyBorder="1" applyFont="1">
      <alignment horizontal="center" readingOrder="0"/>
    </xf>
    <xf borderId="9" fillId="3" fontId="3" numFmtId="0" xfId="0" applyAlignment="1" applyBorder="1" applyFont="1">
      <alignment horizontal="center" readingOrder="0"/>
    </xf>
    <xf borderId="10" fillId="3" fontId="3" numFmtId="0" xfId="0" applyAlignment="1" applyBorder="1" applyFont="1">
      <alignment horizontal="center" readingOrder="0"/>
    </xf>
    <xf borderId="11" fillId="3" fontId="3" numFmtId="0" xfId="0" applyAlignment="1" applyBorder="1" applyFont="1">
      <alignment horizontal="center" readingOrder="0"/>
    </xf>
    <xf borderId="12" fillId="3" fontId="3" numFmtId="0" xfId="0" applyAlignment="1" applyBorder="1" applyFont="1">
      <alignment horizontal="center" readingOrder="0"/>
    </xf>
    <xf borderId="13" fillId="6" fontId="3" numFmtId="0" xfId="0" applyAlignment="1" applyBorder="1" applyFill="1" applyFont="1">
      <alignment horizontal="center"/>
    </xf>
    <xf borderId="0" fillId="3" fontId="3" numFmtId="0" xfId="0" applyAlignment="1" applyFont="1">
      <alignment horizontal="center" readingOrder="0"/>
    </xf>
    <xf borderId="14" fillId="6" fontId="3" numFmtId="0" xfId="0" applyAlignment="1" applyBorder="1" applyFont="1">
      <alignment horizontal="center"/>
    </xf>
    <xf borderId="15" fillId="6" fontId="3" numFmtId="0" xfId="0" applyAlignment="1" applyBorder="1" applyFont="1">
      <alignment horizontal="center"/>
    </xf>
    <xf borderId="16" fillId="3" fontId="3" numFmtId="0" xfId="0" applyAlignment="1" applyBorder="1" applyFont="1">
      <alignment horizontal="center" readingOrder="0"/>
    </xf>
    <xf borderId="14" fillId="6" fontId="2" numFmtId="0" xfId="0" applyAlignment="1" applyBorder="1" applyFont="1">
      <alignment horizontal="center"/>
    </xf>
    <xf borderId="15" fillId="6" fontId="2" numFmtId="0" xfId="0" applyAlignment="1" applyBorder="1" applyFont="1">
      <alignment horizontal="center"/>
    </xf>
    <xf borderId="17" fillId="2" fontId="3" numFmtId="0" xfId="0" applyAlignment="1" applyBorder="1" applyFont="1">
      <alignment horizontal="center" readingOrder="0"/>
    </xf>
    <xf borderId="17" fillId="5" fontId="3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8" fillId="6" fontId="2" numFmtId="0" xfId="0" applyAlignment="1" applyBorder="1" applyFont="1">
      <alignment horizontal="center"/>
    </xf>
    <xf borderId="19" fillId="6" fontId="2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4" fillId="0" fontId="6" numFmtId="10" xfId="0" applyAlignment="1" applyBorder="1" applyFont="1" applyNumberFormat="1">
      <alignment horizontal="center"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4" fontId="2" numFmtId="0" xfId="0" applyAlignment="1" applyFont="1">
      <alignment readingOrder="0"/>
    </xf>
    <xf borderId="9" fillId="0" fontId="2" numFmtId="0" xfId="0" applyBorder="1" applyFont="1"/>
    <xf borderId="9" fillId="0" fontId="2" numFmtId="2" xfId="0" applyBorder="1" applyFont="1" applyNumberFormat="1"/>
    <xf borderId="9" fillId="0" fontId="2" numFmtId="10" xfId="0" applyAlignment="1" applyBorder="1" applyFont="1" applyNumberFormat="1">
      <alignment horizontal="center"/>
    </xf>
    <xf borderId="0" fillId="5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4.0</v>
      </c>
      <c r="D3" s="9">
        <v>2.0</v>
      </c>
      <c r="E3" s="9">
        <v>2.0</v>
      </c>
      <c r="F3" s="9">
        <v>3.0</v>
      </c>
      <c r="G3" s="9">
        <v>5.0</v>
      </c>
      <c r="H3" s="9">
        <v>2.0</v>
      </c>
      <c r="I3" s="10">
        <v>7.0</v>
      </c>
      <c r="J3" s="11">
        <v>8.0</v>
      </c>
      <c r="K3" s="11">
        <v>5.0</v>
      </c>
      <c r="L3" s="11">
        <v>8.0</v>
      </c>
      <c r="M3" s="11">
        <v>3.0</v>
      </c>
      <c r="N3" s="11">
        <v>5.0</v>
      </c>
      <c r="O3" s="11">
        <v>8.0</v>
      </c>
      <c r="P3" s="12">
        <v>11.0</v>
      </c>
      <c r="Q3" s="13">
        <f t="shared" ref="Q3:Q7" si="1">SUM(C3:P3)</f>
        <v>73</v>
      </c>
      <c r="R3" s="14">
        <f t="shared" ref="R3:R7" si="2">AVERAGE(C3:P3)</f>
        <v>5.214285714</v>
      </c>
      <c r="S3" s="15">
        <f t="shared" ref="S3:S20" si="3">Q3/Q$21</f>
        <v>0.1597374179</v>
      </c>
    </row>
    <row r="4">
      <c r="A4" s="8">
        <v>2.0</v>
      </c>
      <c r="B4" s="8" t="s">
        <v>20</v>
      </c>
      <c r="C4" s="16">
        <v>13.0</v>
      </c>
      <c r="D4" s="16">
        <v>0.0</v>
      </c>
      <c r="E4" s="16">
        <v>2.0</v>
      </c>
      <c r="F4" s="16">
        <v>2.0</v>
      </c>
      <c r="G4" s="17">
        <v>3.0</v>
      </c>
      <c r="H4" s="17">
        <v>1.0</v>
      </c>
      <c r="I4" s="18">
        <v>4.0</v>
      </c>
      <c r="J4" s="19">
        <v>1.0</v>
      </c>
      <c r="K4" s="19">
        <v>0.0</v>
      </c>
      <c r="L4" s="19">
        <v>1.0</v>
      </c>
      <c r="M4" s="19">
        <v>3.0</v>
      </c>
      <c r="N4" s="19">
        <v>7.0</v>
      </c>
      <c r="O4" s="19">
        <v>6.0</v>
      </c>
      <c r="P4" s="20">
        <v>7.0</v>
      </c>
      <c r="Q4" s="13">
        <f t="shared" si="1"/>
        <v>50</v>
      </c>
      <c r="R4" s="14">
        <f t="shared" si="2"/>
        <v>3.571428571</v>
      </c>
      <c r="S4" s="15">
        <f t="shared" si="3"/>
        <v>0.1094091904</v>
      </c>
    </row>
    <row r="5">
      <c r="A5" s="8">
        <v>2.0</v>
      </c>
      <c r="B5" s="8" t="s">
        <v>21</v>
      </c>
      <c r="C5" s="17">
        <v>3.0</v>
      </c>
      <c r="D5" s="17">
        <v>4.0</v>
      </c>
      <c r="E5" s="17">
        <v>3.0</v>
      </c>
      <c r="F5" s="17">
        <v>2.0</v>
      </c>
      <c r="G5" s="17">
        <v>1.0</v>
      </c>
      <c r="H5" s="17">
        <v>0.0</v>
      </c>
      <c r="I5" s="18">
        <v>1.0</v>
      </c>
      <c r="J5" s="19">
        <v>0.0</v>
      </c>
      <c r="K5" s="19">
        <v>0.0</v>
      </c>
      <c r="L5" s="19">
        <v>5.0</v>
      </c>
      <c r="M5" s="19">
        <v>0.0</v>
      </c>
      <c r="N5" s="19">
        <v>1.0</v>
      </c>
      <c r="O5" s="19">
        <v>2.0</v>
      </c>
      <c r="P5" s="20">
        <v>2.0</v>
      </c>
      <c r="Q5" s="13">
        <f t="shared" si="1"/>
        <v>24</v>
      </c>
      <c r="R5" s="14">
        <f t="shared" si="2"/>
        <v>1.714285714</v>
      </c>
      <c r="S5" s="15">
        <f t="shared" si="3"/>
        <v>0.05251641138</v>
      </c>
    </row>
    <row r="6">
      <c r="A6" s="8">
        <v>4.0</v>
      </c>
      <c r="B6" s="8" t="s">
        <v>22</v>
      </c>
      <c r="C6" s="9">
        <v>4.0</v>
      </c>
      <c r="D6" s="9">
        <v>2.0</v>
      </c>
      <c r="E6" s="9">
        <v>4.0</v>
      </c>
      <c r="F6" s="9">
        <v>4.0</v>
      </c>
      <c r="G6" s="9">
        <v>1.0</v>
      </c>
      <c r="H6" s="9">
        <v>7.0</v>
      </c>
      <c r="I6" s="18">
        <v>7.0</v>
      </c>
      <c r="J6" s="19">
        <v>6.0</v>
      </c>
      <c r="K6" s="19">
        <v>2.0</v>
      </c>
      <c r="L6" s="19">
        <v>3.0</v>
      </c>
      <c r="M6" s="19">
        <v>2.0</v>
      </c>
      <c r="N6" s="19">
        <v>5.0</v>
      </c>
      <c r="O6" s="19">
        <v>3.0</v>
      </c>
      <c r="P6" s="20">
        <v>2.0</v>
      </c>
      <c r="Q6" s="13">
        <f t="shared" si="1"/>
        <v>52</v>
      </c>
      <c r="R6" s="14">
        <f t="shared" si="2"/>
        <v>3.714285714</v>
      </c>
      <c r="S6" s="15">
        <f t="shared" si="3"/>
        <v>0.113785558</v>
      </c>
    </row>
    <row r="7">
      <c r="A7" s="8">
        <v>5.0</v>
      </c>
      <c r="B7" s="8" t="s">
        <v>23</v>
      </c>
      <c r="C7" s="9">
        <v>2.0</v>
      </c>
      <c r="D7" s="9">
        <v>0.0</v>
      </c>
      <c r="E7" s="9">
        <v>0.0</v>
      </c>
      <c r="F7" s="9">
        <v>1.0</v>
      </c>
      <c r="G7" s="9">
        <v>4.0</v>
      </c>
      <c r="H7" s="9">
        <v>4.0</v>
      </c>
      <c r="I7" s="18">
        <v>0.0</v>
      </c>
      <c r="J7" s="19">
        <v>1.0</v>
      </c>
      <c r="K7" s="19">
        <v>1.0</v>
      </c>
      <c r="L7" s="19">
        <v>1.0</v>
      </c>
      <c r="M7" s="19">
        <v>2.0</v>
      </c>
      <c r="N7" s="19">
        <v>1.0</v>
      </c>
      <c r="O7" s="19">
        <v>2.0</v>
      </c>
      <c r="P7" s="21">
        <v>2.0</v>
      </c>
      <c r="Q7" s="13">
        <f t="shared" si="1"/>
        <v>21</v>
      </c>
      <c r="R7" s="14">
        <f t="shared" si="2"/>
        <v>1.5</v>
      </c>
      <c r="S7" s="15">
        <f t="shared" si="3"/>
        <v>0.04595185996</v>
      </c>
    </row>
    <row r="8">
      <c r="A8" s="8">
        <v>6.0</v>
      </c>
      <c r="B8" s="8" t="s">
        <v>24</v>
      </c>
      <c r="C8" s="9">
        <v>6.0</v>
      </c>
      <c r="D8" s="9">
        <v>0.0</v>
      </c>
      <c r="E8" s="9">
        <v>1.0</v>
      </c>
      <c r="F8" s="9">
        <v>2.0</v>
      </c>
      <c r="G8" s="9">
        <v>1.0</v>
      </c>
      <c r="H8" s="9">
        <v>1.0</v>
      </c>
      <c r="I8" s="18">
        <v>3.0</v>
      </c>
      <c r="J8" s="19">
        <v>2.0</v>
      </c>
      <c r="K8" s="19">
        <v>0.0</v>
      </c>
      <c r="L8" s="19">
        <v>5.0</v>
      </c>
      <c r="M8" s="19">
        <v>6.0</v>
      </c>
      <c r="N8" s="19">
        <v>5.0</v>
      </c>
      <c r="O8" s="22">
        <v>5.0</v>
      </c>
      <c r="P8" s="23"/>
      <c r="Q8" s="13">
        <f>SUM(C8:O8)</f>
        <v>37</v>
      </c>
      <c r="R8" s="14">
        <f>AVERAGE(C8:O8)</f>
        <v>2.846153846</v>
      </c>
      <c r="S8" s="15">
        <f t="shared" si="3"/>
        <v>0.08096280088</v>
      </c>
    </row>
    <row r="9">
      <c r="A9" s="8">
        <v>7.0</v>
      </c>
      <c r="B9" s="8" t="s">
        <v>25</v>
      </c>
      <c r="C9" s="16">
        <v>3.0</v>
      </c>
      <c r="D9" s="16">
        <v>1.0</v>
      </c>
      <c r="E9" s="16">
        <v>2.0</v>
      </c>
      <c r="F9" s="16">
        <v>0.0</v>
      </c>
      <c r="G9" s="9">
        <v>1.0</v>
      </c>
      <c r="H9" s="9">
        <v>0.0</v>
      </c>
      <c r="I9" s="18">
        <v>5.0</v>
      </c>
      <c r="J9" s="19">
        <v>4.0</v>
      </c>
      <c r="K9" s="19">
        <v>0.0</v>
      </c>
      <c r="L9" s="19">
        <v>1.0</v>
      </c>
      <c r="M9" s="19">
        <v>4.0</v>
      </c>
      <c r="N9" s="24">
        <v>6.0</v>
      </c>
      <c r="O9" s="25"/>
      <c r="P9" s="26"/>
      <c r="Q9" s="13">
        <f>SUM(C9:N9)</f>
        <v>27</v>
      </c>
      <c r="R9" s="14">
        <f>AVERAGE(C9:N9)</f>
        <v>2.25</v>
      </c>
      <c r="S9" s="15">
        <f t="shared" si="3"/>
        <v>0.0590809628</v>
      </c>
    </row>
    <row r="10">
      <c r="A10" s="8">
        <v>8.0</v>
      </c>
      <c r="B10" s="8" t="s">
        <v>26</v>
      </c>
      <c r="C10" s="16">
        <v>3.0</v>
      </c>
      <c r="D10" s="16">
        <v>1.0</v>
      </c>
      <c r="E10" s="16">
        <v>2.0</v>
      </c>
      <c r="F10" s="16">
        <v>1.0</v>
      </c>
      <c r="G10" s="17">
        <v>3.0</v>
      </c>
      <c r="H10" s="17">
        <v>5.0</v>
      </c>
      <c r="I10" s="18">
        <v>2.0</v>
      </c>
      <c r="J10" s="19">
        <v>3.0</v>
      </c>
      <c r="K10" s="19">
        <v>6.0</v>
      </c>
      <c r="L10" s="19">
        <v>3.0</v>
      </c>
      <c r="M10" s="24">
        <v>4.0</v>
      </c>
      <c r="N10" s="25"/>
      <c r="O10" s="25"/>
      <c r="P10" s="26"/>
      <c r="Q10" s="13">
        <f>SUM(C10:M10)</f>
        <v>33</v>
      </c>
      <c r="R10" s="14">
        <f>AVERAGE(C10:M10)</f>
        <v>3</v>
      </c>
      <c r="S10" s="15">
        <f t="shared" si="3"/>
        <v>0.07221006565</v>
      </c>
    </row>
    <row r="11">
      <c r="A11" s="8">
        <v>9.0</v>
      </c>
      <c r="B11" s="8" t="s">
        <v>27</v>
      </c>
      <c r="C11" s="17">
        <v>10.0</v>
      </c>
      <c r="D11" s="17">
        <v>2.0</v>
      </c>
      <c r="E11" s="17">
        <v>4.0</v>
      </c>
      <c r="F11" s="17">
        <v>4.0</v>
      </c>
      <c r="G11" s="17">
        <v>4.0</v>
      </c>
      <c r="H11" s="17">
        <v>2.0</v>
      </c>
      <c r="I11" s="18">
        <v>3.0</v>
      </c>
      <c r="J11" s="19">
        <v>1.0</v>
      </c>
      <c r="K11" s="19">
        <v>4.0</v>
      </c>
      <c r="L11" s="24">
        <v>2.0</v>
      </c>
      <c r="M11" s="25"/>
      <c r="N11" s="25"/>
      <c r="O11" s="25"/>
      <c r="P11" s="26"/>
      <c r="Q11" s="13">
        <f>SUM(C11:L11)</f>
        <v>36</v>
      </c>
      <c r="R11" s="14">
        <f>AVERAGE(C11:L11)</f>
        <v>3.6</v>
      </c>
      <c r="S11" s="15">
        <f t="shared" si="3"/>
        <v>0.07877461707</v>
      </c>
    </row>
    <row r="12">
      <c r="A12" s="8">
        <v>10.0</v>
      </c>
      <c r="B12" s="8" t="s">
        <v>28</v>
      </c>
      <c r="C12" s="17">
        <v>5.0</v>
      </c>
      <c r="D12" s="17">
        <v>3.0</v>
      </c>
      <c r="E12" s="17">
        <v>4.0</v>
      </c>
      <c r="F12" s="17">
        <v>0.0</v>
      </c>
      <c r="G12" s="9">
        <v>0.0</v>
      </c>
      <c r="H12" s="9">
        <v>2.0</v>
      </c>
      <c r="I12" s="18">
        <v>1.0</v>
      </c>
      <c r="J12" s="19">
        <v>4.0</v>
      </c>
      <c r="K12" s="24">
        <v>7.0</v>
      </c>
      <c r="L12" s="25"/>
      <c r="M12" s="25"/>
      <c r="N12" s="25"/>
      <c r="O12" s="25"/>
      <c r="P12" s="26"/>
      <c r="Q12" s="13">
        <f>SUM(C12:K12)</f>
        <v>26</v>
      </c>
      <c r="R12" s="14">
        <f>AVERAGE(C12:K12)</f>
        <v>2.888888889</v>
      </c>
      <c r="S12" s="15">
        <f t="shared" si="3"/>
        <v>0.05689277899</v>
      </c>
    </row>
    <row r="13">
      <c r="A13" s="8">
        <v>11.0</v>
      </c>
      <c r="B13" s="8" t="s">
        <v>29</v>
      </c>
      <c r="C13" s="17">
        <v>2.0</v>
      </c>
      <c r="D13" s="17">
        <v>2.0</v>
      </c>
      <c r="E13" s="17">
        <v>2.0</v>
      </c>
      <c r="F13" s="17">
        <v>1.0</v>
      </c>
      <c r="G13" s="17">
        <v>3.0</v>
      </c>
      <c r="H13" s="17">
        <v>1.0</v>
      </c>
      <c r="I13" s="18">
        <v>2.0</v>
      </c>
      <c r="J13" s="24">
        <v>1.0</v>
      </c>
      <c r="K13" s="25"/>
      <c r="L13" s="25"/>
      <c r="M13" s="25"/>
      <c r="N13" s="25"/>
      <c r="O13" s="25"/>
      <c r="P13" s="26"/>
      <c r="Q13" s="13">
        <f>SUM(C13:J13)</f>
        <v>14</v>
      </c>
      <c r="R13" s="14">
        <f>AVERAGE(C13:J13)</f>
        <v>1.75</v>
      </c>
      <c r="S13" s="15">
        <f t="shared" si="3"/>
        <v>0.0306345733</v>
      </c>
    </row>
    <row r="14">
      <c r="A14" s="8">
        <v>12.0</v>
      </c>
      <c r="B14" s="8" t="s">
        <v>30</v>
      </c>
      <c r="C14" s="9">
        <v>1.0</v>
      </c>
      <c r="D14" s="9">
        <v>0.0</v>
      </c>
      <c r="E14" s="9">
        <v>1.0</v>
      </c>
      <c r="F14" s="9">
        <v>3.0</v>
      </c>
      <c r="G14" s="17">
        <v>3.0</v>
      </c>
      <c r="H14" s="17">
        <v>1.0</v>
      </c>
      <c r="I14" s="27">
        <v>3.0</v>
      </c>
      <c r="J14" s="28"/>
      <c r="K14" s="28"/>
      <c r="L14" s="28"/>
      <c r="M14" s="28"/>
      <c r="N14" s="28"/>
      <c r="O14" s="28"/>
      <c r="P14" s="29"/>
      <c r="Q14" s="13">
        <f>SUM(C14:I14)</f>
        <v>12</v>
      </c>
      <c r="R14" s="14">
        <f>AVERAGE(C14:I14)</f>
        <v>1.714285714</v>
      </c>
      <c r="S14" s="15">
        <f t="shared" si="3"/>
        <v>0.02625820569</v>
      </c>
    </row>
    <row r="15">
      <c r="A15" s="8">
        <v>13.0</v>
      </c>
      <c r="B15" s="8" t="s">
        <v>31</v>
      </c>
      <c r="C15" s="16">
        <v>3.0</v>
      </c>
      <c r="D15" s="16">
        <v>1.0</v>
      </c>
      <c r="E15" s="16">
        <v>2.0</v>
      </c>
      <c r="F15" s="16">
        <v>1.0</v>
      </c>
      <c r="G15" s="9">
        <v>1.0</v>
      </c>
      <c r="H15" s="30">
        <v>2.0</v>
      </c>
      <c r="I15" s="28"/>
      <c r="J15" s="28"/>
      <c r="K15" s="28"/>
      <c r="L15" s="28"/>
      <c r="M15" s="28"/>
      <c r="N15" s="28"/>
      <c r="O15" s="28"/>
      <c r="P15" s="29"/>
      <c r="Q15" s="13">
        <f>SUM(C15:H15)</f>
        <v>10</v>
      </c>
      <c r="R15" s="14">
        <f>AVERAGE(C15:H15)</f>
        <v>1.666666667</v>
      </c>
      <c r="S15" s="15">
        <f t="shared" si="3"/>
        <v>0.02188183807</v>
      </c>
    </row>
    <row r="16">
      <c r="A16" s="8">
        <v>14.0</v>
      </c>
      <c r="B16" s="8" t="s">
        <v>32</v>
      </c>
      <c r="C16" s="16">
        <v>3.0</v>
      </c>
      <c r="D16" s="16">
        <v>2.0</v>
      </c>
      <c r="E16" s="16">
        <v>0.0</v>
      </c>
      <c r="F16" s="16">
        <v>0.0</v>
      </c>
      <c r="G16" s="31">
        <v>5.0</v>
      </c>
      <c r="H16" s="25"/>
      <c r="I16" s="28"/>
      <c r="J16" s="28"/>
      <c r="K16" s="28"/>
      <c r="L16" s="28"/>
      <c r="M16" s="28"/>
      <c r="N16" s="28"/>
      <c r="O16" s="28"/>
      <c r="P16" s="29"/>
      <c r="Q16" s="13">
        <f>SUM(C16:G16)</f>
        <v>10</v>
      </c>
      <c r="R16" s="14">
        <f>AVERAGE(C16:G16)</f>
        <v>2</v>
      </c>
      <c r="S16" s="15">
        <f t="shared" si="3"/>
        <v>0.02188183807</v>
      </c>
    </row>
    <row r="17">
      <c r="A17" s="8">
        <v>15.0</v>
      </c>
      <c r="B17" s="8" t="s">
        <v>33</v>
      </c>
      <c r="C17" s="9">
        <v>2.0</v>
      </c>
      <c r="D17" s="9">
        <v>1.0</v>
      </c>
      <c r="E17" s="9">
        <v>3.0</v>
      </c>
      <c r="F17" s="30">
        <v>1.0</v>
      </c>
      <c r="G17" s="28"/>
      <c r="H17" s="28"/>
      <c r="I17" s="28"/>
      <c r="J17" s="28"/>
      <c r="K17" s="28"/>
      <c r="L17" s="28"/>
      <c r="M17" s="28"/>
      <c r="N17" s="28"/>
      <c r="O17" s="28"/>
      <c r="P17" s="29"/>
      <c r="Q17" s="13">
        <f>SUM(C17:F17)</f>
        <v>7</v>
      </c>
      <c r="R17" s="14">
        <f>AVERAGE(C17:F17)</f>
        <v>1.75</v>
      </c>
      <c r="S17" s="15">
        <f t="shared" si="3"/>
        <v>0.01531728665</v>
      </c>
    </row>
    <row r="18">
      <c r="A18" s="8">
        <v>16.0</v>
      </c>
      <c r="B18" s="8" t="s">
        <v>34</v>
      </c>
      <c r="C18" s="17">
        <v>1.0</v>
      </c>
      <c r="D18" s="17">
        <v>2.0</v>
      </c>
      <c r="E18" s="31">
        <v>3.0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  <c r="Q18" s="13">
        <f>SUM(C18:E18)</f>
        <v>6</v>
      </c>
      <c r="R18" s="14">
        <f>AVERAGE(C18:E18)</f>
        <v>2</v>
      </c>
      <c r="S18" s="15">
        <f t="shared" si="3"/>
        <v>0.01312910284</v>
      </c>
    </row>
    <row r="19">
      <c r="A19" s="8">
        <v>17.0</v>
      </c>
      <c r="B19" s="8" t="s">
        <v>35</v>
      </c>
      <c r="C19" s="17">
        <v>6.0</v>
      </c>
      <c r="D19" s="31">
        <v>6.0</v>
      </c>
      <c r="E19" s="25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3">
        <f>SUM(C19:D19)</f>
        <v>12</v>
      </c>
      <c r="R19" s="14">
        <f>AVERAGE(C19:D19)</f>
        <v>6</v>
      </c>
      <c r="S19" s="15">
        <f t="shared" si="3"/>
        <v>0.02625820569</v>
      </c>
    </row>
    <row r="20">
      <c r="A20" s="8">
        <v>18.0</v>
      </c>
      <c r="B20" s="8" t="s">
        <v>36</v>
      </c>
      <c r="C20" s="32">
        <v>7.0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4"/>
      <c r="Q20" s="13">
        <f>SUM(C20)</f>
        <v>7</v>
      </c>
      <c r="R20" s="14">
        <f>AVERAGE(C20)</f>
        <v>7</v>
      </c>
      <c r="S20" s="15">
        <f t="shared" si="3"/>
        <v>0.01531728665</v>
      </c>
    </row>
    <row r="21">
      <c r="A21" s="4" t="s">
        <v>37</v>
      </c>
      <c r="B21" s="3"/>
      <c r="C21" s="13">
        <f>SUM(C3:C20)</f>
        <v>78</v>
      </c>
      <c r="D21" s="13">
        <f>SUM(D3:D19)</f>
        <v>29</v>
      </c>
      <c r="E21" s="13">
        <f>SUM(E3:E18)</f>
        <v>35</v>
      </c>
      <c r="F21" s="13">
        <f>SUM(F3:F17)</f>
        <v>25</v>
      </c>
      <c r="G21" s="13">
        <f>SUM(G3:G16)</f>
        <v>35</v>
      </c>
      <c r="H21" s="13">
        <f>SUM(H3:H15)</f>
        <v>28</v>
      </c>
      <c r="I21" s="13">
        <f>SUM(I3:I14)</f>
        <v>38</v>
      </c>
      <c r="J21" s="13">
        <f>SUM(J3:J13)</f>
        <v>31</v>
      </c>
      <c r="K21" s="13">
        <f>SUM(K3:K12)</f>
        <v>25</v>
      </c>
      <c r="L21" s="13">
        <f>SUM(L3:L11)</f>
        <v>29</v>
      </c>
      <c r="M21" s="13">
        <f>SUM(M3:M10)</f>
        <v>24</v>
      </c>
      <c r="N21" s="13">
        <f>SUM(N3:N9)</f>
        <v>30</v>
      </c>
      <c r="O21" s="13">
        <f>SUM(O3:O8)</f>
        <v>26</v>
      </c>
      <c r="P21" s="13">
        <f>SUM(P3:P7)</f>
        <v>24</v>
      </c>
      <c r="Q21" s="13">
        <f>SUM(Q3:Q20)</f>
        <v>457</v>
      </c>
      <c r="R21" s="14"/>
      <c r="S21" s="35"/>
    </row>
    <row r="22">
      <c r="A22" s="36" t="s">
        <v>17</v>
      </c>
      <c r="B22" s="3"/>
      <c r="C22" s="14">
        <f>AVERAGE(C3:C20)</f>
        <v>4.333333333</v>
      </c>
      <c r="D22" s="14">
        <f>AVERAGE(D3:D19)</f>
        <v>1.705882353</v>
      </c>
      <c r="E22" s="14">
        <f>AVERAGE(E3:E18)</f>
        <v>2.1875</v>
      </c>
      <c r="F22" s="14">
        <f>AVERAGE(F3:F17)</f>
        <v>1.666666667</v>
      </c>
      <c r="G22" s="14">
        <f>AVERAGE(G3:G16)</f>
        <v>2.5</v>
      </c>
      <c r="H22" s="14">
        <f>AVERAGE(H3:H15)</f>
        <v>2.153846154</v>
      </c>
      <c r="I22" s="14">
        <f>AVERAGE(I3:I14)</f>
        <v>3.166666667</v>
      </c>
      <c r="J22" s="14">
        <f>AVERAGE(J3:J13)</f>
        <v>2.818181818</v>
      </c>
      <c r="K22" s="14">
        <f>AVERAGE(K3:K12)</f>
        <v>2.5</v>
      </c>
      <c r="L22" s="14">
        <f>AVERAGE(L3:L11)</f>
        <v>3.222222222</v>
      </c>
      <c r="M22" s="14">
        <f>AVERAGE(M3:M10)</f>
        <v>3</v>
      </c>
      <c r="N22" s="14">
        <f>AVERAGE(N3:N9)</f>
        <v>4.285714286</v>
      </c>
      <c r="O22" s="14">
        <f>AVERAGE(O3:O8)</f>
        <v>4.333333333</v>
      </c>
      <c r="P22" s="14">
        <f>AVERAGE(P3:P7)</f>
        <v>4.8</v>
      </c>
      <c r="Q22" s="14"/>
      <c r="R22" s="14"/>
      <c r="S22" s="35"/>
    </row>
    <row r="23">
      <c r="A23" s="4" t="s">
        <v>38</v>
      </c>
      <c r="B23" s="3"/>
      <c r="C23" s="37" t="str">
        <f>HYPERLINK("https://docs.google.com/document/d/1hL6DEAa5zVgXYpTIlZT0O8cL5eyhhkIHvLLNNEm2p_Q/edit?usp=sharing","Link")</f>
        <v>Link</v>
      </c>
      <c r="D23" s="37" t="str">
        <f>HYPERLINK("https://docs.google.com/document/d/1VH9MihtWyeCDYpoVdb7Aa2FbWdEQpQ9V80nFjmfO4WE/edit?usp=sharing","Link")</f>
        <v>Link</v>
      </c>
      <c r="E23" s="37" t="str">
        <f>HYPERLINK("https://docs.google.com/document/d/1CUPg0TfK0lsWwK5i96l4HMKEsNwF_XDuU3LLUtMMD5A/edit?usp=sharing","Link")</f>
        <v>Link</v>
      </c>
      <c r="F23" s="37" t="str">
        <f>HYPERLINK("https://docs.google.com/document/d/1LpQ4dj6OGonLplLo4c6Y5PPg9B2vy5hEGg27CTm7vfI/edit?usp=sharing","Link")</f>
        <v>Link</v>
      </c>
      <c r="G23" s="37" t="str">
        <f>HYPERLINK("https://docs.google.com/document/d/1A2ArBKzf4f0T4mgWFqc8RlX2i-BlZKKQNUGfdPumDUc/edit?usp=sharing","Link")</f>
        <v>Link</v>
      </c>
      <c r="H23" s="37" t="str">
        <f>HYPERLINK("https://docs.google.com/document/d/1Y7gKOPi9f5vJb7wcE28LHT2EMt3KwvYti78QO094nVg/edit?usp=sharing","Link")</f>
        <v>Link</v>
      </c>
      <c r="I23" s="37" t="str">
        <f>HYPERLINK("https://docs.google.com/document/d/1VaE3F97a5blz6UqnjiRm217HxxupuxRinAhYURlJz9c/edit?usp=sharing","Link")</f>
        <v>Link</v>
      </c>
      <c r="J23" s="37" t="str">
        <f>HYPERLINK("https://docs.google.com/document/d/1rjmF29W2nvm2HQabrNdwXTfRrEFvrwZE3wHbhYEO80s/edit?usp=sharing","Link")</f>
        <v>Link</v>
      </c>
      <c r="K23" s="37" t="str">
        <f>HYPERLINK("https://docs.google.com/document/d/1HPky1yFN3qbT-IxIKcrYo1qtIRTm8JTVll02m0Fg0Sk/edit?usp=sharing","Link")</f>
        <v>Link</v>
      </c>
      <c r="L23" s="37" t="str">
        <f>HYPERLINK("https://docs.google.com/document/d/1oSJQ9bAtzNhRPx3ykPcNRXTDd_1FYypo-G07RhG3t_Q/edit?usp=sharing","Link")</f>
        <v>Link</v>
      </c>
      <c r="M23" s="37" t="str">
        <f>HYPERLINK("https://docs.google.com/document/d/16lYom6KCeYyiK9ssa7ONY_n1tFspXpWg7Emwv7Y5N1Y/edit?usp=sharing","Link")</f>
        <v>Link</v>
      </c>
      <c r="N23" s="37" t="str">
        <f>HYPERLINK("https://docs.google.com/document/d/1VlBMOfzpRzNew5wo56VsbqnSewLMYkaWqwvFRJnyeO4/edit?usp=sharing","Link")</f>
        <v>Link</v>
      </c>
      <c r="O23" s="37" t="str">
        <f>HYPERLINK("https://docs.google.com/document/d/1R40FCKEd2CdQT_j8Wl-IF5hSg9CnrGAtALWpLPMkz6Q/edit?usp=sharing","Link")</f>
        <v>Link</v>
      </c>
      <c r="P23" s="37" t="str">
        <f>HYPERLINK("https://docs.google.com/document/d/16mljORVJN0un--xDF5gurSYGarrgiH5p3G6rQiaK_q0/edit?usp=sharing","Link")</f>
        <v>Link</v>
      </c>
      <c r="Q23" s="38" t="str">
        <f>HYPERLINK("https://docs.google.com/document/d/1SYt5tSCHwGvGT_DHhxaFuJipKADJ4q4e-x0t1nbnUsY/edit?usp=sharing","Season Transcript")</f>
        <v>Season Transcript</v>
      </c>
      <c r="R23" s="3"/>
      <c r="S23" s="39" t="str">
        <f>HYPERLINK("https://docs.google.com/document/d/1c13C4FETOdcsqYlBU9S-w98pWHNDBPD6AH8L05UITc0/edit?usp=sharing","Differences")</f>
        <v>Differences</v>
      </c>
    </row>
    <row r="24"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1"/>
      <c r="S24" s="42"/>
    </row>
    <row r="25">
      <c r="A25" s="43" t="s">
        <v>39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5"/>
      <c r="S25" s="46"/>
    </row>
    <row r="26">
      <c r="A26" s="47" t="s">
        <v>40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5"/>
      <c r="S26" s="46"/>
    </row>
    <row r="27">
      <c r="A27" s="48" t="s">
        <v>41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5"/>
      <c r="S27" s="46"/>
    </row>
    <row r="28">
      <c r="A28" s="49" t="s">
        <v>42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46"/>
    </row>
  </sheetData>
  <mergeCells count="11">
    <mergeCell ref="A22:B22"/>
    <mergeCell ref="A21:B21"/>
    <mergeCell ref="A25:B25"/>
    <mergeCell ref="A24:B24"/>
    <mergeCell ref="A23:B23"/>
    <mergeCell ref="A2:B2"/>
    <mergeCell ref="A1:S1"/>
    <mergeCell ref="A26:B26"/>
    <mergeCell ref="A27:B27"/>
    <mergeCell ref="A28:B28"/>
    <mergeCell ref="Q23:R23"/>
  </mergeCells>
  <drawing r:id="rId2"/>
  <legacyDrawing r:id="rId3"/>
</worksheet>
</file>