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I'm a Mental Giant (Alecia)</t>
      </text>
    </comment>
    <comment authorId="0" ref="D2">
      <text>
        <t xml:space="preserve">Episode 2: Kindergarten Camp (Joe)</t>
      </text>
    </comment>
    <comment authorId="0" ref="E2">
      <text>
        <t xml:space="preserve">Episode 3: The Circle of Life (Tai)</t>
      </text>
    </comment>
    <comment authorId="0" ref="F2">
      <text>
        <t xml:space="preserve">Episode 4: Signed, Sealed and Delivered (Jason)</t>
      </text>
    </comment>
    <comment authorId="0" ref="G2">
      <text>
        <t xml:space="preserve">Episode 5: The Devils We Know (Aubry)</t>
      </text>
    </comment>
    <comment authorId="0" ref="H2">
      <text>
        <t xml:space="preserve">Episode 6: Play or Go Home (Nick)</t>
      </text>
    </comment>
    <comment authorId="0" ref="I2">
      <text>
        <t xml:space="preserve">Episode 7: It's Merge Time (Jason)</t>
      </text>
    </comment>
    <comment authorId="0" ref="J2">
      <text>
        <t xml:space="preserve">Episode 8: The Jocks vs. The Pretty People (Aubry)</t>
      </text>
    </comment>
    <comment authorId="0" ref="K2">
      <text>
        <t xml:space="preserve">Episode 9: It's Psychological Warfare (Jason)</t>
      </text>
    </comment>
    <comment authorId="0" ref="L2">
      <text>
        <t xml:space="preserve">Episode 10: I'm Not Here to Make Good Friends (Tai)</t>
      </text>
    </comment>
    <comment authorId="0" ref="M2">
      <text>
        <t xml:space="preserve">Episode 11: It's a 'Me' Game, Not a 'We' Game (Cydney)</t>
      </text>
    </comment>
    <comment authorId="0" ref="N2">
      <text>
        <t xml:space="preserve">Episode 12: Now's the Time to Start Scheming (Jason)</t>
      </text>
    </comment>
    <comment authorId="0" ref="O2">
      <text>
        <t xml:space="preserve">Episode 13: With Me or Not With Me (Tai)</t>
      </text>
    </comment>
    <comment authorId="0" ref="P2">
      <text>
        <t xml:space="preserve">Episode 14: Not Going Down Without a Fight (Aubry)</t>
      </text>
    </comment>
  </commentList>
</comments>
</file>

<file path=xl/sharedStrings.xml><?xml version="1.0" encoding="utf-8"?>
<sst xmlns="http://schemas.openxmlformats.org/spreadsheetml/2006/main" count="44" uniqueCount="43">
  <si>
    <t>Survivor Season 32: Kaôh Rōng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</si>
  <si>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</si>
  <si>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</si>
  <si>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</si>
  <si>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</si>
  <si>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</si>
  <si>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</si>
  <si>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</si>
  <si>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</si>
  <si>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</si>
  <si>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</si>
  <si>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</si>
  <si>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11</t>
  </si>
  <si>
    <t>Ep. 12</t>
  </si>
  <si>
    <t>Ep. 13</t>
  </si>
  <si>
    <t>Ep. 14</t>
  </si>
  <si>
    <t>Total</t>
  </si>
  <si>
    <t>Average</t>
  </si>
  <si>
    <t>Percentage</t>
  </si>
  <si>
    <t>Michele</t>
  </si>
  <si>
    <t>Aubry</t>
  </si>
  <si>
    <t>Tai</t>
  </si>
  <si>
    <t>Cydney</t>
  </si>
  <si>
    <t>Joe</t>
  </si>
  <si>
    <t>Jason</t>
  </si>
  <si>
    <t>Julia</t>
  </si>
  <si>
    <t>Scot</t>
  </si>
  <si>
    <t>Debbie</t>
  </si>
  <si>
    <t>Nick</t>
  </si>
  <si>
    <t>Neal</t>
  </si>
  <si>
    <t>Peter</t>
  </si>
  <si>
    <t>Anna</t>
  </si>
  <si>
    <t>Alecia</t>
  </si>
  <si>
    <t>Caleb</t>
  </si>
  <si>
    <t>Liz</t>
  </si>
  <si>
    <t>Jennifer</t>
  </si>
  <si>
    <t>Darnell</t>
  </si>
  <si>
    <t>Total Per Ep.</t>
  </si>
  <si>
    <t>Transcript</t>
  </si>
  <si>
    <t>To Tang</t>
  </si>
  <si>
    <t>Chan Loh</t>
  </si>
  <si>
    <t>Gondol</t>
  </si>
  <si>
    <t>Dara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</si>
</sst>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</font>
    <font/>
    <font>
      <color rgb="FFFFFFFF"/>
    </font>
    <font>
      <color rgb="FF000000"/>
    </font>
    <font>
      <u/>
      <color rgb="FF0000FF"/>
    </font>
    <font>
      <u/>
      <color rgb="FF0000FF"/>
    </font>
    <font>
      <u/>
      <color rgb="FF0000FF"/>
    </font>
  </fonts>
  <fills count="8">
    <fill>
      <patternFill patternType="none"/>
    </fill>
    <fill>
      <patternFill patternType="lightGray"/>
    </fill>
    <fill>
      <patternFill patternType="solid">
        <fgColor rgb="FFFFCA02"/>
        <bgColor rgb="FFFFCA02"/>
      </patternFill>
    </fill>
    <fill>
      <patternFill patternType="solid">
        <fgColor rgb="FF4070FD"/>
        <bgColor rgb="FF4070FD"/>
      </patternFill>
    </fill>
    <fill>
      <patternFill patternType="solid">
        <fgColor rgb="FF000000"/>
        <bgColor rgb="FF000000"/>
      </patternFill>
    </fill>
    <fill>
      <patternFill patternType="solid">
        <fgColor rgb="FFFF2804"/>
        <bgColor rgb="FFFF2804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</fills>
  <borders count="2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left style="thin">
        <color rgb="FFFFFFFF"/>
      </left>
      <top style="thin">
        <color rgb="FFFFFFFF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FFFFFF"/>
      </right>
      <top style="thin">
        <color rgb="FFFFFFFF"/>
      </top>
    </border>
    <border>
      <left style="thin">
        <color rgb="FF999999"/>
      </left>
      <right style="thin">
        <color rgb="FF999999"/>
      </right>
      <bottom style="thin">
        <color rgb="FF999999"/>
      </bottom>
    </border>
    <border>
      <left style="thin">
        <color rgb="FF999999"/>
      </left>
      <bottom style="thin">
        <color rgb="FF999999"/>
      </bottom>
    </border>
    <border>
      <top style="thin">
        <color rgb="FFFFFFFF"/>
      </top>
      <bottom style="thin">
        <color rgb="FFFFFFFF"/>
      </bottom>
    </border>
    <border>
      <left style="thin">
        <color rgb="FF000000"/>
      </lef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</border>
    <border>
      <left style="thin">
        <color rgb="FF999999"/>
      </left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horizontal="center" readingOrder="0"/>
    </xf>
    <xf borderId="4" fillId="3" fontId="3" numFmtId="0" xfId="0" applyAlignment="1" applyBorder="1" applyFill="1" applyFont="1">
      <alignment horizontal="center" readingOrder="0"/>
    </xf>
    <xf borderId="5" fillId="4" fontId="3" numFmtId="0" xfId="0" applyAlignment="1" applyBorder="1" applyFill="1" applyFont="1">
      <alignment horizontal="center" readingOrder="0"/>
    </xf>
    <xf borderId="6" fillId="4" fontId="3" numFmtId="0" xfId="0" applyAlignment="1" applyBorder="1" applyFont="1">
      <alignment horizontal="center" readingOrder="0"/>
    </xf>
    <xf borderId="7" fillId="4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2" fontId="4" numFmtId="0" xfId="0" applyAlignment="1" applyBorder="1" applyFont="1">
      <alignment horizontal="center" readingOrder="0"/>
    </xf>
    <xf borderId="8" fillId="4" fontId="3" numFmtId="0" xfId="0" applyAlignment="1" applyBorder="1" applyFont="1">
      <alignment horizontal="center" readingOrder="0"/>
    </xf>
    <xf borderId="9" fillId="4" fontId="3" numFmtId="0" xfId="0" applyAlignment="1" applyBorder="1" applyFont="1">
      <alignment horizontal="center" readingOrder="0"/>
    </xf>
    <xf borderId="10" fillId="4" fontId="3" numFmtId="0" xfId="0" applyAlignment="1" applyBorder="1" applyFon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11" fillId="4" fontId="3" numFmtId="0" xfId="0" applyAlignment="1" applyBorder="1" applyFont="1">
      <alignment horizontal="center" readingOrder="0"/>
    </xf>
    <xf borderId="12" fillId="6" fontId="3" numFmtId="0" xfId="0" applyAlignment="1" applyBorder="1" applyFill="1" applyFont="1">
      <alignment horizontal="center"/>
    </xf>
    <xf borderId="13" fillId="6" fontId="3" numFmtId="0" xfId="0" applyAlignment="1" applyBorder="1" applyFont="1">
      <alignment horizontal="center"/>
    </xf>
    <xf borderId="14" fillId="2" fontId="4" numFmtId="0" xfId="0" applyAlignment="1" applyBorder="1" applyFont="1">
      <alignment horizontal="center" readingOrder="0"/>
    </xf>
    <xf borderId="15" fillId="4" fontId="3" numFmtId="0" xfId="0" applyAlignment="1" applyBorder="1" applyFont="1">
      <alignment horizontal="center" readingOrder="0"/>
    </xf>
    <xf borderId="16" fillId="6" fontId="3" numFmtId="0" xfId="0" applyAlignment="1" applyBorder="1" applyFont="1">
      <alignment horizontal="center"/>
    </xf>
    <xf borderId="17" fillId="6" fontId="3" numFmtId="0" xfId="0" applyAlignment="1" applyBorder="1" applyFont="1">
      <alignment horizontal="center"/>
    </xf>
    <xf borderId="18" fillId="4" fontId="3" numFmtId="0" xfId="0" applyAlignment="1" applyBorder="1" applyFont="1">
      <alignment horizontal="center" readingOrder="0"/>
    </xf>
    <xf borderId="19" fillId="2" fontId="4" numFmtId="0" xfId="0" applyAlignment="1" applyBorder="1" applyFont="1">
      <alignment horizontal="center" readingOrder="0"/>
    </xf>
    <xf borderId="13" fillId="6" fontId="4" numFmtId="0" xfId="0" applyAlignment="1" applyBorder="1" applyFont="1">
      <alignment horizontal="center"/>
    </xf>
    <xf borderId="13" fillId="6" fontId="2" numFmtId="0" xfId="0" applyAlignment="1" applyBorder="1" applyFont="1">
      <alignment horizontal="center"/>
    </xf>
    <xf borderId="12" fillId="6" fontId="2" numFmtId="0" xfId="0" applyAlignment="1" applyBorder="1" applyFont="1">
      <alignment horizontal="center"/>
    </xf>
    <xf borderId="1" fillId="5" fontId="3" numFmtId="0" xfId="0" applyAlignment="1" applyBorder="1" applyFont="1">
      <alignment horizontal="center" readingOrder="0"/>
    </xf>
    <xf borderId="19" fillId="2" fontId="2" numFmtId="0" xfId="0" applyAlignment="1" applyBorder="1" applyFont="1">
      <alignment horizontal="center" readingOrder="0"/>
    </xf>
    <xf borderId="19" fillId="3" fontId="3" numFmtId="0" xfId="0" applyAlignment="1" applyBorder="1" applyFont="1">
      <alignment horizontal="center" readingOrder="0"/>
    </xf>
    <xf borderId="19" fillId="5" fontId="3" numFmtId="0" xfId="0" applyAlignment="1" applyBorder="1" applyFont="1">
      <alignment horizontal="center" readingOrder="0"/>
    </xf>
    <xf borderId="20" fillId="6" fontId="3" numFmtId="0" xfId="0" applyAlignment="1" applyBorder="1" applyFont="1">
      <alignment horizontal="center"/>
    </xf>
    <xf borderId="21" fillId="6" fontId="3" numFmtId="0" xfId="0" applyAlignment="1" applyBorder="1" applyFont="1">
      <alignment horizontal="center"/>
    </xf>
    <xf borderId="22" fillId="6" fontId="3" numFmtId="0" xfId="0" applyAlignment="1" applyBorder="1" applyFont="1">
      <alignment horizontal="center"/>
    </xf>
    <xf borderId="4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5" numFmtId="0" xfId="0" applyAlignment="1" applyBorder="1" applyFont="1">
      <alignment horizontal="center" readingOrder="0"/>
    </xf>
    <xf borderId="1" fillId="0" fontId="6" numFmtId="0" xfId="0" applyAlignment="1" applyBorder="1" applyFont="1">
      <alignment horizontal="center" readingOrder="0"/>
    </xf>
    <xf borderId="4" fillId="0" fontId="7" numFmtId="10" xfId="0" applyAlignment="1" applyBorder="1" applyFont="1" applyNumberFormat="1">
      <alignment horizontal="center" readingOrder="0"/>
    </xf>
    <xf borderId="9" fillId="0" fontId="2" numFmtId="0" xfId="0" applyBorder="1" applyFont="1"/>
    <xf borderId="9" fillId="0" fontId="2" numFmtId="2" xfId="0" applyBorder="1" applyFont="1" applyNumberFormat="1"/>
    <xf borderId="9" fillId="0" fontId="2" numFmtId="10" xfId="0" applyBorder="1" applyFont="1" applyNumberFormat="1"/>
    <xf borderId="0" fillId="5" fontId="3" numFmtId="0" xfId="0" applyAlignment="1" applyFont="1">
      <alignment readingOrder="0"/>
    </xf>
    <xf borderId="6" fillId="0" fontId="2" numFmtId="0" xfId="0" applyBorder="1" applyFont="1"/>
    <xf borderId="6" fillId="7" fontId="2" numFmtId="0" xfId="0" applyBorder="1" applyFill="1" applyFont="1"/>
    <xf borderId="6" fillId="0" fontId="2" numFmtId="2" xfId="0" applyBorder="1" applyFont="1" applyNumberFormat="1"/>
    <xf borderId="6" fillId="0" fontId="2" numFmtId="10" xfId="0" applyBorder="1" applyFont="1" applyNumberFormat="1"/>
    <xf borderId="0" fillId="3" fontId="3" numFmtId="0" xfId="0" applyAlignment="1" applyFont="1">
      <alignment readingOrder="0"/>
    </xf>
    <xf borderId="0" fillId="2" fontId="2" numFmtId="0" xfId="0" applyAlignment="1" applyFont="1">
      <alignment readingOrder="0"/>
    </xf>
    <xf borderId="0" fillId="4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7" t="s">
        <v>18</v>
      </c>
    </row>
    <row r="3">
      <c r="A3" s="8">
        <v>1.0</v>
      </c>
      <c r="B3" s="8" t="s">
        <v>19</v>
      </c>
      <c r="C3" s="9">
        <v>2.0</v>
      </c>
      <c r="D3" s="9">
        <v>2.0</v>
      </c>
      <c r="E3" s="9">
        <v>0.0</v>
      </c>
      <c r="F3" s="9">
        <v>0.0</v>
      </c>
      <c r="G3" s="10">
        <v>3.0</v>
      </c>
      <c r="H3" s="10">
        <v>6.0</v>
      </c>
      <c r="I3" s="11">
        <v>3.0</v>
      </c>
      <c r="J3" s="12">
        <v>3.0</v>
      </c>
      <c r="K3" s="12">
        <v>2.0</v>
      </c>
      <c r="L3" s="12">
        <v>2.0</v>
      </c>
      <c r="M3" s="12">
        <v>6.0</v>
      </c>
      <c r="N3" s="12">
        <v>4.0</v>
      </c>
      <c r="O3" s="12">
        <v>12.0</v>
      </c>
      <c r="P3" s="13">
        <v>12.0</v>
      </c>
      <c r="Q3" s="14">
        <f t="shared" ref="Q3:Q6" si="1">SUM(C3:P3)</f>
        <v>57</v>
      </c>
      <c r="R3" s="15">
        <f t="shared" ref="R3:R6" si="2">AVERAGE(C3:P3)</f>
        <v>4.071428571</v>
      </c>
      <c r="S3" s="16">
        <f t="shared" ref="S3:S20" si="3">Q3/Q$21</f>
        <v>0.1153846154</v>
      </c>
    </row>
    <row r="4">
      <c r="A4" s="8">
        <v>2.0</v>
      </c>
      <c r="B4" s="8" t="s">
        <v>20</v>
      </c>
      <c r="C4" s="10">
        <v>3.0</v>
      </c>
      <c r="D4" s="10">
        <v>0.0</v>
      </c>
      <c r="E4" s="10">
        <v>1.0</v>
      </c>
      <c r="F4" s="10">
        <v>0.0</v>
      </c>
      <c r="G4" s="17">
        <v>1.0</v>
      </c>
      <c r="H4" s="17">
        <v>5.0</v>
      </c>
      <c r="I4" s="11">
        <v>8.0</v>
      </c>
      <c r="J4" s="12">
        <v>2.0</v>
      </c>
      <c r="K4" s="12">
        <v>10.0</v>
      </c>
      <c r="L4" s="12">
        <v>5.0</v>
      </c>
      <c r="M4" s="12">
        <v>5.0</v>
      </c>
      <c r="N4" s="12">
        <v>4.0</v>
      </c>
      <c r="O4" s="12">
        <v>10.0</v>
      </c>
      <c r="P4" s="13">
        <v>16.0</v>
      </c>
      <c r="Q4" s="14">
        <f t="shared" si="1"/>
        <v>70</v>
      </c>
      <c r="R4" s="15">
        <f t="shared" si="2"/>
        <v>5</v>
      </c>
      <c r="S4" s="16">
        <f t="shared" si="3"/>
        <v>0.1417004049</v>
      </c>
    </row>
    <row r="5">
      <c r="A5" s="8">
        <v>3.0</v>
      </c>
      <c r="B5" s="8" t="s">
        <v>21</v>
      </c>
      <c r="C5" s="9">
        <v>6.0</v>
      </c>
      <c r="D5" s="9">
        <v>7.0</v>
      </c>
      <c r="E5" s="9">
        <v>4.0</v>
      </c>
      <c r="F5" s="9">
        <v>1.0</v>
      </c>
      <c r="G5" s="17">
        <v>5.0</v>
      </c>
      <c r="H5" s="17">
        <v>2.0</v>
      </c>
      <c r="I5" s="18">
        <v>2.0</v>
      </c>
      <c r="J5" s="19">
        <v>1.0</v>
      </c>
      <c r="K5" s="19">
        <v>4.0</v>
      </c>
      <c r="L5" s="19">
        <v>10.0</v>
      </c>
      <c r="M5" s="19">
        <v>4.0</v>
      </c>
      <c r="N5" s="19">
        <v>8.0</v>
      </c>
      <c r="O5" s="19">
        <v>11.0</v>
      </c>
      <c r="P5" s="20">
        <v>9.0</v>
      </c>
      <c r="Q5" s="14">
        <f t="shared" si="1"/>
        <v>74</v>
      </c>
      <c r="R5" s="15">
        <f t="shared" si="2"/>
        <v>5.285714286</v>
      </c>
      <c r="S5" s="16">
        <f t="shared" si="3"/>
        <v>0.1497975709</v>
      </c>
    </row>
    <row r="6">
      <c r="A6" s="8">
        <v>4.0</v>
      </c>
      <c r="B6" s="8" t="s">
        <v>22</v>
      </c>
      <c r="C6" s="21">
        <v>3.0</v>
      </c>
      <c r="D6" s="21">
        <v>1.0</v>
      </c>
      <c r="E6" s="21">
        <v>3.0</v>
      </c>
      <c r="F6" s="21">
        <v>2.0</v>
      </c>
      <c r="G6" s="10">
        <v>2.0</v>
      </c>
      <c r="H6" s="10">
        <v>0.0</v>
      </c>
      <c r="I6" s="11">
        <v>1.0</v>
      </c>
      <c r="J6" s="12">
        <v>5.0</v>
      </c>
      <c r="K6" s="12">
        <v>3.0</v>
      </c>
      <c r="L6" s="12">
        <v>1.0</v>
      </c>
      <c r="M6" s="12">
        <v>4.0</v>
      </c>
      <c r="N6" s="12">
        <v>2.0</v>
      </c>
      <c r="O6" s="12">
        <v>5.0</v>
      </c>
      <c r="P6" s="22">
        <v>5.0</v>
      </c>
      <c r="Q6" s="14">
        <f t="shared" si="1"/>
        <v>37</v>
      </c>
      <c r="R6" s="15">
        <f t="shared" si="2"/>
        <v>2.642857143</v>
      </c>
      <c r="S6" s="16">
        <f t="shared" si="3"/>
        <v>0.07489878543</v>
      </c>
    </row>
    <row r="7">
      <c r="A7" s="8">
        <v>5.0</v>
      </c>
      <c r="B7" s="8" t="s">
        <v>23</v>
      </c>
      <c r="C7" s="10">
        <v>2.0</v>
      </c>
      <c r="D7" s="10">
        <v>2.0</v>
      </c>
      <c r="E7" s="10">
        <v>0.0</v>
      </c>
      <c r="F7" s="10">
        <v>0.0</v>
      </c>
      <c r="G7" s="17">
        <v>0.0</v>
      </c>
      <c r="H7" s="17">
        <v>4.0</v>
      </c>
      <c r="I7" s="11">
        <v>1.0</v>
      </c>
      <c r="J7" s="12">
        <v>1.0</v>
      </c>
      <c r="K7" s="12">
        <v>2.0</v>
      </c>
      <c r="L7" s="12">
        <v>0.0</v>
      </c>
      <c r="M7" s="12">
        <v>0.0</v>
      </c>
      <c r="N7" s="12">
        <v>4.0</v>
      </c>
      <c r="O7" s="22">
        <v>5.0</v>
      </c>
      <c r="P7" s="23"/>
      <c r="Q7" s="14">
        <f>SUM(C7:O7)</f>
        <v>21</v>
      </c>
      <c r="R7" s="15">
        <f>AVERAGE(C7:O7)</f>
        <v>1.615384615</v>
      </c>
      <c r="S7" s="16">
        <f t="shared" si="3"/>
        <v>0.04251012146</v>
      </c>
    </row>
    <row r="8">
      <c r="A8" s="8">
        <v>6.0</v>
      </c>
      <c r="B8" s="8" t="s">
        <v>24</v>
      </c>
      <c r="C8" s="21">
        <v>5.0</v>
      </c>
      <c r="D8" s="21">
        <v>4.0</v>
      </c>
      <c r="E8" s="21">
        <v>6.0</v>
      </c>
      <c r="F8" s="21">
        <v>2.0</v>
      </c>
      <c r="G8" s="10">
        <v>1.0</v>
      </c>
      <c r="H8" s="10">
        <v>0.0</v>
      </c>
      <c r="I8" s="11">
        <v>5.0</v>
      </c>
      <c r="J8" s="12">
        <v>4.0</v>
      </c>
      <c r="K8" s="12">
        <v>2.0</v>
      </c>
      <c r="L8" s="12">
        <v>3.0</v>
      </c>
      <c r="M8" s="12">
        <v>7.0</v>
      </c>
      <c r="N8" s="22">
        <v>5.0</v>
      </c>
      <c r="O8" s="24"/>
      <c r="P8" s="23"/>
      <c r="Q8" s="14">
        <f>SUM(C8:N8)</f>
        <v>44</v>
      </c>
      <c r="R8" s="15">
        <f>AVERAGE(C8:N8)</f>
        <v>3.666666667</v>
      </c>
      <c r="S8" s="16">
        <f t="shared" si="3"/>
        <v>0.08906882591</v>
      </c>
    </row>
    <row r="9">
      <c r="A9" s="8">
        <v>7.0</v>
      </c>
      <c r="B9" s="8" t="s">
        <v>25</v>
      </c>
      <c r="C9" s="17">
        <v>1.0</v>
      </c>
      <c r="D9" s="17">
        <v>1.0</v>
      </c>
      <c r="E9" s="17">
        <v>0.0</v>
      </c>
      <c r="F9" s="17">
        <v>0.0</v>
      </c>
      <c r="G9" s="21">
        <v>1.0</v>
      </c>
      <c r="H9" s="25">
        <v>3.0</v>
      </c>
      <c r="I9" s="26">
        <v>0.0</v>
      </c>
      <c r="J9" s="12">
        <v>1.0</v>
      </c>
      <c r="K9" s="12">
        <v>3.0</v>
      </c>
      <c r="L9" s="12">
        <v>3.0</v>
      </c>
      <c r="M9" s="22">
        <v>3.0</v>
      </c>
      <c r="N9" s="24"/>
      <c r="O9" s="27"/>
      <c r="P9" s="28"/>
      <c r="Q9" s="14">
        <f>SUM(C9:M9)</f>
        <v>16</v>
      </c>
      <c r="R9" s="15">
        <f>AVERAGE(C9:M9)</f>
        <v>1.454545455</v>
      </c>
      <c r="S9" s="16">
        <f t="shared" si="3"/>
        <v>0.03238866397</v>
      </c>
    </row>
    <row r="10">
      <c r="A10" s="8">
        <v>8.0</v>
      </c>
      <c r="B10" s="8" t="s">
        <v>26</v>
      </c>
      <c r="C10" s="21">
        <v>5.0</v>
      </c>
      <c r="D10" s="21">
        <v>2.0</v>
      </c>
      <c r="E10" s="21">
        <v>3.0</v>
      </c>
      <c r="F10" s="21">
        <v>0.0</v>
      </c>
      <c r="G10" s="17">
        <v>5.0</v>
      </c>
      <c r="H10" s="17">
        <v>2.0</v>
      </c>
      <c r="I10" s="11">
        <v>5.0</v>
      </c>
      <c r="J10" s="12">
        <v>2.0</v>
      </c>
      <c r="K10" s="12">
        <v>6.0</v>
      </c>
      <c r="L10" s="22">
        <v>6.0</v>
      </c>
      <c r="M10" s="24"/>
      <c r="N10" s="27"/>
      <c r="O10" s="27"/>
      <c r="P10" s="28"/>
      <c r="Q10" s="14">
        <f>SUM(C10:L10)</f>
        <v>36</v>
      </c>
      <c r="R10" s="15">
        <f>AVERAGE(C10:L10)</f>
        <v>3.6</v>
      </c>
      <c r="S10" s="16">
        <f t="shared" si="3"/>
        <v>0.07287449393</v>
      </c>
    </row>
    <row r="11">
      <c r="A11" s="8">
        <v>9.0</v>
      </c>
      <c r="B11" s="8" t="s">
        <v>27</v>
      </c>
      <c r="C11" s="10">
        <v>4.0</v>
      </c>
      <c r="D11" s="10">
        <v>1.0</v>
      </c>
      <c r="E11" s="10">
        <v>5.0</v>
      </c>
      <c r="F11" s="10">
        <v>3.0</v>
      </c>
      <c r="G11" s="10">
        <v>3.0</v>
      </c>
      <c r="H11" s="10">
        <v>2.0</v>
      </c>
      <c r="I11" s="11">
        <v>4.0</v>
      </c>
      <c r="J11" s="12">
        <v>2.0</v>
      </c>
      <c r="K11" s="22">
        <v>2.0</v>
      </c>
      <c r="L11" s="24"/>
      <c r="M11" s="27"/>
      <c r="N11" s="27"/>
      <c r="O11" s="27"/>
      <c r="P11" s="28"/>
      <c r="Q11" s="14">
        <f>SUM(C11:K11)</f>
        <v>26</v>
      </c>
      <c r="R11" s="15">
        <f>AVERAGE(C11:K11)</f>
        <v>2.888888889</v>
      </c>
      <c r="S11" s="16">
        <f t="shared" si="3"/>
        <v>0.05263157895</v>
      </c>
    </row>
    <row r="12">
      <c r="A12" s="8">
        <v>10.0</v>
      </c>
      <c r="B12" s="8" t="s">
        <v>28</v>
      </c>
      <c r="C12" s="9">
        <v>3.0</v>
      </c>
      <c r="D12" s="9">
        <v>0.0</v>
      </c>
      <c r="E12" s="9">
        <v>1.0</v>
      </c>
      <c r="F12" s="9">
        <v>0.0</v>
      </c>
      <c r="G12" s="10">
        <v>2.0</v>
      </c>
      <c r="H12" s="10">
        <v>6.0</v>
      </c>
      <c r="I12" s="11">
        <v>11.0</v>
      </c>
      <c r="J12" s="22">
        <v>4.0</v>
      </c>
      <c r="K12" s="24"/>
      <c r="L12" s="27"/>
      <c r="M12" s="27"/>
      <c r="N12" s="27"/>
      <c r="O12" s="27"/>
      <c r="P12" s="28"/>
      <c r="Q12" s="14">
        <f>SUM(C12:J12)</f>
        <v>27</v>
      </c>
      <c r="R12" s="15">
        <f>AVERAGE(C12:J12)</f>
        <v>3.375</v>
      </c>
      <c r="S12" s="16">
        <f t="shared" si="3"/>
        <v>0.05465587045</v>
      </c>
    </row>
    <row r="13">
      <c r="A13" s="8">
        <v>11.0</v>
      </c>
      <c r="B13" s="8" t="s">
        <v>29</v>
      </c>
      <c r="C13" s="10">
        <v>5.0</v>
      </c>
      <c r="D13" s="10">
        <v>1.0</v>
      </c>
      <c r="E13" s="10">
        <v>1.0</v>
      </c>
      <c r="F13" s="10">
        <v>0.0</v>
      </c>
      <c r="G13" s="10">
        <v>4.0</v>
      </c>
      <c r="H13" s="10">
        <v>0.0</v>
      </c>
      <c r="I13" s="29">
        <v>5.0</v>
      </c>
      <c r="J13" s="24"/>
      <c r="K13" s="27"/>
      <c r="L13" s="27"/>
      <c r="M13" s="27"/>
      <c r="N13" s="27"/>
      <c r="O13" s="27"/>
      <c r="P13" s="28"/>
      <c r="Q13" s="14">
        <f>SUM(C13:I13)</f>
        <v>16</v>
      </c>
      <c r="R13" s="15">
        <f>AVERAGE(C13:I13)</f>
        <v>2.285714286</v>
      </c>
      <c r="S13" s="16">
        <f t="shared" si="3"/>
        <v>0.03238866397</v>
      </c>
    </row>
    <row r="14">
      <c r="A14" s="8">
        <v>12.0</v>
      </c>
      <c r="B14" s="8" t="s">
        <v>30</v>
      </c>
      <c r="C14" s="10">
        <v>3.0</v>
      </c>
      <c r="D14" s="10">
        <v>2.0</v>
      </c>
      <c r="E14" s="10">
        <v>3.0</v>
      </c>
      <c r="F14" s="10">
        <v>1.0</v>
      </c>
      <c r="G14" s="17">
        <v>3.0</v>
      </c>
      <c r="H14" s="30">
        <v>5.0</v>
      </c>
      <c r="I14" s="24"/>
      <c r="J14" s="24"/>
      <c r="K14" s="24"/>
      <c r="L14" s="24"/>
      <c r="M14" s="24"/>
      <c r="N14" s="24"/>
      <c r="O14" s="24"/>
      <c r="P14" s="23"/>
      <c r="Q14" s="14">
        <f>SUM(C14:H14)</f>
        <v>17</v>
      </c>
      <c r="R14" s="15">
        <f>AVERAGE(C14:H14)</f>
        <v>2.833333333</v>
      </c>
      <c r="S14" s="16">
        <f t="shared" si="3"/>
        <v>0.03441295547</v>
      </c>
    </row>
    <row r="15">
      <c r="A15" s="8">
        <v>13.0</v>
      </c>
      <c r="B15" s="8" t="s">
        <v>31</v>
      </c>
      <c r="C15" s="9">
        <v>6.0</v>
      </c>
      <c r="D15" s="9">
        <v>0.0</v>
      </c>
      <c r="E15" s="9">
        <v>1.0</v>
      </c>
      <c r="F15" s="9">
        <v>0.0</v>
      </c>
      <c r="G15" s="30">
        <v>3.0</v>
      </c>
      <c r="H15" s="31"/>
      <c r="I15" s="32"/>
      <c r="J15" s="32"/>
      <c r="K15" s="32"/>
      <c r="L15" s="32"/>
      <c r="M15" s="32"/>
      <c r="N15" s="32"/>
      <c r="O15" s="32"/>
      <c r="P15" s="33"/>
      <c r="Q15" s="14">
        <f>SUM(C15:G15)</f>
        <v>10</v>
      </c>
      <c r="R15" s="15">
        <f>AVERAGE(C15:G15)</f>
        <v>2</v>
      </c>
      <c r="S15" s="16">
        <f t="shared" si="3"/>
        <v>0.02024291498</v>
      </c>
    </row>
    <row r="16">
      <c r="A16" s="8">
        <v>14.0</v>
      </c>
      <c r="B16" s="8" t="s">
        <v>32</v>
      </c>
      <c r="C16" s="21">
        <v>4.0</v>
      </c>
      <c r="D16" s="21">
        <v>6.0</v>
      </c>
      <c r="E16" s="21">
        <v>3.0</v>
      </c>
      <c r="F16" s="34">
        <v>2.0</v>
      </c>
      <c r="G16" s="24"/>
      <c r="H16" s="27"/>
      <c r="I16" s="27"/>
      <c r="J16" s="27"/>
      <c r="K16" s="27"/>
      <c r="L16" s="27"/>
      <c r="M16" s="27"/>
      <c r="N16" s="27"/>
      <c r="O16" s="27"/>
      <c r="P16" s="28"/>
      <c r="Q16" s="14">
        <f t="shared" ref="Q16:Q17" si="4">SUM(C16:F16)</f>
        <v>15</v>
      </c>
      <c r="R16" s="15">
        <f t="shared" ref="R16:R17" si="5">AVERAGE(C16:F16)</f>
        <v>3.75</v>
      </c>
      <c r="S16" s="16">
        <f t="shared" si="3"/>
        <v>0.03036437247</v>
      </c>
    </row>
    <row r="17">
      <c r="A17" s="8">
        <v>15.0</v>
      </c>
      <c r="B17" s="8" t="s">
        <v>33</v>
      </c>
      <c r="C17" s="9">
        <v>3.0</v>
      </c>
      <c r="D17" s="9">
        <v>1.0</v>
      </c>
      <c r="E17" s="9">
        <v>2.0</v>
      </c>
      <c r="F17" s="35">
        <v>0.0</v>
      </c>
      <c r="G17" s="32"/>
      <c r="H17" s="32"/>
      <c r="I17" s="32"/>
      <c r="J17" s="32"/>
      <c r="K17" s="32"/>
      <c r="L17" s="32"/>
      <c r="M17" s="32"/>
      <c r="N17" s="32"/>
      <c r="O17" s="32"/>
      <c r="P17" s="33"/>
      <c r="Q17" s="14">
        <f t="shared" si="4"/>
        <v>6</v>
      </c>
      <c r="R17" s="15">
        <f t="shared" si="5"/>
        <v>1.5</v>
      </c>
      <c r="S17" s="16">
        <f t="shared" si="3"/>
        <v>0.01214574899</v>
      </c>
    </row>
    <row r="18">
      <c r="A18" s="8">
        <v>16.0</v>
      </c>
      <c r="B18" s="8" t="s">
        <v>34</v>
      </c>
      <c r="C18" s="10">
        <v>4.0</v>
      </c>
      <c r="D18" s="10">
        <v>4.0</v>
      </c>
      <c r="E18" s="36">
        <v>2.0</v>
      </c>
      <c r="F18" s="24"/>
      <c r="G18" s="27"/>
      <c r="H18" s="27"/>
      <c r="I18" s="27"/>
      <c r="J18" s="27"/>
      <c r="K18" s="27"/>
      <c r="L18" s="27"/>
      <c r="M18" s="27"/>
      <c r="N18" s="27"/>
      <c r="O18" s="27"/>
      <c r="P18" s="28"/>
      <c r="Q18" s="14">
        <f>SUM(C18:E18)</f>
        <v>10</v>
      </c>
      <c r="R18" s="15">
        <f>AVERAGE(C18:E18)</f>
        <v>3.333333333</v>
      </c>
      <c r="S18" s="16">
        <f t="shared" si="3"/>
        <v>0.02024291498</v>
      </c>
    </row>
    <row r="19">
      <c r="A19" s="8">
        <v>17.0</v>
      </c>
      <c r="B19" s="8" t="s">
        <v>35</v>
      </c>
      <c r="C19" s="21">
        <v>3.0</v>
      </c>
      <c r="D19" s="37">
        <v>5.0</v>
      </c>
      <c r="E19" s="24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28"/>
      <c r="Q19" s="14">
        <f>SUM(C19:D19)</f>
        <v>8</v>
      </c>
      <c r="R19" s="15">
        <f>AVERAGE(C19:D19)</f>
        <v>4</v>
      </c>
      <c r="S19" s="16">
        <f t="shared" si="3"/>
        <v>0.01619433198</v>
      </c>
    </row>
    <row r="20">
      <c r="A20" s="8">
        <v>18.0</v>
      </c>
      <c r="B20" s="8" t="s">
        <v>36</v>
      </c>
      <c r="C20" s="34">
        <v>4.0</v>
      </c>
      <c r="D20" s="38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40"/>
      <c r="Q20" s="14">
        <f>SUM(C20)</f>
        <v>4</v>
      </c>
      <c r="R20" s="15">
        <f>AVERAGE(C20)</f>
        <v>4</v>
      </c>
      <c r="S20" s="16">
        <f t="shared" si="3"/>
        <v>0.008097165992</v>
      </c>
    </row>
    <row r="21">
      <c r="A21" s="4" t="s">
        <v>37</v>
      </c>
      <c r="B21" s="3"/>
      <c r="C21" s="14">
        <f>SUM(C3:C20)</f>
        <v>66</v>
      </c>
      <c r="D21" s="14">
        <f>SUM(D3:D19)</f>
        <v>39</v>
      </c>
      <c r="E21" s="14">
        <f>SUM(E3:E18)</f>
        <v>35</v>
      </c>
      <c r="F21" s="14">
        <f>SUM(F3:F17)</f>
        <v>11</v>
      </c>
      <c r="G21" s="14">
        <f>SUM(G3:G15)</f>
        <v>33</v>
      </c>
      <c r="H21" s="14">
        <f>SUM(H3:H14)</f>
        <v>35</v>
      </c>
      <c r="I21" s="14">
        <f>SUM(I3:I13)</f>
        <v>45</v>
      </c>
      <c r="J21" s="14">
        <f>SUM(J3:J12)</f>
        <v>25</v>
      </c>
      <c r="K21" s="14">
        <f>SUM(K3:K11)</f>
        <v>34</v>
      </c>
      <c r="L21" s="14">
        <f>SUM(L3:L10)</f>
        <v>30</v>
      </c>
      <c r="M21" s="14">
        <f>SUM(M3:M9)</f>
        <v>29</v>
      </c>
      <c r="N21" s="14">
        <f>SUM(N3:N8)</f>
        <v>27</v>
      </c>
      <c r="O21" s="14">
        <f>SUM(O3:O7)</f>
        <v>43</v>
      </c>
      <c r="P21" s="14">
        <f>SUM(P3:P6)</f>
        <v>42</v>
      </c>
      <c r="Q21" s="14">
        <f>SUM(Q3:Q20)</f>
        <v>494</v>
      </c>
      <c r="R21" s="15"/>
      <c r="S21" s="41"/>
    </row>
    <row r="22">
      <c r="A22" s="42" t="s">
        <v>17</v>
      </c>
      <c r="B22" s="3"/>
      <c r="C22" s="15">
        <f>AVERAGE(C3:C20)</f>
        <v>3.666666667</v>
      </c>
      <c r="D22" s="15">
        <f>AVERAGE(D3:D19)</f>
        <v>2.294117647</v>
      </c>
      <c r="E22" s="15">
        <f>AVERAGE(E3:E18)</f>
        <v>2.1875</v>
      </c>
      <c r="F22" s="15">
        <f>AVERAGE(F3:F17)</f>
        <v>0.7333333333</v>
      </c>
      <c r="G22" s="15">
        <f>AVERAGE(G3:G15)</f>
        <v>2.538461538</v>
      </c>
      <c r="H22" s="15">
        <f>AVERAGE(H3:H14)</f>
        <v>2.916666667</v>
      </c>
      <c r="I22" s="15">
        <f>AVERAGE(I3:I13)</f>
        <v>4.090909091</v>
      </c>
      <c r="J22" s="15">
        <f>AVERAGE(J3:J12)</f>
        <v>2.5</v>
      </c>
      <c r="K22" s="15">
        <f>AVERAGE(K3:K11)</f>
        <v>3.777777778</v>
      </c>
      <c r="L22" s="15">
        <f>AVERAGE(L3:L10)</f>
        <v>3.75</v>
      </c>
      <c r="M22" s="15">
        <f>AVERAGE(M3:M9)</f>
        <v>4.142857143</v>
      </c>
      <c r="N22" s="15">
        <f>AVERAGE(N3:N8)</f>
        <v>4.5</v>
      </c>
      <c r="O22" s="15">
        <f>AVERAGE(O3:O7)</f>
        <v>8.6</v>
      </c>
      <c r="P22" s="15">
        <f>AVERAGE(P3:P6)</f>
        <v>10.5</v>
      </c>
      <c r="Q22" s="15"/>
      <c r="R22" s="15"/>
      <c r="S22" s="41"/>
    </row>
    <row r="23">
      <c r="A23" s="4" t="s">
        <v>38</v>
      </c>
      <c r="B23" s="3"/>
      <c r="C23" s="43" t="str">
        <f>HYPERLINK("https://docs.google.com/document/d/1w-bujy-E4jGcrI5k1LahxDtswCJ_uywhJJEYNt5KCQQ/edit?usp=sharing","Link")</f>
        <v>Link</v>
      </c>
      <c r="D23" s="43" t="str">
        <f>HYPERLINK("https://docs.google.com/document/d/1_evqeqY2-jgVrEAkmyu9xMWRSOa4TG5ZhNQdPWUrIgw/edit?usp=sharing","Link")</f>
        <v>Link</v>
      </c>
      <c r="E23" s="43" t="str">
        <f>HYPERLINK("https://docs.google.com/document/d/1hgp8Zyp6iOw4N0fw95k-5IgCAHXZIK2kJ7ZAgKY2OKA/edit?usp=sharing","Link")</f>
        <v>Link</v>
      </c>
      <c r="F23" s="43" t="str">
        <f>HYPERLINK("https://docs.google.com/document/d/1XSbQTlNwOgFWy9RrJOszuKeWvWkFFs0ec_-vz9DFDzs/edit?usp=sharing","Link")</f>
        <v>Link</v>
      </c>
      <c r="G23" s="43" t="str">
        <f>HYPERLINK("https://docs.google.com/document/d/1ACp7ZArUpXUYlDMe0iKSgKXUPDO47eIkpeEv9GKuI8M/edit?usp=sharing","Link")</f>
        <v>Link</v>
      </c>
      <c r="H23" s="43" t="str">
        <f>HYPERLINK("https://docs.google.com/document/d/1oAfygiiSEgQ1riInbpaDsP9cFUzdfb80uO_AdyUx-Oo/edit?usp=sharing","Link")</f>
        <v>Link</v>
      </c>
      <c r="I23" s="43" t="str">
        <f>HYPERLINK("https://docs.google.com/document/d/18Lfn7JfMJX4oYGNxN_s7kK_l9sUPyF-3WMmHg6cRw4I/edit?usp=sharing","Link")</f>
        <v>Link</v>
      </c>
      <c r="J23" s="43" t="str">
        <f>HYPERLINK("https://docs.google.com/document/d/14ot5qCdn-lxrIXevLKulDtMHDy9zBYJ7WpS19vgBEPg/edit?usp=sharing","Link")</f>
        <v>Link</v>
      </c>
      <c r="K23" s="43" t="str">
        <f>HYPERLINK("https://docs.google.com/document/d/1Awvnt1a4cV97MFp5lKyAzr1z70IIkAypoeunucFA7Wg/edit?usp=sharing","Link")</f>
        <v>Link</v>
      </c>
      <c r="L23" s="43" t="str">
        <f>HYPERLINK("https://docs.google.com/document/d/1DtUhgXxnAt6d69-ssplAOIr0pSTos5xyLwiZP1Rn_W0/edit?usp=sharing","Link")</f>
        <v>Link</v>
      </c>
      <c r="M23" s="43" t="str">
        <f>HYPERLINK("https://docs.google.com/document/d/1kLw8Ytj3uNkrC4lhFMoHe9H3d1YbTwOIRk3udTyeVes/edit?usp=sharing","Link")</f>
        <v>Link</v>
      </c>
      <c r="N23" s="43" t="str">
        <f>HYPERLINK("https://docs.google.com/document/d/1nH5Uxi69vwDwBxsTJUXDX6z0ZaymOful-ofTVp9Z4cM/edit?usp=sharing","Link")</f>
        <v>Link</v>
      </c>
      <c r="O23" s="43" t="str">
        <f>HYPERLINK("https://docs.google.com/document/d/1HbK4WzZIe_AmoUn5Fg290YtC6dnnirYoYgjCFd28LuI/edit?usp=sharing","Link")</f>
        <v>Link</v>
      </c>
      <c r="P23" s="43" t="str">
        <f>HYPERLINK("https://docs.google.com/document/d/10EefxsZj0jw09VC3-CnE3xEddasjOlauU8vmEAeO8V0/edit?usp=sharing","Link")</f>
        <v>Link</v>
      </c>
      <c r="Q23" s="44" t="str">
        <f>HYPERLINK("https://docs.google.com/document/d/1YxscRxbDSZ2hduM9PdjWOVLfzK774YDf-G5axyTmWfc/edit?usp=sharing","Season Transcript")</f>
        <v>Season Transcript</v>
      </c>
      <c r="R23" s="3"/>
      <c r="S23" s="45" t="str">
        <f>HYPERLINK("https://docs.google.com/document/d/149e8-4eNC3rQcNavgq7CtvG-zlyo8VFMGOuWeChjt5g/edit?usp=sharing","Notes")</f>
        <v>Notes</v>
      </c>
    </row>
    <row r="24"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7"/>
      <c r="S24" s="48"/>
    </row>
    <row r="25">
      <c r="A25" s="49" t="s">
        <v>39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  <c r="R25" s="52"/>
      <c r="S25" s="53"/>
    </row>
    <row r="26">
      <c r="A26" s="54" t="s">
        <v>40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2"/>
      <c r="S26" s="53"/>
    </row>
    <row r="27">
      <c r="A27" s="55" t="s">
        <v>41</v>
      </c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2"/>
      <c r="S27" s="53"/>
    </row>
    <row r="28">
      <c r="A28" s="56" t="s">
        <v>42</v>
      </c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2"/>
      <c r="S28" s="53"/>
    </row>
  </sheetData>
  <mergeCells count="11">
    <mergeCell ref="A22:B22"/>
    <mergeCell ref="A23:B23"/>
    <mergeCell ref="A25:B25"/>
    <mergeCell ref="A24:B24"/>
    <mergeCell ref="A26:B26"/>
    <mergeCell ref="A27:B27"/>
    <mergeCell ref="A28:B28"/>
    <mergeCell ref="A1:S1"/>
    <mergeCell ref="A2:B2"/>
    <mergeCell ref="A21:B21"/>
    <mergeCell ref="Q23:R23"/>
  </mergeCells>
  <drawing r:id="rId2"/>
  <legacyDrawing r:id="rId3"/>
</worksheet>
</file>