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teve\Documents\Ciclo 9\Finanzas\"/>
    </mc:Choice>
  </mc:AlternateContent>
  <xr:revisionPtr revIDLastSave="0" documentId="10_ncr:100000_{3224430E-65BB-4E0B-AA35-9BF9A60E5C02}" xr6:coauthVersionLast="31" xr6:coauthVersionMax="31" xr10:uidLastSave="{00000000-0000-0000-0000-000000000000}"/>
  <bookViews>
    <workbookView xWindow="0" yWindow="0" windowWidth="23040" windowHeight="9084" xr2:uid="{00000000-000D-0000-FFFF-FFFF00000000}"/>
  </bookViews>
  <sheets>
    <sheet name="Sheet1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9" i="3" l="1"/>
  <c r="AQ100" i="3" s="1"/>
  <c r="AQ101" i="3" s="1"/>
  <c r="AQ102" i="3" s="1"/>
  <c r="AQ103" i="3" s="1"/>
  <c r="AQ88" i="3"/>
  <c r="AQ89" i="3" s="1"/>
  <c r="AQ90" i="3" s="1"/>
  <c r="AQ87" i="3"/>
  <c r="AQ48" i="3"/>
  <c r="AQ49" i="3" s="1"/>
  <c r="AQ50" i="3" s="1"/>
  <c r="AQ51" i="3" s="1"/>
  <c r="AQ52" i="3" s="1"/>
  <c r="AQ47" i="3"/>
  <c r="AQ76" i="3"/>
  <c r="AQ77" i="3"/>
  <c r="AQ78" i="3" s="1"/>
  <c r="AQ61" i="3"/>
  <c r="AQ62" i="3"/>
  <c r="AQ64" i="3" s="1"/>
  <c r="AQ33" i="3"/>
  <c r="AQ34" i="3" s="1"/>
  <c r="AQ32" i="3"/>
  <c r="AQ22" i="3"/>
  <c r="AQ23" i="3" s="1"/>
  <c r="AQ21" i="3"/>
  <c r="AQ12" i="3"/>
  <c r="AQ13" i="3" s="1"/>
  <c r="AQ14" i="3" s="1"/>
  <c r="AQ11" i="3"/>
  <c r="AH61" i="3"/>
  <c r="AH62" i="3"/>
  <c r="AH63" i="3" s="1"/>
  <c r="AH55" i="3"/>
  <c r="AH49" i="3"/>
  <c r="AH40" i="3"/>
  <c r="AH41" i="3" s="1"/>
  <c r="AH42" i="3" s="1"/>
  <c r="AH43" i="3" s="1"/>
  <c r="AH39" i="3"/>
  <c r="AH21" i="3"/>
  <c r="AH22" i="3" s="1"/>
  <c r="AH20" i="3"/>
  <c r="AH29" i="3"/>
  <c r="AH30" i="3" s="1"/>
  <c r="AH28" i="3"/>
  <c r="AH12" i="3"/>
  <c r="AH13" i="3" s="1"/>
  <c r="AH14" i="3" s="1"/>
  <c r="AH11" i="3"/>
  <c r="Y87" i="3"/>
  <c r="Y89" i="3"/>
  <c r="Y90" i="3" s="1"/>
  <c r="Y91" i="3" s="1"/>
  <c r="Y88" i="3"/>
  <c r="Y27" i="3"/>
  <c r="Y28" i="3" s="1"/>
  <c r="Y29" i="3" s="1"/>
  <c r="Y26" i="3"/>
  <c r="Y75" i="3"/>
  <c r="Y76" i="3" s="1"/>
  <c r="Y77" i="3" s="1"/>
  <c r="Y74" i="3"/>
  <c r="Y62" i="3"/>
  <c r="Y63" i="3" s="1"/>
  <c r="Y64" i="3" s="1"/>
  <c r="Y61" i="3"/>
  <c r="Y50" i="3"/>
  <c r="Y51" i="3" s="1"/>
  <c r="Y52" i="3" s="1"/>
  <c r="Y49" i="3"/>
  <c r="Y38" i="3"/>
  <c r="Y39" i="3" s="1"/>
  <c r="Y40" i="3" s="1"/>
  <c r="Y41" i="3" s="1"/>
  <c r="Y37" i="3"/>
  <c r="Y13" i="3"/>
  <c r="Y14" i="3" s="1"/>
  <c r="Y15" i="3" s="1"/>
  <c r="Y16" i="3" s="1"/>
  <c r="Y12" i="3"/>
  <c r="P49" i="3"/>
  <c r="P50" i="3" s="1"/>
  <c r="P51" i="3" s="1"/>
  <c r="P52" i="3" s="1"/>
  <c r="P53" i="3" s="1"/>
  <c r="P48" i="3"/>
  <c r="P63" i="3"/>
  <c r="P64" i="3"/>
  <c r="P65" i="3" s="1"/>
  <c r="P66" i="3" s="1"/>
  <c r="P67" i="3" s="1"/>
  <c r="P34" i="3"/>
  <c r="P21" i="3"/>
  <c r="P35" i="3"/>
  <c r="P36" i="3" s="1"/>
  <c r="P22" i="3"/>
  <c r="P23" i="3" s="1"/>
  <c r="P24" i="3" s="1"/>
  <c r="P25" i="3" s="1"/>
  <c r="P11" i="3"/>
  <c r="P12" i="3" s="1"/>
  <c r="P10" i="3"/>
  <c r="G77" i="3"/>
  <c r="G78" i="3" s="1"/>
  <c r="G79" i="3" s="1"/>
  <c r="G76" i="3"/>
  <c r="G64" i="3"/>
  <c r="G65" i="3"/>
  <c r="G66" i="3" s="1"/>
  <c r="G67" i="3" s="1"/>
  <c r="G54" i="3"/>
  <c r="G55" i="3" s="1"/>
  <c r="G53" i="3"/>
  <c r="G37" i="3"/>
  <c r="G19" i="3"/>
  <c r="G45" i="3"/>
  <c r="G27" i="3"/>
  <c r="G28" i="3"/>
  <c r="G29" i="3" s="1"/>
  <c r="G31" i="3" s="1"/>
  <c r="G11" i="3"/>
  <c r="G12" i="3" s="1"/>
  <c r="G13" i="3" s="1"/>
  <c r="G10" i="3"/>
  <c r="AQ63" i="3" l="1"/>
  <c r="AQ66" i="3" s="1"/>
  <c r="AQ65" i="3"/>
  <c r="AQ36" i="3"/>
  <c r="AQ35" i="3"/>
  <c r="Y92" i="3"/>
  <c r="P37" i="3"/>
  <c r="P38" i="3" s="1"/>
  <c r="G30" i="3"/>
  <c r="AQ67" i="3" l="1"/>
  <c r="AQ68" i="3" s="1"/>
  <c r="AQ37" i="3"/>
  <c r="AQ38" i="3" s="1"/>
</calcChain>
</file>

<file path=xl/sharedStrings.xml><?xml version="1.0" encoding="utf-8"?>
<sst xmlns="http://schemas.openxmlformats.org/spreadsheetml/2006/main" count="282" uniqueCount="78">
  <si>
    <t>TEP1</t>
  </si>
  <si>
    <t>n1</t>
  </si>
  <si>
    <t>TEP2</t>
  </si>
  <si>
    <t>n2</t>
  </si>
  <si>
    <t>S</t>
  </si>
  <si>
    <t>TEP</t>
  </si>
  <si>
    <t>n</t>
  </si>
  <si>
    <t>R</t>
  </si>
  <si>
    <t>1+TEP</t>
  </si>
  <si>
    <t>(1+TEP)^n</t>
  </si>
  <si>
    <t xml:space="preserve">C </t>
  </si>
  <si>
    <t>((1+TEP)^n)-1</t>
  </si>
  <si>
    <t>Tasa de Interes Simple</t>
  </si>
  <si>
    <t>C</t>
  </si>
  <si>
    <t>i</t>
  </si>
  <si>
    <t>t</t>
  </si>
  <si>
    <t>i*t</t>
  </si>
  <si>
    <t>1+(1*t)</t>
  </si>
  <si>
    <t>Valor Presente</t>
  </si>
  <si>
    <t>(1+(1*t))^(-1)</t>
  </si>
  <si>
    <t>Interes</t>
  </si>
  <si>
    <t>I</t>
  </si>
  <si>
    <t>Tasa de interes Simple</t>
  </si>
  <si>
    <t>C* t</t>
  </si>
  <si>
    <t>S/C</t>
  </si>
  <si>
    <t>(s/c)-1</t>
  </si>
  <si>
    <t>Tiempo Transcurrido</t>
  </si>
  <si>
    <t>Tasa de Interes Nominal (interes compuesto)</t>
  </si>
  <si>
    <t>Valor Futuro (S)</t>
  </si>
  <si>
    <t>TN</t>
  </si>
  <si>
    <t>m</t>
  </si>
  <si>
    <t>TN/m</t>
  </si>
  <si>
    <t>1+(TN/m)</t>
  </si>
  <si>
    <t>(1+TN/m)^n</t>
  </si>
  <si>
    <t>(1+TN/m)^-n</t>
  </si>
  <si>
    <t>TNP</t>
  </si>
  <si>
    <t>raiz n(S/C)</t>
  </si>
  <si>
    <t>raiz n(S/C) -1</t>
  </si>
  <si>
    <t>1+TN/m</t>
  </si>
  <si>
    <t>((1+TN/m)^n)-1</t>
  </si>
  <si>
    <t xml:space="preserve">Tasa de Interes Efectiva </t>
  </si>
  <si>
    <t>TEP -&gt; TNP</t>
  </si>
  <si>
    <t>(1+(TN/m))^n</t>
  </si>
  <si>
    <t>raiz n(1+TEP)</t>
  </si>
  <si>
    <t>(raiz n(1+TEP))-1</t>
  </si>
  <si>
    <t>TEP1 -&gt; TEP2</t>
  </si>
  <si>
    <t>1+TEP1</t>
  </si>
  <si>
    <t>(1+TEP1)^(n2/n1)</t>
  </si>
  <si>
    <t>n dias Trans</t>
  </si>
  <si>
    <t>n dias TEP</t>
  </si>
  <si>
    <t>(1+TEP)^(trans/TEP)</t>
  </si>
  <si>
    <t>N dias TEP</t>
  </si>
  <si>
    <t>(S/C)^(nTEP/ntrans)</t>
  </si>
  <si>
    <t>ntrans/nTEP</t>
  </si>
  <si>
    <t>1+TEP^((ntrans/nTEP))</t>
  </si>
  <si>
    <t>1+TEP^((ntrans/nTEP))-1</t>
  </si>
  <si>
    <t>Tasa Descontada o Adelantada</t>
  </si>
  <si>
    <t>Tasa descontada o adelantada (d)</t>
  </si>
  <si>
    <t>d</t>
  </si>
  <si>
    <t>1-d</t>
  </si>
  <si>
    <t>Descuento</t>
  </si>
  <si>
    <t>Valor nominal</t>
  </si>
  <si>
    <t>Valor Neto</t>
  </si>
  <si>
    <t>Teoria de Rentas o Anualidades</t>
  </si>
  <si>
    <t>PV</t>
  </si>
  <si>
    <t>CI</t>
  </si>
  <si>
    <t>1+%CI</t>
  </si>
  <si>
    <t xml:space="preserve">Renta Vencida </t>
  </si>
  <si>
    <t>(1+TEP)^n-1</t>
  </si>
  <si>
    <t>((1+TEP)^n)*TEP</t>
  </si>
  <si>
    <t>((1+TEP)^n)*TEP/((1+TEP)^n)*TEP</t>
  </si>
  <si>
    <t xml:space="preserve">Renta Adelantada </t>
  </si>
  <si>
    <t>Ra</t>
  </si>
  <si>
    <t>((1+TEP)^n-1)*TEP/((1+TEP)^n)*TEP</t>
  </si>
  <si>
    <t>(1+TEP)^(n-1)</t>
  </si>
  <si>
    <t>((1+TEP)^(n-1))*TEP</t>
  </si>
  <si>
    <t>TEP / ((1+TEP)^n)-1</t>
  </si>
  <si>
    <t>(((1+TEP)^n)-1)/TEP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</si>
</sst>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%"/>
    <numFmt numFmtId="165" formatCode="0.00000%"/>
    <numFmt numFmtId="166" formatCode="0.000000%"/>
    <numFmt numFmtId="167" formatCode="0.0000000%"/>
    <numFmt numFmtId="168" formatCode="0.00000000%"/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6" xfId="0" applyBorder="1"/>
    <xf numFmtId="0" fontId="0" fillId="3" borderId="5" xfId="0" applyFill="1" applyBorder="1"/>
    <xf numFmtId="0" fontId="0" fillId="0" borderId="6" xfId="0" applyFill="1" applyBorder="1"/>
    <xf numFmtId="0" fontId="0" fillId="4" borderId="6" xfId="0" applyFill="1" applyBorder="1"/>
    <xf numFmtId="0" fontId="0" fillId="6" borderId="1" xfId="0" applyFill="1" applyBorder="1"/>
    <xf numFmtId="0" fontId="0" fillId="4" borderId="7" xfId="0" applyFill="1" applyBorder="1"/>
    <xf numFmtId="0" fontId="0" fillId="3" borderId="7" xfId="0" applyFill="1" applyBorder="1"/>
    <xf numFmtId="9" fontId="0" fillId="0" borderId="1" xfId="0" applyNumberFormat="1" applyBorder="1"/>
    <xf numFmtId="0" fontId="1" fillId="8" borderId="1" xfId="0" applyFont="1" applyFill="1" applyBorder="1"/>
    <xf numFmtId="0" fontId="0" fillId="8" borderId="1" xfId="0" applyFill="1" applyBorder="1"/>
    <xf numFmtId="0" fontId="0" fillId="5" borderId="6" xfId="0" applyFill="1" applyBorder="1"/>
    <xf numFmtId="0" fontId="0" fillId="5" borderId="1" xfId="0" applyFill="1" applyBorder="1" applyAlignment="1"/>
    <xf numFmtId="0" fontId="0" fillId="6" borderId="1" xfId="0" applyFill="1" applyBorder="1" applyAlignment="1"/>
    <xf numFmtId="9" fontId="0" fillId="5" borderId="1" xfId="0" applyNumberFormat="1" applyFill="1" applyBorder="1" applyAlignment="1"/>
    <xf numFmtId="0" fontId="0" fillId="8" borderId="6" xfId="0" applyFill="1" applyBorder="1"/>
    <xf numFmtId="9" fontId="0" fillId="0" borderId="6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6" xfId="0" applyNumberFormat="1" applyBorder="1"/>
    <xf numFmtId="0" fontId="0" fillId="8" borderId="1" xfId="0" applyFill="1" applyBorder="1" applyAlignment="1"/>
    <xf numFmtId="9" fontId="0" fillId="5" borderId="1" xfId="0" applyNumberFormat="1" applyFill="1" applyBorder="1"/>
    <xf numFmtId="164" fontId="0" fillId="0" borderId="6" xfId="0" applyNumberFormat="1" applyBorder="1"/>
    <xf numFmtId="168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388620</xdr:colOff>
      <xdr:row>5</xdr:row>
      <xdr:rowOff>0</xdr:rowOff>
    </xdr:from>
    <xdr:ext cx="1158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76A113B-5E1A-4EBE-8B59-38E340697AC6}"/>
                </a:ext>
              </a:extLst>
            </xdr:cNvPr>
            <xdr:cNvSpPr txBox="1"/>
          </xdr:nvSpPr>
          <xdr:spPr>
            <a:xfrm>
              <a:off x="2217420" y="914400"/>
              <a:ext cx="1158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∗(1+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76A113B-5E1A-4EBE-8B59-38E340697AC6}"/>
                </a:ext>
              </a:extLst>
            </xdr:cNvPr>
            <xdr:cNvSpPr txBox="1"/>
          </xdr:nvSpPr>
          <xdr:spPr>
            <a:xfrm>
              <a:off x="2217420" y="914400"/>
              <a:ext cx="1158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𝑆=𝐶 ∗(1+𝑖∗𝑡)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434340</xdr:colOff>
      <xdr:row>22</xdr:row>
      <xdr:rowOff>15240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FFAE25-D1C8-4EFC-9CAA-CC9A8F1CCF3F}"/>
            </a:ext>
          </a:extLst>
        </xdr:cNvPr>
        <xdr:cNvSpPr txBox="1"/>
      </xdr:nvSpPr>
      <xdr:spPr>
        <a:xfrm>
          <a:off x="2263140" y="2941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3</xdr:col>
      <xdr:colOff>243840</xdr:colOff>
      <xdr:row>22</xdr:row>
      <xdr:rowOff>0</xdr:rowOff>
    </xdr:from>
    <xdr:ext cx="1256947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11DDE53-B612-498E-8D7A-3E4810C0F99E}"/>
                </a:ext>
              </a:extLst>
            </xdr:cNvPr>
            <xdr:cNvSpPr txBox="1"/>
          </xdr:nvSpPr>
          <xdr:spPr>
            <a:xfrm>
              <a:off x="2072640" y="2926080"/>
              <a:ext cx="125694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11DDE53-B612-498E-8D7A-3E4810C0F99E}"/>
                </a:ext>
              </a:extLst>
            </xdr:cNvPr>
            <xdr:cNvSpPr txBox="1"/>
          </xdr:nvSpPr>
          <xdr:spPr>
            <a:xfrm>
              <a:off x="2072640" y="2926080"/>
              <a:ext cx="125694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𝐶=𝑆∗〖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(1+𝑖∗𝑡)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s-PE" sz="1100" b="0" i="0">
                  <a:latin typeface="Cambria Math" panose="02040503050406030204" pitchFamily="18" charset="0"/>
                </a:rPr>
                <a:t>−1)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525780</xdr:colOff>
      <xdr:row>33</xdr:row>
      <xdr:rowOff>7620</xdr:rowOff>
    </xdr:from>
    <xdr:ext cx="6095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D77978-57CF-4A36-88B7-4EB3BE90F2BA}"/>
                </a:ext>
              </a:extLst>
            </xdr:cNvPr>
            <xdr:cNvSpPr txBox="1"/>
          </xdr:nvSpPr>
          <xdr:spPr>
            <a:xfrm>
              <a:off x="2545080" y="4945380"/>
              <a:ext cx="6095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D77978-57CF-4A36-88B7-4EB3BE90F2BA}"/>
                </a:ext>
              </a:extLst>
            </xdr:cNvPr>
            <xdr:cNvSpPr txBox="1"/>
          </xdr:nvSpPr>
          <xdr:spPr>
            <a:xfrm>
              <a:off x="2545080" y="4945380"/>
              <a:ext cx="6095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𝐼=𝑆−𝐶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525780</xdr:colOff>
      <xdr:row>40</xdr:row>
      <xdr:rowOff>7620</xdr:rowOff>
    </xdr:from>
    <xdr:ext cx="7339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C520AF-7D95-4E39-9ECE-6D203B3183BC}"/>
                </a:ext>
              </a:extLst>
            </xdr:cNvPr>
            <xdr:cNvSpPr txBox="1"/>
          </xdr:nvSpPr>
          <xdr:spPr>
            <a:xfrm>
              <a:off x="2550523" y="6299563"/>
              <a:ext cx="7339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C520AF-7D95-4E39-9ECE-6D203B3183BC}"/>
                </a:ext>
              </a:extLst>
            </xdr:cNvPr>
            <xdr:cNvSpPr txBox="1"/>
          </xdr:nvSpPr>
          <xdr:spPr>
            <a:xfrm>
              <a:off x="2550523" y="6299563"/>
              <a:ext cx="7339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𝐼=𝐶∗𝑖∗𝑡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468085</xdr:colOff>
      <xdr:row>15</xdr:row>
      <xdr:rowOff>16328</xdr:rowOff>
    </xdr:from>
    <xdr:ext cx="6095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8C388DA-90E9-42D4-8A8B-503015442E20}"/>
                </a:ext>
              </a:extLst>
            </xdr:cNvPr>
            <xdr:cNvSpPr txBox="1"/>
          </xdr:nvSpPr>
          <xdr:spPr>
            <a:xfrm>
              <a:off x="2492828" y="2792185"/>
              <a:ext cx="6095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𝐼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8C388DA-90E9-42D4-8A8B-503015442E20}"/>
                </a:ext>
              </a:extLst>
            </xdr:cNvPr>
            <xdr:cNvSpPr txBox="1"/>
          </xdr:nvSpPr>
          <xdr:spPr>
            <a:xfrm>
              <a:off x="2492828" y="2792185"/>
              <a:ext cx="6095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𝑆=𝐶+𝐼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478971</xdr:colOff>
      <xdr:row>47</xdr:row>
      <xdr:rowOff>38099</xdr:rowOff>
    </xdr:from>
    <xdr:ext cx="545149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229094F-8997-4345-91E8-FCDB7215A981}"/>
                </a:ext>
              </a:extLst>
            </xdr:cNvPr>
            <xdr:cNvSpPr txBox="1"/>
          </xdr:nvSpPr>
          <xdr:spPr>
            <a:xfrm>
              <a:off x="2503714" y="8735785"/>
              <a:ext cx="545149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229094F-8997-4345-91E8-FCDB7215A981}"/>
                </a:ext>
              </a:extLst>
            </xdr:cNvPr>
            <xdr:cNvSpPr txBox="1"/>
          </xdr:nvSpPr>
          <xdr:spPr>
            <a:xfrm>
              <a:off x="2503714" y="8735785"/>
              <a:ext cx="545149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𝑖=𝐼/(𝐶∗𝑡)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522514</xdr:colOff>
      <xdr:row>57</xdr:row>
      <xdr:rowOff>70756</xdr:rowOff>
    </xdr:from>
    <xdr:ext cx="601447" cy="428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087E5FA-7450-407D-A10D-AA39419EA644}"/>
                </a:ext>
              </a:extLst>
            </xdr:cNvPr>
            <xdr:cNvSpPr txBox="1"/>
          </xdr:nvSpPr>
          <xdr:spPr>
            <a:xfrm>
              <a:off x="2547257" y="10640785"/>
              <a:ext cx="601447" cy="4287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PE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087E5FA-7450-407D-A10D-AA39419EA644}"/>
                </a:ext>
              </a:extLst>
            </xdr:cNvPr>
            <xdr:cNvSpPr txBox="1"/>
          </xdr:nvSpPr>
          <xdr:spPr>
            <a:xfrm>
              <a:off x="2547257" y="10640785"/>
              <a:ext cx="601447" cy="4287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𝑖=</a:t>
              </a:r>
              <a:r>
                <a:rPr lang="es-PE" sz="1100" i="0">
                  <a:latin typeface="Cambria Math" panose="02040503050406030204" pitchFamily="18" charset="0"/>
                </a:rPr>
                <a:t>(</a:t>
              </a:r>
              <a:r>
                <a:rPr lang="es-PE" sz="1100" b="0" i="0">
                  <a:latin typeface="Cambria Math" panose="02040503050406030204" pitchFamily="18" charset="0"/>
                </a:rPr>
                <a:t>𝑆/𝐶−1)/𝑡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522514</xdr:colOff>
      <xdr:row>69</xdr:row>
      <xdr:rowOff>70756</xdr:rowOff>
    </xdr:from>
    <xdr:ext cx="611386" cy="428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F290D3A-CE9A-473E-BF5A-D0CBA3A4F907}"/>
                </a:ext>
              </a:extLst>
            </xdr:cNvPr>
            <xdr:cNvSpPr txBox="1"/>
          </xdr:nvSpPr>
          <xdr:spPr>
            <a:xfrm>
              <a:off x="2547257" y="12872356"/>
              <a:ext cx="611386" cy="428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PE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F290D3A-CE9A-473E-BF5A-D0CBA3A4F907}"/>
                </a:ext>
              </a:extLst>
            </xdr:cNvPr>
            <xdr:cNvSpPr txBox="1"/>
          </xdr:nvSpPr>
          <xdr:spPr>
            <a:xfrm>
              <a:off x="2547257" y="12872356"/>
              <a:ext cx="611386" cy="428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𝑡=</a:t>
              </a:r>
              <a:r>
                <a:rPr lang="es-PE" sz="1100" i="0">
                  <a:latin typeface="Cambria Math" panose="02040503050406030204" pitchFamily="18" charset="0"/>
                </a:rPr>
                <a:t>(</a:t>
              </a:r>
              <a:r>
                <a:rPr lang="es-PE" sz="1100" b="0" i="0">
                  <a:latin typeface="Cambria Math" panose="02040503050406030204" pitchFamily="18" charset="0"/>
                </a:rPr>
                <a:t>𝑆/𝐶−1)/𝑖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508364</xdr:colOff>
      <xdr:row>5</xdr:row>
      <xdr:rowOff>43543</xdr:rowOff>
    </xdr:from>
    <xdr:ext cx="79707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066D036-8BD2-4925-885E-2A6281836D8F}"/>
                </a:ext>
              </a:extLst>
            </xdr:cNvPr>
            <xdr:cNvSpPr txBox="1"/>
          </xdr:nvSpPr>
          <xdr:spPr>
            <a:xfrm>
              <a:off x="8204564" y="968829"/>
              <a:ext cx="79707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TEP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066D036-8BD2-4925-885E-2A6281836D8F}"/>
                </a:ext>
              </a:extLst>
            </xdr:cNvPr>
            <xdr:cNvSpPr txBox="1"/>
          </xdr:nvSpPr>
          <xdr:spPr>
            <a:xfrm>
              <a:off x="8204564" y="968829"/>
              <a:ext cx="79707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TEP=𝑆/𝐶−1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443050</xdr:colOff>
      <xdr:row>14</xdr:row>
      <xdr:rowOff>21772</xdr:rowOff>
    </xdr:from>
    <xdr:ext cx="113524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CC72438-BE49-406D-A60E-056159E9F391}"/>
                </a:ext>
              </a:extLst>
            </xdr:cNvPr>
            <xdr:cNvSpPr txBox="1"/>
          </xdr:nvSpPr>
          <xdr:spPr>
            <a:xfrm>
              <a:off x="8335193" y="2623458"/>
              <a:ext cx="113524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f>
                          <m:f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𝑇𝑁</m:t>
                            </m:r>
                          </m:num>
                          <m:den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CC72438-BE49-406D-A60E-056159E9F391}"/>
                </a:ext>
              </a:extLst>
            </xdr:cNvPr>
            <xdr:cNvSpPr txBox="1"/>
          </xdr:nvSpPr>
          <xdr:spPr>
            <a:xfrm>
              <a:off x="8335193" y="2623458"/>
              <a:ext cx="113524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S=𝐶∗〖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(1+𝑇𝑁/𝑚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366849</xdr:colOff>
      <xdr:row>27</xdr:row>
      <xdr:rowOff>43543</xdr:rowOff>
    </xdr:from>
    <xdr:ext cx="120654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78785A1-5C4F-41DE-831F-28B1A42CF103}"/>
                </a:ext>
              </a:extLst>
            </xdr:cNvPr>
            <xdr:cNvSpPr txBox="1"/>
          </xdr:nvSpPr>
          <xdr:spPr>
            <a:xfrm>
              <a:off x="8215449" y="5072743"/>
              <a:ext cx="120654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f>
                          <m:f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𝑇𝑁</m:t>
                            </m:r>
                          </m:num>
                          <m:den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78785A1-5C4F-41DE-831F-28B1A42CF103}"/>
                </a:ext>
              </a:extLst>
            </xdr:cNvPr>
            <xdr:cNvSpPr txBox="1"/>
          </xdr:nvSpPr>
          <xdr:spPr>
            <a:xfrm>
              <a:off x="8215449" y="5072743"/>
              <a:ext cx="120654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C=𝑆∗〖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(1+𝑇𝑁/𝑚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</a:t>
              </a:r>
              <a:r>
                <a:rPr lang="es-PE" sz="1100" b="0" i="0">
                  <a:latin typeface="Cambria Math" panose="02040503050406030204" pitchFamily="18" charset="0"/>
                </a:rPr>
                <a:t>−𝑛)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323306</xdr:colOff>
      <xdr:row>55</xdr:row>
      <xdr:rowOff>43543</xdr:rowOff>
    </xdr:from>
    <xdr:ext cx="13314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8F9D0D-4897-457B-9E41-8732A0F64A0B}"/>
                </a:ext>
              </a:extLst>
            </xdr:cNvPr>
            <xdr:cNvSpPr txBox="1"/>
          </xdr:nvSpPr>
          <xdr:spPr>
            <a:xfrm>
              <a:off x="8215449" y="7489372"/>
              <a:ext cx="13314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𝑁𝑃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</m:t>
                    </m:r>
                    <m:rad>
                      <m:ra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  <m:r>
                      <a:rPr lang="es-PE" sz="1100" b="0" i="1">
                        <a:latin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8F9D0D-4897-457B-9E41-8732A0F64A0B}"/>
                </a:ext>
              </a:extLst>
            </xdr:cNvPr>
            <xdr:cNvSpPr txBox="1"/>
          </xdr:nvSpPr>
          <xdr:spPr>
            <a:xfrm>
              <a:off x="8215449" y="7489372"/>
              <a:ext cx="13314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T𝑁𝑃=𝑚∗(√(𝑛&amp;𝑆/𝐶)−1)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366849</xdr:colOff>
      <xdr:row>40</xdr:row>
      <xdr:rowOff>43543</xdr:rowOff>
    </xdr:from>
    <xdr:ext cx="1106970" cy="452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F490C1E-B0BE-48D1-A37C-CB96E042AF24}"/>
                </a:ext>
              </a:extLst>
            </xdr:cNvPr>
            <xdr:cNvSpPr txBox="1"/>
          </xdr:nvSpPr>
          <xdr:spPr>
            <a:xfrm>
              <a:off x="8302535" y="7489372"/>
              <a:ext cx="1106970" cy="452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f>
                              <m:f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𝑇𝑁</m:t>
                                </m:r>
                              </m:num>
                              <m:den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F490C1E-B0BE-48D1-A37C-CB96E042AF24}"/>
                </a:ext>
              </a:extLst>
            </xdr:cNvPr>
            <xdr:cNvSpPr txBox="1"/>
          </xdr:nvSpPr>
          <xdr:spPr>
            <a:xfrm>
              <a:off x="8302535" y="7489372"/>
              <a:ext cx="1106970" cy="452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C=𝐼/(〖(1+𝑇𝑁/𝑚)〗^𝑛−1)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21</xdr:col>
      <xdr:colOff>279764</xdr:colOff>
      <xdr:row>5</xdr:row>
      <xdr:rowOff>119743</xdr:rowOff>
    </xdr:from>
    <xdr:ext cx="1379865" cy="4000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50BAA57-DCCE-4726-A938-1026CBC471F5}"/>
                </a:ext>
              </a:extLst>
            </xdr:cNvPr>
            <xdr:cNvSpPr txBox="1"/>
          </xdr:nvSpPr>
          <xdr:spPr>
            <a:xfrm>
              <a:off x="14180821" y="1045029"/>
              <a:ext cx="1379865" cy="40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TEP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𝑇𝑁</m:t>
                                </m:r>
                              </m:num>
                              <m:den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50BAA57-DCCE-4726-A938-1026CBC471F5}"/>
                </a:ext>
              </a:extLst>
            </xdr:cNvPr>
            <xdr:cNvSpPr txBox="1"/>
          </xdr:nvSpPr>
          <xdr:spPr>
            <a:xfrm>
              <a:off x="14180821" y="1045029"/>
              <a:ext cx="1379865" cy="40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TEP=(1+𝑇𝑁/𝑚)^𝑛−1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21</xdr:col>
      <xdr:colOff>192678</xdr:colOff>
      <xdr:row>31</xdr:row>
      <xdr:rowOff>119743</xdr:rowOff>
    </xdr:from>
    <xdr:ext cx="171688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45C7C3E-20AB-4078-BA32-F59E288A20B0}"/>
                </a:ext>
              </a:extLst>
            </xdr:cNvPr>
            <xdr:cNvSpPr txBox="1"/>
          </xdr:nvSpPr>
          <xdr:spPr>
            <a:xfrm>
              <a:off x="14093735" y="3091543"/>
              <a:ext cx="171688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TNP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</m:t>
                    </m:r>
                    <m:rad>
                      <m:ra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e>
                    </m:rad>
                    <m:r>
                      <a:rPr lang="es-PE" sz="1100" b="0" i="1">
                        <a:latin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45C7C3E-20AB-4078-BA32-F59E288A20B0}"/>
                </a:ext>
              </a:extLst>
            </xdr:cNvPr>
            <xdr:cNvSpPr txBox="1"/>
          </xdr:nvSpPr>
          <xdr:spPr>
            <a:xfrm>
              <a:off x="14093735" y="3091543"/>
              <a:ext cx="171688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TNP=𝑚∗(√(𝑛&amp;1+𝑇𝐸𝑃)−1)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20</xdr:col>
      <xdr:colOff>1055914</xdr:colOff>
      <xdr:row>43</xdr:row>
      <xdr:rowOff>157842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A93A8DA-1EBD-4908-B1F9-2E7008C72765}"/>
            </a:ext>
          </a:extLst>
        </xdr:cNvPr>
        <xdr:cNvSpPr txBox="1"/>
      </xdr:nvSpPr>
      <xdr:spPr>
        <a:xfrm>
          <a:off x="14347371" y="575309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21</xdr:col>
      <xdr:colOff>54429</xdr:colOff>
      <xdr:row>43</xdr:row>
      <xdr:rowOff>59871</xdr:rowOff>
    </xdr:from>
    <xdr:ext cx="157370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19D6758-B210-470D-84ED-04166FC84B6F}"/>
                </a:ext>
              </a:extLst>
            </xdr:cNvPr>
            <xdr:cNvSpPr txBox="1"/>
          </xdr:nvSpPr>
          <xdr:spPr>
            <a:xfrm>
              <a:off x="14412686" y="5655128"/>
              <a:ext cx="15737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  <m:sub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19D6758-B210-470D-84ED-04166FC84B6F}"/>
                </a:ext>
              </a:extLst>
            </xdr:cNvPr>
            <xdr:cNvSpPr txBox="1"/>
          </xdr:nvSpPr>
          <xdr:spPr>
            <a:xfrm>
              <a:off x="14412686" y="5655128"/>
              <a:ext cx="15737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〖</a:t>
              </a:r>
              <a:r>
                <a:rPr lang="es-PE" sz="1100" b="0" i="0">
                  <a:latin typeface="Cambria Math" panose="02040503050406030204" pitchFamily="18" charset="0"/>
                </a:rPr>
                <a:t>𝑇𝐸𝑃〗_2=(1+〖𝑇𝐸𝑃〗_1 )^(𝑛2/𝑛1)−1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21</xdr:col>
      <xdr:colOff>149137</xdr:colOff>
      <xdr:row>54</xdr:row>
      <xdr:rowOff>76201</xdr:rowOff>
    </xdr:from>
    <xdr:ext cx="1754006" cy="258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A0973CA-53B3-46F0-AFF1-6316CD29FA8F}"/>
                </a:ext>
              </a:extLst>
            </xdr:cNvPr>
            <xdr:cNvSpPr txBox="1"/>
          </xdr:nvSpPr>
          <xdr:spPr>
            <a:xfrm>
              <a:off x="14550937" y="7717972"/>
              <a:ext cx="1754006" cy="258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𝑇𝐸𝑃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𝑡𝑟𝑎𝑛𝑠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𝑇𝐸𝑃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A0973CA-53B3-46F0-AFF1-6316CD29FA8F}"/>
                </a:ext>
              </a:extLst>
            </xdr:cNvPr>
            <xdr:cNvSpPr txBox="1"/>
          </xdr:nvSpPr>
          <xdr:spPr>
            <a:xfrm>
              <a:off x="14550937" y="7717972"/>
              <a:ext cx="1754006" cy="258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S=𝐶∗〖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𝑇𝐸𝑃)〗^((</a:t>
              </a:r>
              <a:r>
                <a:rPr lang="es-PE" sz="1100" b="0" i="0">
                  <a:latin typeface="Cambria Math" panose="02040503050406030204" pitchFamily="18" charset="0"/>
                </a:rPr>
                <a:t>𝑛 𝑑𝑖𝑎𝑠 𝑡𝑟𝑎𝑛𝑠)/(𝑛 𝑑𝑖𝑎𝑠 𝑇𝐸𝑃))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21</xdr:col>
      <xdr:colOff>83821</xdr:colOff>
      <xdr:row>66</xdr:row>
      <xdr:rowOff>76200</xdr:rowOff>
    </xdr:from>
    <xdr:ext cx="1517403" cy="436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E582E65-1FD4-49F4-BDAE-1292A5270FA8}"/>
                </a:ext>
              </a:extLst>
            </xdr:cNvPr>
            <xdr:cNvSpPr txBox="1"/>
          </xdr:nvSpPr>
          <xdr:spPr>
            <a:xfrm>
              <a:off x="14627135" y="9960429"/>
              <a:ext cx="1517403" cy="436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𝑇𝐸𝑃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𝑑𝑖𝑎𝑠𝑡𝑟𝑎𝑛𝑠</m:t>
                                </m:r>
                              </m:num>
                              <m:den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𝑑𝑖𝑎𝑠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E582E65-1FD4-49F4-BDAE-1292A5270FA8}"/>
                </a:ext>
              </a:extLst>
            </xdr:cNvPr>
            <xdr:cNvSpPr txBox="1"/>
          </xdr:nvSpPr>
          <xdr:spPr>
            <a:xfrm>
              <a:off x="14627135" y="9960429"/>
              <a:ext cx="1517403" cy="436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C=𝑆/〖(1+𝑇𝐸𝑃)〗^((𝑛 𝑑𝑖𝑎𝑠𝑡𝑟𝑎𝑛𝑠)/(𝑛 𝑑𝑖𝑎𝑠 𝑇𝐸𝑃)) 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21</xdr:col>
      <xdr:colOff>40278</xdr:colOff>
      <xdr:row>18</xdr:row>
      <xdr:rowOff>54428</xdr:rowOff>
    </xdr:from>
    <xdr:ext cx="1579856" cy="479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DF6EAA4-67D7-41B5-927B-49D1AE51E378}"/>
                </a:ext>
              </a:extLst>
            </xdr:cNvPr>
            <xdr:cNvSpPr txBox="1"/>
          </xdr:nvSpPr>
          <xdr:spPr>
            <a:xfrm>
              <a:off x="14583592" y="3407228"/>
              <a:ext cx="1579856" cy="479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TEP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num>
                              <m:den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𝑇𝐸𝑃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𝑡𝑟𝑎𝑛𝑠</m:t>
                            </m:r>
                          </m:den>
                        </m:f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DF6EAA4-67D7-41B5-927B-49D1AE51E378}"/>
                </a:ext>
              </a:extLst>
            </xdr:cNvPr>
            <xdr:cNvSpPr txBox="1"/>
          </xdr:nvSpPr>
          <xdr:spPr>
            <a:xfrm>
              <a:off x="14583592" y="3407228"/>
              <a:ext cx="1579856" cy="479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TEP=(𝑆/𝐶)^((𝑛 𝑑𝑖𝑎𝑠 𝑇𝐸𝑃)/(𝑛 𝑑𝑖𝑎𝑠 𝑡𝑟𝑎𝑛𝑠))−1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21</xdr:col>
      <xdr:colOff>83821</xdr:colOff>
      <xdr:row>79</xdr:row>
      <xdr:rowOff>76200</xdr:rowOff>
    </xdr:from>
    <xdr:ext cx="1711431" cy="435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CBD4765-9049-4F67-BDDD-755DDD9D7527}"/>
                </a:ext>
              </a:extLst>
            </xdr:cNvPr>
            <xdr:cNvSpPr txBox="1"/>
          </xdr:nvSpPr>
          <xdr:spPr>
            <a:xfrm>
              <a:off x="14627135" y="14804571"/>
              <a:ext cx="1711431" cy="435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𝑇𝐸𝑃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𝑑𝑖𝑎𝑠𝑡𝑟𝑎𝑛𝑠</m:t>
                                </m:r>
                              </m:num>
                              <m:den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𝑑𝑖𝑎𝑠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den>
                            </m:f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−1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CBD4765-9049-4F67-BDDD-755DDD9D7527}"/>
                </a:ext>
              </a:extLst>
            </xdr:cNvPr>
            <xdr:cNvSpPr txBox="1"/>
          </xdr:nvSpPr>
          <xdr:spPr>
            <a:xfrm>
              <a:off x="14627135" y="14804571"/>
              <a:ext cx="1711431" cy="435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C=𝐼/〖(1+𝑇𝐸𝑃)〗^((𝑛 𝑑𝑖𝑎𝑠𝑡𝑟𝑎𝑛𝑠)/(𝑛 𝑑𝑖𝑎𝑠 𝑇𝐸𝑃)  −1) 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29</xdr:col>
      <xdr:colOff>1055914</xdr:colOff>
      <xdr:row>5</xdr:row>
      <xdr:rowOff>157842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4A29AD4-E2DF-4310-8216-901230DC67AF}"/>
            </a:ext>
          </a:extLst>
        </xdr:cNvPr>
        <xdr:cNvSpPr txBox="1"/>
      </xdr:nvSpPr>
      <xdr:spPr>
        <a:xfrm>
          <a:off x="14347371" y="819149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30</xdr:col>
      <xdr:colOff>54429</xdr:colOff>
      <xdr:row>5</xdr:row>
      <xdr:rowOff>59871</xdr:rowOff>
    </xdr:from>
    <xdr:ext cx="157370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1BDA926-BC7C-45C2-B7F5-B101FBB653AA}"/>
                </a:ext>
              </a:extLst>
            </xdr:cNvPr>
            <xdr:cNvSpPr txBox="1"/>
          </xdr:nvSpPr>
          <xdr:spPr>
            <a:xfrm>
              <a:off x="14880772" y="8093528"/>
              <a:ext cx="15737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  <m:sub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1BDA926-BC7C-45C2-B7F5-B101FBB653AA}"/>
                </a:ext>
              </a:extLst>
            </xdr:cNvPr>
            <xdr:cNvSpPr txBox="1"/>
          </xdr:nvSpPr>
          <xdr:spPr>
            <a:xfrm>
              <a:off x="14880772" y="8093528"/>
              <a:ext cx="15737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〖</a:t>
              </a:r>
              <a:r>
                <a:rPr lang="es-PE" sz="1100" b="0" i="0">
                  <a:latin typeface="Cambria Math" panose="02040503050406030204" pitchFamily="18" charset="0"/>
                </a:rPr>
                <a:t>𝑇𝐸𝑃〗_2=(1+〖𝑇𝐸𝑃〗_1 )^(𝑛2/𝑛1)−1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30</xdr:col>
      <xdr:colOff>315685</xdr:colOff>
      <xdr:row>24</xdr:row>
      <xdr:rowOff>16328</xdr:rowOff>
    </xdr:from>
    <xdr:ext cx="968535" cy="49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5CFCD8D-4E09-47AA-A451-0E8705FDE2C5}"/>
                </a:ext>
              </a:extLst>
            </xdr:cNvPr>
            <xdr:cNvSpPr txBox="1"/>
          </xdr:nvSpPr>
          <xdr:spPr>
            <a:xfrm>
              <a:off x="21477514" y="3009899"/>
              <a:ext cx="968535" cy="49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den>
                    </m:f>
                  </m:oMath>
                </m:oMathPara>
              </a14:m>
              <a:endParaRPr lang="es-PE" sz="1100" b="0"/>
            </a:p>
            <a:p>
              <a:endParaRPr lang="es-PE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5CFCD8D-4E09-47AA-A451-0E8705FDE2C5}"/>
                </a:ext>
              </a:extLst>
            </xdr:cNvPr>
            <xdr:cNvSpPr txBox="1"/>
          </xdr:nvSpPr>
          <xdr:spPr>
            <a:xfrm>
              <a:off x="21477514" y="3009899"/>
              <a:ext cx="968535" cy="49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𝑑=𝑇𝐸𝑃/(1+𝑇𝐸𝑃)</a:t>
              </a:r>
              <a:endParaRPr lang="es-PE" sz="1100" b="0"/>
            </a:p>
            <a:p>
              <a:endParaRPr lang="es-PE" sz="1100"/>
            </a:p>
          </xdr:txBody>
        </xdr:sp>
      </mc:Fallback>
    </mc:AlternateContent>
    <xdr:clientData/>
  </xdr:oneCellAnchor>
  <xdr:oneCellAnchor>
    <xdr:from>
      <xdr:col>30</xdr:col>
      <xdr:colOff>315685</xdr:colOff>
      <xdr:row>16</xdr:row>
      <xdr:rowOff>16328</xdr:rowOff>
    </xdr:from>
    <xdr:ext cx="838756" cy="4964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AD086CB-468E-41F5-ADE5-898A5F20793A}"/>
                </a:ext>
              </a:extLst>
            </xdr:cNvPr>
            <xdr:cNvSpPr txBox="1"/>
          </xdr:nvSpPr>
          <xdr:spPr>
            <a:xfrm>
              <a:off x="21477514" y="3009899"/>
              <a:ext cx="838756" cy="496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𝑇𝐸𝑃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PE" sz="1100" b="0"/>
            </a:p>
            <a:p>
              <a:endParaRPr lang="es-PE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AD086CB-468E-41F5-ADE5-898A5F20793A}"/>
                </a:ext>
              </a:extLst>
            </xdr:cNvPr>
            <xdr:cNvSpPr txBox="1"/>
          </xdr:nvSpPr>
          <xdr:spPr>
            <a:xfrm>
              <a:off x="21477514" y="3009899"/>
              <a:ext cx="838756" cy="496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𝑇𝐸𝑃=𝑑/(1+𝑑)</a:t>
              </a:r>
              <a:endParaRPr lang="es-PE" sz="1100" b="0"/>
            </a:p>
            <a:p>
              <a:endParaRPr lang="es-PE" sz="1100"/>
            </a:p>
          </xdr:txBody>
        </xdr:sp>
      </mc:Fallback>
    </mc:AlternateContent>
    <xdr:clientData/>
  </xdr:oneCellAnchor>
  <xdr:oneCellAnchor>
    <xdr:from>
      <xdr:col>30</xdr:col>
      <xdr:colOff>279764</xdr:colOff>
      <xdr:row>32</xdr:row>
      <xdr:rowOff>119743</xdr:rowOff>
    </xdr:from>
    <xdr:ext cx="1379865" cy="4000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7F314D74-44A7-4F6A-AAA3-504777764001}"/>
                </a:ext>
              </a:extLst>
            </xdr:cNvPr>
            <xdr:cNvSpPr txBox="1"/>
          </xdr:nvSpPr>
          <xdr:spPr>
            <a:xfrm>
              <a:off x="15106107" y="1045029"/>
              <a:ext cx="1379865" cy="40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TEP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𝑇𝑁</m:t>
                                </m:r>
                              </m:num>
                              <m:den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7F314D74-44A7-4F6A-AAA3-504777764001}"/>
                </a:ext>
              </a:extLst>
            </xdr:cNvPr>
            <xdr:cNvSpPr txBox="1"/>
          </xdr:nvSpPr>
          <xdr:spPr>
            <a:xfrm>
              <a:off x="15106107" y="1045029"/>
              <a:ext cx="1379865" cy="40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TEP=(1+𝑇𝑁/𝑚)^𝑛−1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30</xdr:col>
      <xdr:colOff>51162</xdr:colOff>
      <xdr:row>45</xdr:row>
      <xdr:rowOff>21772</xdr:rowOff>
    </xdr:from>
    <xdr:ext cx="2033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B75FC16-8FB3-4981-A620-EE9B7243AD79}"/>
                </a:ext>
              </a:extLst>
            </xdr:cNvPr>
            <xdr:cNvSpPr txBox="1"/>
          </xdr:nvSpPr>
          <xdr:spPr>
            <a:xfrm>
              <a:off x="21212991" y="8469086"/>
              <a:ext cx="2033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𝐷𝑒𝑠𝑐𝑢𝑒𝑛𝑡𝑜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𝑁𝑜𝑚𝑖𝑛𝑎𝑙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B75FC16-8FB3-4981-A620-EE9B7243AD79}"/>
                </a:ext>
              </a:extLst>
            </xdr:cNvPr>
            <xdr:cNvSpPr txBox="1"/>
          </xdr:nvSpPr>
          <xdr:spPr>
            <a:xfrm>
              <a:off x="21212991" y="8469086"/>
              <a:ext cx="2033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𝐷𝑒𝑠𝑐𝑢𝑒𝑛𝑡𝑜=𝑉𝑎𝑙𝑜𝑟 𝑁𝑜𝑚𝑖𝑛𝑎𝑙∗𝑑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29</xdr:col>
      <xdr:colOff>1041762</xdr:colOff>
      <xdr:row>51</xdr:row>
      <xdr:rowOff>10886</xdr:rowOff>
    </xdr:from>
    <xdr:ext cx="26637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DF8AE8B1-7AAF-4A70-B08D-31AD03B4D915}"/>
                </a:ext>
              </a:extLst>
            </xdr:cNvPr>
            <xdr:cNvSpPr txBox="1"/>
          </xdr:nvSpPr>
          <xdr:spPr>
            <a:xfrm>
              <a:off x="21093248" y="9579429"/>
              <a:ext cx="26637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𝑁𝑒𝑡𝑜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𝑁𝑜𝑚𝑖𝑛𝑎𝑙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𝑑𝑒𝑠𝑐𝑢𝑒𝑛𝑡𝑜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DF8AE8B1-7AAF-4A70-B08D-31AD03B4D915}"/>
                </a:ext>
              </a:extLst>
            </xdr:cNvPr>
            <xdr:cNvSpPr txBox="1"/>
          </xdr:nvSpPr>
          <xdr:spPr>
            <a:xfrm>
              <a:off x="21093248" y="9579429"/>
              <a:ext cx="26637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𝑉𝑎𝑙𝑜𝑟 𝑁𝑒𝑡𝑜=𝑉𝑎𝑙𝑜𝑟 𝑁𝑜𝑚𝑖𝑛𝑎𝑙−𝑑𝑒𝑠𝑐𝑢𝑒𝑛𝑡𝑜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29</xdr:col>
      <xdr:colOff>1041762</xdr:colOff>
      <xdr:row>57</xdr:row>
      <xdr:rowOff>10886</xdr:rowOff>
    </xdr:from>
    <xdr:ext cx="2428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081AAD-FF0D-4D00-901F-B9DF94DF9597}"/>
                </a:ext>
              </a:extLst>
            </xdr:cNvPr>
            <xdr:cNvSpPr txBox="1"/>
          </xdr:nvSpPr>
          <xdr:spPr>
            <a:xfrm>
              <a:off x="21093248" y="10689772"/>
              <a:ext cx="2428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𝑁𝑒𝑡𝑜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𝑁𝑜𝑚𝑖𝑛𝑎𝑙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∗(1−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081AAD-FF0D-4D00-901F-B9DF94DF9597}"/>
                </a:ext>
              </a:extLst>
            </xdr:cNvPr>
            <xdr:cNvSpPr txBox="1"/>
          </xdr:nvSpPr>
          <xdr:spPr>
            <a:xfrm>
              <a:off x="21093248" y="10689772"/>
              <a:ext cx="2428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𝑉𝑎𝑙𝑜𝑟 𝑁𝑒𝑡𝑜=𝑉𝑎𝑙𝑜𝑟 𝑁𝑜𝑚𝑖𝑛𝑎𝑙∗(1−𝑑)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1055914</xdr:colOff>
      <xdr:row>5</xdr:row>
      <xdr:rowOff>157842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3927CC9-68A3-423D-B16C-CC2CD0C5ABC5}"/>
            </a:ext>
          </a:extLst>
        </xdr:cNvPr>
        <xdr:cNvSpPr txBox="1"/>
      </xdr:nvSpPr>
      <xdr:spPr>
        <a:xfrm>
          <a:off x="21107400" y="10831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39</xdr:col>
      <xdr:colOff>54429</xdr:colOff>
      <xdr:row>5</xdr:row>
      <xdr:rowOff>59871</xdr:rowOff>
    </xdr:from>
    <xdr:ext cx="157370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22CB9DD-C17A-4FBD-9C4D-E66D5C3AA870}"/>
                </a:ext>
              </a:extLst>
            </xdr:cNvPr>
            <xdr:cNvSpPr txBox="1"/>
          </xdr:nvSpPr>
          <xdr:spPr>
            <a:xfrm>
              <a:off x="21216258" y="985157"/>
              <a:ext cx="15737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  <m:sub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p>
                    </m:sSup>
                    <m:r>
                      <a:rPr lang="es-PE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22CB9DD-C17A-4FBD-9C4D-E66D5C3AA870}"/>
                </a:ext>
              </a:extLst>
            </xdr:cNvPr>
            <xdr:cNvSpPr txBox="1"/>
          </xdr:nvSpPr>
          <xdr:spPr>
            <a:xfrm>
              <a:off x="21216258" y="985157"/>
              <a:ext cx="15737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〖</a:t>
              </a:r>
              <a:r>
                <a:rPr lang="es-PE" sz="1100" b="0" i="0">
                  <a:latin typeface="Cambria Math" panose="02040503050406030204" pitchFamily="18" charset="0"/>
                </a:rPr>
                <a:t>𝑇𝐸𝑃〗_2=(1+〖𝑇𝐸𝑃〗_1 )^(𝑛2/𝑛1)−1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39</xdr:col>
      <xdr:colOff>83821</xdr:colOff>
      <xdr:row>16</xdr:row>
      <xdr:rowOff>76200</xdr:rowOff>
    </xdr:from>
    <xdr:ext cx="1236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147DCBC-5B27-4DE7-B168-E77C0C4A631B}"/>
                </a:ext>
              </a:extLst>
            </xdr:cNvPr>
            <xdr:cNvSpPr txBox="1"/>
          </xdr:nvSpPr>
          <xdr:spPr>
            <a:xfrm>
              <a:off x="27875050" y="3069771"/>
              <a:ext cx="1236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𝑃𝑉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∗(1−%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147DCBC-5B27-4DE7-B168-E77C0C4A631B}"/>
                </a:ext>
              </a:extLst>
            </xdr:cNvPr>
            <xdr:cNvSpPr txBox="1"/>
          </xdr:nvSpPr>
          <xdr:spPr>
            <a:xfrm>
              <a:off x="27875050" y="3069771"/>
              <a:ext cx="1236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C=𝑃𝑉∗(1−%𝐶𝐼)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1600200</xdr:colOff>
      <xdr:row>25</xdr:row>
      <xdr:rowOff>136071</xdr:rowOff>
    </xdr:from>
    <xdr:ext cx="174240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E9D1D97-0D47-4687-A13F-4CDF9F9BEBC6}"/>
                </a:ext>
              </a:extLst>
            </xdr:cNvPr>
            <xdr:cNvSpPr txBox="1"/>
          </xdr:nvSpPr>
          <xdr:spPr>
            <a:xfrm>
              <a:off x="28281086" y="4816928"/>
              <a:ext cx="174240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E9D1D97-0D47-4687-A13F-4CDF9F9BEBC6}"/>
                </a:ext>
              </a:extLst>
            </xdr:cNvPr>
            <xdr:cNvSpPr txBox="1"/>
          </xdr:nvSpPr>
          <xdr:spPr>
            <a:xfrm>
              <a:off x="28281086" y="4816928"/>
              <a:ext cx="174240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𝑅=𝐶∗((𝑇𝐸𝑃∗(1+𝑇𝐸𝑃)^𝑛)/((1+𝑇𝐸𝑃)^𝑛−1))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1600200</xdr:colOff>
      <xdr:row>54</xdr:row>
      <xdr:rowOff>136071</xdr:rowOff>
    </xdr:from>
    <xdr:ext cx="1954831" cy="363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4A69BFBB-B541-4463-8D82-40E40E31E0B6}"/>
                </a:ext>
              </a:extLst>
            </xdr:cNvPr>
            <xdr:cNvSpPr txBox="1"/>
          </xdr:nvSpPr>
          <xdr:spPr>
            <a:xfrm>
              <a:off x="28281086" y="7668985"/>
              <a:ext cx="1954831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𝑅𝑎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4A69BFBB-B541-4463-8D82-40E40E31E0B6}"/>
                </a:ext>
              </a:extLst>
            </xdr:cNvPr>
            <xdr:cNvSpPr txBox="1"/>
          </xdr:nvSpPr>
          <xdr:spPr>
            <a:xfrm>
              <a:off x="28281086" y="7668985"/>
              <a:ext cx="1954831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𝑅𝑎=𝐶∗((𝑇𝐸𝑃∗(1+𝑇𝐸𝑃)^(𝑛−1))/((1+𝑇𝐸𝑃)^𝑛−1))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2013857</xdr:colOff>
      <xdr:row>71</xdr:row>
      <xdr:rowOff>5443</xdr:rowOff>
    </xdr:from>
    <xdr:ext cx="896784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8468F65-94A5-469B-A19D-EAD7C8E7B0B4}"/>
                </a:ext>
              </a:extLst>
            </xdr:cNvPr>
            <xdr:cNvSpPr txBox="1"/>
          </xdr:nvSpPr>
          <xdr:spPr>
            <a:xfrm>
              <a:off x="28694743" y="10706100"/>
              <a:ext cx="896784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𝑅𝑎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8468F65-94A5-469B-A19D-EAD7C8E7B0B4}"/>
                </a:ext>
              </a:extLst>
            </xdr:cNvPr>
            <xdr:cNvSpPr txBox="1"/>
          </xdr:nvSpPr>
          <xdr:spPr>
            <a:xfrm>
              <a:off x="28694743" y="10706100"/>
              <a:ext cx="896784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𝑅𝑎=𝑅/(1+𝑇𝐸𝑃)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1600200</xdr:colOff>
      <xdr:row>40</xdr:row>
      <xdr:rowOff>136071</xdr:rowOff>
    </xdr:from>
    <xdr:ext cx="1581843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3057BC4-8F2A-46BB-A23A-3241602FD304}"/>
                </a:ext>
              </a:extLst>
            </xdr:cNvPr>
            <xdr:cNvSpPr txBox="1"/>
          </xdr:nvSpPr>
          <xdr:spPr>
            <a:xfrm>
              <a:off x="28281086" y="7668985"/>
              <a:ext cx="1581843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3057BC4-8F2A-46BB-A23A-3241602FD304}"/>
                </a:ext>
              </a:extLst>
            </xdr:cNvPr>
            <xdr:cNvSpPr txBox="1"/>
          </xdr:nvSpPr>
          <xdr:spPr>
            <a:xfrm>
              <a:off x="28281086" y="7668985"/>
              <a:ext cx="1581843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𝑅=𝑆∗(𝑇𝐸𝑃/((1+𝑇𝐸𝑃)^𝑛−1))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1825537</xdr:colOff>
      <xdr:row>80</xdr:row>
      <xdr:rowOff>76201</xdr:rowOff>
    </xdr:from>
    <xdr:ext cx="1754006" cy="258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5CCCF9E-099C-4B2F-B3BD-D8771B0F4F22}"/>
                </a:ext>
              </a:extLst>
            </xdr:cNvPr>
            <xdr:cNvSpPr txBox="1"/>
          </xdr:nvSpPr>
          <xdr:spPr>
            <a:xfrm>
              <a:off x="28506423" y="15076715"/>
              <a:ext cx="1754006" cy="258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𝑇𝐸𝑃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𝑡𝑟𝑎𝑛𝑠</m:t>
                            </m:r>
                          </m:num>
                          <m:den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𝑇𝐸𝑃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5CCCF9E-099C-4B2F-B3BD-D8771B0F4F22}"/>
                </a:ext>
              </a:extLst>
            </xdr:cNvPr>
            <xdr:cNvSpPr txBox="1"/>
          </xdr:nvSpPr>
          <xdr:spPr>
            <a:xfrm>
              <a:off x="28506423" y="15076715"/>
              <a:ext cx="1754006" cy="258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S=𝐶∗〖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𝑇𝐸𝑃)〗^((</a:t>
              </a:r>
              <a:r>
                <a:rPr lang="es-PE" sz="1100" b="0" i="0">
                  <a:latin typeface="Cambria Math" panose="02040503050406030204" pitchFamily="18" charset="0"/>
                </a:rPr>
                <a:t>𝑛 𝑑𝑖𝑎𝑠 𝑡𝑟𝑎𝑛𝑠)/(𝑛 𝑑𝑖𝑎𝑠 𝑇𝐸𝑃))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38</xdr:col>
      <xdr:colOff>1727566</xdr:colOff>
      <xdr:row>92</xdr:row>
      <xdr:rowOff>32658</xdr:rowOff>
    </xdr:from>
    <xdr:ext cx="1574405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22FF496C-1CBC-4C0F-AE07-D6C69A36D5BD}"/>
                </a:ext>
              </a:extLst>
            </xdr:cNvPr>
            <xdr:cNvSpPr txBox="1"/>
          </xdr:nvSpPr>
          <xdr:spPr>
            <a:xfrm>
              <a:off x="28408452" y="17264744"/>
              <a:ext cx="1574405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∗(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𝑇𝐸𝑃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𝑇𝐸𝑃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22FF496C-1CBC-4C0F-AE07-D6C69A36D5BD}"/>
                </a:ext>
              </a:extLst>
            </xdr:cNvPr>
            <xdr:cNvSpPr txBox="1"/>
          </xdr:nvSpPr>
          <xdr:spPr>
            <a:xfrm>
              <a:off x="28408452" y="17264744"/>
              <a:ext cx="1574405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S=𝑅∗(((1+𝑇𝐸𝑃)^𝑛−1)/𝑇𝐸𝑃)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9BD8-2120-4DBF-8258-C807D7CA0AF7}">
  <dimension ref="B2:AR103"/>
  <sheetViews>
    <sheetView tabSelected="1" topLeftCell="P40" zoomScale="70" zoomScaleNormal="70" workbookViewId="0">
      <selection activeCell="Y49" sqref="Y49"/>
    </sheetView>
  </sheetViews>
  <sheetFormatPr defaultRowHeight="14.4" x14ac:dyDescent="0.3"/>
  <cols>
    <col min="3" max="3" width="11.6640625" bestFit="1" customWidth="1"/>
    <col min="7" max="7" width="11.5546875" customWidth="1"/>
    <col min="12" max="12" width="14.109375" bestFit="1" customWidth="1"/>
    <col min="16" max="16" width="14.109375" customWidth="1"/>
    <col min="21" max="21" width="22.33203125" bestFit="1" customWidth="1"/>
    <col min="25" max="25" width="14" customWidth="1"/>
    <col min="30" max="30" width="16.109375" bestFit="1" customWidth="1"/>
    <col min="34" max="34" width="18.21875" customWidth="1"/>
    <col min="39" max="39" width="31.5546875" bestFit="1" customWidth="1"/>
    <col min="43" max="43" width="15.33203125" customWidth="1"/>
  </cols>
  <sheetData>
    <row r="2" spans="2:44" x14ac:dyDescent="0.3">
      <c r="B2" s="45" t="s">
        <v>12</v>
      </c>
      <c r="C2" s="45"/>
      <c r="D2" s="45"/>
      <c r="E2" s="45"/>
      <c r="F2" s="45"/>
      <c r="G2" s="45"/>
      <c r="H2" s="45"/>
      <c r="K2" s="45" t="s">
        <v>27</v>
      </c>
      <c r="L2" s="45"/>
      <c r="M2" s="45"/>
      <c r="N2" s="45"/>
      <c r="O2" s="45"/>
      <c r="P2" s="45"/>
      <c r="Q2" s="45"/>
      <c r="T2" s="45" t="s">
        <v>40</v>
      </c>
      <c r="U2" s="45"/>
      <c r="V2" s="45"/>
      <c r="W2" s="45"/>
      <c r="X2" s="45"/>
      <c r="Y2" s="45"/>
      <c r="Z2" s="45"/>
      <c r="AC2" s="45" t="s">
        <v>56</v>
      </c>
      <c r="AD2" s="45"/>
      <c r="AE2" s="45"/>
      <c r="AF2" s="45"/>
      <c r="AG2" s="45"/>
      <c r="AH2" s="45"/>
      <c r="AI2" s="45"/>
      <c r="AL2" s="45" t="s">
        <v>63</v>
      </c>
      <c r="AM2" s="45"/>
      <c r="AN2" s="45"/>
      <c r="AO2" s="45"/>
      <c r="AP2" s="45"/>
      <c r="AQ2" s="45"/>
      <c r="AR2" s="45"/>
    </row>
    <row r="5" spans="2:44" x14ac:dyDescent="0.3">
      <c r="C5" s="41" t="s">
        <v>28</v>
      </c>
      <c r="D5" s="41"/>
      <c r="E5" s="41"/>
      <c r="F5" s="41"/>
      <c r="G5" s="41"/>
      <c r="L5" s="41" t="s">
        <v>5</v>
      </c>
      <c r="M5" s="41"/>
      <c r="N5" s="41"/>
      <c r="O5" s="41"/>
      <c r="P5" s="41"/>
      <c r="U5" s="41" t="s">
        <v>5</v>
      </c>
      <c r="V5" s="41"/>
      <c r="W5" s="41"/>
      <c r="X5" s="41"/>
      <c r="Y5" s="41"/>
      <c r="AD5" s="32" t="s">
        <v>45</v>
      </c>
      <c r="AE5" s="33"/>
      <c r="AF5" s="33"/>
      <c r="AG5" s="33"/>
      <c r="AH5" s="34"/>
      <c r="AM5" s="32" t="s">
        <v>45</v>
      </c>
      <c r="AN5" s="33"/>
      <c r="AO5" s="33"/>
      <c r="AP5" s="33"/>
      <c r="AQ5" s="34"/>
    </row>
    <row r="6" spans="2:44" x14ac:dyDescent="0.3">
      <c r="C6" s="41"/>
      <c r="D6" s="41"/>
      <c r="E6" s="41"/>
      <c r="F6" s="41"/>
      <c r="G6" s="41"/>
      <c r="L6" s="41"/>
      <c r="M6" s="41"/>
      <c r="N6" s="41"/>
      <c r="O6" s="41"/>
      <c r="P6" s="41"/>
      <c r="U6" s="41"/>
      <c r="V6" s="41"/>
      <c r="W6" s="41"/>
      <c r="X6" s="41"/>
      <c r="Y6" s="41"/>
      <c r="AD6" s="35"/>
      <c r="AE6" s="36"/>
      <c r="AF6" s="36"/>
      <c r="AG6" s="36"/>
      <c r="AH6" s="37"/>
      <c r="AM6" s="35"/>
      <c r="AN6" s="36"/>
      <c r="AO6" s="36"/>
      <c r="AP6" s="36"/>
      <c r="AQ6" s="37"/>
    </row>
    <row r="7" spans="2:44" x14ac:dyDescent="0.3">
      <c r="C7" s="10" t="s">
        <v>13</v>
      </c>
      <c r="D7" s="4"/>
      <c r="E7" s="4"/>
      <c r="F7" s="4"/>
      <c r="G7" s="1"/>
      <c r="L7" s="41"/>
      <c r="M7" s="41"/>
      <c r="N7" s="41"/>
      <c r="O7" s="41"/>
      <c r="P7" s="41"/>
      <c r="U7" s="41"/>
      <c r="V7" s="41"/>
      <c r="W7" s="41"/>
      <c r="X7" s="41"/>
      <c r="Y7" s="41"/>
      <c r="AD7" s="38"/>
      <c r="AE7" s="39"/>
      <c r="AF7" s="39"/>
      <c r="AG7" s="39"/>
      <c r="AH7" s="40"/>
      <c r="AM7" s="38"/>
      <c r="AN7" s="39"/>
      <c r="AO7" s="39"/>
      <c r="AP7" s="39"/>
      <c r="AQ7" s="40"/>
    </row>
    <row r="8" spans="2:44" x14ac:dyDescent="0.3">
      <c r="C8" s="10" t="s">
        <v>14</v>
      </c>
      <c r="D8" s="4"/>
      <c r="E8" s="4"/>
      <c r="F8" s="4"/>
      <c r="G8" s="13"/>
      <c r="L8" s="10" t="s">
        <v>4</v>
      </c>
      <c r="M8" s="4"/>
      <c r="N8" s="4"/>
      <c r="O8" s="4"/>
      <c r="P8" s="1"/>
      <c r="U8" s="41"/>
      <c r="V8" s="41"/>
      <c r="W8" s="41"/>
      <c r="X8" s="41"/>
      <c r="Y8" s="41"/>
      <c r="AD8" s="10" t="s">
        <v>0</v>
      </c>
      <c r="AE8" s="15"/>
      <c r="AF8" s="15"/>
      <c r="AG8" s="15"/>
      <c r="AH8" s="13"/>
      <c r="AM8" s="10" t="s">
        <v>0</v>
      </c>
      <c r="AN8" s="15"/>
      <c r="AO8" s="15"/>
      <c r="AP8" s="15"/>
      <c r="AQ8" s="13"/>
    </row>
    <row r="9" spans="2:44" x14ac:dyDescent="0.3">
      <c r="C9" s="10" t="s">
        <v>15</v>
      </c>
      <c r="D9" s="4"/>
      <c r="E9" s="4"/>
      <c r="F9" s="4"/>
      <c r="G9" s="1"/>
      <c r="L9" s="10" t="s">
        <v>13</v>
      </c>
      <c r="M9" s="4"/>
      <c r="N9" s="4"/>
      <c r="O9" s="4"/>
      <c r="P9" s="1"/>
      <c r="U9" s="10" t="s">
        <v>29</v>
      </c>
      <c r="V9" s="15"/>
      <c r="W9" s="15"/>
      <c r="X9" s="15"/>
      <c r="Y9" s="13"/>
      <c r="AD9" s="10" t="s">
        <v>3</v>
      </c>
      <c r="AE9" s="15"/>
      <c r="AF9" s="15"/>
      <c r="AG9" s="15"/>
      <c r="AH9" s="1"/>
      <c r="AM9" s="10" t="s">
        <v>3</v>
      </c>
      <c r="AN9" s="15"/>
      <c r="AO9" s="15"/>
      <c r="AP9" s="15"/>
      <c r="AQ9" s="1"/>
    </row>
    <row r="10" spans="2:44" ht="15" thickBot="1" x14ac:dyDescent="0.35">
      <c r="C10" s="7" t="s">
        <v>4</v>
      </c>
      <c r="D10" s="7"/>
      <c r="E10" s="7"/>
      <c r="F10" s="7"/>
      <c r="G10" s="7">
        <f>G7*(1+(G8*G9))</f>
        <v>0</v>
      </c>
      <c r="L10" s="7" t="s">
        <v>5</v>
      </c>
      <c r="M10" s="7"/>
      <c r="N10" s="7"/>
      <c r="O10" s="7"/>
      <c r="P10" s="7" t="e">
        <f>(P8/P9)-1</f>
        <v>#DIV/0!</v>
      </c>
      <c r="U10" s="10" t="s">
        <v>30</v>
      </c>
      <c r="V10" s="15"/>
      <c r="W10" s="15"/>
      <c r="X10" s="15"/>
      <c r="Y10" s="1"/>
      <c r="AD10" s="10" t="s">
        <v>1</v>
      </c>
      <c r="AE10" s="15"/>
      <c r="AF10" s="15"/>
      <c r="AG10" s="15"/>
      <c r="AH10" s="1"/>
      <c r="AM10" s="10" t="s">
        <v>1</v>
      </c>
      <c r="AN10" s="15"/>
      <c r="AO10" s="15"/>
      <c r="AP10" s="15"/>
      <c r="AQ10" s="1"/>
    </row>
    <row r="11" spans="2:44" ht="15" thickBot="1" x14ac:dyDescent="0.35">
      <c r="C11" s="8" t="s">
        <v>16</v>
      </c>
      <c r="D11" s="9"/>
      <c r="E11" s="9"/>
      <c r="F11" s="9"/>
      <c r="G11" s="6">
        <f>G8*G9</f>
        <v>0</v>
      </c>
      <c r="L11" s="6" t="s">
        <v>24</v>
      </c>
      <c r="M11" s="9"/>
      <c r="N11" s="9"/>
      <c r="O11" s="9"/>
      <c r="P11" s="6" t="e">
        <f>P8/P9</f>
        <v>#DIV/0!</v>
      </c>
      <c r="U11" s="10" t="s">
        <v>6</v>
      </c>
      <c r="V11" s="15"/>
      <c r="W11" s="15"/>
      <c r="X11" s="15"/>
      <c r="Y11" s="1"/>
      <c r="AD11" s="7" t="s">
        <v>2</v>
      </c>
      <c r="AE11" s="7"/>
      <c r="AF11" s="7"/>
      <c r="AG11" s="7"/>
      <c r="AH11" s="7" t="e">
        <f>((1+AH8)^(AH9/AH10))-1</f>
        <v>#DIV/0!</v>
      </c>
      <c r="AM11" s="7" t="s">
        <v>2</v>
      </c>
      <c r="AN11" s="7"/>
      <c r="AO11" s="7"/>
      <c r="AP11" s="7"/>
      <c r="AQ11" s="7" t="e">
        <f>((1+AQ8)^(AQ9/AQ10))-1</f>
        <v>#DIV/0!</v>
      </c>
    </row>
    <row r="12" spans="2:44" ht="15" thickBot="1" x14ac:dyDescent="0.35">
      <c r="C12" s="2" t="s">
        <v>17</v>
      </c>
      <c r="D12" s="11"/>
      <c r="E12" s="11"/>
      <c r="F12" s="11"/>
      <c r="G12" s="1">
        <f>1+G11</f>
        <v>1</v>
      </c>
      <c r="L12" s="3" t="s">
        <v>5</v>
      </c>
      <c r="M12" s="3"/>
      <c r="N12" s="3"/>
      <c r="O12" s="3"/>
      <c r="P12" s="3" t="e">
        <f>P11-1</f>
        <v>#DIV/0!</v>
      </c>
      <c r="U12" s="7" t="s">
        <v>5</v>
      </c>
      <c r="V12" s="7"/>
      <c r="W12" s="7"/>
      <c r="X12" s="7"/>
      <c r="Y12" s="7" t="e">
        <f>((1+Y9/Y10)^Y11)-1</f>
        <v>#DIV/0!</v>
      </c>
      <c r="AD12" s="16" t="s">
        <v>46</v>
      </c>
      <c r="AE12" s="20"/>
      <c r="AF12" s="20"/>
      <c r="AG12" s="20"/>
      <c r="AH12" s="6">
        <f>1+AH8</f>
        <v>1</v>
      </c>
      <c r="AM12" s="16" t="s">
        <v>46</v>
      </c>
      <c r="AN12" s="20"/>
      <c r="AO12" s="20"/>
      <c r="AP12" s="20"/>
      <c r="AQ12" s="6">
        <f>1+AQ8</f>
        <v>1</v>
      </c>
    </row>
    <row r="13" spans="2:44" x14ac:dyDescent="0.3">
      <c r="C13" s="3" t="s">
        <v>4</v>
      </c>
      <c r="D13" s="3"/>
      <c r="E13" s="3"/>
      <c r="F13" s="3"/>
      <c r="G13" s="3">
        <f>G12*G7</f>
        <v>0</v>
      </c>
      <c r="U13" s="8" t="s">
        <v>31</v>
      </c>
      <c r="V13" s="15"/>
      <c r="W13" s="15"/>
      <c r="X13" s="15"/>
      <c r="Y13" s="6" t="e">
        <f>Y9/Y10</f>
        <v>#DIV/0!</v>
      </c>
      <c r="AD13" s="5" t="s">
        <v>47</v>
      </c>
      <c r="AE13" s="15"/>
      <c r="AF13" s="15"/>
      <c r="AG13" s="15"/>
      <c r="AH13" s="1" t="e">
        <f>AH12^(AH9/AH10)</f>
        <v>#DIV/0!</v>
      </c>
      <c r="AM13" s="5" t="s">
        <v>47</v>
      </c>
      <c r="AN13" s="15"/>
      <c r="AO13" s="15"/>
      <c r="AP13" s="15"/>
      <c r="AQ13" s="1" t="e">
        <f>AQ12^(AQ9/AQ10)</f>
        <v>#DIV/0!</v>
      </c>
    </row>
    <row r="14" spans="2:44" x14ac:dyDescent="0.3">
      <c r="L14" s="41" t="s">
        <v>28</v>
      </c>
      <c r="M14" s="41"/>
      <c r="N14" s="41"/>
      <c r="O14" s="41"/>
      <c r="P14" s="41"/>
      <c r="U14" s="2" t="s">
        <v>32</v>
      </c>
      <c r="V14" s="15"/>
      <c r="W14" s="15"/>
      <c r="X14" s="15"/>
      <c r="Y14" s="1" t="e">
        <f>1+Y13</f>
        <v>#DIV/0!</v>
      </c>
      <c r="AD14" s="3" t="s">
        <v>2</v>
      </c>
      <c r="AE14" s="3"/>
      <c r="AF14" s="3"/>
      <c r="AG14" s="3"/>
      <c r="AH14" s="3" t="e">
        <f>AH13-1</f>
        <v>#DIV/0!</v>
      </c>
      <c r="AM14" s="3" t="s">
        <v>2</v>
      </c>
      <c r="AN14" s="3"/>
      <c r="AO14" s="3"/>
      <c r="AP14" s="3"/>
      <c r="AQ14" s="3" t="e">
        <f>AQ13-1</f>
        <v>#DIV/0!</v>
      </c>
    </row>
    <row r="15" spans="2:44" x14ac:dyDescent="0.3">
      <c r="C15" s="41" t="s">
        <v>28</v>
      </c>
      <c r="D15" s="41"/>
      <c r="E15" s="41"/>
      <c r="F15" s="41"/>
      <c r="G15" s="41"/>
      <c r="L15" s="41"/>
      <c r="M15" s="41"/>
      <c r="N15" s="41"/>
      <c r="O15" s="41"/>
      <c r="P15" s="41"/>
      <c r="U15" s="2" t="s">
        <v>42</v>
      </c>
      <c r="V15" s="15"/>
      <c r="W15" s="15"/>
      <c r="X15" s="15"/>
      <c r="Y15" s="1" t="e">
        <f>Y14^Y11</f>
        <v>#DIV/0!</v>
      </c>
    </row>
    <row r="16" spans="2:44" x14ac:dyDescent="0.3">
      <c r="C16" s="41"/>
      <c r="D16" s="41"/>
      <c r="E16" s="41"/>
      <c r="F16" s="41"/>
      <c r="G16" s="41"/>
      <c r="L16" s="41"/>
      <c r="M16" s="41"/>
      <c r="N16" s="41"/>
      <c r="O16" s="41"/>
      <c r="P16" s="41"/>
      <c r="U16" s="3" t="s">
        <v>5</v>
      </c>
      <c r="V16" s="3"/>
      <c r="W16" s="3"/>
      <c r="X16" s="3"/>
      <c r="Y16" s="3" t="e">
        <f>Y15-1</f>
        <v>#DIV/0!</v>
      </c>
      <c r="AD16" s="41" t="s">
        <v>5</v>
      </c>
      <c r="AE16" s="41"/>
      <c r="AF16" s="41"/>
      <c r="AG16" s="41"/>
      <c r="AH16" s="41"/>
      <c r="AM16" s="32" t="s">
        <v>18</v>
      </c>
      <c r="AN16" s="33"/>
      <c r="AO16" s="33"/>
      <c r="AP16" s="33"/>
      <c r="AQ16" s="34"/>
    </row>
    <row r="17" spans="3:43" x14ac:dyDescent="0.3">
      <c r="C17" s="10" t="s">
        <v>13</v>
      </c>
      <c r="D17" s="4"/>
      <c r="E17" s="4"/>
      <c r="F17" s="4"/>
      <c r="G17" s="1"/>
      <c r="L17" s="10" t="s">
        <v>13</v>
      </c>
      <c r="M17" s="4"/>
      <c r="N17" s="4"/>
      <c r="O17" s="4"/>
      <c r="P17" s="1"/>
      <c r="AD17" s="41"/>
      <c r="AE17" s="41"/>
      <c r="AF17" s="41"/>
      <c r="AG17" s="41"/>
      <c r="AH17" s="41"/>
      <c r="AM17" s="35"/>
      <c r="AN17" s="36"/>
      <c r="AO17" s="36"/>
      <c r="AP17" s="36"/>
      <c r="AQ17" s="37"/>
    </row>
    <row r="18" spans="3:43" x14ac:dyDescent="0.3">
      <c r="C18" s="10" t="s">
        <v>21</v>
      </c>
      <c r="D18" s="4"/>
      <c r="E18" s="4"/>
      <c r="F18" s="4"/>
      <c r="G18" s="1"/>
      <c r="L18" s="10" t="s">
        <v>29</v>
      </c>
      <c r="M18" s="4"/>
      <c r="N18" s="4"/>
      <c r="O18" s="4"/>
      <c r="P18" s="13"/>
      <c r="U18" s="41" t="s">
        <v>5</v>
      </c>
      <c r="V18" s="41"/>
      <c r="W18" s="41"/>
      <c r="X18" s="41"/>
      <c r="Y18" s="41"/>
      <c r="AD18" s="41"/>
      <c r="AE18" s="41"/>
      <c r="AF18" s="41"/>
      <c r="AG18" s="41"/>
      <c r="AH18" s="41"/>
      <c r="AM18" s="42"/>
      <c r="AN18" s="43"/>
      <c r="AO18" s="43"/>
      <c r="AP18" s="43"/>
      <c r="AQ18" s="44"/>
    </row>
    <row r="19" spans="3:43" x14ac:dyDescent="0.3">
      <c r="C19" s="3" t="s">
        <v>4</v>
      </c>
      <c r="D19" s="3"/>
      <c r="E19" s="3"/>
      <c r="F19" s="3"/>
      <c r="G19" s="3">
        <f>G17+G18</f>
        <v>0</v>
      </c>
      <c r="L19" s="10" t="s">
        <v>30</v>
      </c>
      <c r="M19" s="4"/>
      <c r="N19" s="4"/>
      <c r="O19" s="4"/>
      <c r="P19" s="1"/>
      <c r="U19" s="41"/>
      <c r="V19" s="41"/>
      <c r="W19" s="41"/>
      <c r="X19" s="41"/>
      <c r="Y19" s="41"/>
      <c r="AD19" s="10" t="s">
        <v>58</v>
      </c>
      <c r="AE19" s="15"/>
      <c r="AF19" s="15"/>
      <c r="AG19" s="15"/>
      <c r="AH19" s="26"/>
      <c r="AM19" s="18" t="s">
        <v>64</v>
      </c>
      <c r="AN19" s="28"/>
      <c r="AO19" s="28"/>
      <c r="AP19" s="28"/>
      <c r="AQ19" s="17"/>
    </row>
    <row r="20" spans="3:43" ht="15" thickBot="1" x14ac:dyDescent="0.35">
      <c r="L20" s="10" t="s">
        <v>6</v>
      </c>
      <c r="M20" s="4"/>
      <c r="N20" s="4"/>
      <c r="O20" s="4"/>
      <c r="P20" s="1"/>
      <c r="U20" s="41"/>
      <c r="V20" s="41"/>
      <c r="W20" s="41"/>
      <c r="X20" s="41"/>
      <c r="Y20" s="41"/>
      <c r="AD20" s="7" t="s">
        <v>5</v>
      </c>
      <c r="AE20" s="7"/>
      <c r="AF20" s="7"/>
      <c r="AG20" s="7"/>
      <c r="AH20" s="7">
        <f>AH19/(1-AH19)</f>
        <v>0</v>
      </c>
      <c r="AM20" s="10" t="s">
        <v>65</v>
      </c>
      <c r="AN20" s="15"/>
      <c r="AO20" s="15"/>
      <c r="AP20" s="15"/>
      <c r="AQ20" s="29"/>
    </row>
    <row r="21" spans="3:43" ht="15" thickBot="1" x14ac:dyDescent="0.35">
      <c r="L21" s="7" t="s">
        <v>4</v>
      </c>
      <c r="M21" s="7"/>
      <c r="N21" s="7"/>
      <c r="O21" s="7"/>
      <c r="P21" s="7" t="e">
        <f>P17*((1+(P18/P19))^P20)</f>
        <v>#DIV/0!</v>
      </c>
      <c r="U21" s="41"/>
      <c r="V21" s="41"/>
      <c r="W21" s="41"/>
      <c r="X21" s="41"/>
      <c r="Y21" s="41"/>
      <c r="AD21" s="6" t="s">
        <v>59</v>
      </c>
      <c r="AE21" s="15"/>
      <c r="AF21" s="15"/>
      <c r="AG21" s="15"/>
      <c r="AH21" s="27">
        <f>1-AH19</f>
        <v>1</v>
      </c>
      <c r="AM21" s="3" t="s">
        <v>10</v>
      </c>
      <c r="AN21" s="3"/>
      <c r="AO21" s="3"/>
      <c r="AP21" s="3"/>
      <c r="AQ21" s="3">
        <f>AQ19*(1-AQ20)</f>
        <v>0</v>
      </c>
    </row>
    <row r="22" spans="3:43" x14ac:dyDescent="0.3">
      <c r="C22" s="41" t="s">
        <v>18</v>
      </c>
      <c r="D22" s="41"/>
      <c r="E22" s="41"/>
      <c r="F22" s="41"/>
      <c r="G22" s="41"/>
      <c r="L22" s="16" t="s">
        <v>31</v>
      </c>
      <c r="M22" s="9"/>
      <c r="N22" s="9"/>
      <c r="O22" s="9"/>
      <c r="P22" s="6" t="e">
        <f>P18/P19</f>
        <v>#DIV/0!</v>
      </c>
      <c r="U22" s="10" t="s">
        <v>4</v>
      </c>
      <c r="V22" s="15"/>
      <c r="W22" s="15"/>
      <c r="X22" s="15"/>
      <c r="Y22" s="1"/>
      <c r="AD22" s="3" t="s">
        <v>5</v>
      </c>
      <c r="AE22" s="3"/>
      <c r="AF22" s="3"/>
      <c r="AG22" s="3"/>
      <c r="AH22" s="3">
        <f>AH19/AH21</f>
        <v>0</v>
      </c>
      <c r="AM22" s="1" t="s">
        <v>66</v>
      </c>
      <c r="AN22" s="15"/>
      <c r="AO22" s="15"/>
      <c r="AP22" s="15"/>
      <c r="AQ22" s="13">
        <f>1-AQ20</f>
        <v>1</v>
      </c>
    </row>
    <row r="23" spans="3:43" x14ac:dyDescent="0.3">
      <c r="C23" s="41"/>
      <c r="D23" s="41"/>
      <c r="E23" s="41"/>
      <c r="F23" s="41"/>
      <c r="G23" s="41"/>
      <c r="L23" s="5" t="s">
        <v>32</v>
      </c>
      <c r="M23" s="4"/>
      <c r="N23" s="4"/>
      <c r="O23" s="4"/>
      <c r="P23" s="1" t="e">
        <f>1+P22</f>
        <v>#DIV/0!</v>
      </c>
      <c r="U23" s="10" t="s">
        <v>13</v>
      </c>
      <c r="V23" s="15"/>
      <c r="W23" s="15"/>
      <c r="X23" s="15"/>
      <c r="Y23" s="1"/>
      <c r="AM23" s="3" t="s">
        <v>13</v>
      </c>
      <c r="AN23" s="3"/>
      <c r="AO23" s="3"/>
      <c r="AP23" s="3"/>
      <c r="AQ23" s="3">
        <f>AQ22*AQ19</f>
        <v>0</v>
      </c>
    </row>
    <row r="24" spans="3:43" x14ac:dyDescent="0.3">
      <c r="C24" s="10" t="s">
        <v>4</v>
      </c>
      <c r="D24" s="4"/>
      <c r="E24" s="4"/>
      <c r="F24" s="4"/>
      <c r="G24" s="1"/>
      <c r="L24" s="5" t="s">
        <v>33</v>
      </c>
      <c r="M24" s="4"/>
      <c r="N24" s="4"/>
      <c r="O24" s="4"/>
      <c r="P24" s="1" t="e">
        <f>P23^P20</f>
        <v>#DIV/0!</v>
      </c>
      <c r="U24" s="10" t="s">
        <v>49</v>
      </c>
      <c r="V24" s="15"/>
      <c r="W24" s="15"/>
      <c r="X24" s="15"/>
      <c r="Y24" s="1"/>
      <c r="AD24" s="32" t="s">
        <v>57</v>
      </c>
      <c r="AE24" s="33"/>
      <c r="AF24" s="33"/>
      <c r="AG24" s="33"/>
      <c r="AH24" s="34"/>
    </row>
    <row r="25" spans="3:43" x14ac:dyDescent="0.3">
      <c r="C25" s="10" t="s">
        <v>14</v>
      </c>
      <c r="D25" s="4"/>
      <c r="E25" s="4"/>
      <c r="F25" s="4"/>
      <c r="G25" s="1"/>
      <c r="L25" s="3" t="s">
        <v>4</v>
      </c>
      <c r="M25" s="3"/>
      <c r="N25" s="3"/>
      <c r="O25" s="3"/>
      <c r="P25" s="3" t="e">
        <f>P24*P17</f>
        <v>#DIV/0!</v>
      </c>
      <c r="U25" s="10" t="s">
        <v>48</v>
      </c>
      <c r="V25" s="15"/>
      <c r="W25" s="15"/>
      <c r="X25" s="15"/>
      <c r="Y25" s="1"/>
      <c r="AD25" s="35"/>
      <c r="AE25" s="36"/>
      <c r="AF25" s="36"/>
      <c r="AG25" s="36"/>
      <c r="AH25" s="37"/>
      <c r="AM25" s="41" t="s">
        <v>67</v>
      </c>
      <c r="AN25" s="41"/>
      <c r="AO25" s="41"/>
      <c r="AP25" s="41"/>
      <c r="AQ25" s="41"/>
    </row>
    <row r="26" spans="3:43" ht="15" thickBot="1" x14ac:dyDescent="0.35">
      <c r="C26" s="10" t="s">
        <v>15</v>
      </c>
      <c r="D26" s="4"/>
      <c r="E26" s="4"/>
      <c r="F26" s="4"/>
      <c r="G26" s="1"/>
      <c r="U26" s="7" t="s">
        <v>5</v>
      </c>
      <c r="V26" s="7"/>
      <c r="W26" s="7"/>
      <c r="X26" s="7"/>
      <c r="Y26" s="7" t="e">
        <f>((Y22/Y23)^(Y24/Y25))-1</f>
        <v>#DIV/0!</v>
      </c>
      <c r="AD26" s="38"/>
      <c r="AE26" s="39"/>
      <c r="AF26" s="39"/>
      <c r="AG26" s="39"/>
      <c r="AH26" s="40"/>
      <c r="AM26" s="41"/>
      <c r="AN26" s="41"/>
      <c r="AO26" s="41"/>
      <c r="AP26" s="41"/>
      <c r="AQ26" s="41"/>
    </row>
    <row r="27" spans="3:43" ht="15" thickBot="1" x14ac:dyDescent="0.35">
      <c r="C27" s="7" t="s">
        <v>13</v>
      </c>
      <c r="D27" s="7"/>
      <c r="E27" s="7"/>
      <c r="F27" s="7"/>
      <c r="G27" s="7">
        <f>G24*((1+G25*G26)^(-1))</f>
        <v>0</v>
      </c>
      <c r="L27" s="41" t="s">
        <v>18</v>
      </c>
      <c r="M27" s="41"/>
      <c r="N27" s="41"/>
      <c r="O27" s="41"/>
      <c r="P27" s="41"/>
      <c r="U27" s="8" t="s">
        <v>24</v>
      </c>
      <c r="V27" s="15"/>
      <c r="W27" s="15"/>
      <c r="X27" s="15"/>
      <c r="Y27" s="6" t="e">
        <f>Y22/Y23</f>
        <v>#DIV/0!</v>
      </c>
      <c r="AD27" s="10" t="s">
        <v>5</v>
      </c>
      <c r="AE27" s="15"/>
      <c r="AF27" s="15"/>
      <c r="AG27" s="15"/>
      <c r="AH27" s="25"/>
      <c r="AM27" s="41"/>
      <c r="AN27" s="41"/>
      <c r="AO27" s="41"/>
      <c r="AP27" s="41"/>
      <c r="AQ27" s="41"/>
    </row>
    <row r="28" spans="3:43" ht="15" thickBot="1" x14ac:dyDescent="0.35">
      <c r="C28" s="8" t="s">
        <v>16</v>
      </c>
      <c r="D28" s="9"/>
      <c r="E28" s="9"/>
      <c r="F28" s="9"/>
      <c r="G28" s="6">
        <f>G25*G26</f>
        <v>0</v>
      </c>
      <c r="L28" s="41"/>
      <c r="M28" s="41"/>
      <c r="N28" s="41"/>
      <c r="O28" s="41"/>
      <c r="P28" s="41"/>
      <c r="U28" s="2" t="s">
        <v>52</v>
      </c>
      <c r="V28" s="15"/>
      <c r="W28" s="15"/>
      <c r="X28" s="15"/>
      <c r="Y28" s="1" t="e">
        <f>Y27^(Y24/Y25)</f>
        <v>#DIV/0!</v>
      </c>
      <c r="AD28" s="7" t="s">
        <v>58</v>
      </c>
      <c r="AE28" s="7"/>
      <c r="AF28" s="7"/>
      <c r="AG28" s="7"/>
      <c r="AH28" s="7" t="e">
        <f>AH27/(AH191+AH27)</f>
        <v>#DIV/0!</v>
      </c>
      <c r="AM28" s="41"/>
      <c r="AN28" s="41"/>
      <c r="AO28" s="41"/>
      <c r="AP28" s="41"/>
      <c r="AQ28" s="41"/>
    </row>
    <row r="29" spans="3:43" x14ac:dyDescent="0.3">
      <c r="C29" s="2" t="s">
        <v>17</v>
      </c>
      <c r="D29" s="11"/>
      <c r="E29" s="11"/>
      <c r="F29" s="11"/>
      <c r="G29" s="1">
        <f>1+G28</f>
        <v>1</v>
      </c>
      <c r="L29" s="41"/>
      <c r="M29" s="41"/>
      <c r="N29" s="41"/>
      <c r="O29" s="41"/>
      <c r="P29" s="41"/>
      <c r="U29" s="3" t="s">
        <v>5</v>
      </c>
      <c r="V29" s="3"/>
      <c r="W29" s="3"/>
      <c r="X29" s="3"/>
      <c r="Y29" s="3" t="e">
        <f>Y28-1</f>
        <v>#DIV/0!</v>
      </c>
      <c r="AD29" s="6" t="s">
        <v>8</v>
      </c>
      <c r="AE29" s="15"/>
      <c r="AF29" s="15"/>
      <c r="AG29" s="15"/>
      <c r="AH29" s="6">
        <f>1+AH27</f>
        <v>1</v>
      </c>
      <c r="AM29" s="10" t="s">
        <v>13</v>
      </c>
      <c r="AN29" s="15"/>
      <c r="AO29" s="15"/>
      <c r="AP29" s="15"/>
      <c r="AQ29" s="1"/>
    </row>
    <row r="30" spans="3:43" x14ac:dyDescent="0.3">
      <c r="C30" s="2" t="s">
        <v>19</v>
      </c>
      <c r="D30" s="11"/>
      <c r="E30" s="11"/>
      <c r="F30" s="11"/>
      <c r="G30" s="1">
        <f>G29^-1</f>
        <v>1</v>
      </c>
      <c r="L30" s="10" t="s">
        <v>4</v>
      </c>
      <c r="M30" s="4"/>
      <c r="N30" s="4"/>
      <c r="O30" s="4"/>
      <c r="P30" s="1"/>
      <c r="AD30" s="3" t="s">
        <v>58</v>
      </c>
      <c r="AE30" s="3"/>
      <c r="AF30" s="3"/>
      <c r="AG30" s="3"/>
      <c r="AH30" s="3">
        <f>AH27/AH29</f>
        <v>0</v>
      </c>
      <c r="AM30" s="10" t="s">
        <v>5</v>
      </c>
      <c r="AN30" s="15"/>
      <c r="AO30" s="15"/>
      <c r="AP30" s="15"/>
      <c r="AQ30" s="23"/>
    </row>
    <row r="31" spans="3:43" x14ac:dyDescent="0.3">
      <c r="C31" s="3" t="s">
        <v>13</v>
      </c>
      <c r="D31" s="3"/>
      <c r="E31" s="3"/>
      <c r="F31" s="3"/>
      <c r="G31" s="3">
        <f>G29*G24</f>
        <v>0</v>
      </c>
      <c r="L31" s="10" t="s">
        <v>29</v>
      </c>
      <c r="M31" s="4"/>
      <c r="N31" s="4"/>
      <c r="O31" s="4"/>
      <c r="P31" s="13"/>
      <c r="U31" s="32" t="s">
        <v>41</v>
      </c>
      <c r="V31" s="33"/>
      <c r="W31" s="33"/>
      <c r="X31" s="33"/>
      <c r="Y31" s="34"/>
      <c r="AM31" s="10" t="s">
        <v>6</v>
      </c>
      <c r="AN31" s="15"/>
      <c r="AO31" s="15"/>
      <c r="AP31" s="15"/>
      <c r="AQ31" s="1"/>
    </row>
    <row r="32" spans="3:43" ht="15" thickBot="1" x14ac:dyDescent="0.35">
      <c r="L32" s="10" t="s">
        <v>30</v>
      </c>
      <c r="M32" s="4"/>
      <c r="N32" s="4"/>
      <c r="O32" s="4"/>
      <c r="P32" s="1"/>
      <c r="U32" s="35"/>
      <c r="V32" s="36"/>
      <c r="W32" s="36"/>
      <c r="X32" s="36"/>
      <c r="Y32" s="37"/>
      <c r="AD32" s="41" t="s">
        <v>5</v>
      </c>
      <c r="AE32" s="41"/>
      <c r="AF32" s="41"/>
      <c r="AG32" s="41"/>
      <c r="AH32" s="41"/>
      <c r="AM32" s="7" t="s">
        <v>7</v>
      </c>
      <c r="AN32" s="7"/>
      <c r="AO32" s="7"/>
      <c r="AP32" s="7"/>
      <c r="AQ32" s="7" t="e">
        <f>AQ29*((AQ30*((1+AQ30)^AQ31))/(((1+AQ30)^AQ31)-1))</f>
        <v>#DIV/0!</v>
      </c>
    </row>
    <row r="33" spans="3:43" x14ac:dyDescent="0.3">
      <c r="C33" s="32" t="s">
        <v>20</v>
      </c>
      <c r="D33" s="33"/>
      <c r="E33" s="33"/>
      <c r="F33" s="33"/>
      <c r="G33" s="34"/>
      <c r="L33" s="10" t="s">
        <v>6</v>
      </c>
      <c r="M33" s="4"/>
      <c r="N33" s="4"/>
      <c r="O33" s="4"/>
      <c r="P33" s="1"/>
      <c r="U33" s="38"/>
      <c r="V33" s="39"/>
      <c r="W33" s="39"/>
      <c r="X33" s="39"/>
      <c r="Y33" s="40"/>
      <c r="AD33" s="41"/>
      <c r="AE33" s="41"/>
      <c r="AF33" s="41"/>
      <c r="AG33" s="41"/>
      <c r="AH33" s="41"/>
      <c r="AM33" s="16" t="s">
        <v>8</v>
      </c>
      <c r="AN33" s="20"/>
      <c r="AO33" s="20"/>
      <c r="AP33" s="20"/>
      <c r="AQ33" s="30">
        <f>1+AQ30</f>
        <v>1</v>
      </c>
    </row>
    <row r="34" spans="3:43" ht="15" thickBot="1" x14ac:dyDescent="0.35">
      <c r="C34" s="32"/>
      <c r="D34" s="33"/>
      <c r="E34" s="33"/>
      <c r="F34" s="33"/>
      <c r="G34" s="34"/>
      <c r="L34" s="7" t="s">
        <v>13</v>
      </c>
      <c r="M34" s="7"/>
      <c r="N34" s="7"/>
      <c r="O34" s="7"/>
      <c r="P34" s="7" t="e">
        <f>P30*((1+(P31/P32))^(-P33))</f>
        <v>#DIV/0!</v>
      </c>
      <c r="U34" s="18" t="s">
        <v>5</v>
      </c>
      <c r="V34" s="15"/>
      <c r="W34" s="15"/>
      <c r="X34" s="15"/>
      <c r="Y34" s="19"/>
      <c r="AD34" s="41"/>
      <c r="AE34" s="41"/>
      <c r="AF34" s="41"/>
      <c r="AG34" s="41"/>
      <c r="AH34" s="41"/>
      <c r="AM34" s="5" t="s">
        <v>9</v>
      </c>
      <c r="AN34" s="15"/>
      <c r="AO34" s="15"/>
      <c r="AP34" s="15"/>
      <c r="AQ34" s="1">
        <f>AQ33^AQ31</f>
        <v>1</v>
      </c>
    </row>
    <row r="35" spans="3:43" x14ac:dyDescent="0.3">
      <c r="C35" s="10" t="s">
        <v>4</v>
      </c>
      <c r="D35" s="4"/>
      <c r="E35" s="4"/>
      <c r="F35" s="4"/>
      <c r="G35" s="1"/>
      <c r="L35" s="16" t="s">
        <v>31</v>
      </c>
      <c r="M35" s="9"/>
      <c r="N35" s="9"/>
      <c r="O35" s="9"/>
      <c r="P35" s="6" t="e">
        <f>P31/P32</f>
        <v>#DIV/0!</v>
      </c>
      <c r="U35" s="10" t="s">
        <v>30</v>
      </c>
      <c r="V35" s="15"/>
      <c r="W35" s="15"/>
      <c r="X35" s="15"/>
      <c r="Y35" s="1"/>
      <c r="AD35" s="41"/>
      <c r="AE35" s="41"/>
      <c r="AF35" s="41"/>
      <c r="AG35" s="41"/>
      <c r="AH35" s="41"/>
      <c r="AM35" s="5" t="s">
        <v>68</v>
      </c>
      <c r="AN35" s="15"/>
      <c r="AO35" s="15"/>
      <c r="AP35" s="15"/>
      <c r="AQ35" s="1">
        <f>AQ34-1</f>
        <v>0</v>
      </c>
    </row>
    <row r="36" spans="3:43" x14ac:dyDescent="0.3">
      <c r="C36" s="10" t="s">
        <v>13</v>
      </c>
      <c r="D36" s="4"/>
      <c r="E36" s="4"/>
      <c r="F36" s="4"/>
      <c r="G36" s="1"/>
      <c r="L36" s="5" t="s">
        <v>32</v>
      </c>
      <c r="M36" s="4"/>
      <c r="N36" s="4"/>
      <c r="O36" s="4"/>
      <c r="P36" s="1" t="e">
        <f>1+P35</f>
        <v>#DIV/0!</v>
      </c>
      <c r="U36" s="10" t="s">
        <v>6</v>
      </c>
      <c r="V36" s="15"/>
      <c r="W36" s="15"/>
      <c r="X36" s="15"/>
      <c r="Y36" s="1"/>
      <c r="AD36" s="10" t="s">
        <v>29</v>
      </c>
      <c r="AE36" s="15"/>
      <c r="AF36" s="15"/>
      <c r="AG36" s="15"/>
      <c r="AH36" s="13"/>
      <c r="AM36" s="5" t="s">
        <v>69</v>
      </c>
      <c r="AN36" s="15"/>
      <c r="AO36" s="15"/>
      <c r="AP36" s="15"/>
      <c r="AQ36" s="1">
        <f>AQ34*AQ30</f>
        <v>0</v>
      </c>
    </row>
    <row r="37" spans="3:43" ht="15" thickBot="1" x14ac:dyDescent="0.35">
      <c r="C37" s="3" t="s">
        <v>21</v>
      </c>
      <c r="D37" s="3"/>
      <c r="E37" s="3"/>
      <c r="F37" s="3"/>
      <c r="G37" s="3">
        <f>G35-G36</f>
        <v>0</v>
      </c>
      <c r="L37" s="5" t="s">
        <v>34</v>
      </c>
      <c r="M37" s="4"/>
      <c r="N37" s="4"/>
      <c r="O37" s="4"/>
      <c r="P37" s="1" t="e">
        <f>P36^(-P33)</f>
        <v>#DIV/0!</v>
      </c>
      <c r="U37" s="7" t="s">
        <v>35</v>
      </c>
      <c r="V37" s="7"/>
      <c r="W37" s="7"/>
      <c r="X37" s="7"/>
      <c r="Y37" s="7" t="e">
        <f>Y35*(((1+Y34)^(1/Y36))-1)</f>
        <v>#DIV/0!</v>
      </c>
      <c r="AD37" s="10" t="s">
        <v>30</v>
      </c>
      <c r="AE37" s="15"/>
      <c r="AF37" s="15"/>
      <c r="AG37" s="15"/>
      <c r="AH37" s="1"/>
      <c r="AM37" s="5" t="s">
        <v>70</v>
      </c>
      <c r="AN37" s="15"/>
      <c r="AO37" s="15"/>
      <c r="AP37" s="15"/>
      <c r="AQ37" s="1" t="e">
        <f>AQ36/AQ35</f>
        <v>#DIV/0!</v>
      </c>
    </row>
    <row r="38" spans="3:43" x14ac:dyDescent="0.3">
      <c r="L38" s="3" t="s">
        <v>13</v>
      </c>
      <c r="M38" s="3"/>
      <c r="N38" s="3"/>
      <c r="O38" s="3"/>
      <c r="P38" s="3" t="e">
        <f>P37*P30</f>
        <v>#DIV/0!</v>
      </c>
      <c r="U38" s="16" t="s">
        <v>8</v>
      </c>
      <c r="V38" s="20"/>
      <c r="W38" s="20"/>
      <c r="X38" s="20"/>
      <c r="Y38" s="21">
        <f>1+Y34</f>
        <v>1</v>
      </c>
      <c r="AD38" s="10" t="s">
        <v>6</v>
      </c>
      <c r="AE38" s="15"/>
      <c r="AF38" s="15"/>
      <c r="AG38" s="15"/>
      <c r="AH38" s="1"/>
      <c r="AM38" s="3" t="s">
        <v>7</v>
      </c>
      <c r="AN38" s="3"/>
      <c r="AO38" s="3"/>
      <c r="AP38" s="3"/>
      <c r="AQ38" s="3" t="e">
        <f>AQ37*AQ29</f>
        <v>#DIV/0!</v>
      </c>
    </row>
    <row r="39" spans="3:43" ht="15" thickBot="1" x14ac:dyDescent="0.35">
      <c r="U39" s="5" t="s">
        <v>43</v>
      </c>
      <c r="V39" s="15"/>
      <c r="W39" s="15"/>
      <c r="X39" s="15"/>
      <c r="Y39" s="1" t="e">
        <f>Y38^(1/Y36)</f>
        <v>#DIV/0!</v>
      </c>
      <c r="AD39" s="7" t="s">
        <v>5</v>
      </c>
      <c r="AE39" s="7"/>
      <c r="AF39" s="7"/>
      <c r="AG39" s="7"/>
      <c r="AH39" s="7" t="e">
        <f>((1+AH36/AH37)^AH38)-1</f>
        <v>#DIV/0!</v>
      </c>
    </row>
    <row r="40" spans="3:43" x14ac:dyDescent="0.3">
      <c r="C40" s="32" t="s">
        <v>20</v>
      </c>
      <c r="D40" s="33"/>
      <c r="E40" s="33"/>
      <c r="F40" s="33"/>
      <c r="G40" s="34"/>
      <c r="L40" s="41" t="s">
        <v>18</v>
      </c>
      <c r="M40" s="41"/>
      <c r="N40" s="41"/>
      <c r="O40" s="41"/>
      <c r="P40" s="41"/>
      <c r="U40" s="5" t="s">
        <v>44</v>
      </c>
      <c r="V40" s="15"/>
      <c r="W40" s="15"/>
      <c r="X40" s="15"/>
      <c r="Y40" s="1" t="e">
        <f>Y39-1</f>
        <v>#DIV/0!</v>
      </c>
      <c r="AD40" s="8" t="s">
        <v>31</v>
      </c>
      <c r="AE40" s="15"/>
      <c r="AF40" s="15"/>
      <c r="AG40" s="15"/>
      <c r="AH40" s="6" t="e">
        <f>AH36/AH37</f>
        <v>#DIV/0!</v>
      </c>
      <c r="AM40" s="41" t="s">
        <v>67</v>
      </c>
      <c r="AN40" s="41"/>
      <c r="AO40" s="41"/>
      <c r="AP40" s="41"/>
      <c r="AQ40" s="41"/>
    </row>
    <row r="41" spans="3:43" x14ac:dyDescent="0.3">
      <c r="C41" s="32"/>
      <c r="D41" s="33"/>
      <c r="E41" s="33"/>
      <c r="F41" s="33"/>
      <c r="G41" s="34"/>
      <c r="L41" s="41"/>
      <c r="M41" s="41"/>
      <c r="N41" s="41"/>
      <c r="O41" s="41"/>
      <c r="P41" s="41"/>
      <c r="U41" s="3" t="s">
        <v>35</v>
      </c>
      <c r="V41" s="3"/>
      <c r="W41" s="3"/>
      <c r="X41" s="3"/>
      <c r="Y41" s="3" t="e">
        <f>Y40*Y35</f>
        <v>#DIV/0!</v>
      </c>
      <c r="AD41" s="2" t="s">
        <v>32</v>
      </c>
      <c r="AE41" s="15"/>
      <c r="AF41" s="15"/>
      <c r="AG41" s="15"/>
      <c r="AH41" s="1" t="e">
        <f>1+AH40</f>
        <v>#DIV/0!</v>
      </c>
      <c r="AM41" s="41"/>
      <c r="AN41" s="41"/>
      <c r="AO41" s="41"/>
      <c r="AP41" s="41"/>
      <c r="AQ41" s="41"/>
    </row>
    <row r="42" spans="3:43" x14ac:dyDescent="0.3">
      <c r="C42" s="10" t="s">
        <v>13</v>
      </c>
      <c r="D42" s="4"/>
      <c r="E42" s="4"/>
      <c r="F42" s="4"/>
      <c r="G42" s="1"/>
      <c r="L42" s="41"/>
      <c r="M42" s="41"/>
      <c r="N42" s="41"/>
      <c r="O42" s="41"/>
      <c r="P42" s="41"/>
      <c r="AD42" s="2" t="s">
        <v>42</v>
      </c>
      <c r="AE42" s="15"/>
      <c r="AF42" s="15"/>
      <c r="AG42" s="15"/>
      <c r="AH42" s="1" t="e">
        <f>AH41^AH38</f>
        <v>#DIV/0!</v>
      </c>
      <c r="AM42" s="41"/>
      <c r="AN42" s="41"/>
      <c r="AO42" s="41"/>
      <c r="AP42" s="41"/>
      <c r="AQ42" s="41"/>
    </row>
    <row r="43" spans="3:43" x14ac:dyDescent="0.3">
      <c r="C43" s="10" t="s">
        <v>14</v>
      </c>
      <c r="D43" s="4"/>
      <c r="E43" s="4"/>
      <c r="F43" s="4"/>
      <c r="G43" s="13"/>
      <c r="L43" s="41"/>
      <c r="M43" s="41"/>
      <c r="N43" s="41"/>
      <c r="O43" s="41"/>
      <c r="P43" s="41"/>
      <c r="U43" s="32" t="s">
        <v>45</v>
      </c>
      <c r="V43" s="33"/>
      <c r="W43" s="33"/>
      <c r="X43" s="33"/>
      <c r="Y43" s="34"/>
      <c r="AD43" s="3" t="s">
        <v>5</v>
      </c>
      <c r="AE43" s="3"/>
      <c r="AF43" s="3"/>
      <c r="AG43" s="3"/>
      <c r="AH43" s="3" t="e">
        <f>AH42-1</f>
        <v>#DIV/0!</v>
      </c>
      <c r="AM43" s="41"/>
      <c r="AN43" s="41"/>
      <c r="AO43" s="41"/>
      <c r="AP43" s="41"/>
      <c r="AQ43" s="41"/>
    </row>
    <row r="44" spans="3:43" x14ac:dyDescent="0.3">
      <c r="C44" s="10" t="s">
        <v>15</v>
      </c>
      <c r="D44" s="4"/>
      <c r="E44" s="4"/>
      <c r="F44" s="4"/>
      <c r="G44" s="1"/>
      <c r="L44" s="10" t="s">
        <v>21</v>
      </c>
      <c r="M44" s="4"/>
      <c r="N44" s="4"/>
      <c r="O44" s="4"/>
      <c r="P44" s="1"/>
      <c r="U44" s="35"/>
      <c r="V44" s="36"/>
      <c r="W44" s="36"/>
      <c r="X44" s="36"/>
      <c r="Y44" s="37"/>
      <c r="AM44" s="10" t="s">
        <v>4</v>
      </c>
      <c r="AN44" s="15"/>
      <c r="AO44" s="15"/>
      <c r="AP44" s="15"/>
      <c r="AQ44" s="1"/>
    </row>
    <row r="45" spans="3:43" x14ac:dyDescent="0.3">
      <c r="C45" s="3" t="s">
        <v>21</v>
      </c>
      <c r="D45" s="3"/>
      <c r="E45" s="3"/>
      <c r="F45" s="3"/>
      <c r="G45" s="3">
        <f>G42*G44*G43</f>
        <v>0</v>
      </c>
      <c r="L45" s="10" t="s">
        <v>29</v>
      </c>
      <c r="M45" s="4"/>
      <c r="N45" s="4"/>
      <c r="O45" s="4"/>
      <c r="P45" s="13"/>
      <c r="U45" s="38"/>
      <c r="V45" s="39"/>
      <c r="W45" s="39"/>
      <c r="X45" s="39"/>
      <c r="Y45" s="40"/>
      <c r="AD45" s="41" t="s">
        <v>60</v>
      </c>
      <c r="AE45" s="41"/>
      <c r="AF45" s="41"/>
      <c r="AG45" s="41"/>
      <c r="AH45" s="41"/>
      <c r="AM45" s="10" t="s">
        <v>5</v>
      </c>
      <c r="AN45" s="15"/>
      <c r="AO45" s="15"/>
      <c r="AP45" s="15"/>
      <c r="AQ45" s="24"/>
    </row>
    <row r="46" spans="3:43" x14ac:dyDescent="0.3">
      <c r="L46" s="10" t="s">
        <v>30</v>
      </c>
      <c r="M46" s="4"/>
      <c r="N46" s="4"/>
      <c r="O46" s="4"/>
      <c r="P46" s="1"/>
      <c r="U46" s="10" t="s">
        <v>0</v>
      </c>
      <c r="V46" s="15"/>
      <c r="W46" s="15"/>
      <c r="X46" s="15"/>
      <c r="Y46" s="46">
        <v>4.4999999999999998E-2</v>
      </c>
      <c r="AD46" s="41"/>
      <c r="AE46" s="41"/>
      <c r="AF46" s="41"/>
      <c r="AG46" s="41"/>
      <c r="AH46" s="41"/>
      <c r="AM46" s="10" t="s">
        <v>6</v>
      </c>
      <c r="AN46" s="15"/>
      <c r="AO46" s="15"/>
      <c r="AP46" s="15"/>
      <c r="AQ46" s="1"/>
    </row>
    <row r="47" spans="3:43" x14ac:dyDescent="0.3">
      <c r="C47" s="41" t="s">
        <v>22</v>
      </c>
      <c r="D47" s="41"/>
      <c r="E47" s="41"/>
      <c r="F47" s="41"/>
      <c r="G47" s="41"/>
      <c r="L47" s="10" t="s">
        <v>6</v>
      </c>
      <c r="M47" s="4"/>
      <c r="N47" s="4"/>
      <c r="O47" s="4"/>
      <c r="P47" s="1"/>
      <c r="U47" s="10" t="s">
        <v>3</v>
      </c>
      <c r="V47" s="15"/>
      <c r="W47" s="15"/>
      <c r="X47" s="15"/>
      <c r="Y47" s="1">
        <v>180</v>
      </c>
      <c r="AD47" s="10" t="s">
        <v>61</v>
      </c>
      <c r="AE47" s="15"/>
      <c r="AF47" s="15"/>
      <c r="AG47" s="15"/>
      <c r="AH47" s="1"/>
      <c r="AM47" s="3" t="s">
        <v>7</v>
      </c>
      <c r="AN47" s="3"/>
      <c r="AO47" s="3"/>
      <c r="AP47" s="3"/>
      <c r="AQ47" s="3" t="e">
        <f>AQ44*(AQ45/(((1+AQ45)^AQ46)-1))</f>
        <v>#DIV/0!</v>
      </c>
    </row>
    <row r="48" spans="3:43" x14ac:dyDescent="0.3">
      <c r="C48" s="41"/>
      <c r="D48" s="41"/>
      <c r="E48" s="41"/>
      <c r="F48" s="41"/>
      <c r="G48" s="41"/>
      <c r="L48" s="3" t="s">
        <v>13</v>
      </c>
      <c r="M48" s="3"/>
      <c r="N48" s="3"/>
      <c r="O48" s="3"/>
      <c r="P48" s="3" t="e">
        <f>P44/(((1+(P45/P46))^P47)-1)</f>
        <v>#DIV/0!</v>
      </c>
      <c r="U48" s="10" t="s">
        <v>1</v>
      </c>
      <c r="V48" s="15"/>
      <c r="W48" s="15"/>
      <c r="X48" s="15"/>
      <c r="Y48" s="1">
        <v>360</v>
      </c>
      <c r="AD48" s="10" t="s">
        <v>58</v>
      </c>
      <c r="AE48" s="15"/>
      <c r="AF48" s="15"/>
      <c r="AG48" s="15"/>
      <c r="AH48" s="23"/>
      <c r="AM48" s="5" t="s">
        <v>8</v>
      </c>
      <c r="AN48" s="15"/>
      <c r="AO48" s="15"/>
      <c r="AP48" s="15"/>
      <c r="AQ48" s="24">
        <f>1+AQ45</f>
        <v>1</v>
      </c>
    </row>
    <row r="49" spans="3:43" ht="15" thickBot="1" x14ac:dyDescent="0.35">
      <c r="C49" s="41"/>
      <c r="D49" s="41"/>
      <c r="E49" s="41"/>
      <c r="F49" s="41"/>
      <c r="G49" s="41"/>
      <c r="L49" s="5" t="s">
        <v>31</v>
      </c>
      <c r="M49" s="4"/>
      <c r="N49" s="4"/>
      <c r="O49" s="4"/>
      <c r="P49" s="1" t="e">
        <f>P45/P46</f>
        <v>#DIV/0!</v>
      </c>
      <c r="U49" s="7" t="s">
        <v>2</v>
      </c>
      <c r="V49" s="7"/>
      <c r="W49" s="7"/>
      <c r="X49" s="7"/>
      <c r="Y49" s="7">
        <f>((1+Y46)^(Y47/Y48))-1</f>
        <v>2.2252415013043647E-2</v>
      </c>
      <c r="AD49" s="3" t="s">
        <v>60</v>
      </c>
      <c r="AE49" s="3"/>
      <c r="AF49" s="3"/>
      <c r="AG49" s="3"/>
      <c r="AH49" s="3">
        <f>AH47*AH48</f>
        <v>0</v>
      </c>
      <c r="AM49" s="5" t="s">
        <v>9</v>
      </c>
      <c r="AN49" s="15"/>
      <c r="AO49" s="15"/>
      <c r="AP49" s="15"/>
      <c r="AQ49" s="1">
        <f>AQ48^AQ46</f>
        <v>1</v>
      </c>
    </row>
    <row r="50" spans="3:43" x14ac:dyDescent="0.3">
      <c r="C50" s="10" t="s">
        <v>21</v>
      </c>
      <c r="D50" s="14"/>
      <c r="E50" s="14"/>
      <c r="F50" s="14"/>
      <c r="G50" s="1"/>
      <c r="L50" s="5" t="s">
        <v>38</v>
      </c>
      <c r="M50" s="4"/>
      <c r="N50" s="4"/>
      <c r="O50" s="4"/>
      <c r="P50" s="1" t="e">
        <f>1+P49</f>
        <v>#DIV/0!</v>
      </c>
      <c r="U50" s="16" t="s">
        <v>46</v>
      </c>
      <c r="V50" s="20"/>
      <c r="W50" s="20"/>
      <c r="X50" s="20"/>
      <c r="Y50" s="6">
        <f>1+Y46</f>
        <v>1.0449999999999999</v>
      </c>
      <c r="AM50" s="5" t="s">
        <v>11</v>
      </c>
      <c r="AN50" s="15"/>
      <c r="AO50" s="15"/>
      <c r="AP50" s="15"/>
      <c r="AQ50" s="1">
        <f>AQ49-1</f>
        <v>0</v>
      </c>
    </row>
    <row r="51" spans="3:43" x14ac:dyDescent="0.3">
      <c r="C51" s="10" t="s">
        <v>13</v>
      </c>
      <c r="D51" s="14"/>
      <c r="E51" s="14"/>
      <c r="F51" s="14"/>
      <c r="G51" s="1"/>
      <c r="L51" s="5" t="s">
        <v>33</v>
      </c>
      <c r="M51" s="4"/>
      <c r="N51" s="4"/>
      <c r="O51" s="4"/>
      <c r="P51" s="1" t="e">
        <f>P50^P47</f>
        <v>#DIV/0!</v>
      </c>
      <c r="U51" s="5" t="s">
        <v>47</v>
      </c>
      <c r="V51" s="15"/>
      <c r="W51" s="15"/>
      <c r="X51" s="15"/>
      <c r="Y51" s="1">
        <f>Y50^(Y47/Y48)</f>
        <v>1.0222524150130436</v>
      </c>
      <c r="AD51" s="41" t="s">
        <v>62</v>
      </c>
      <c r="AE51" s="41"/>
      <c r="AF51" s="41"/>
      <c r="AG51" s="41"/>
      <c r="AH51" s="41"/>
      <c r="AM51" s="5" t="s">
        <v>76</v>
      </c>
      <c r="AN51" s="15"/>
      <c r="AO51" s="15"/>
      <c r="AP51" s="15"/>
      <c r="AQ51" s="1" t="e">
        <f>AQ45/AQ50</f>
        <v>#DIV/0!</v>
      </c>
    </row>
    <row r="52" spans="3:43" x14ac:dyDescent="0.3">
      <c r="C52" s="10" t="s">
        <v>15</v>
      </c>
      <c r="D52" s="14"/>
      <c r="E52" s="14"/>
      <c r="F52" s="14"/>
      <c r="G52" s="1"/>
      <c r="L52" s="5" t="s">
        <v>39</v>
      </c>
      <c r="M52" s="4"/>
      <c r="N52" s="4"/>
      <c r="O52" s="4"/>
      <c r="P52" s="1" t="e">
        <f>P51-1</f>
        <v>#DIV/0!</v>
      </c>
      <c r="U52" s="3" t="s">
        <v>2</v>
      </c>
      <c r="V52" s="3"/>
      <c r="W52" s="3"/>
      <c r="X52" s="3"/>
      <c r="Y52" s="3">
        <f>Y51-1</f>
        <v>2.2252415013043647E-2</v>
      </c>
      <c r="AD52" s="41"/>
      <c r="AE52" s="41"/>
      <c r="AF52" s="41"/>
      <c r="AG52" s="41"/>
      <c r="AH52" s="41"/>
      <c r="AM52" s="3" t="s">
        <v>7</v>
      </c>
      <c r="AN52" s="3"/>
      <c r="AO52" s="3"/>
      <c r="AP52" s="3"/>
      <c r="AQ52" s="3" t="e">
        <f>AQ51*AQ44</f>
        <v>#DIV/0!</v>
      </c>
    </row>
    <row r="53" spans="3:43" x14ac:dyDescent="0.3">
      <c r="C53" s="3" t="s">
        <v>14</v>
      </c>
      <c r="D53" s="3"/>
      <c r="E53" s="3"/>
      <c r="F53" s="3"/>
      <c r="G53" s="3" t="e">
        <f>G50/(G51*G52)</f>
        <v>#DIV/0!</v>
      </c>
      <c r="L53" s="3" t="s">
        <v>13</v>
      </c>
      <c r="M53" s="3"/>
      <c r="N53" s="3"/>
      <c r="O53" s="3"/>
      <c r="P53" s="3" t="e">
        <f>P44/P52</f>
        <v>#DIV/0!</v>
      </c>
      <c r="AD53" s="10" t="s">
        <v>61</v>
      </c>
      <c r="AE53" s="15"/>
      <c r="AF53" s="15"/>
      <c r="AG53" s="15"/>
      <c r="AH53" s="1"/>
    </row>
    <row r="54" spans="3:43" x14ac:dyDescent="0.3">
      <c r="C54" s="5" t="s">
        <v>23</v>
      </c>
      <c r="D54" s="15"/>
      <c r="E54" s="15"/>
      <c r="F54" s="15"/>
      <c r="G54" s="1">
        <f>G51*G52</f>
        <v>0</v>
      </c>
      <c r="U54" s="32" t="s">
        <v>28</v>
      </c>
      <c r="V54" s="33"/>
      <c r="W54" s="33"/>
      <c r="X54" s="33"/>
      <c r="Y54" s="34"/>
      <c r="AD54" s="10" t="s">
        <v>60</v>
      </c>
      <c r="AE54" s="15"/>
      <c r="AF54" s="15"/>
      <c r="AG54" s="15"/>
      <c r="AH54" s="1"/>
      <c r="AM54" s="32" t="s">
        <v>71</v>
      </c>
      <c r="AN54" s="33"/>
      <c r="AO54" s="33"/>
      <c r="AP54" s="33"/>
      <c r="AQ54" s="34"/>
    </row>
    <row r="55" spans="3:43" x14ac:dyDescent="0.3">
      <c r="C55" s="3" t="s">
        <v>14</v>
      </c>
      <c r="D55" s="3"/>
      <c r="E55" s="3"/>
      <c r="F55" s="3"/>
      <c r="G55" s="3" t="e">
        <f>G50/G54</f>
        <v>#DIV/0!</v>
      </c>
      <c r="L55" s="32" t="s">
        <v>35</v>
      </c>
      <c r="M55" s="33"/>
      <c r="N55" s="33"/>
      <c r="O55" s="33"/>
      <c r="P55" s="34"/>
      <c r="U55" s="35"/>
      <c r="V55" s="36"/>
      <c r="W55" s="36"/>
      <c r="X55" s="36"/>
      <c r="Y55" s="37"/>
      <c r="AD55" s="3" t="s">
        <v>62</v>
      </c>
      <c r="AE55" s="3"/>
      <c r="AF55" s="3"/>
      <c r="AG55" s="3"/>
      <c r="AH55" s="3">
        <f>AH53-AH54</f>
        <v>0</v>
      </c>
      <c r="AM55" s="35"/>
      <c r="AN55" s="36"/>
      <c r="AO55" s="36"/>
      <c r="AP55" s="36"/>
      <c r="AQ55" s="37"/>
    </row>
    <row r="56" spans="3:43" x14ac:dyDescent="0.3">
      <c r="L56" s="35"/>
      <c r="M56" s="36"/>
      <c r="N56" s="36"/>
      <c r="O56" s="36"/>
      <c r="P56" s="37"/>
      <c r="U56" s="38"/>
      <c r="V56" s="39"/>
      <c r="W56" s="39"/>
      <c r="X56" s="39"/>
      <c r="Y56" s="40"/>
      <c r="AM56" s="42"/>
      <c r="AN56" s="43"/>
      <c r="AO56" s="43"/>
      <c r="AP56" s="43"/>
      <c r="AQ56" s="44"/>
    </row>
    <row r="57" spans="3:43" x14ac:dyDescent="0.3">
      <c r="C57" s="41" t="s">
        <v>22</v>
      </c>
      <c r="D57" s="41"/>
      <c r="E57" s="41"/>
      <c r="F57" s="41"/>
      <c r="G57" s="41"/>
      <c r="L57" s="42"/>
      <c r="M57" s="43"/>
      <c r="N57" s="43"/>
      <c r="O57" s="43"/>
      <c r="P57" s="44"/>
      <c r="U57" s="10" t="s">
        <v>13</v>
      </c>
      <c r="V57" s="15"/>
      <c r="W57" s="15"/>
      <c r="X57" s="15"/>
      <c r="Y57" s="1"/>
      <c r="AD57" s="41" t="s">
        <v>62</v>
      </c>
      <c r="AE57" s="41"/>
      <c r="AF57" s="41"/>
      <c r="AG57" s="41"/>
      <c r="AH57" s="41"/>
      <c r="AM57" s="38"/>
      <c r="AN57" s="39"/>
      <c r="AO57" s="39"/>
      <c r="AP57" s="39"/>
      <c r="AQ57" s="40"/>
    </row>
    <row r="58" spans="3:43" x14ac:dyDescent="0.3">
      <c r="C58" s="41"/>
      <c r="D58" s="41"/>
      <c r="E58" s="41"/>
      <c r="F58" s="41"/>
      <c r="G58" s="41"/>
      <c r="L58" s="38"/>
      <c r="M58" s="39"/>
      <c r="N58" s="39"/>
      <c r="O58" s="39"/>
      <c r="P58" s="40"/>
      <c r="U58" s="10" t="s">
        <v>5</v>
      </c>
      <c r="V58" s="15"/>
      <c r="W58" s="15"/>
      <c r="X58" s="15"/>
      <c r="Y58" s="13"/>
      <c r="AD58" s="41"/>
      <c r="AE58" s="41"/>
      <c r="AF58" s="41"/>
      <c r="AG58" s="41"/>
      <c r="AH58" s="41"/>
      <c r="AM58" s="10" t="s">
        <v>13</v>
      </c>
      <c r="AN58" s="15"/>
      <c r="AO58" s="15"/>
      <c r="AP58" s="15"/>
      <c r="AQ58" s="1"/>
    </row>
    <row r="59" spans="3:43" x14ac:dyDescent="0.3">
      <c r="C59" s="41"/>
      <c r="D59" s="41"/>
      <c r="E59" s="41"/>
      <c r="F59" s="41"/>
      <c r="G59" s="41"/>
      <c r="L59" s="10" t="s">
        <v>4</v>
      </c>
      <c r="M59" s="4"/>
      <c r="N59" s="4"/>
      <c r="O59" s="4"/>
      <c r="P59" s="1"/>
      <c r="U59" s="10" t="s">
        <v>48</v>
      </c>
      <c r="V59" s="15"/>
      <c r="W59" s="15"/>
      <c r="X59" s="15"/>
      <c r="Y59" s="1"/>
      <c r="AD59" s="10" t="s">
        <v>61</v>
      </c>
      <c r="AE59" s="15"/>
      <c r="AF59" s="15"/>
      <c r="AG59" s="15"/>
      <c r="AH59" s="1"/>
      <c r="AM59" s="10" t="s">
        <v>5</v>
      </c>
      <c r="AN59" s="15"/>
      <c r="AO59" s="15"/>
      <c r="AP59" s="15"/>
      <c r="AQ59" s="23"/>
    </row>
    <row r="60" spans="3:43" x14ac:dyDescent="0.3">
      <c r="C60" s="41"/>
      <c r="D60" s="41"/>
      <c r="E60" s="41"/>
      <c r="F60" s="41"/>
      <c r="G60" s="41"/>
      <c r="L60" s="10" t="s">
        <v>13</v>
      </c>
      <c r="M60" s="4"/>
      <c r="N60" s="4"/>
      <c r="O60" s="4"/>
      <c r="P60" s="1"/>
      <c r="U60" s="10" t="s">
        <v>49</v>
      </c>
      <c r="V60" s="15"/>
      <c r="W60" s="15"/>
      <c r="X60" s="15"/>
      <c r="Y60" s="1"/>
      <c r="AD60" s="10" t="s">
        <v>58</v>
      </c>
      <c r="AE60" s="15"/>
      <c r="AF60" s="15"/>
      <c r="AG60" s="15"/>
      <c r="AH60" s="1"/>
      <c r="AM60" s="10" t="s">
        <v>6</v>
      </c>
      <c r="AN60" s="15"/>
      <c r="AO60" s="15"/>
      <c r="AP60" s="15"/>
      <c r="AQ60" s="1"/>
    </row>
    <row r="61" spans="3:43" ht="15" thickBot="1" x14ac:dyDescent="0.35">
      <c r="C61" s="10" t="s">
        <v>4</v>
      </c>
      <c r="D61" s="14"/>
      <c r="E61" s="14"/>
      <c r="F61" s="14"/>
      <c r="G61" s="1"/>
      <c r="L61" s="10" t="s">
        <v>30</v>
      </c>
      <c r="M61" s="4"/>
      <c r="N61" s="4"/>
      <c r="O61" s="4"/>
      <c r="P61" s="1"/>
      <c r="U61" s="7" t="s">
        <v>4</v>
      </c>
      <c r="V61" s="7"/>
      <c r="W61" s="7"/>
      <c r="X61" s="7"/>
      <c r="Y61" s="7" t="e">
        <f>Y57*((1+Y58)^(Y59/Y60))</f>
        <v>#DIV/0!</v>
      </c>
      <c r="AD61" s="7" t="s">
        <v>62</v>
      </c>
      <c r="AE61" s="7"/>
      <c r="AF61" s="7"/>
      <c r="AG61" s="7"/>
      <c r="AH61" s="7">
        <f>AH59*(1-AH60)</f>
        <v>0</v>
      </c>
      <c r="AM61" s="7" t="s">
        <v>72</v>
      </c>
      <c r="AN61" s="7"/>
      <c r="AO61" s="7"/>
      <c r="AP61" s="7"/>
      <c r="AQ61" s="7" t="e">
        <f>AQ58*((AQ59*((1+AQ59)^(AQ60-1)))/(((1+AQ59)^AQ60)-1))</f>
        <v>#DIV/0!</v>
      </c>
    </row>
    <row r="62" spans="3:43" x14ac:dyDescent="0.3">
      <c r="C62" s="10" t="s">
        <v>13</v>
      </c>
      <c r="D62" s="14"/>
      <c r="E62" s="14"/>
      <c r="F62" s="14"/>
      <c r="G62" s="1"/>
      <c r="L62" s="10" t="s">
        <v>6</v>
      </c>
      <c r="M62" s="4"/>
      <c r="N62" s="4"/>
      <c r="O62" s="4"/>
      <c r="P62" s="1"/>
      <c r="U62" s="16" t="s">
        <v>8</v>
      </c>
      <c r="V62" s="20"/>
      <c r="W62" s="20"/>
      <c r="X62" s="20"/>
      <c r="Y62" s="6">
        <f>1+Y58</f>
        <v>1</v>
      </c>
      <c r="AD62" s="6" t="s">
        <v>59</v>
      </c>
      <c r="AE62" s="20"/>
      <c r="AF62" s="20"/>
      <c r="AG62" s="20"/>
      <c r="AH62" s="6">
        <f>1-AH60</f>
        <v>1</v>
      </c>
      <c r="AM62" s="16" t="s">
        <v>8</v>
      </c>
      <c r="AN62" s="20"/>
      <c r="AO62" s="20"/>
      <c r="AP62" s="20"/>
      <c r="AQ62" s="30">
        <f>1+AQ59</f>
        <v>1</v>
      </c>
    </row>
    <row r="63" spans="3:43" x14ac:dyDescent="0.3">
      <c r="C63" s="10" t="s">
        <v>15</v>
      </c>
      <c r="D63" s="14"/>
      <c r="E63" s="14"/>
      <c r="F63" s="14"/>
      <c r="G63" s="1"/>
      <c r="L63" s="3" t="s">
        <v>35</v>
      </c>
      <c r="M63" s="3"/>
      <c r="N63" s="3"/>
      <c r="O63" s="3"/>
      <c r="P63" s="3" t="e">
        <f>P61*(POWER((P59/P60),(1/P62))-1)</f>
        <v>#DIV/0!</v>
      </c>
      <c r="U63" s="5" t="s">
        <v>50</v>
      </c>
      <c r="V63" s="15"/>
      <c r="W63" s="15"/>
      <c r="X63" s="15"/>
      <c r="Y63" s="1" t="e">
        <f>Y62^(Y59/Y60)</f>
        <v>#DIV/0!</v>
      </c>
      <c r="AD63" s="3" t="s">
        <v>62</v>
      </c>
      <c r="AE63" s="3"/>
      <c r="AF63" s="3"/>
      <c r="AG63" s="3"/>
      <c r="AH63" s="3">
        <f>AH59*AH62</f>
        <v>0</v>
      </c>
      <c r="AM63" s="5" t="s">
        <v>74</v>
      </c>
      <c r="AN63" s="20"/>
      <c r="AO63" s="20"/>
      <c r="AP63" s="20"/>
      <c r="AQ63" s="30">
        <f>AQ62^(AQ60-1)</f>
        <v>1</v>
      </c>
    </row>
    <row r="64" spans="3:43" x14ac:dyDescent="0.3">
      <c r="C64" s="12" t="s">
        <v>14</v>
      </c>
      <c r="D64" s="12"/>
      <c r="E64" s="12"/>
      <c r="F64" s="12"/>
      <c r="G64" s="12" t="e">
        <f>((G61/G62)-1)/G63</f>
        <v>#DIV/0!</v>
      </c>
      <c r="L64" s="10" t="s">
        <v>24</v>
      </c>
      <c r="M64" s="4"/>
      <c r="N64" s="4"/>
      <c r="O64" s="4"/>
      <c r="P64" s="1" t="e">
        <f>P59/P60</f>
        <v>#DIV/0!</v>
      </c>
      <c r="U64" s="3" t="s">
        <v>4</v>
      </c>
      <c r="V64" s="3"/>
      <c r="W64" s="3"/>
      <c r="X64" s="3"/>
      <c r="Y64" s="3" t="e">
        <f>Y57*Y63</f>
        <v>#DIV/0!</v>
      </c>
      <c r="AM64" s="5" t="s">
        <v>9</v>
      </c>
      <c r="AN64" s="15"/>
      <c r="AO64" s="15"/>
      <c r="AP64" s="15"/>
      <c r="AQ64" s="1">
        <f>AQ62^AQ60</f>
        <v>1</v>
      </c>
    </row>
    <row r="65" spans="3:43" x14ac:dyDescent="0.3">
      <c r="C65" s="10" t="s">
        <v>24</v>
      </c>
      <c r="D65" s="14"/>
      <c r="E65" s="14"/>
      <c r="F65" s="14"/>
      <c r="G65" s="1" t="e">
        <f>G61/G62</f>
        <v>#DIV/0!</v>
      </c>
      <c r="L65" s="10" t="s">
        <v>36</v>
      </c>
      <c r="M65" s="4"/>
      <c r="N65" s="4"/>
      <c r="O65" s="4"/>
      <c r="P65" s="1" t="e">
        <f>POWER(P64,(1/P62))</f>
        <v>#DIV/0!</v>
      </c>
      <c r="AM65" s="5" t="s">
        <v>11</v>
      </c>
      <c r="AN65" s="15"/>
      <c r="AO65" s="15"/>
      <c r="AP65" s="15"/>
      <c r="AQ65" s="1">
        <f>AQ64-1</f>
        <v>0</v>
      </c>
    </row>
    <row r="66" spans="3:43" x14ac:dyDescent="0.3">
      <c r="C66" s="10" t="s">
        <v>25</v>
      </c>
      <c r="D66" s="14"/>
      <c r="E66" s="14"/>
      <c r="F66" s="14"/>
      <c r="G66" s="1" t="e">
        <f>G65-1</f>
        <v>#DIV/0!</v>
      </c>
      <c r="L66" s="10" t="s">
        <v>37</v>
      </c>
      <c r="M66" s="4"/>
      <c r="N66" s="4"/>
      <c r="O66" s="4"/>
      <c r="P66" s="1" t="e">
        <f>P65-1</f>
        <v>#DIV/0!</v>
      </c>
      <c r="U66" s="32" t="s">
        <v>18</v>
      </c>
      <c r="V66" s="33"/>
      <c r="W66" s="33"/>
      <c r="X66" s="33"/>
      <c r="Y66" s="34"/>
      <c r="AM66" s="5" t="s">
        <v>75</v>
      </c>
      <c r="AN66" s="15"/>
      <c r="AO66" s="15"/>
      <c r="AP66" s="15"/>
      <c r="AQ66" s="31">
        <f>AQ63*AQ59</f>
        <v>0</v>
      </c>
    </row>
    <row r="67" spans="3:43" ht="15" thickBot="1" x14ac:dyDescent="0.35">
      <c r="C67" s="7" t="s">
        <v>14</v>
      </c>
      <c r="D67" s="7"/>
      <c r="E67" s="7"/>
      <c r="F67" s="7"/>
      <c r="G67" s="7" t="e">
        <f>G66/G63</f>
        <v>#DIV/0!</v>
      </c>
      <c r="L67" s="3" t="s">
        <v>35</v>
      </c>
      <c r="M67" s="3"/>
      <c r="N67" s="3"/>
      <c r="O67" s="3"/>
      <c r="P67" s="3" t="e">
        <f>P66*P61</f>
        <v>#DIV/0!</v>
      </c>
      <c r="U67" s="35"/>
      <c r="V67" s="36"/>
      <c r="W67" s="36"/>
      <c r="X67" s="36"/>
      <c r="Y67" s="37"/>
      <c r="AM67" s="5" t="s">
        <v>73</v>
      </c>
      <c r="AN67" s="15"/>
      <c r="AO67" s="15"/>
      <c r="AP67" s="15"/>
      <c r="AQ67" s="1" t="e">
        <f>AQ66/AQ65</f>
        <v>#DIV/0!</v>
      </c>
    </row>
    <row r="68" spans="3:43" x14ac:dyDescent="0.3">
      <c r="U68" s="42"/>
      <c r="V68" s="43"/>
      <c r="W68" s="43"/>
      <c r="X68" s="43"/>
      <c r="Y68" s="44"/>
      <c r="AM68" s="3" t="s">
        <v>72</v>
      </c>
      <c r="AN68" s="3"/>
      <c r="AO68" s="3"/>
      <c r="AP68" s="3"/>
      <c r="AQ68" s="3" t="e">
        <f>AQ67*AQ58</f>
        <v>#DIV/0!</v>
      </c>
    </row>
    <row r="69" spans="3:43" x14ac:dyDescent="0.3">
      <c r="C69" s="41" t="s">
        <v>26</v>
      </c>
      <c r="D69" s="41"/>
      <c r="E69" s="41"/>
      <c r="F69" s="41"/>
      <c r="G69" s="41"/>
      <c r="U69" s="38"/>
      <c r="V69" s="39"/>
      <c r="W69" s="39"/>
      <c r="X69" s="39"/>
      <c r="Y69" s="40"/>
    </row>
    <row r="70" spans="3:43" x14ac:dyDescent="0.3">
      <c r="C70" s="41"/>
      <c r="D70" s="41"/>
      <c r="E70" s="41"/>
      <c r="F70" s="41"/>
      <c r="G70" s="41"/>
      <c r="U70" s="10" t="s">
        <v>4</v>
      </c>
      <c r="V70" s="15"/>
      <c r="W70" s="15"/>
      <c r="X70" s="15"/>
      <c r="Y70" s="1"/>
      <c r="AM70" s="41" t="s">
        <v>71</v>
      </c>
      <c r="AN70" s="41"/>
      <c r="AO70" s="41"/>
      <c r="AP70" s="41"/>
      <c r="AQ70" s="41"/>
    </row>
    <row r="71" spans="3:43" x14ac:dyDescent="0.3">
      <c r="C71" s="41"/>
      <c r="D71" s="41"/>
      <c r="E71" s="41"/>
      <c r="F71" s="41"/>
      <c r="G71" s="41"/>
      <c r="U71" s="10" t="s">
        <v>5</v>
      </c>
      <c r="V71" s="15"/>
      <c r="W71" s="15"/>
      <c r="X71" s="15"/>
      <c r="Y71" s="13"/>
      <c r="AM71" s="41"/>
      <c r="AN71" s="41"/>
      <c r="AO71" s="41"/>
      <c r="AP71" s="41"/>
      <c r="AQ71" s="41"/>
    </row>
    <row r="72" spans="3:43" x14ac:dyDescent="0.3">
      <c r="C72" s="41"/>
      <c r="D72" s="41"/>
      <c r="E72" s="41"/>
      <c r="F72" s="41"/>
      <c r="G72" s="41"/>
      <c r="U72" s="10" t="s">
        <v>48</v>
      </c>
      <c r="V72" s="15"/>
      <c r="W72" s="15"/>
      <c r="X72" s="15"/>
      <c r="Y72" s="1"/>
      <c r="AM72" s="41"/>
      <c r="AN72" s="41"/>
      <c r="AO72" s="41"/>
      <c r="AP72" s="41"/>
      <c r="AQ72" s="41"/>
    </row>
    <row r="73" spans="3:43" x14ac:dyDescent="0.3">
      <c r="C73" s="10" t="s">
        <v>4</v>
      </c>
      <c r="D73" s="14"/>
      <c r="E73" s="14"/>
      <c r="F73" s="14"/>
      <c r="G73" s="1"/>
      <c r="U73" s="10" t="s">
        <v>51</v>
      </c>
      <c r="V73" s="15"/>
      <c r="W73" s="15"/>
      <c r="X73" s="15"/>
      <c r="Y73" s="1"/>
      <c r="AM73" s="41"/>
      <c r="AN73" s="41"/>
      <c r="AO73" s="41"/>
      <c r="AP73" s="41"/>
      <c r="AQ73" s="41"/>
    </row>
    <row r="74" spans="3:43" ht="15" thickBot="1" x14ac:dyDescent="0.35">
      <c r="C74" s="10" t="s">
        <v>13</v>
      </c>
      <c r="D74" s="14"/>
      <c r="E74" s="14"/>
      <c r="F74" s="14"/>
      <c r="G74" s="1"/>
      <c r="U74" s="7" t="s">
        <v>13</v>
      </c>
      <c r="V74" s="7"/>
      <c r="W74" s="7"/>
      <c r="X74" s="7"/>
      <c r="Y74" s="7" t="e">
        <f>Y70/((1+Y71)^(Y72/Y73))</f>
        <v>#DIV/0!</v>
      </c>
      <c r="AM74" s="10" t="s">
        <v>7</v>
      </c>
      <c r="AN74" s="15"/>
      <c r="AO74" s="15"/>
      <c r="AP74" s="15"/>
      <c r="AQ74" s="1"/>
    </row>
    <row r="75" spans="3:43" x14ac:dyDescent="0.3">
      <c r="C75" s="10" t="s">
        <v>14</v>
      </c>
      <c r="D75" s="14"/>
      <c r="E75" s="14"/>
      <c r="F75" s="14"/>
      <c r="G75" s="13"/>
      <c r="U75" s="6" t="s">
        <v>8</v>
      </c>
      <c r="V75" s="20"/>
      <c r="W75" s="20"/>
      <c r="X75" s="20"/>
      <c r="Y75" s="6">
        <f>1+Y71</f>
        <v>1</v>
      </c>
      <c r="AM75" s="10" t="s">
        <v>5</v>
      </c>
      <c r="AN75" s="15"/>
      <c r="AO75" s="15"/>
      <c r="AP75" s="15"/>
      <c r="AQ75" s="22"/>
    </row>
    <row r="76" spans="3:43" ht="15" thickBot="1" x14ac:dyDescent="0.35">
      <c r="C76" s="12" t="s">
        <v>15</v>
      </c>
      <c r="D76" s="12"/>
      <c r="E76" s="12"/>
      <c r="F76" s="12"/>
      <c r="G76" s="12" t="e">
        <f>((G73/G74)-1)/G75</f>
        <v>#DIV/0!</v>
      </c>
      <c r="U76" s="5" t="s">
        <v>50</v>
      </c>
      <c r="V76" s="15"/>
      <c r="W76" s="15"/>
      <c r="X76" s="15"/>
      <c r="Y76" s="1" t="e">
        <f>Y75^(Y72/Y73)</f>
        <v>#DIV/0!</v>
      </c>
      <c r="AM76" s="7" t="s">
        <v>72</v>
      </c>
      <c r="AN76" s="7"/>
      <c r="AO76" s="7"/>
      <c r="AP76" s="7"/>
      <c r="AQ76" s="7">
        <f>AQ74/(1+AQ75)</f>
        <v>0</v>
      </c>
    </row>
    <row r="77" spans="3:43" x14ac:dyDescent="0.3">
      <c r="C77" s="10" t="s">
        <v>24</v>
      </c>
      <c r="D77" s="14"/>
      <c r="E77" s="14"/>
      <c r="F77" s="14"/>
      <c r="G77" s="1" t="e">
        <f>G73/G74</f>
        <v>#DIV/0!</v>
      </c>
      <c r="U77" s="3" t="s">
        <v>13</v>
      </c>
      <c r="V77" s="3"/>
      <c r="W77" s="3"/>
      <c r="X77" s="3"/>
      <c r="Y77" s="3" t="e">
        <f>Y70/Y76</f>
        <v>#DIV/0!</v>
      </c>
      <c r="AM77" s="6" t="s">
        <v>8</v>
      </c>
      <c r="AN77" s="6"/>
      <c r="AO77" s="6"/>
      <c r="AP77" s="6"/>
      <c r="AQ77" s="6">
        <f>1+AQ75</f>
        <v>1</v>
      </c>
    </row>
    <row r="78" spans="3:43" x14ac:dyDescent="0.3">
      <c r="C78" s="10" t="s">
        <v>25</v>
      </c>
      <c r="D78" s="14"/>
      <c r="E78" s="14"/>
      <c r="F78" s="14"/>
      <c r="G78" s="1" t="e">
        <f>G77-1</f>
        <v>#DIV/0!</v>
      </c>
      <c r="AM78" s="3" t="s">
        <v>72</v>
      </c>
      <c r="AN78" s="3"/>
      <c r="AO78" s="3"/>
      <c r="AP78" s="3"/>
      <c r="AQ78" s="3">
        <f>AQ74/AQ77</f>
        <v>0</v>
      </c>
    </row>
    <row r="79" spans="3:43" ht="15" thickBot="1" x14ac:dyDescent="0.35">
      <c r="C79" s="7" t="s">
        <v>15</v>
      </c>
      <c r="D79" s="7"/>
      <c r="E79" s="7"/>
      <c r="F79" s="7"/>
      <c r="G79" s="7" t="e">
        <f>G78/G75</f>
        <v>#DIV/0!</v>
      </c>
      <c r="U79" s="32" t="s">
        <v>18</v>
      </c>
      <c r="V79" s="33"/>
      <c r="W79" s="33"/>
      <c r="X79" s="33"/>
      <c r="Y79" s="34"/>
    </row>
    <row r="80" spans="3:43" x14ac:dyDescent="0.3">
      <c r="U80" s="35"/>
      <c r="V80" s="36"/>
      <c r="W80" s="36"/>
      <c r="X80" s="36"/>
      <c r="Y80" s="37"/>
      <c r="AM80" s="32" t="s">
        <v>28</v>
      </c>
      <c r="AN80" s="33"/>
      <c r="AO80" s="33"/>
      <c r="AP80" s="33"/>
      <c r="AQ80" s="34"/>
    </row>
    <row r="81" spans="21:43" x14ac:dyDescent="0.3">
      <c r="U81" s="42"/>
      <c r="V81" s="43"/>
      <c r="W81" s="43"/>
      <c r="X81" s="43"/>
      <c r="Y81" s="44"/>
      <c r="AM81" s="35"/>
      <c r="AN81" s="36"/>
      <c r="AO81" s="36"/>
      <c r="AP81" s="36"/>
      <c r="AQ81" s="37"/>
    </row>
    <row r="82" spans="21:43" x14ac:dyDescent="0.3">
      <c r="U82" s="38"/>
      <c r="V82" s="39"/>
      <c r="W82" s="39"/>
      <c r="X82" s="39"/>
      <c r="Y82" s="40"/>
      <c r="AM82" s="38"/>
      <c r="AN82" s="39"/>
      <c r="AO82" s="39"/>
      <c r="AP82" s="39"/>
      <c r="AQ82" s="40"/>
    </row>
    <row r="83" spans="21:43" x14ac:dyDescent="0.3">
      <c r="U83" s="10" t="s">
        <v>21</v>
      </c>
      <c r="V83" s="15"/>
      <c r="W83" s="15"/>
      <c r="X83" s="15"/>
      <c r="Y83" s="1"/>
      <c r="AM83" s="10" t="s">
        <v>13</v>
      </c>
      <c r="AN83" s="15"/>
      <c r="AO83" s="15"/>
      <c r="AP83" s="15"/>
      <c r="AQ83" s="1"/>
    </row>
    <row r="84" spans="21:43" x14ac:dyDescent="0.3">
      <c r="U84" s="10" t="s">
        <v>5</v>
      </c>
      <c r="V84" s="15"/>
      <c r="W84" s="15"/>
      <c r="X84" s="15"/>
      <c r="Y84" s="13"/>
      <c r="AM84" s="10" t="s">
        <v>5</v>
      </c>
      <c r="AN84" s="15"/>
      <c r="AO84" s="15"/>
      <c r="AP84" s="15"/>
      <c r="AQ84" s="13"/>
    </row>
    <row r="85" spans="21:43" x14ac:dyDescent="0.3">
      <c r="U85" s="10" t="s">
        <v>48</v>
      </c>
      <c r="V85" s="15"/>
      <c r="W85" s="15"/>
      <c r="X85" s="15"/>
      <c r="Y85" s="1"/>
      <c r="AM85" s="10" t="s">
        <v>48</v>
      </c>
      <c r="AN85" s="15"/>
      <c r="AO85" s="15"/>
      <c r="AP85" s="15"/>
      <c r="AQ85" s="1"/>
    </row>
    <row r="86" spans="21:43" x14ac:dyDescent="0.3">
      <c r="U86" s="10" t="s">
        <v>49</v>
      </c>
      <c r="V86" s="15"/>
      <c r="W86" s="15"/>
      <c r="X86" s="15"/>
      <c r="Y86" s="1"/>
      <c r="AM86" s="10" t="s">
        <v>49</v>
      </c>
      <c r="AN86" s="15"/>
      <c r="AO86" s="15"/>
      <c r="AP86" s="15"/>
      <c r="AQ86" s="1"/>
    </row>
    <row r="87" spans="21:43" ht="15" thickBot="1" x14ac:dyDescent="0.35">
      <c r="U87" s="12" t="s">
        <v>13</v>
      </c>
      <c r="V87" s="12"/>
      <c r="W87" s="12"/>
      <c r="X87" s="12"/>
      <c r="Y87" s="12" t="e">
        <f>Y83/((1+Y84)^((Y85/Y86))-1)</f>
        <v>#DIV/0!</v>
      </c>
      <c r="AM87" s="7" t="s">
        <v>4</v>
      </c>
      <c r="AN87" s="7"/>
      <c r="AO87" s="7"/>
      <c r="AP87" s="7"/>
      <c r="AQ87" s="7" t="e">
        <f>AQ83*((1+AQ84)^(AQ85/AQ86))</f>
        <v>#DIV/0!</v>
      </c>
    </row>
    <row r="88" spans="21:43" x14ac:dyDescent="0.3">
      <c r="U88" s="5" t="s">
        <v>53</v>
      </c>
      <c r="V88" s="15"/>
      <c r="W88" s="15"/>
      <c r="X88" s="15"/>
      <c r="Y88" s="1" t="e">
        <f>Y85/Y86</f>
        <v>#DIV/0!</v>
      </c>
      <c r="AM88" s="16" t="s">
        <v>8</v>
      </c>
      <c r="AN88" s="20"/>
      <c r="AO88" s="20"/>
      <c r="AP88" s="20"/>
      <c r="AQ88" s="6">
        <f>1+AQ84</f>
        <v>1</v>
      </c>
    </row>
    <row r="89" spans="21:43" x14ac:dyDescent="0.3">
      <c r="U89" s="5" t="s">
        <v>8</v>
      </c>
      <c r="V89" s="15"/>
      <c r="W89" s="15"/>
      <c r="X89" s="15"/>
      <c r="Y89" s="1">
        <f>1+Y84</f>
        <v>1</v>
      </c>
      <c r="AM89" s="5" t="s">
        <v>50</v>
      </c>
      <c r="AN89" s="15"/>
      <c r="AO89" s="15"/>
      <c r="AP89" s="15"/>
      <c r="AQ89" s="1" t="e">
        <f>AQ88^(AQ85/AQ86)</f>
        <v>#DIV/0!</v>
      </c>
    </row>
    <row r="90" spans="21:43" x14ac:dyDescent="0.3">
      <c r="U90" s="5" t="s">
        <v>54</v>
      </c>
      <c r="V90" s="15"/>
      <c r="W90" s="15"/>
      <c r="X90" s="15"/>
      <c r="Y90" t="e">
        <f>Y89^Y88</f>
        <v>#DIV/0!</v>
      </c>
      <c r="AM90" s="3" t="s">
        <v>4</v>
      </c>
      <c r="AN90" s="3"/>
      <c r="AO90" s="3"/>
      <c r="AP90" s="3"/>
      <c r="AQ90" s="3" t="e">
        <f>AQ83*AQ89</f>
        <v>#DIV/0!</v>
      </c>
    </row>
    <row r="91" spans="21:43" x14ac:dyDescent="0.3">
      <c r="U91" s="5" t="s">
        <v>55</v>
      </c>
      <c r="V91" s="15"/>
      <c r="W91" s="15"/>
      <c r="X91" s="15"/>
      <c r="Y91" s="1" t="e">
        <f>Y90-1</f>
        <v>#DIV/0!</v>
      </c>
    </row>
    <row r="92" spans="21:43" x14ac:dyDescent="0.3">
      <c r="U92" s="3" t="s">
        <v>13</v>
      </c>
      <c r="V92" s="3"/>
      <c r="W92" s="3"/>
      <c r="X92" s="3"/>
      <c r="Y92" s="3" t="e">
        <f>Y83/Y91</f>
        <v>#DIV/0!</v>
      </c>
      <c r="AM92" s="32" t="s">
        <v>28</v>
      </c>
      <c r="AN92" s="33"/>
      <c r="AO92" s="33"/>
      <c r="AP92" s="33"/>
      <c r="AQ92" s="34"/>
    </row>
    <row r="93" spans="21:43" x14ac:dyDescent="0.3">
      <c r="AM93" s="35"/>
      <c r="AN93" s="36"/>
      <c r="AO93" s="36"/>
      <c r="AP93" s="36"/>
      <c r="AQ93" s="37"/>
    </row>
    <row r="94" spans="21:43" x14ac:dyDescent="0.3">
      <c r="AM94" s="38"/>
      <c r="AN94" s="39"/>
      <c r="AO94" s="39"/>
      <c r="AP94" s="39"/>
      <c r="AQ94" s="40"/>
    </row>
    <row r="95" spans="21:43" x14ac:dyDescent="0.3">
      <c r="AM95" s="10" t="s">
        <v>5</v>
      </c>
      <c r="AN95" s="15"/>
      <c r="AO95" s="15"/>
      <c r="AP95" s="15"/>
      <c r="AQ95" s="23"/>
    </row>
    <row r="96" spans="21:43" x14ac:dyDescent="0.3">
      <c r="AM96" s="10" t="s">
        <v>7</v>
      </c>
      <c r="AN96" s="15"/>
      <c r="AO96" s="15"/>
      <c r="AP96" s="15"/>
      <c r="AQ96" s="1"/>
    </row>
    <row r="97" spans="39:43" x14ac:dyDescent="0.3">
      <c r="AM97" s="10" t="s">
        <v>6</v>
      </c>
      <c r="AN97" s="15"/>
      <c r="AO97" s="15"/>
      <c r="AP97" s="15"/>
      <c r="AQ97" s="1"/>
    </row>
    <row r="98" spans="39:43" ht="15" thickBot="1" x14ac:dyDescent="0.35">
      <c r="AM98" s="7" t="s">
        <v>4</v>
      </c>
      <c r="AN98" s="7"/>
      <c r="AO98" s="7"/>
      <c r="AP98" s="7"/>
      <c r="AQ98" s="7"/>
    </row>
    <row r="99" spans="39:43" x14ac:dyDescent="0.3">
      <c r="AM99" s="16" t="s">
        <v>8</v>
      </c>
      <c r="AN99" s="20"/>
      <c r="AO99" s="20"/>
      <c r="AP99" s="20"/>
      <c r="AQ99" s="30">
        <f>1+AQ95</f>
        <v>1</v>
      </c>
    </row>
    <row r="100" spans="39:43" x14ac:dyDescent="0.3">
      <c r="AM100" s="5" t="s">
        <v>9</v>
      </c>
      <c r="AN100" s="15"/>
      <c r="AO100" s="15"/>
      <c r="AP100" s="15"/>
      <c r="AQ100" s="1">
        <f>AQ99^AQ97</f>
        <v>1</v>
      </c>
    </row>
    <row r="101" spans="39:43" x14ac:dyDescent="0.3">
      <c r="AM101" s="5" t="s">
        <v>11</v>
      </c>
      <c r="AN101" s="15"/>
      <c r="AO101" s="15"/>
      <c r="AP101" s="15"/>
      <c r="AQ101" s="1">
        <f>AQ100-1</f>
        <v>0</v>
      </c>
    </row>
    <row r="102" spans="39:43" x14ac:dyDescent="0.3">
      <c r="AM102" s="5" t="s">
        <v>77</v>
      </c>
      <c r="AN102" s="15"/>
      <c r="AO102" s="15"/>
      <c r="AP102" s="15"/>
      <c r="AQ102" s="1" t="e">
        <f>AQ101/AQ95</f>
        <v>#DIV/0!</v>
      </c>
    </row>
    <row r="103" spans="39:43" x14ac:dyDescent="0.3">
      <c r="AM103" s="3" t="s">
        <v>4</v>
      </c>
      <c r="AN103" s="3"/>
      <c r="AO103" s="3"/>
      <c r="AP103" s="3"/>
      <c r="AQ103" s="3" t="e">
        <f>AQ102*AQ96</f>
        <v>#DIV/0!</v>
      </c>
    </row>
  </sheetData>
  <mergeCells count="75">
    <mergeCell ref="C5:G5"/>
    <mergeCell ref="C6:G6"/>
    <mergeCell ref="C22:G22"/>
    <mergeCell ref="C23:G23"/>
    <mergeCell ref="C58:G60"/>
    <mergeCell ref="C69:G69"/>
    <mergeCell ref="C70:G72"/>
    <mergeCell ref="K2:Q2"/>
    <mergeCell ref="L5:P5"/>
    <mergeCell ref="L6:P7"/>
    <mergeCell ref="C40:G40"/>
    <mergeCell ref="C41:G41"/>
    <mergeCell ref="C47:G47"/>
    <mergeCell ref="C48:G49"/>
    <mergeCell ref="C57:G57"/>
    <mergeCell ref="C34:G34"/>
    <mergeCell ref="C15:G15"/>
    <mergeCell ref="C16:G16"/>
    <mergeCell ref="C33:G33"/>
    <mergeCell ref="B2:H2"/>
    <mergeCell ref="L55:P55"/>
    <mergeCell ref="L56:P58"/>
    <mergeCell ref="T2:Z2"/>
    <mergeCell ref="U5:Y5"/>
    <mergeCell ref="U6:Y8"/>
    <mergeCell ref="L14:P14"/>
    <mergeCell ref="L15:P16"/>
    <mergeCell ref="L27:P27"/>
    <mergeCell ref="L28:P29"/>
    <mergeCell ref="L40:P40"/>
    <mergeCell ref="L41:P43"/>
    <mergeCell ref="U66:Y66"/>
    <mergeCell ref="U67:Y69"/>
    <mergeCell ref="U79:Y79"/>
    <mergeCell ref="U80:Y82"/>
    <mergeCell ref="AC2:AI2"/>
    <mergeCell ref="AD5:AH5"/>
    <mergeCell ref="AD6:AH7"/>
    <mergeCell ref="AD16:AH16"/>
    <mergeCell ref="U18:Y18"/>
    <mergeCell ref="U19:Y21"/>
    <mergeCell ref="U31:Y31"/>
    <mergeCell ref="U32:Y33"/>
    <mergeCell ref="U43:Y43"/>
    <mergeCell ref="U44:Y45"/>
    <mergeCell ref="U54:Y54"/>
    <mergeCell ref="U55:Y56"/>
    <mergeCell ref="AD51:AH51"/>
    <mergeCell ref="AD52:AH52"/>
    <mergeCell ref="AD57:AH57"/>
    <mergeCell ref="AD58:AH58"/>
    <mergeCell ref="AL2:AR2"/>
    <mergeCell ref="AM5:AQ5"/>
    <mergeCell ref="AM6:AQ7"/>
    <mergeCell ref="AD17:AH18"/>
    <mergeCell ref="AD24:AH24"/>
    <mergeCell ref="AD25:AH26"/>
    <mergeCell ref="AD32:AH32"/>
    <mergeCell ref="AD33:AH35"/>
    <mergeCell ref="AD45:AH45"/>
    <mergeCell ref="AM16:AQ16"/>
    <mergeCell ref="AM17:AQ18"/>
    <mergeCell ref="AM25:AQ25"/>
    <mergeCell ref="AM26:AQ28"/>
    <mergeCell ref="AD46:AH46"/>
    <mergeCell ref="AM92:AQ92"/>
    <mergeCell ref="AM93:AQ94"/>
    <mergeCell ref="AM70:AQ70"/>
    <mergeCell ref="AM71:AQ73"/>
    <mergeCell ref="AM40:AQ40"/>
    <mergeCell ref="AM41:AQ43"/>
    <mergeCell ref="AM54:AQ54"/>
    <mergeCell ref="AM55:AQ57"/>
    <mergeCell ref="AM80:AQ80"/>
    <mergeCell ref="AM81:AQ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steve chancolla neira</cp:lastModifiedBy>
  <dcterms:created xsi:type="dcterms:W3CDTF">2018-09-21T15:23:17Z</dcterms:created>
  <dcterms:modified xsi:type="dcterms:W3CDTF">2018-11-15T16:14:08Z</dcterms:modified>
</cp:coreProperties>
</file>