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L\00 DATsLSTMRUL\results\"/>
    </mc:Choice>
  </mc:AlternateContent>
  <xr:revisionPtr revIDLastSave="0" documentId="13_ncr:1_{72891957-DED2-44E6-8B94-B5E149EA93F9}" xr6:coauthVersionLast="47" xr6:coauthVersionMax="47" xr10:uidLastSave="{00000000-0000-0000-0000-000000000000}"/>
  <bookViews>
    <workbookView xWindow="28680" yWindow="-120" windowWidth="29040" windowHeight="15720" xr2:uid="{65DA7E3D-0FC4-4A36-A0E7-EAFCB209E3BD}"/>
  </bookViews>
  <sheets>
    <sheet name="RMSE" sheetId="3" r:id="rId1"/>
    <sheet name="Sheet5" sheetId="8" r:id="rId2"/>
    <sheet name="Sheet3" sheetId="6" r:id="rId3"/>
    <sheet name="Result" sheetId="1" r:id="rId4"/>
    <sheet name="Param" sheetId="4" r:id="rId5"/>
    <sheet name="Sheet2" sheetId="2" r:id="rId6"/>
    <sheet name="Sheet1" sheetId="5" r:id="rId7"/>
    <sheet name="Sheet4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L16" i="8"/>
  <c r="H16" i="8"/>
  <c r="L15" i="8"/>
  <c r="L14" i="8"/>
  <c r="K15" i="8"/>
  <c r="K14" i="8"/>
  <c r="O19" i="3"/>
  <c r="J19" i="3"/>
  <c r="J23" i="3"/>
  <c r="O18" i="3"/>
  <c r="J18" i="3"/>
  <c r="F26" i="3"/>
  <c r="G26" i="3"/>
  <c r="H26" i="3"/>
  <c r="I26" i="3"/>
  <c r="K26" i="3"/>
  <c r="L26" i="3"/>
  <c r="M26" i="3"/>
  <c r="N26" i="3"/>
  <c r="G28" i="3"/>
  <c r="H28" i="3"/>
  <c r="I28" i="3"/>
  <c r="K28" i="3"/>
  <c r="L28" i="3"/>
  <c r="M28" i="3"/>
  <c r="N28" i="3"/>
  <c r="F28" i="3"/>
  <c r="J21" i="3"/>
  <c r="J22" i="3"/>
  <c r="O21" i="3"/>
  <c r="J29" i="3"/>
  <c r="O29" i="3"/>
  <c r="J12" i="3"/>
  <c r="O12" i="3"/>
  <c r="O24" i="3"/>
  <c r="O16" i="3"/>
  <c r="J16" i="3"/>
  <c r="O17" i="3"/>
  <c r="J17" i="3"/>
  <c r="O7" i="3"/>
  <c r="O13" i="3"/>
  <c r="O22" i="3"/>
  <c r="O23" i="3"/>
  <c r="O10" i="3"/>
  <c r="O15" i="3"/>
  <c r="J15" i="3"/>
  <c r="O5" i="3"/>
  <c r="O8" i="3"/>
  <c r="O11" i="3"/>
  <c r="O9" i="3"/>
  <c r="O14" i="3"/>
  <c r="I16" i="5"/>
  <c r="I15" i="5"/>
  <c r="I13" i="5"/>
  <c r="I12" i="5"/>
  <c r="I11" i="5"/>
  <c r="I10" i="5"/>
  <c r="I9" i="5"/>
  <c r="I8" i="5"/>
  <c r="I7" i="5"/>
  <c r="I6" i="5"/>
  <c r="I5" i="5"/>
  <c r="I4" i="5"/>
  <c r="J5" i="3"/>
  <c r="J7" i="3"/>
  <c r="J8" i="3"/>
  <c r="J10" i="3"/>
  <c r="J11" i="3"/>
  <c r="J9" i="3"/>
  <c r="J13" i="3"/>
  <c r="J14" i="3"/>
  <c r="J6" i="3"/>
  <c r="J28" i="3" l="1"/>
  <c r="O28" i="3"/>
  <c r="O26" i="3"/>
  <c r="J26" i="3"/>
</calcChain>
</file>

<file path=xl/sharedStrings.xml><?xml version="1.0" encoding="utf-8"?>
<sst xmlns="http://schemas.openxmlformats.org/spreadsheetml/2006/main" count="337" uniqueCount="153">
  <si>
    <t>S.No.</t>
  </si>
  <si>
    <t>Year</t>
  </si>
  <si>
    <t>Approch</t>
  </si>
  <si>
    <t>FD001</t>
  </si>
  <si>
    <t>FD002</t>
  </si>
  <si>
    <t>FD003</t>
  </si>
  <si>
    <t>FD004</t>
  </si>
  <si>
    <t>Journal</t>
  </si>
  <si>
    <t>Authors</t>
  </si>
  <si>
    <t>DOI/ Link</t>
  </si>
  <si>
    <t>RMSE</t>
  </si>
  <si>
    <t>Score</t>
  </si>
  <si>
    <t>Machine Remaining Useful Life Prediction via an Attention-Based Deep Learning Approach</t>
  </si>
  <si>
    <t>IEEE TRANSACTIONS ON INDUSTRIAL ELECTRONICS</t>
  </si>
  <si>
    <t>Chen Z,  et al.</t>
  </si>
  <si>
    <t>10.1109/TIE.2020.2972443</t>
  </si>
  <si>
    <t>Remaining useful life estimation via transformer encoder enhanced by a gated convolutional unit</t>
  </si>
  <si>
    <t>Journal of Intelligent Manufacturing</t>
  </si>
  <si>
    <t>Yu Mo, et el.</t>
  </si>
  <si>
    <t>10.1007/s10845-021-01750-x</t>
  </si>
  <si>
    <t>Remaining Useful Life Prediction Using a Novel Feature-Attention-Based End-to-End Approach</t>
  </si>
  <si>
    <t>IEEE TRANSACTIONS ON INDUSTRIAL INFORMATICS</t>
  </si>
  <si>
    <t>Hui Liu, et el.</t>
  </si>
  <si>
    <t>10.1109/TII.2020.2983760</t>
  </si>
  <si>
    <t>Distance self-attention network method for remaining useful life estimation of aeroengine with parallel computing</t>
  </si>
  <si>
    <t>Reliability Engineering and System Safety</t>
  </si>
  <si>
    <t>Prediction of remaining useful life based on bidirectional gated recurrent unit with temporal self-attention mechanism</t>
  </si>
  <si>
    <t>Jiusi Zhang, et el.</t>
  </si>
  <si>
    <t>10.1016/j.ress.2021.108297</t>
  </si>
  <si>
    <t>An integrated multi-head dual sparse self-attention network for remaining</t>
  </si>
  <si>
    <t>Trend-augmented and temporal-featured Transformer network with multi-sensor signals for remaining useful life prediction</t>
  </si>
  <si>
    <t>10.1016/j.ress.2023.109662</t>
  </si>
  <si>
    <t>Proposed</t>
  </si>
  <si>
    <t>Encoder Number Attention Layers</t>
  </si>
  <si>
    <t>Number of RNN/LSTM/ CNN</t>
  </si>
  <si>
    <t xml:space="preserve">Type </t>
  </si>
  <si>
    <t>LSTM</t>
  </si>
  <si>
    <t>hidden units/ dim</t>
  </si>
  <si>
    <t>Number of attention units</t>
  </si>
  <si>
    <t>Hidden Dimension</t>
  </si>
  <si>
    <t>Number of heads</t>
  </si>
  <si>
    <t>GCU</t>
  </si>
  <si>
    <t>BGRU+CNN</t>
  </si>
  <si>
    <t>Did not utilize the standard attention mechanism</t>
  </si>
  <si>
    <t>DegFormer+mLSTM</t>
  </si>
  <si>
    <t>18/20</t>
  </si>
  <si>
    <t>Dual-Aspect Self-Attention Based on Transformer
for Remaining Useful Life Prediction</t>
  </si>
  <si>
    <t>Bayesian gated-transformer model for risk-aware prediction of aero-engine remaining useful life</t>
  </si>
  <si>
    <t>Expert Systems with Applications</t>
  </si>
  <si>
    <t>Xiang Feifan et. el.</t>
  </si>
  <si>
    <t>Y. Zhang et el.</t>
  </si>
  <si>
    <t>10.1016/j.eswa.2023.121859</t>
  </si>
  <si>
    <t>IEEE TRANSACTIONS ON Instrumentation</t>
  </si>
  <si>
    <t>BiGRU</t>
  </si>
  <si>
    <t>mLSTM</t>
  </si>
  <si>
    <t>RNN+CNN</t>
  </si>
  <si>
    <t>A change point detection integrated remaining useful life estimation model under variable operating conditions</t>
  </si>
  <si>
    <t>Control Engineering Practice</t>
  </si>
  <si>
    <t>Arunan  Anushiya,et. El.</t>
  </si>
  <si>
    <t>16/32</t>
  </si>
  <si>
    <t>32/64</t>
  </si>
  <si>
    <t>64/128</t>
  </si>
  <si>
    <t>Proposed (DegFormer+ sLSTM)</t>
  </si>
  <si>
    <t>Fully-Connected Spatial-Temporal Graph for Multivariate Time-Series Data</t>
  </si>
  <si>
    <t>738(±49)</t>
  </si>
  <si>
    <t>203(±16)</t>
  </si>
  <si>
    <t>198(±12)</t>
  </si>
  <si>
    <t>816(±63)</t>
  </si>
  <si>
    <t>11.62(±0.19)</t>
  </si>
  <si>
    <t>13.04(±0.13)</t>
  </si>
  <si>
    <t>11.52(±0.19)</t>
  </si>
  <si>
    <t>13.62(±0.25)</t>
  </si>
  <si>
    <t>Avegrage</t>
  </si>
  <si>
    <t>Average</t>
  </si>
  <si>
    <t>AAAI Conference</t>
  </si>
  <si>
    <t>IEEE Transection on AI</t>
  </si>
  <si>
    <t>IEEE TRANSACTIONS ON INSTRUMENTATION AND MEASUREMENT</t>
  </si>
  <si>
    <t>Zhizheng Zhang, et. El.</t>
  </si>
  <si>
    <t>Arunan, et. El.</t>
  </si>
  <si>
    <t>Wang, et. El.</t>
  </si>
  <si>
    <t xml:space="preserve">Liu et. el. </t>
  </si>
  <si>
    <t>A Multi-channel Long-term External Attention Network for Aeroengine Remaining Useful Life Prediction</t>
  </si>
  <si>
    <t>Journal/ Conference</t>
  </si>
  <si>
    <t>authors</t>
  </si>
  <si>
    <t>DOI</t>
  </si>
  <si>
    <t>Hyper Param</t>
  </si>
  <si>
    <t>Window</t>
  </si>
  <si>
    <t>PW Max RUL</t>
  </si>
  <si>
    <t>lr</t>
  </si>
  <si>
    <t>Dual-Aspect Self-Attention Based on Transformer for Remaining Useful Life Prediction</t>
  </si>
  <si>
    <t>No. of attention units</t>
  </si>
  <si>
    <t>(10-60)30</t>
  </si>
  <si>
    <t>used but did not mentioned by graph looks 125</t>
  </si>
  <si>
    <t>30/20/30/15</t>
  </si>
  <si>
    <t>14/28</t>
  </si>
  <si>
    <t>Batch Size</t>
  </si>
  <si>
    <t>CNN</t>
  </si>
  <si>
    <t>[1-3]</t>
  </si>
  <si>
    <t>sLSTM</t>
  </si>
  <si>
    <t>Number of layers</t>
  </si>
  <si>
    <t>This paper (Vanilla Transformer+ LSTM)</t>
  </si>
  <si>
    <t>This paper (Vanilla Transformer+ sLSTM)</t>
  </si>
  <si>
    <t>This paper (DegFormer+ LSTM)</t>
  </si>
  <si>
    <t>Proposed method (DegFormer+ sLSTM)</t>
  </si>
  <si>
    <t>Category</t>
  </si>
  <si>
    <t>Hybrid(LSTM + MHA)</t>
  </si>
  <si>
    <t>Hybrid(GCU + MHA)</t>
  </si>
  <si>
    <t>Hybrid(MHA + BGRU+CNN)</t>
  </si>
  <si>
    <t>Hybrid(MHA+ Fusion =modified RNN)(120 max RUL)</t>
  </si>
  <si>
    <t>Multiple MHA(sensor enc + time step ecn+ fusion)</t>
  </si>
  <si>
    <t>Hybrid(Gated Conv+ Bi-GRU+Bi-Attention)</t>
  </si>
  <si>
    <t>Multi-channel time
attention network</t>
  </si>
  <si>
    <t>LSTM(varied piecewise with change point)</t>
  </si>
  <si>
    <t>Dual MHA</t>
  </si>
  <si>
    <t>BI-GRU with Temporal self attention</t>
  </si>
  <si>
    <t xml:space="preserve"> </t>
  </si>
  <si>
    <t>A multiple conditions dual inputs attention network remaining useful life
prediction method</t>
  </si>
  <si>
    <t>EAAAI</t>
  </si>
  <si>
    <t>Chengying Zhao et. El</t>
  </si>
  <si>
    <t>-</t>
  </si>
  <si>
    <t>Hybrid CNN-Wiener</t>
  </si>
  <si>
    <t>WEN2023106934</t>
  </si>
  <si>
    <t>improvement</t>
  </si>
  <si>
    <t>Matrics</t>
  </si>
  <si>
    <t xml:space="preserve">Dataset </t>
  </si>
  <si>
    <t>Model</t>
  </si>
  <si>
    <t xml:space="preserve">Residual   </t>
  </si>
  <si>
    <t xml:space="preserve">F </t>
  </si>
  <si>
    <t xml:space="preserve">PR(&gt;F) </t>
  </si>
  <si>
    <t xml:space="preserve">FD001 </t>
  </si>
  <si>
    <t>5.35+e00</t>
  </si>
  <si>
    <t xml:space="preserve">FD002 </t>
  </si>
  <si>
    <t xml:space="preserve">FD003 </t>
  </si>
  <si>
    <t xml:space="preserve">FD004 </t>
  </si>
  <si>
    <t>Sum Square</t>
  </si>
  <si>
    <t>Degrees of Freedom</t>
  </si>
  <si>
    <t xml:space="preserve">F-statistic </t>
  </si>
  <si>
    <t>Supervised contrastive learning based dual-mixer model for Remaining
Useful Life prediction</t>
  </si>
  <si>
    <t xml:space="preserve"> Usingtransformerandareweighting</t>
  </si>
  <si>
    <t>Kim et. El</t>
  </si>
  <si>
    <t>AVG improvement</t>
  </si>
  <si>
    <t>Standard error</t>
  </si>
  <si>
    <t>t-value</t>
  </si>
  <si>
    <t>p-value</t>
  </si>
  <si>
    <t>Confidence interval of AVG improvement</t>
  </si>
  <si>
    <t>SA-&gt; DASA</t>
  </si>
  <si>
    <t>LSTM-&gt; sLSTM</t>
  </si>
  <si>
    <t>[2.92, 3.83]</t>
  </si>
  <si>
    <t>[252.71, 666.26]</t>
  </si>
  <si>
    <t>Mean(SA|LSTM)</t>
  </si>
  <si>
    <t>Mean(DASA|sLSTM)</t>
  </si>
  <si>
    <t>[3.02, 106.64]</t>
  </si>
  <si>
    <t>[-0.02, 0.47]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</si>
</sst>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color rgb="FF2E2E2E"/>
      <name val="Arial"/>
    </font>
    <font>
      <b/>
      <sz val="9"/>
      <color rgb="FF000000"/>
      <name val="Calibri"/>
    </font>
    <font>
      <b/>
      <sz val="10"/>
      <color rgb="FF4472C4"/>
      <name val="Calibri"/>
    </font>
    <font>
      <b/>
      <sz val="10"/>
      <color rgb="FF000000"/>
      <name val="Calibri"/>
    </font>
    <font>
      <sz val="11"/>
      <name val="Calibri"/>
      <family val="2"/>
      <scheme val="minor"/>
    </font>
    <font>
      <sz val="9"/>
      <color rgb="FF000000"/>
      <name val="Calibri"/>
      <family val="2"/>
    </font>
    <font>
      <b/>
      <sz val="10"/>
      <color rgb="FF4472C4"/>
      <name val="Calibri"/>
      <family val="2"/>
    </font>
    <font>
      <b/>
      <sz val="9"/>
      <color rgb="FF000000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2"/>
      <color theme="9"/>
      <name val="Calibri"/>
      <family val="2"/>
    </font>
    <font>
      <b/>
      <sz val="12"/>
      <color theme="9"/>
      <name val="Calibri"/>
      <family val="2"/>
      <scheme val="minor"/>
    </font>
    <font>
      <u/>
      <sz val="12"/>
      <color theme="8"/>
      <name val="Calibri"/>
      <family val="2"/>
    </font>
    <font>
      <sz val="8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</font>
    <font>
      <b/>
      <sz val="11"/>
      <color theme="9"/>
      <name val="Calibri"/>
      <family val="2"/>
    </font>
    <font>
      <u/>
      <sz val="11"/>
      <color theme="4"/>
      <name val="Calibri"/>
      <family val="2"/>
      <scheme val="minor"/>
    </font>
    <font>
      <u/>
      <sz val="11"/>
      <color theme="4"/>
      <name val="Calibri"/>
      <family val="2"/>
    </font>
    <font>
      <u/>
      <sz val="12"/>
      <color theme="4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u/>
      <sz val="12"/>
      <color theme="8"/>
      <name val="Calibri"/>
      <family val="2"/>
      <scheme val="minor"/>
    </font>
    <font>
      <sz val="9"/>
      <color rgb="FF2E2E2E"/>
      <name val="Arial"/>
      <family val="2"/>
    </font>
    <font>
      <sz val="12"/>
      <color rgb="FF000000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2"/>
      <color theme="4"/>
      <name val="Calibri"/>
      <family val="2"/>
    </font>
    <font>
      <sz val="10"/>
      <color theme="4"/>
      <name val="Calibri"/>
      <family val="2"/>
    </font>
    <font>
      <sz val="9"/>
      <color theme="4"/>
      <name val="Calibri"/>
      <family val="2"/>
    </font>
    <font>
      <b/>
      <sz val="12"/>
      <name val="Calibri"/>
      <family val="2"/>
    </font>
    <font>
      <u/>
      <sz val="12"/>
      <color theme="4"/>
      <name val="Calibri"/>
      <family val="2"/>
      <scheme val="minor"/>
    </font>
    <font>
      <sz val="10"/>
      <color theme="1"/>
      <name val="Var(--jp-code-font-family)"/>
    </font>
    <font>
      <sz val="12"/>
      <color theme="9"/>
      <name val="Calibri"/>
      <family val="2"/>
      <scheme val="minor"/>
    </font>
    <font>
      <b/>
      <u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double">
        <color theme="6" tint="0.59999389629810485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1" fillId="0" borderId="2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center" wrapText="1" readingOrder="1"/>
    </xf>
    <xf numFmtId="0" fontId="1" fillId="0" borderId="1" xfId="0" applyFont="1" applyBorder="1" applyAlignment="1">
      <alignment horizontal="left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right" wrapText="1" readingOrder="1"/>
    </xf>
    <xf numFmtId="0" fontId="4" fillId="0" borderId="1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left" wrapText="1" readingOrder="1"/>
    </xf>
    <xf numFmtId="0" fontId="4" fillId="2" borderId="1" xfId="0" applyFont="1" applyFill="1" applyBorder="1" applyAlignment="1">
      <alignment horizontal="center" wrapText="1" readingOrder="1"/>
    </xf>
    <xf numFmtId="0" fontId="5" fillId="0" borderId="1" xfId="0" applyFont="1" applyBorder="1" applyAlignment="1">
      <alignment horizontal="left" wrapText="1" readingOrder="1"/>
    </xf>
    <xf numFmtId="0" fontId="3" fillId="0" borderId="1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right" wrapText="1" readingOrder="1"/>
    </xf>
    <xf numFmtId="0" fontId="7" fillId="0" borderId="1" xfId="0" applyFont="1" applyBorder="1" applyAlignment="1">
      <alignment horizontal="center" wrapText="1" readingOrder="1"/>
    </xf>
    <xf numFmtId="0" fontId="7" fillId="0" borderId="1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 readingOrder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 wrapText="1" readingOrder="1"/>
    </xf>
    <xf numFmtId="0" fontId="1" fillId="3" borderId="1" xfId="0" applyFont="1" applyFill="1" applyBorder="1" applyAlignment="1">
      <alignment horizontal="center" wrapText="1" readingOrder="1"/>
    </xf>
    <xf numFmtId="0" fontId="9" fillId="0" borderId="1" xfId="0" applyFont="1" applyBorder="1" applyAlignment="1">
      <alignment horizontal="center" wrapText="1" readingOrder="1"/>
    </xf>
    <xf numFmtId="0" fontId="7" fillId="0" borderId="2" xfId="0" applyFont="1" applyBorder="1" applyAlignment="1">
      <alignment horizontal="left" wrapText="1" readingOrder="1"/>
    </xf>
    <xf numFmtId="0" fontId="7" fillId="0" borderId="8" xfId="0" applyFont="1" applyBorder="1" applyAlignment="1">
      <alignment horizontal="left" wrapText="1" readingOrder="1"/>
    </xf>
    <xf numFmtId="0" fontId="6" fillId="0" borderId="0" xfId="0" applyFont="1"/>
    <xf numFmtId="0" fontId="10" fillId="0" borderId="8" xfId="0" applyFont="1" applyBorder="1" applyAlignment="1">
      <alignment horizontal="center" wrapText="1" readingOrder="1"/>
    </xf>
    <xf numFmtId="0" fontId="10" fillId="0" borderId="8" xfId="0" applyFont="1" applyBorder="1" applyAlignment="1">
      <alignment horizontal="left" wrapText="1" readingOrder="1"/>
    </xf>
    <xf numFmtId="0" fontId="11" fillId="0" borderId="8" xfId="0" applyFont="1" applyBorder="1" applyAlignment="1">
      <alignment horizontal="left"/>
    </xf>
    <xf numFmtId="0" fontId="11" fillId="0" borderId="8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 wrapText="1" readingOrder="1"/>
    </xf>
    <xf numFmtId="0" fontId="13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 wrapText="1" readingOrder="1"/>
    </xf>
    <xf numFmtId="0" fontId="16" fillId="0" borderId="8" xfId="0" applyFont="1" applyBorder="1"/>
    <xf numFmtId="0" fontId="17" fillId="0" borderId="2" xfId="0" applyFont="1" applyBorder="1" applyAlignment="1">
      <alignment horizontal="center" wrapText="1" readingOrder="1"/>
    </xf>
    <xf numFmtId="0" fontId="17" fillId="0" borderId="1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1" fillId="4" borderId="8" xfId="0" applyFont="1" applyFill="1" applyBorder="1" applyAlignment="1">
      <alignment horizontal="center" wrapText="1" readingOrder="1"/>
    </xf>
    <xf numFmtId="0" fontId="10" fillId="4" borderId="8" xfId="0" applyFont="1" applyFill="1" applyBorder="1" applyAlignment="1">
      <alignment horizontal="center" wrapText="1" readingOrder="1"/>
    </xf>
    <xf numFmtId="0" fontId="1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20" fillId="0" borderId="10" xfId="0" applyFont="1" applyBorder="1" applyAlignment="1">
      <alignment horizontal="center" wrapText="1" readingOrder="1"/>
    </xf>
    <xf numFmtId="0" fontId="20" fillId="0" borderId="11" xfId="0" applyFont="1" applyBorder="1" applyAlignment="1">
      <alignment horizontal="center" wrapText="1" readingOrder="1"/>
    </xf>
    <xf numFmtId="0" fontId="17" fillId="0" borderId="11" xfId="0" applyFont="1" applyBorder="1" applyAlignment="1">
      <alignment horizontal="center" wrapText="1" readingOrder="1"/>
    </xf>
    <xf numFmtId="0" fontId="18" fillId="0" borderId="12" xfId="0" applyFont="1" applyBorder="1" applyAlignment="1">
      <alignment horizontal="center" wrapText="1" readingOrder="1"/>
    </xf>
    <xf numFmtId="0" fontId="17" fillId="0" borderId="10" xfId="0" applyFont="1" applyBorder="1" applyAlignment="1">
      <alignment horizontal="center" wrapText="1" readingOrder="1"/>
    </xf>
    <xf numFmtId="0" fontId="17" fillId="0" borderId="12" xfId="0" applyFont="1" applyBorder="1" applyAlignment="1">
      <alignment horizontal="center" wrapText="1" readingOrder="1"/>
    </xf>
    <xf numFmtId="0" fontId="6" fillId="0" borderId="0" xfId="0" applyFont="1" applyAlignment="1">
      <alignment horizontal="center"/>
    </xf>
    <xf numFmtId="0" fontId="17" fillId="0" borderId="8" xfId="0" applyFont="1" applyBorder="1" applyAlignment="1">
      <alignment horizontal="center" wrapText="1" readingOrder="1"/>
    </xf>
    <xf numFmtId="0" fontId="0" fillId="0" borderId="8" xfId="0" applyBorder="1"/>
    <xf numFmtId="0" fontId="22" fillId="0" borderId="8" xfId="0" applyFont="1" applyBorder="1" applyAlignment="1">
      <alignment horizontal="center" wrapText="1" readingOrder="1"/>
    </xf>
    <xf numFmtId="0" fontId="23" fillId="0" borderId="0" xfId="0" applyFont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 wrapText="1" readingOrder="1"/>
    </xf>
    <xf numFmtId="0" fontId="10" fillId="0" borderId="4" xfId="0" applyFont="1" applyBorder="1" applyAlignment="1">
      <alignment horizontal="center" wrapText="1" readingOrder="1"/>
    </xf>
    <xf numFmtId="0" fontId="10" fillId="0" borderId="2" xfId="0" applyFont="1" applyBorder="1" applyAlignment="1">
      <alignment horizontal="center" wrapText="1" readingOrder="1"/>
    </xf>
    <xf numFmtId="0" fontId="10" fillId="0" borderId="16" xfId="0" applyFont="1" applyBorder="1" applyAlignment="1">
      <alignment horizontal="center" wrapText="1" readingOrder="1"/>
    </xf>
    <xf numFmtId="0" fontId="11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 wrapText="1" readingOrder="1"/>
    </xf>
    <xf numFmtId="0" fontId="10" fillId="0" borderId="10" xfId="0" applyFont="1" applyBorder="1" applyAlignment="1">
      <alignment horizontal="center" wrapText="1" readingOrder="1"/>
    </xf>
    <xf numFmtId="0" fontId="24" fillId="0" borderId="8" xfId="0" applyFont="1" applyBorder="1" applyAlignment="1">
      <alignment horizontal="center"/>
    </xf>
    <xf numFmtId="0" fontId="10" fillId="0" borderId="8" xfId="0" applyFont="1" applyBorder="1" applyAlignment="1">
      <alignment wrapText="1" readingOrder="1"/>
    </xf>
    <xf numFmtId="0" fontId="10" fillId="0" borderId="15" xfId="0" applyFont="1" applyBorder="1" applyAlignment="1">
      <alignment horizontal="center" wrapText="1" readingOrder="1"/>
    </xf>
    <xf numFmtId="0" fontId="10" fillId="0" borderId="3" xfId="0" applyFont="1" applyBorder="1" applyAlignment="1">
      <alignment horizontal="center" wrapText="1" readingOrder="1"/>
    </xf>
    <xf numFmtId="0" fontId="11" fillId="0" borderId="8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left" wrapText="1"/>
    </xf>
    <xf numFmtId="0" fontId="1" fillId="0" borderId="8" xfId="0" applyFont="1" applyBorder="1" applyAlignment="1">
      <alignment horizontal="left" wrapText="1" readingOrder="1"/>
    </xf>
    <xf numFmtId="0" fontId="2" fillId="0" borderId="8" xfId="0" applyFont="1" applyBorder="1" applyAlignment="1">
      <alignment horizontal="left" vertical="center" wrapText="1" readingOrder="1"/>
    </xf>
    <xf numFmtId="0" fontId="1" fillId="0" borderId="8" xfId="0" applyFont="1" applyBorder="1" applyAlignment="1">
      <alignment horizontal="center" wrapText="1" readingOrder="1"/>
    </xf>
    <xf numFmtId="0" fontId="25" fillId="0" borderId="8" xfId="0" applyFont="1" applyBorder="1" applyAlignment="1">
      <alignment horizontal="left" vertical="center" wrapText="1" readingOrder="1"/>
    </xf>
    <xf numFmtId="0" fontId="8" fillId="0" borderId="8" xfId="0" applyFont="1" applyBorder="1" applyAlignment="1">
      <alignment horizontal="left" wrapText="1" readingOrder="1"/>
    </xf>
    <xf numFmtId="0" fontId="26" fillId="0" borderId="1" xfId="0" applyFont="1" applyBorder="1" applyAlignment="1">
      <alignment horizontal="center" wrapText="1" readingOrder="1"/>
    </xf>
    <xf numFmtId="0" fontId="26" fillId="4" borderId="1" xfId="0" applyFont="1" applyFill="1" applyBorder="1" applyAlignment="1">
      <alignment horizontal="center" wrapText="1" readingOrder="1"/>
    </xf>
    <xf numFmtId="0" fontId="9" fillId="0" borderId="1" xfId="0" applyFont="1" applyBorder="1" applyAlignment="1">
      <alignment horizontal="right" wrapText="1" readingOrder="1"/>
    </xf>
    <xf numFmtId="0" fontId="7" fillId="0" borderId="2" xfId="0" applyFont="1" applyBorder="1" applyAlignment="1">
      <alignment horizontal="center" wrapText="1" readingOrder="1"/>
    </xf>
    <xf numFmtId="0" fontId="27" fillId="0" borderId="1" xfId="0" applyFont="1" applyBorder="1" applyAlignment="1">
      <alignment horizontal="center" wrapText="1" readingOrder="1"/>
    </xf>
    <xf numFmtId="0" fontId="28" fillId="0" borderId="1" xfId="0" applyFont="1" applyBorder="1" applyAlignment="1">
      <alignment horizontal="center" wrapText="1" readingOrder="1"/>
    </xf>
    <xf numFmtId="0" fontId="28" fillId="0" borderId="8" xfId="0" applyFont="1" applyBorder="1" applyAlignment="1">
      <alignment horizontal="center" wrapText="1" readingOrder="1"/>
    </xf>
    <xf numFmtId="0" fontId="26" fillId="4" borderId="4" xfId="0" applyFont="1" applyFill="1" applyBorder="1" applyAlignment="1">
      <alignment horizontal="center" wrapText="1" readingOrder="1"/>
    </xf>
    <xf numFmtId="0" fontId="7" fillId="0" borderId="4" xfId="0" applyFont="1" applyBorder="1" applyAlignment="1">
      <alignment horizontal="center" wrapText="1" readingOrder="1"/>
    </xf>
    <xf numFmtId="0" fontId="24" fillId="0" borderId="9" xfId="0" applyFont="1" applyBorder="1" applyAlignment="1">
      <alignment horizontal="center"/>
    </xf>
    <xf numFmtId="0" fontId="28" fillId="0" borderId="4" xfId="0" applyFont="1" applyBorder="1" applyAlignment="1">
      <alignment horizontal="center" wrapText="1" readingOrder="1"/>
    </xf>
    <xf numFmtId="0" fontId="22" fillId="0" borderId="9" xfId="0" applyFont="1" applyBorder="1" applyAlignment="1">
      <alignment horizontal="center" wrapText="1" readingOrder="1"/>
    </xf>
    <xf numFmtId="0" fontId="23" fillId="0" borderId="9" xfId="0" applyFont="1" applyBorder="1" applyAlignment="1">
      <alignment horizontal="center"/>
    </xf>
    <xf numFmtId="0" fontId="26" fillId="4" borderId="8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0" fontId="10" fillId="0" borderId="9" xfId="0" applyFont="1" applyBorder="1" applyAlignment="1">
      <alignment horizontal="left" wrapText="1" readingOrder="1"/>
    </xf>
    <xf numFmtId="0" fontId="11" fillId="0" borderId="9" xfId="0" applyFont="1" applyBorder="1" applyAlignment="1">
      <alignment horizontal="left" wrapText="1"/>
    </xf>
    <xf numFmtId="0" fontId="1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left" wrapText="1" readingOrder="1"/>
    </xf>
    <xf numFmtId="0" fontId="0" fillId="0" borderId="17" xfId="0" applyBorder="1" applyAlignment="1">
      <alignment horizontal="left" wrapText="1"/>
    </xf>
    <xf numFmtId="0" fontId="4" fillId="0" borderId="17" xfId="0" applyFont="1" applyBorder="1" applyAlignment="1">
      <alignment horizontal="left" wrapText="1" readingOrder="1"/>
    </xf>
    <xf numFmtId="0" fontId="10" fillId="0" borderId="21" xfId="0" applyFont="1" applyBorder="1" applyAlignment="1">
      <alignment horizontal="center" wrapText="1" readingOrder="1"/>
    </xf>
    <xf numFmtId="0" fontId="10" fillId="0" borderId="22" xfId="0" applyFont="1" applyBorder="1" applyAlignment="1">
      <alignment horizontal="center" wrapText="1" readingOrder="1"/>
    </xf>
    <xf numFmtId="0" fontId="29" fillId="0" borderId="8" xfId="0" applyFont="1" applyBorder="1" applyAlignment="1">
      <alignment horizontal="center" wrapText="1" readingOrder="1"/>
    </xf>
    <xf numFmtId="0" fontId="29" fillId="0" borderId="8" xfId="0" applyFont="1" applyBorder="1" applyAlignment="1">
      <alignment horizontal="left" wrapText="1" readingOrder="1"/>
    </xf>
    <xf numFmtId="0" fontId="30" fillId="0" borderId="1" xfId="0" applyFont="1" applyBorder="1" applyAlignment="1">
      <alignment horizontal="center" wrapText="1" readingOrder="1"/>
    </xf>
    <xf numFmtId="0" fontId="31" fillId="0" borderId="1" xfId="0" applyFont="1" applyBorder="1" applyAlignment="1">
      <alignment horizontal="center" wrapText="1" readingOrder="1"/>
    </xf>
    <xf numFmtId="0" fontId="30" fillId="0" borderId="4" xfId="0" applyFont="1" applyBorder="1" applyAlignment="1">
      <alignment horizontal="center" wrapText="1" readingOrder="1"/>
    </xf>
    <xf numFmtId="0" fontId="30" fillId="0" borderId="8" xfId="0" applyFont="1" applyBorder="1" applyAlignment="1">
      <alignment horizontal="center" wrapText="1" readingOrder="1"/>
    </xf>
    <xf numFmtId="0" fontId="30" fillId="0" borderId="8" xfId="0" applyFont="1" applyBorder="1" applyAlignment="1">
      <alignment horizontal="left" wrapText="1" readingOrder="1"/>
    </xf>
    <xf numFmtId="0" fontId="31" fillId="0" borderId="4" xfId="0" applyFont="1" applyBorder="1" applyAlignment="1">
      <alignment horizontal="center" wrapText="1" readingOrder="1"/>
    </xf>
    <xf numFmtId="0" fontId="31" fillId="0" borderId="8" xfId="0" applyFont="1" applyBorder="1" applyAlignment="1">
      <alignment horizontal="center" wrapText="1" readingOrder="1"/>
    </xf>
    <xf numFmtId="0" fontId="31" fillId="0" borderId="8" xfId="0" applyFont="1" applyBorder="1" applyAlignment="1">
      <alignment horizontal="left" wrapText="1" readingOrder="1"/>
    </xf>
    <xf numFmtId="0" fontId="10" fillId="0" borderId="31" xfId="0" applyFont="1" applyBorder="1" applyAlignment="1">
      <alignment horizontal="center" wrapText="1" readingOrder="1"/>
    </xf>
    <xf numFmtId="0" fontId="1" fillId="0" borderId="33" xfId="0" applyFont="1" applyBorder="1" applyAlignment="1">
      <alignment horizontal="center" wrapText="1" readingOrder="1"/>
    </xf>
    <xf numFmtId="0" fontId="1" fillId="0" borderId="33" xfId="0" applyFont="1" applyBorder="1" applyAlignment="1">
      <alignment horizontal="left" wrapText="1" readingOrder="1"/>
    </xf>
    <xf numFmtId="0" fontId="0" fillId="0" borderId="33" xfId="0" applyBorder="1"/>
    <xf numFmtId="0" fontId="4" fillId="0" borderId="33" xfId="0" applyFont="1" applyBorder="1" applyAlignment="1">
      <alignment horizontal="center" wrapText="1" readingOrder="1"/>
    </xf>
    <xf numFmtId="0" fontId="11" fillId="0" borderId="34" xfId="0" applyFont="1" applyBorder="1" applyAlignment="1">
      <alignment horizontal="left"/>
    </xf>
    <xf numFmtId="0" fontId="10" fillId="0" borderId="35" xfId="0" applyFont="1" applyBorder="1" applyAlignment="1">
      <alignment wrapText="1" readingOrder="1"/>
    </xf>
    <xf numFmtId="0" fontId="10" fillId="0" borderId="35" xfId="0" applyFont="1" applyBorder="1" applyAlignment="1">
      <alignment horizontal="center" wrapText="1" readingOrder="1"/>
    </xf>
    <xf numFmtId="0" fontId="11" fillId="0" borderId="35" xfId="0" applyFont="1" applyBorder="1" applyAlignment="1">
      <alignment horizontal="center"/>
    </xf>
    <xf numFmtId="0" fontId="10" fillId="0" borderId="39" xfId="0" applyFont="1" applyBorder="1" applyAlignment="1">
      <alignment wrapText="1" readingOrder="1"/>
    </xf>
    <xf numFmtId="0" fontId="10" fillId="0" borderId="39" xfId="0" applyFont="1" applyBorder="1" applyAlignment="1">
      <alignment horizontal="center" wrapText="1" readingOrder="1"/>
    </xf>
    <xf numFmtId="0" fontId="12" fillId="0" borderId="39" xfId="0" applyFont="1" applyBorder="1" applyAlignment="1">
      <alignment horizontal="center" wrapText="1" readingOrder="1"/>
    </xf>
    <xf numFmtId="0" fontId="11" fillId="0" borderId="39" xfId="0" applyFont="1" applyBorder="1" applyAlignment="1">
      <alignment horizontal="center"/>
    </xf>
    <xf numFmtId="0" fontId="10" fillId="0" borderId="42" xfId="0" applyFont="1" applyBorder="1" applyAlignment="1">
      <alignment horizontal="center" wrapText="1" readingOrder="1"/>
    </xf>
    <xf numFmtId="0" fontId="0" fillId="0" borderId="50" xfId="0" applyBorder="1"/>
    <xf numFmtId="0" fontId="7" fillId="0" borderId="14" xfId="0" applyFont="1" applyBorder="1" applyAlignment="1">
      <alignment horizontal="left" wrapText="1" readingOrder="1"/>
    </xf>
    <xf numFmtId="2" fontId="13" fillId="0" borderId="8" xfId="0" applyNumberFormat="1" applyFont="1" applyBorder="1" applyAlignment="1">
      <alignment horizontal="center"/>
    </xf>
    <xf numFmtId="0" fontId="14" fillId="4" borderId="8" xfId="0" applyFont="1" applyFill="1" applyBorder="1" applyAlignment="1">
      <alignment horizontal="center" wrapText="1" readingOrder="1"/>
    </xf>
    <xf numFmtId="0" fontId="10" fillId="4" borderId="8" xfId="0" applyFont="1" applyFill="1" applyBorder="1" applyAlignment="1">
      <alignment horizontal="left" wrapText="1" readingOrder="1"/>
    </xf>
    <xf numFmtId="2" fontId="11" fillId="0" borderId="19" xfId="0" applyNumberFormat="1" applyFont="1" applyBorder="1" applyAlignment="1">
      <alignment horizontal="center"/>
    </xf>
    <xf numFmtId="0" fontId="33" fillId="0" borderId="35" xfId="0" applyFont="1" applyBorder="1" applyAlignment="1">
      <alignment horizontal="center"/>
    </xf>
    <xf numFmtId="0" fontId="10" fillId="5" borderId="8" xfId="0" applyFont="1" applyFill="1" applyBorder="1" applyAlignment="1">
      <alignment horizontal="left" wrapText="1" readingOrder="1"/>
    </xf>
    <xf numFmtId="0" fontId="10" fillId="6" borderId="31" xfId="0" applyFont="1" applyFill="1" applyBorder="1" applyAlignment="1">
      <alignment horizontal="center" wrapText="1" readingOrder="1"/>
    </xf>
    <xf numFmtId="0" fontId="11" fillId="6" borderId="8" xfId="0" applyFont="1" applyFill="1" applyBorder="1" applyAlignment="1">
      <alignment horizontal="left" wrapText="1"/>
    </xf>
    <xf numFmtId="0" fontId="11" fillId="6" borderId="8" xfId="0" applyFont="1" applyFill="1" applyBorder="1" applyAlignment="1">
      <alignment horizontal="left"/>
    </xf>
    <xf numFmtId="0" fontId="11" fillId="6" borderId="9" xfId="0" applyFont="1" applyFill="1" applyBorder="1" applyAlignment="1">
      <alignment horizontal="left" wrapText="1"/>
    </xf>
    <xf numFmtId="0" fontId="0" fillId="0" borderId="51" xfId="0" applyBorder="1"/>
    <xf numFmtId="0" fontId="10" fillId="4" borderId="9" xfId="0" applyFont="1" applyFill="1" applyBorder="1" applyAlignment="1">
      <alignment horizontal="left" wrapText="1" readingOrder="1"/>
    </xf>
    <xf numFmtId="0" fontId="10" fillId="4" borderId="35" xfId="0" applyFont="1" applyFill="1" applyBorder="1" applyAlignment="1">
      <alignment horizontal="center" wrapText="1" readingOrder="1"/>
    </xf>
    <xf numFmtId="0" fontId="22" fillId="4" borderId="35" xfId="0" applyFont="1" applyFill="1" applyBorder="1" applyAlignment="1">
      <alignment horizontal="center" wrapText="1" readingOrder="1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0" fillId="4" borderId="17" xfId="0" applyFill="1" applyBorder="1" applyAlignment="1">
      <alignment horizontal="left" wrapText="1"/>
    </xf>
    <xf numFmtId="0" fontId="11" fillId="4" borderId="14" xfId="0" applyFont="1" applyFill="1" applyBorder="1" applyAlignment="1">
      <alignment horizontal="left"/>
    </xf>
    <xf numFmtId="0" fontId="11" fillId="4" borderId="51" xfId="0" applyFont="1" applyFill="1" applyBorder="1" applyAlignment="1">
      <alignment horizontal="left" wrapText="1"/>
    </xf>
    <xf numFmtId="0" fontId="11" fillId="4" borderId="45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10" fillId="4" borderId="49" xfId="0" applyFont="1" applyFill="1" applyBorder="1" applyAlignment="1">
      <alignment horizontal="left" wrapText="1" readingOrder="1"/>
    </xf>
    <xf numFmtId="0" fontId="11" fillId="4" borderId="8" xfId="0" applyFont="1" applyFill="1" applyBorder="1" applyAlignment="1">
      <alignment horizontal="left" wrapText="1"/>
    </xf>
    <xf numFmtId="0" fontId="10" fillId="4" borderId="52" xfId="0" applyFont="1" applyFill="1" applyBorder="1" applyAlignment="1">
      <alignment horizontal="center" wrapText="1" readingOrder="1"/>
    </xf>
    <xf numFmtId="0" fontId="23" fillId="4" borderId="46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1" fillId="4" borderId="14" xfId="0" applyFont="1" applyFill="1" applyBorder="1" applyAlignment="1">
      <alignment horizontal="center" wrapText="1" readingOrder="1"/>
    </xf>
    <xf numFmtId="0" fontId="24" fillId="4" borderId="8" xfId="0" applyFont="1" applyFill="1" applyBorder="1" applyAlignment="1">
      <alignment horizontal="center"/>
    </xf>
    <xf numFmtId="0" fontId="22" fillId="4" borderId="14" xfId="0" applyFont="1" applyFill="1" applyBorder="1" applyAlignment="1">
      <alignment horizontal="center" wrapText="1" readingOrder="1"/>
    </xf>
    <xf numFmtId="0" fontId="22" fillId="4" borderId="51" xfId="0" applyFont="1" applyFill="1" applyBorder="1" applyAlignment="1">
      <alignment horizontal="center" wrapText="1" readingOrder="1"/>
    </xf>
    <xf numFmtId="0" fontId="33" fillId="4" borderId="19" xfId="0" applyFont="1" applyFill="1" applyBorder="1" applyAlignment="1">
      <alignment horizontal="center"/>
    </xf>
    <xf numFmtId="0" fontId="24" fillId="0" borderId="39" xfId="0" applyFont="1" applyBorder="1" applyAlignment="1">
      <alignment horizontal="center"/>
    </xf>
    <xf numFmtId="0" fontId="22" fillId="4" borderId="39" xfId="0" applyFont="1" applyFill="1" applyBorder="1" applyAlignment="1">
      <alignment horizontal="center" wrapText="1" readingOrder="1"/>
    </xf>
    <xf numFmtId="0" fontId="11" fillId="5" borderId="14" xfId="0" applyFont="1" applyFill="1" applyBorder="1" applyAlignment="1">
      <alignment horizontal="left"/>
    </xf>
    <xf numFmtId="0" fontId="11" fillId="5" borderId="8" xfId="0" applyFont="1" applyFill="1" applyBorder="1" applyAlignment="1">
      <alignment horizontal="left" wrapText="1"/>
    </xf>
    <xf numFmtId="2" fontId="23" fillId="3" borderId="20" xfId="0" applyNumberFormat="1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wrapText="1" readingOrder="1"/>
    </xf>
    <xf numFmtId="0" fontId="14" fillId="3" borderId="48" xfId="0" applyFont="1" applyFill="1" applyBorder="1" applyAlignment="1">
      <alignment horizontal="center" wrapText="1" readingOrder="1"/>
    </xf>
    <xf numFmtId="0" fontId="10" fillId="6" borderId="8" xfId="0" applyFont="1" applyFill="1" applyBorder="1" applyAlignment="1">
      <alignment horizontal="left" wrapText="1" readingOrder="1"/>
    </xf>
    <xf numFmtId="0" fontId="10" fillId="6" borderId="8" xfId="0" applyFont="1" applyFill="1" applyBorder="1" applyAlignment="1">
      <alignment horizontal="center" wrapText="1" readingOrder="1"/>
    </xf>
    <xf numFmtId="2" fontId="23" fillId="6" borderId="8" xfId="0" applyNumberFormat="1" applyFont="1" applyFill="1" applyBorder="1" applyAlignment="1">
      <alignment horizontal="center"/>
    </xf>
    <xf numFmtId="0" fontId="10" fillId="7" borderId="8" xfId="0" applyFont="1" applyFill="1" applyBorder="1" applyAlignment="1">
      <alignment horizontal="left" wrapText="1" readingOrder="1"/>
    </xf>
    <xf numFmtId="0" fontId="10" fillId="7" borderId="8" xfId="0" applyFont="1" applyFill="1" applyBorder="1" applyAlignment="1">
      <alignment horizontal="center" wrapText="1" readingOrder="1"/>
    </xf>
    <xf numFmtId="0" fontId="14" fillId="7" borderId="8" xfId="0" applyFont="1" applyFill="1" applyBorder="1" applyAlignment="1">
      <alignment horizontal="center" wrapText="1" readingOrder="1"/>
    </xf>
    <xf numFmtId="2" fontId="23" fillId="7" borderId="8" xfId="0" applyNumberFormat="1" applyFont="1" applyFill="1" applyBorder="1" applyAlignment="1">
      <alignment horizontal="center"/>
    </xf>
    <xf numFmtId="0" fontId="32" fillId="7" borderId="8" xfId="0" applyFont="1" applyFill="1" applyBorder="1" applyAlignment="1">
      <alignment horizontal="left" wrapText="1" readingOrder="1"/>
    </xf>
    <xf numFmtId="0" fontId="11" fillId="7" borderId="8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2" fontId="13" fillId="7" borderId="8" xfId="0" applyNumberFormat="1" applyFont="1" applyFill="1" applyBorder="1" applyAlignment="1">
      <alignment horizontal="center"/>
    </xf>
    <xf numFmtId="2" fontId="24" fillId="7" borderId="8" xfId="0" applyNumberFormat="1" applyFont="1" applyFill="1" applyBorder="1" applyAlignment="1">
      <alignment horizontal="center"/>
    </xf>
    <xf numFmtId="11" fontId="11" fillId="0" borderId="0" xfId="0" applyNumberFormat="1" applyFont="1" applyAlignment="1">
      <alignment horizontal="left"/>
    </xf>
    <xf numFmtId="11" fontId="0" fillId="0" borderId="0" xfId="0" applyNumberFormat="1"/>
    <xf numFmtId="11" fontId="34" fillId="0" borderId="0" xfId="0" applyNumberFormat="1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53" xfId="0" applyNumberFormat="1" applyBorder="1" applyAlignment="1">
      <alignment horizontal="center" vertical="center"/>
    </xf>
    <xf numFmtId="2" fontId="23" fillId="3" borderId="40" xfId="0" applyNumberFormat="1" applyFont="1" applyFill="1" applyBorder="1" applyAlignment="1">
      <alignment horizontal="center"/>
    </xf>
    <xf numFmtId="2" fontId="11" fillId="3" borderId="8" xfId="0" applyNumberFormat="1" applyFont="1" applyFill="1" applyBorder="1" applyAlignment="1">
      <alignment horizontal="center"/>
    </xf>
    <xf numFmtId="2" fontId="11" fillId="3" borderId="47" xfId="0" applyNumberFormat="1" applyFont="1" applyFill="1" applyBorder="1" applyAlignment="1">
      <alignment horizontal="center"/>
    </xf>
    <xf numFmtId="0" fontId="35" fillId="7" borderId="8" xfId="0" applyFont="1" applyFill="1" applyBorder="1" applyAlignment="1">
      <alignment horizontal="center"/>
    </xf>
    <xf numFmtId="0" fontId="36" fillId="0" borderId="35" xfId="0" applyFont="1" applyBorder="1" applyAlignment="1">
      <alignment horizontal="center" wrapText="1" readingOrder="1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10" fillId="0" borderId="36" xfId="0" applyFont="1" applyBorder="1" applyAlignment="1">
      <alignment horizontal="center" wrapText="1" readingOrder="1"/>
    </xf>
    <xf numFmtId="0" fontId="10" fillId="0" borderId="37" xfId="0" applyFont="1" applyBorder="1" applyAlignment="1">
      <alignment horizontal="center" wrapText="1" readingOrder="1"/>
    </xf>
    <xf numFmtId="0" fontId="10" fillId="0" borderId="41" xfId="0" applyFont="1" applyBorder="1" applyAlignment="1">
      <alignment horizontal="center" wrapText="1" readingOrder="1"/>
    </xf>
    <xf numFmtId="0" fontId="10" fillId="0" borderId="26" xfId="0" applyFont="1" applyBorder="1" applyAlignment="1">
      <alignment horizontal="center" wrapText="1" readingOrder="1"/>
    </xf>
    <xf numFmtId="0" fontId="10" fillId="0" borderId="28" xfId="0" applyFont="1" applyBorder="1" applyAlignment="1">
      <alignment horizontal="center" wrapText="1" readingOrder="1"/>
    </xf>
    <xf numFmtId="0" fontId="23" fillId="3" borderId="27" xfId="0" applyFont="1" applyFill="1" applyBorder="1" applyAlignment="1">
      <alignment horizontal="center"/>
    </xf>
    <xf numFmtId="0" fontId="23" fillId="3" borderId="43" xfId="0" applyFont="1" applyFill="1" applyBorder="1" applyAlignment="1">
      <alignment horizontal="center"/>
    </xf>
    <xf numFmtId="0" fontId="10" fillId="0" borderId="23" xfId="0" applyFont="1" applyBorder="1" applyAlignment="1">
      <alignment horizontal="center" wrapText="1" readingOrder="1"/>
    </xf>
    <xf numFmtId="0" fontId="10" fillId="0" borderId="31" xfId="0" applyFont="1" applyBorder="1" applyAlignment="1">
      <alignment horizontal="center" wrapText="1" readingOrder="1"/>
    </xf>
    <xf numFmtId="0" fontId="10" fillId="0" borderId="24" xfId="0" applyFont="1" applyBorder="1" applyAlignment="1">
      <alignment horizontal="left" wrapText="1" readingOrder="1"/>
    </xf>
    <xf numFmtId="0" fontId="10" fillId="0" borderId="8" xfId="0" applyFont="1" applyBorder="1" applyAlignment="1">
      <alignment horizontal="left" wrapText="1" readingOrder="1"/>
    </xf>
    <xf numFmtId="0" fontId="10" fillId="0" borderId="25" xfId="0" applyFont="1" applyBorder="1" applyAlignment="1">
      <alignment horizontal="left" wrapText="1" readingOrder="1"/>
    </xf>
    <xf numFmtId="0" fontId="10" fillId="0" borderId="18" xfId="0" applyFont="1" applyBorder="1" applyAlignment="1">
      <alignment horizontal="left" wrapText="1" readingOrder="1"/>
    </xf>
    <xf numFmtId="0" fontId="23" fillId="3" borderId="38" xfId="0" applyFont="1" applyFill="1" applyBorder="1" applyAlignment="1">
      <alignment horizontal="center"/>
    </xf>
    <xf numFmtId="0" fontId="23" fillId="3" borderId="44" xfId="0" applyFont="1" applyFill="1" applyBorder="1" applyAlignment="1">
      <alignment horizontal="center"/>
    </xf>
    <xf numFmtId="0" fontId="0" fillId="0" borderId="28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wrapText="1" readingOrder="1"/>
    </xf>
    <xf numFmtId="0" fontId="1" fillId="0" borderId="5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left" wrapText="1" readingOrder="1"/>
    </xf>
    <xf numFmtId="0" fontId="1" fillId="0" borderId="3" xfId="0" applyFont="1" applyBorder="1" applyAlignment="1">
      <alignment horizontal="left" wrapText="1" readingOrder="1"/>
    </xf>
    <xf numFmtId="0" fontId="1" fillId="0" borderId="2" xfId="0" applyFont="1" applyBorder="1" applyAlignment="1">
      <alignment horizontal="center" wrapText="1" readingOrder="1"/>
    </xf>
    <xf numFmtId="0" fontId="1" fillId="0" borderId="3" xfId="0" applyFont="1" applyBorder="1" applyAlignment="1">
      <alignment horizontal="center" wrapText="1" readingOrder="1"/>
    </xf>
    <xf numFmtId="0" fontId="0" fillId="0" borderId="14" xfId="0" applyBorder="1" applyAlignment="1">
      <alignment horizontal="center"/>
    </xf>
    <xf numFmtId="0" fontId="10" fillId="0" borderId="8" xfId="0" applyFont="1" applyBorder="1" applyAlignment="1">
      <alignment horizontal="center" wrapText="1" readingOrder="1"/>
    </xf>
    <xf numFmtId="0" fontId="26" fillId="0" borderId="4" xfId="0" applyFont="1" applyBorder="1" applyAlignment="1">
      <alignment horizontal="center" wrapText="1" readingOrder="1"/>
    </xf>
    <xf numFmtId="0" fontId="26" fillId="0" borderId="6" xfId="0" applyFont="1" applyBorder="1" applyAlignment="1">
      <alignment horizontal="center" wrapText="1" readingOrder="1"/>
    </xf>
    <xf numFmtId="0" fontId="26" fillId="0" borderId="5" xfId="0" applyFont="1" applyBorder="1" applyAlignment="1">
      <alignment horizontal="center" wrapText="1" readingOrder="1"/>
    </xf>
    <xf numFmtId="0" fontId="10" fillId="0" borderId="14" xfId="0" applyFont="1" applyBorder="1" applyAlignment="1">
      <alignment horizontal="left" wrapText="1" readingOrder="1"/>
    </xf>
    <xf numFmtId="0" fontId="10" fillId="0" borderId="15" xfId="0" applyFont="1" applyBorder="1" applyAlignment="1">
      <alignment horizontal="left" wrapText="1" readingOrder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0" borderId="6" xfId="0" applyFont="1" applyBorder="1" applyAlignment="1">
      <alignment horizontal="center" wrapText="1" readingOrder="1"/>
    </xf>
    <xf numFmtId="0" fontId="17" fillId="0" borderId="2" xfId="0" applyFont="1" applyBorder="1" applyAlignment="1">
      <alignment horizontal="center" wrapText="1" readingOrder="1"/>
    </xf>
    <xf numFmtId="0" fontId="17" fillId="0" borderId="3" xfId="0" applyFont="1" applyBorder="1" applyAlignment="1">
      <alignment horizontal="center" wrapText="1" readingOrder="1"/>
    </xf>
    <xf numFmtId="0" fontId="0" fillId="0" borderId="5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0" borderId="0" xfId="0" applyNumberFormat="1"/>
    <xf numFmtId="0" fontId="34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11" fontId="34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96A8-20A0-4E2C-9707-1DAB92D2B142}">
  <sheetPr>
    <tabColor theme="9" tint="0.39997558519241921"/>
  </sheetPr>
  <dimension ref="B1:R38"/>
  <sheetViews>
    <sheetView tabSelected="1" topLeftCell="A12" workbookViewId="0">
      <selection activeCell="J25" sqref="J25"/>
    </sheetView>
  </sheetViews>
  <sheetFormatPr defaultRowHeight="15.75"/>
  <cols>
    <col min="1" max="1" width="6.28515625" customWidth="1"/>
    <col min="2" max="2" width="9.140625" style="28"/>
    <col min="3" max="3" width="23.85546875" style="29" customWidth="1"/>
    <col min="4" max="4" width="9.140625" style="29"/>
    <col min="5" max="5" width="46.85546875" style="29" customWidth="1"/>
    <col min="6" max="6" width="12.7109375" style="31" bestFit="1" customWidth="1"/>
    <col min="7" max="7" width="13.85546875" style="31" customWidth="1"/>
    <col min="8" max="8" width="15.140625" style="31" customWidth="1"/>
    <col min="9" max="9" width="12.7109375" style="31" customWidth="1"/>
    <col min="10" max="10" width="12" style="54" customWidth="1"/>
    <col min="11" max="11" width="10.85546875" style="31" customWidth="1"/>
    <col min="12" max="12" width="10.7109375" style="31" customWidth="1"/>
    <col min="13" max="13" width="9.42578125" style="31" customWidth="1"/>
    <col min="14" max="14" width="9.85546875" style="31" customWidth="1"/>
    <col min="15" max="15" width="10.7109375" style="54" customWidth="1"/>
    <col min="16" max="16" width="35.140625" style="68" customWidth="1"/>
  </cols>
  <sheetData>
    <row r="1" spans="2:18" ht="3.75" customHeight="1"/>
    <row r="2" spans="2:18" ht="16.5" thickBot="1">
      <c r="E2" s="113"/>
    </row>
    <row r="3" spans="2:18">
      <c r="B3" s="199" t="s">
        <v>0</v>
      </c>
      <c r="C3" s="201" t="s">
        <v>104</v>
      </c>
      <c r="D3" s="201" t="s">
        <v>1</v>
      </c>
      <c r="E3" s="203" t="s">
        <v>2</v>
      </c>
      <c r="F3" s="192" t="s">
        <v>10</v>
      </c>
      <c r="G3" s="193"/>
      <c r="H3" s="193"/>
      <c r="I3" s="193"/>
      <c r="J3" s="205" t="s">
        <v>72</v>
      </c>
      <c r="K3" s="194" t="s">
        <v>11</v>
      </c>
      <c r="L3" s="195"/>
      <c r="M3" s="195"/>
      <c r="N3" s="196"/>
      <c r="O3" s="197" t="s">
        <v>73</v>
      </c>
      <c r="P3" s="207" t="s">
        <v>82</v>
      </c>
      <c r="Q3" s="188" t="s">
        <v>83</v>
      </c>
      <c r="R3" s="190" t="s">
        <v>84</v>
      </c>
    </row>
    <row r="4" spans="2:18">
      <c r="B4" s="200"/>
      <c r="C4" s="202"/>
      <c r="D4" s="202"/>
      <c r="E4" s="204"/>
      <c r="F4" s="117" t="s">
        <v>3</v>
      </c>
      <c r="G4" s="114" t="s">
        <v>4</v>
      </c>
      <c r="H4" s="114" t="s">
        <v>5</v>
      </c>
      <c r="I4" s="114" t="s">
        <v>6</v>
      </c>
      <c r="J4" s="206"/>
      <c r="K4" s="115" t="s">
        <v>3</v>
      </c>
      <c r="L4" s="115" t="s">
        <v>4</v>
      </c>
      <c r="M4" s="115" t="s">
        <v>5</v>
      </c>
      <c r="N4" s="115" t="s">
        <v>6</v>
      </c>
      <c r="O4" s="198"/>
      <c r="P4" s="208"/>
      <c r="Q4" s="189"/>
      <c r="R4" s="191"/>
    </row>
    <row r="5" spans="2:18" ht="36.75">
      <c r="B5" s="108">
        <v>1</v>
      </c>
      <c r="C5" s="129" t="s">
        <v>105</v>
      </c>
      <c r="D5" s="25">
        <v>2021</v>
      </c>
      <c r="E5" s="90" t="s">
        <v>12</v>
      </c>
      <c r="F5" s="118">
        <v>14.53</v>
      </c>
      <c r="G5" s="115" t="s">
        <v>119</v>
      </c>
      <c r="H5" s="115" t="s">
        <v>119</v>
      </c>
      <c r="I5" s="115">
        <v>27.08</v>
      </c>
      <c r="J5" s="183">
        <f>AVERAGE(F5,I5)</f>
        <v>20.805</v>
      </c>
      <c r="K5" s="121">
        <v>322.44</v>
      </c>
      <c r="L5" s="66" t="s">
        <v>119</v>
      </c>
      <c r="M5" s="62" t="s">
        <v>119</v>
      </c>
      <c r="N5" s="65">
        <v>5649.14</v>
      </c>
      <c r="O5" s="159">
        <f>AVERAGE(K5,N5)</f>
        <v>2985.79</v>
      </c>
      <c r="P5" s="93" t="s">
        <v>13</v>
      </c>
      <c r="Q5" s="71" t="s">
        <v>14</v>
      </c>
      <c r="R5" s="109" t="s">
        <v>15</v>
      </c>
    </row>
    <row r="6" spans="2:18" ht="47.25">
      <c r="B6" s="108">
        <v>2</v>
      </c>
      <c r="C6" s="129" t="s">
        <v>106</v>
      </c>
      <c r="D6" s="25">
        <v>2021</v>
      </c>
      <c r="E6" s="90" t="s">
        <v>16</v>
      </c>
      <c r="F6" s="119">
        <v>11.27</v>
      </c>
      <c r="G6" s="115">
        <v>22.81</v>
      </c>
      <c r="H6" s="115">
        <v>11.42</v>
      </c>
      <c r="I6" s="115">
        <v>24.86</v>
      </c>
      <c r="J6" s="183">
        <f t="shared" ref="J6:J15" si="0">AVERAGE(F6:I6)</f>
        <v>17.59</v>
      </c>
      <c r="K6" s="96" t="s">
        <v>119</v>
      </c>
      <c r="L6" s="56" t="s">
        <v>119</v>
      </c>
      <c r="M6" s="57" t="s">
        <v>119</v>
      </c>
      <c r="N6" s="24" t="s">
        <v>119</v>
      </c>
      <c r="O6" s="159" t="s">
        <v>119</v>
      </c>
      <c r="P6" s="93" t="s">
        <v>17</v>
      </c>
      <c r="Q6" s="71" t="s">
        <v>18</v>
      </c>
      <c r="R6" s="109" t="s">
        <v>19</v>
      </c>
    </row>
    <row r="7" spans="2:18" ht="36.75">
      <c r="B7" s="108">
        <v>3</v>
      </c>
      <c r="C7" s="129" t="s">
        <v>107</v>
      </c>
      <c r="D7" s="25">
        <v>2021</v>
      </c>
      <c r="E7" s="90" t="s">
        <v>20</v>
      </c>
      <c r="F7" s="118">
        <v>12.42</v>
      </c>
      <c r="G7" s="115">
        <v>19.43</v>
      </c>
      <c r="H7" s="115">
        <v>13.39</v>
      </c>
      <c r="I7" s="115">
        <v>21.5</v>
      </c>
      <c r="J7" s="183">
        <f t="shared" si="0"/>
        <v>16.685000000000002</v>
      </c>
      <c r="K7" s="96">
        <v>225.51</v>
      </c>
      <c r="L7" s="56">
        <v>1492.76</v>
      </c>
      <c r="M7" s="57">
        <v>227.09</v>
      </c>
      <c r="N7" s="24">
        <v>3392.6</v>
      </c>
      <c r="O7" s="159">
        <f t="shared" ref="O7" si="1">AVERAGE(K7,N7)</f>
        <v>1809.0549999999998</v>
      </c>
      <c r="P7" s="93" t="s">
        <v>21</v>
      </c>
      <c r="Q7" s="70" t="s">
        <v>22</v>
      </c>
      <c r="R7" s="110" t="s">
        <v>23</v>
      </c>
    </row>
    <row r="8" spans="2:18" ht="47.25">
      <c r="B8" s="108">
        <v>4</v>
      </c>
      <c r="C8" s="129" t="s">
        <v>108</v>
      </c>
      <c r="D8" s="25">
        <v>2022</v>
      </c>
      <c r="E8" s="90" t="s">
        <v>24</v>
      </c>
      <c r="F8" s="118">
        <v>13.4</v>
      </c>
      <c r="G8" s="115">
        <v>22.06</v>
      </c>
      <c r="H8" s="115">
        <v>15.12</v>
      </c>
      <c r="I8" s="115">
        <v>21.03</v>
      </c>
      <c r="J8" s="183">
        <f t="shared" si="0"/>
        <v>17.9025</v>
      </c>
      <c r="K8" s="96">
        <v>242</v>
      </c>
      <c r="L8" s="56">
        <v>2869</v>
      </c>
      <c r="M8" s="57">
        <v>497</v>
      </c>
      <c r="N8" s="24">
        <v>2677</v>
      </c>
      <c r="O8" s="159">
        <f t="shared" ref="O8:O15" si="2">AVERAGE(K8:N8)</f>
        <v>1571.25</v>
      </c>
      <c r="P8" s="93" t="s">
        <v>25</v>
      </c>
      <c r="Q8" s="71"/>
      <c r="R8" s="109"/>
    </row>
    <row r="9" spans="2:18" ht="47.25">
      <c r="B9" s="108">
        <v>5</v>
      </c>
      <c r="C9" s="67" t="s">
        <v>109</v>
      </c>
      <c r="D9" s="26">
        <v>2022</v>
      </c>
      <c r="E9" s="91" t="s">
        <v>115</v>
      </c>
      <c r="F9" s="155">
        <v>11.43</v>
      </c>
      <c r="G9" s="116">
        <v>15.25</v>
      </c>
      <c r="H9" s="128">
        <v>11.32</v>
      </c>
      <c r="I9" s="116">
        <v>18.36</v>
      </c>
      <c r="J9" s="183">
        <f t="shared" si="0"/>
        <v>14.09</v>
      </c>
      <c r="K9" s="97">
        <v>203.15</v>
      </c>
      <c r="L9" s="58">
        <v>924.96</v>
      </c>
      <c r="M9" s="59">
        <v>154.91999999999999</v>
      </c>
      <c r="N9" s="24">
        <v>1490.72</v>
      </c>
      <c r="O9" s="159">
        <f>AVERAGE(K9:N9)</f>
        <v>693.4375</v>
      </c>
      <c r="P9" s="94" t="s">
        <v>76</v>
      </c>
      <c r="Q9" s="73" t="s">
        <v>77</v>
      </c>
      <c r="R9" s="111"/>
    </row>
    <row r="10" spans="2:18" ht="47.25">
      <c r="B10" s="108">
        <v>6</v>
      </c>
      <c r="C10" s="129" t="s">
        <v>114</v>
      </c>
      <c r="D10" s="25">
        <v>2022</v>
      </c>
      <c r="E10" s="90" t="s">
        <v>26</v>
      </c>
      <c r="F10" s="118">
        <v>12.56</v>
      </c>
      <c r="G10" s="115">
        <v>18.940000000000001</v>
      </c>
      <c r="H10" s="115">
        <v>12.47</v>
      </c>
      <c r="I10" s="115">
        <v>20.47</v>
      </c>
      <c r="J10" s="183">
        <f t="shared" si="0"/>
        <v>16.11</v>
      </c>
      <c r="K10" s="96">
        <v>2013.35</v>
      </c>
      <c r="L10" s="56">
        <v>3610.86</v>
      </c>
      <c r="M10" s="57">
        <v>232.86</v>
      </c>
      <c r="N10" s="24">
        <v>3610.34</v>
      </c>
      <c r="O10" s="159">
        <f>AVERAGE(K10:N10)</f>
        <v>2366.8525</v>
      </c>
      <c r="P10" s="93" t="s">
        <v>25</v>
      </c>
      <c r="Q10" s="22" t="s">
        <v>27</v>
      </c>
      <c r="R10" s="110" t="s">
        <v>28</v>
      </c>
    </row>
    <row r="11" spans="2:18" ht="36.75">
      <c r="B11" s="108">
        <v>7</v>
      </c>
      <c r="C11" s="25" t="s">
        <v>113</v>
      </c>
      <c r="D11" s="25">
        <v>2023</v>
      </c>
      <c r="E11" s="90" t="s">
        <v>29</v>
      </c>
      <c r="F11" s="118">
        <v>12.14</v>
      </c>
      <c r="G11" s="115">
        <v>17.399999999999999</v>
      </c>
      <c r="H11" s="115">
        <v>12.35</v>
      </c>
      <c r="I11" s="115">
        <v>19.78</v>
      </c>
      <c r="J11" s="183">
        <f t="shared" si="0"/>
        <v>15.4175</v>
      </c>
      <c r="K11" s="97">
        <v>206.11</v>
      </c>
      <c r="L11" s="58">
        <v>1775.15</v>
      </c>
      <c r="M11" s="59">
        <v>229.54</v>
      </c>
      <c r="N11" s="24">
        <v>2852.81</v>
      </c>
      <c r="O11" s="159">
        <f t="shared" si="2"/>
        <v>1265.9025000000001</v>
      </c>
      <c r="P11" s="93" t="s">
        <v>25</v>
      </c>
      <c r="Q11" s="70" t="s">
        <v>27</v>
      </c>
      <c r="R11" s="109"/>
    </row>
    <row r="12" spans="2:18" ht="24.75">
      <c r="B12" s="108"/>
      <c r="C12" s="157"/>
      <c r="D12" s="157">
        <v>2023</v>
      </c>
      <c r="E12" s="158" t="s">
        <v>120</v>
      </c>
      <c r="F12" s="138">
        <v>11.68</v>
      </c>
      <c r="G12" s="151">
        <v>21.22</v>
      </c>
      <c r="H12" s="138">
        <v>12.55</v>
      </c>
      <c r="I12" s="138">
        <v>24.43</v>
      </c>
      <c r="J12" s="184">
        <f>AVERAGE(F12:I12)</f>
        <v>17.47</v>
      </c>
      <c r="K12" s="40">
        <v>196</v>
      </c>
      <c r="L12" s="125">
        <v>2200</v>
      </c>
      <c r="M12" s="40">
        <v>228</v>
      </c>
      <c r="N12" s="40">
        <v>3800</v>
      </c>
      <c r="O12" s="160">
        <f>AVERAGEA(K12:N12)</f>
        <v>1606</v>
      </c>
      <c r="P12" s="126" t="s">
        <v>117</v>
      </c>
      <c r="Q12" s="123" t="s">
        <v>121</v>
      </c>
      <c r="R12" s="134"/>
    </row>
    <row r="13" spans="2:18" ht="30" customHeight="1">
      <c r="B13" s="130">
        <v>8</v>
      </c>
      <c r="C13" s="131" t="s">
        <v>112</v>
      </c>
      <c r="D13" s="132">
        <v>2024</v>
      </c>
      <c r="E13" s="133" t="s">
        <v>56</v>
      </c>
      <c r="F13" s="120">
        <v>13.59</v>
      </c>
      <c r="G13" s="116">
        <v>16.670000000000002</v>
      </c>
      <c r="H13" s="116">
        <v>12.94</v>
      </c>
      <c r="I13" s="116">
        <v>18.690000000000001</v>
      </c>
      <c r="J13" s="183">
        <f t="shared" si="0"/>
        <v>15.4725</v>
      </c>
      <c r="K13" s="92">
        <v>224.88</v>
      </c>
      <c r="L13" s="30">
        <v>947.99</v>
      </c>
      <c r="M13" s="149">
        <v>207.1</v>
      </c>
      <c r="N13" s="30">
        <v>1360.34</v>
      </c>
      <c r="O13" s="159">
        <f>AVERAGE(K13:N13)</f>
        <v>685.07749999999987</v>
      </c>
      <c r="P13" s="94" t="s">
        <v>57</v>
      </c>
      <c r="Q13" s="22" t="s">
        <v>78</v>
      </c>
      <c r="R13" s="111"/>
    </row>
    <row r="14" spans="2:18" ht="47.25">
      <c r="B14" s="108">
        <v>9</v>
      </c>
      <c r="C14" s="129" t="s">
        <v>110</v>
      </c>
      <c r="D14" s="25">
        <v>2024</v>
      </c>
      <c r="E14" s="90" t="s">
        <v>30</v>
      </c>
      <c r="F14" s="118">
        <v>12.21</v>
      </c>
      <c r="G14" s="115">
        <v>15.07</v>
      </c>
      <c r="H14" s="187">
        <v>11.23</v>
      </c>
      <c r="I14" s="115">
        <v>18.809999999999999</v>
      </c>
      <c r="J14" s="183">
        <f t="shared" si="0"/>
        <v>14.330000000000002</v>
      </c>
      <c r="K14" s="127">
        <v>261.5</v>
      </c>
      <c r="L14" s="30">
        <v>1359.7</v>
      </c>
      <c r="M14" s="84">
        <v>210.21</v>
      </c>
      <c r="N14" s="30">
        <v>2506.35</v>
      </c>
      <c r="O14" s="159">
        <f t="shared" si="2"/>
        <v>1084.44</v>
      </c>
      <c r="P14" s="95" t="s">
        <v>25</v>
      </c>
      <c r="Q14" s="74" t="s">
        <v>50</v>
      </c>
      <c r="R14" s="112" t="s">
        <v>31</v>
      </c>
    </row>
    <row r="15" spans="2:18" ht="44.25" customHeight="1">
      <c r="B15" s="108">
        <v>10</v>
      </c>
      <c r="C15" s="126" t="s">
        <v>111</v>
      </c>
      <c r="D15" s="126">
        <v>2024</v>
      </c>
      <c r="E15" s="135" t="s">
        <v>81</v>
      </c>
      <c r="F15" s="156">
        <v>11.48</v>
      </c>
      <c r="G15" s="136">
        <v>14.74</v>
      </c>
      <c r="H15" s="137">
        <v>11.73</v>
      </c>
      <c r="I15" s="136">
        <v>16.89</v>
      </c>
      <c r="J15" s="183">
        <f t="shared" si="0"/>
        <v>13.71</v>
      </c>
      <c r="K15" s="154">
        <v>186</v>
      </c>
      <c r="L15" s="138">
        <v>914</v>
      </c>
      <c r="M15" s="139">
        <v>250</v>
      </c>
      <c r="N15" s="138">
        <v>1370</v>
      </c>
      <c r="O15" s="159">
        <f t="shared" si="2"/>
        <v>680</v>
      </c>
      <c r="P15" s="140" t="s">
        <v>75</v>
      </c>
      <c r="Q15" s="22" t="s">
        <v>80</v>
      </c>
      <c r="R15" s="111"/>
    </row>
    <row r="16" spans="2:18" ht="31.5">
      <c r="B16" s="108">
        <v>11</v>
      </c>
      <c r="C16" s="141"/>
      <c r="D16" s="141">
        <v>2024</v>
      </c>
      <c r="E16" s="142" t="s">
        <v>63</v>
      </c>
      <c r="F16" s="143">
        <v>11.68</v>
      </c>
      <c r="G16" s="144">
        <v>13.27</v>
      </c>
      <c r="H16" s="144">
        <v>12.02</v>
      </c>
      <c r="I16" s="148">
        <v>14.03</v>
      </c>
      <c r="J16" s="185">
        <f>AVERAGE(F16:I16)</f>
        <v>12.75</v>
      </c>
      <c r="K16" s="147">
        <v>215.1</v>
      </c>
      <c r="L16" s="152">
        <v>787.96</v>
      </c>
      <c r="M16" s="153">
        <v>245.04</v>
      </c>
      <c r="N16" s="150">
        <v>855.97</v>
      </c>
      <c r="O16" s="161">
        <f>AVERAGE(K16:N16)</f>
        <v>526.01750000000004</v>
      </c>
      <c r="P16" s="145" t="s">
        <v>74</v>
      </c>
      <c r="Q16" s="123" t="s">
        <v>79</v>
      </c>
      <c r="R16" s="122"/>
    </row>
    <row r="17" spans="2:18" ht="47.25">
      <c r="B17" s="108"/>
      <c r="C17" s="141"/>
      <c r="D17" s="141">
        <v>2024</v>
      </c>
      <c r="E17" s="146" t="s">
        <v>116</v>
      </c>
      <c r="F17" s="138" t="s">
        <v>119</v>
      </c>
      <c r="G17" s="151">
        <v>13.11</v>
      </c>
      <c r="H17" s="138" t="s">
        <v>119</v>
      </c>
      <c r="I17" s="138">
        <v>14.6</v>
      </c>
      <c r="J17" s="184">
        <f>AVERAGE(G17,I17)</f>
        <v>13.855</v>
      </c>
      <c r="K17" s="40" t="s">
        <v>119</v>
      </c>
      <c r="L17" s="125">
        <v>769</v>
      </c>
      <c r="M17" s="40" t="s">
        <v>119</v>
      </c>
      <c r="N17" s="40">
        <v>1082</v>
      </c>
      <c r="O17" s="160">
        <f>AVERAGEA(L17,N17)</f>
        <v>925.5</v>
      </c>
      <c r="P17" s="126" t="s">
        <v>117</v>
      </c>
      <c r="Q17" s="123" t="s">
        <v>118</v>
      </c>
      <c r="R17" s="134"/>
    </row>
    <row r="18" spans="2:18" ht="47.25">
      <c r="B18" s="108"/>
      <c r="C18" s="141"/>
      <c r="D18" s="141">
        <v>2024</v>
      </c>
      <c r="E18" s="146" t="s">
        <v>137</v>
      </c>
      <c r="F18" s="138">
        <v>12.27</v>
      </c>
      <c r="G18" s="138">
        <v>14.54</v>
      </c>
      <c r="H18" s="138">
        <v>11.68</v>
      </c>
      <c r="I18" s="138">
        <v>16.37</v>
      </c>
      <c r="J18" s="184">
        <f>AVERAGE(G18:I18)</f>
        <v>14.196666666666667</v>
      </c>
      <c r="K18" s="40">
        <v>257.58999999999997</v>
      </c>
      <c r="L18" s="40">
        <v>978.44</v>
      </c>
      <c r="M18" s="40">
        <v>249.67</v>
      </c>
      <c r="N18" s="40">
        <v>1488.97</v>
      </c>
      <c r="O18" s="160">
        <f>AVERAGEA(K18:N18)</f>
        <v>743.66750000000002</v>
      </c>
      <c r="P18" s="126"/>
      <c r="Q18" s="123"/>
      <c r="R18" s="134"/>
    </row>
    <row r="19" spans="2:18">
      <c r="B19" s="108"/>
      <c r="C19" s="141"/>
      <c r="D19" s="141">
        <v>2024</v>
      </c>
      <c r="E19" s="146" t="s">
        <v>138</v>
      </c>
      <c r="F19" s="138">
        <v>11.36</v>
      </c>
      <c r="G19" s="138">
        <v>18.97</v>
      </c>
      <c r="H19" s="138">
        <v>11.28</v>
      </c>
      <c r="I19" s="138">
        <v>20.69</v>
      </c>
      <c r="J19" s="184">
        <f>AVERAGE(G19:I19)</f>
        <v>16.98</v>
      </c>
      <c r="K19" s="40">
        <v>192.22</v>
      </c>
      <c r="L19" s="40">
        <v>2433.15</v>
      </c>
      <c r="M19" s="40">
        <v>133.41</v>
      </c>
      <c r="N19" s="40">
        <v>2842.44</v>
      </c>
      <c r="O19" s="160">
        <f>AVERAGEA(K19:N19)</f>
        <v>1400.3049999999998</v>
      </c>
      <c r="P19" s="126" t="s">
        <v>117</v>
      </c>
      <c r="Q19" s="123" t="s">
        <v>139</v>
      </c>
      <c r="R19" s="134"/>
    </row>
    <row r="20" spans="2:18">
      <c r="B20" s="108"/>
      <c r="C20" s="141"/>
      <c r="D20" s="141"/>
      <c r="E20" s="146"/>
      <c r="F20" s="138"/>
      <c r="G20" s="138"/>
      <c r="H20" s="138"/>
      <c r="I20" s="138"/>
      <c r="J20" s="184"/>
      <c r="K20" s="40"/>
      <c r="L20" s="40"/>
      <c r="M20" s="40"/>
      <c r="N20" s="40"/>
      <c r="O20" s="160"/>
      <c r="P20" s="126"/>
      <c r="Q20" s="123"/>
      <c r="R20" s="134"/>
    </row>
    <row r="21" spans="2:18" ht="23.25" customHeight="1">
      <c r="B21" s="108">
        <v>12</v>
      </c>
      <c r="C21" s="25"/>
      <c r="D21" s="25"/>
      <c r="E21" s="162" t="s">
        <v>100</v>
      </c>
      <c r="F21" s="163">
        <v>15.38</v>
      </c>
      <c r="G21" s="163">
        <v>17.09</v>
      </c>
      <c r="H21" s="163">
        <v>14.03</v>
      </c>
      <c r="I21" s="163">
        <v>16.18</v>
      </c>
      <c r="J21" s="164">
        <f>AVERAGE(F21:I21)</f>
        <v>15.67</v>
      </c>
      <c r="K21" s="163">
        <v>406.7</v>
      </c>
      <c r="L21" s="163">
        <v>1429.89</v>
      </c>
      <c r="M21" s="163">
        <v>390.02</v>
      </c>
      <c r="N21" s="163">
        <v>1676.67</v>
      </c>
      <c r="O21" s="164">
        <f t="shared" ref="O21:O22" si="3">AVERAGE(K21:N21)</f>
        <v>975.82</v>
      </c>
      <c r="P21" s="69"/>
      <c r="Q21" s="52"/>
      <c r="R21" s="52"/>
    </row>
    <row r="22" spans="2:18" ht="23.25" customHeight="1">
      <c r="B22" s="108">
        <v>13</v>
      </c>
      <c r="C22" s="25"/>
      <c r="D22" s="25"/>
      <c r="E22" s="162" t="s">
        <v>101</v>
      </c>
      <c r="F22" s="163">
        <v>15.44</v>
      </c>
      <c r="G22" s="163">
        <v>16.350000000000001</v>
      </c>
      <c r="H22" s="163">
        <v>14.29</v>
      </c>
      <c r="I22" s="163">
        <v>16.12</v>
      </c>
      <c r="J22" s="164">
        <f>AVERAGE(F22:I22)</f>
        <v>15.55</v>
      </c>
      <c r="K22" s="163">
        <v>454.58</v>
      </c>
      <c r="L22" s="163">
        <v>1228.2</v>
      </c>
      <c r="M22" s="163">
        <v>409.29</v>
      </c>
      <c r="N22" s="163">
        <v>1633.08</v>
      </c>
      <c r="O22" s="164">
        <f t="shared" si="3"/>
        <v>931.28750000000002</v>
      </c>
      <c r="P22" s="69"/>
      <c r="Q22" s="52"/>
      <c r="R22" s="52"/>
    </row>
    <row r="23" spans="2:18" ht="23.25" customHeight="1">
      <c r="B23" s="108">
        <v>14</v>
      </c>
      <c r="C23" s="25"/>
      <c r="D23" s="25"/>
      <c r="E23" s="165" t="s">
        <v>102</v>
      </c>
      <c r="F23" s="166">
        <v>11.73</v>
      </c>
      <c r="G23" s="166">
        <v>12.85</v>
      </c>
      <c r="H23" s="166">
        <v>11.99</v>
      </c>
      <c r="I23" s="167">
        <v>13.02</v>
      </c>
      <c r="J23" s="173">
        <f>AVERAGE(F23:I23)</f>
        <v>12.397500000000001</v>
      </c>
      <c r="K23" s="166">
        <v>207.26</v>
      </c>
      <c r="L23" s="166">
        <v>728.68</v>
      </c>
      <c r="M23" s="166">
        <v>294.33999999999997</v>
      </c>
      <c r="N23" s="166">
        <v>876.26</v>
      </c>
      <c r="O23" s="168">
        <f>AVERAGE(K23:N23)</f>
        <v>526.63499999999999</v>
      </c>
      <c r="P23" s="69"/>
      <c r="Q23" s="52"/>
      <c r="R23" s="52"/>
    </row>
    <row r="24" spans="2:18" ht="23.25" customHeight="1">
      <c r="B24" s="108">
        <v>15</v>
      </c>
      <c r="C24" s="25"/>
      <c r="D24" s="25"/>
      <c r="E24" s="169" t="s">
        <v>103</v>
      </c>
      <c r="F24" s="170">
        <v>11.52</v>
      </c>
      <c r="G24" s="171">
        <v>12.59</v>
      </c>
      <c r="H24" s="186">
        <v>11.21</v>
      </c>
      <c r="I24" s="171">
        <v>12.96</v>
      </c>
      <c r="J24" s="172">
        <f>AVERAGE(F24:I24)</f>
        <v>12.07</v>
      </c>
      <c r="K24" s="171">
        <v>183.9</v>
      </c>
      <c r="L24" s="171">
        <v>630.70000000000005</v>
      </c>
      <c r="M24" s="170">
        <v>245.47</v>
      </c>
      <c r="N24" s="171">
        <v>785.94</v>
      </c>
      <c r="O24" s="172">
        <f>AVERAGE(K24:N24)</f>
        <v>461.5025</v>
      </c>
      <c r="P24" s="69"/>
      <c r="Q24" s="52"/>
      <c r="R24" s="52"/>
    </row>
    <row r="26" spans="2:18">
      <c r="E26" s="29" t="s">
        <v>122</v>
      </c>
      <c r="F26" s="54">
        <f t="shared" ref="F26:N26" si="4">((F22-F24)/F22)*100</f>
        <v>25.388601036269431</v>
      </c>
      <c r="G26" s="54">
        <f t="shared" si="4"/>
        <v>22.996941896024474</v>
      </c>
      <c r="H26" s="54">
        <f t="shared" si="4"/>
        <v>21.553533939818042</v>
      </c>
      <c r="I26" s="54">
        <f t="shared" si="4"/>
        <v>19.602977667493796</v>
      </c>
      <c r="J26" s="54">
        <f t="shared" si="4"/>
        <v>22.379421221864952</v>
      </c>
      <c r="K26" s="54">
        <f t="shared" si="4"/>
        <v>59.545074574332347</v>
      </c>
      <c r="L26" s="54">
        <f t="shared" si="4"/>
        <v>48.648428594691417</v>
      </c>
      <c r="M26" s="54">
        <f t="shared" si="4"/>
        <v>40.02540985609226</v>
      </c>
      <c r="N26" s="54">
        <f t="shared" si="4"/>
        <v>51.873760011756922</v>
      </c>
      <c r="O26" s="54">
        <f>((O22-O24)/O22)*100</f>
        <v>50.444680079996786</v>
      </c>
    </row>
    <row r="28" spans="2:18">
      <c r="F28" s="54">
        <f t="shared" ref="F28:O28" si="5">((F16-F24)/F16)*100</f>
        <v>1.3698630136986314</v>
      </c>
      <c r="G28" s="54">
        <f t="shared" si="5"/>
        <v>5.1243406179351902</v>
      </c>
      <c r="H28" s="54">
        <f t="shared" si="5"/>
        <v>6.7387687188019862</v>
      </c>
      <c r="I28" s="54">
        <f t="shared" si="5"/>
        <v>7.6265146115466749</v>
      </c>
      <c r="J28" s="54">
        <f t="shared" si="5"/>
        <v>5.3333333333333313</v>
      </c>
      <c r="K28" s="54">
        <f t="shared" si="5"/>
        <v>14.504881450488142</v>
      </c>
      <c r="L28" s="54">
        <f t="shared" si="5"/>
        <v>19.957865881516827</v>
      </c>
      <c r="M28" s="54">
        <f t="shared" si="5"/>
        <v>-0.17548155403199756</v>
      </c>
      <c r="N28" s="54">
        <f t="shared" si="5"/>
        <v>8.1813614963141195</v>
      </c>
      <c r="O28" s="54">
        <f t="shared" si="5"/>
        <v>12.264801076009837</v>
      </c>
    </row>
    <row r="29" spans="2:18">
      <c r="F29" s="39">
        <v>11.38</v>
      </c>
      <c r="G29" s="32">
        <v>12.84</v>
      </c>
      <c r="H29" s="53">
        <v>11.26</v>
      </c>
      <c r="I29" s="32">
        <v>13.09</v>
      </c>
      <c r="J29" s="124">
        <f>AVERAGE(F29:I29)</f>
        <v>12.142499999999998</v>
      </c>
      <c r="K29" s="53">
        <v>194.72</v>
      </c>
      <c r="L29" s="32">
        <v>740.21</v>
      </c>
      <c r="M29" s="24">
        <v>272</v>
      </c>
      <c r="N29" s="32">
        <v>807.47</v>
      </c>
      <c r="O29" s="124">
        <f>AVERAGE(K29:N29)</f>
        <v>503.6</v>
      </c>
    </row>
    <row r="31" spans="2:18">
      <c r="E31" s="177">
        <v>5.3458699999999997</v>
      </c>
    </row>
    <row r="32" spans="2:18">
      <c r="E32" s="177">
        <v>5.3458699999999997</v>
      </c>
    </row>
    <row r="33" spans="5:7">
      <c r="E33" s="174">
        <v>2.5845E-2</v>
      </c>
    </row>
    <row r="34" spans="5:7">
      <c r="E34" s="174">
        <v>5.3458699999999997</v>
      </c>
    </row>
    <row r="35" spans="5:7">
      <c r="E35" s="176"/>
      <c r="F35" s="31">
        <v>12.37537861</v>
      </c>
      <c r="G35" s="31">
        <v>257.59985349999999</v>
      </c>
    </row>
    <row r="36" spans="5:7">
      <c r="E36" s="177"/>
    </row>
    <row r="38" spans="5:7">
      <c r="E38" s="177"/>
    </row>
  </sheetData>
  <mergeCells count="11">
    <mergeCell ref="B3:B4"/>
    <mergeCell ref="D3:D4"/>
    <mergeCell ref="E3:E4"/>
    <mergeCell ref="J3:J4"/>
    <mergeCell ref="P3:P4"/>
    <mergeCell ref="C3:C4"/>
    <mergeCell ref="Q3:Q4"/>
    <mergeCell ref="R3:R4"/>
    <mergeCell ref="F3:I3"/>
    <mergeCell ref="K3:N3"/>
    <mergeCell ref="O3:O4"/>
  </mergeCells>
  <phoneticPr fontId="1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3F2E-D9CC-48B7-93DF-68B2D2DCF35C}">
  <dimension ref="E4:P16"/>
  <sheetViews>
    <sheetView workbookViewId="0">
      <selection activeCell="G7" sqref="G7:M7"/>
    </sheetView>
  </sheetViews>
  <sheetFormatPr defaultRowHeight="15"/>
  <cols>
    <col min="5" max="5" width="8.5703125" customWidth="1"/>
    <col min="6" max="6" width="13.28515625" bestFit="1" customWidth="1"/>
    <col min="7" max="7" width="15.42578125" style="38" bestFit="1" customWidth="1"/>
    <col min="8" max="8" width="19" style="38" bestFit="1" customWidth="1"/>
    <col min="9" max="9" width="13.28515625" style="38" customWidth="1"/>
    <col min="10" max="10" width="15.5703125" customWidth="1"/>
    <col min="11" max="11" width="9.7109375" customWidth="1"/>
    <col min="12" max="12" width="11.42578125" customWidth="1"/>
    <col min="13" max="13" width="39.7109375" style="38" customWidth="1"/>
    <col min="16" max="16" width="19.140625" customWidth="1"/>
  </cols>
  <sheetData>
    <row r="4" spans="5:16">
      <c r="G4" s="38" t="s">
        <v>149</v>
      </c>
      <c r="H4" s="38" t="s">
        <v>150</v>
      </c>
      <c r="I4" t="s">
        <v>140</v>
      </c>
      <c r="J4" t="s">
        <v>141</v>
      </c>
      <c r="K4" t="s">
        <v>142</v>
      </c>
      <c r="L4" t="s">
        <v>143</v>
      </c>
      <c r="M4" s="38" t="s">
        <v>144</v>
      </c>
      <c r="P4" t="s">
        <v>140</v>
      </c>
    </row>
    <row r="5" spans="5:16">
      <c r="E5" s="209" t="s">
        <v>10</v>
      </c>
      <c r="F5" t="s">
        <v>145</v>
      </c>
      <c r="G5" s="38">
        <v>15.61</v>
      </c>
      <c r="H5" s="38">
        <v>12.23</v>
      </c>
      <c r="I5" s="38">
        <v>3.38</v>
      </c>
      <c r="J5">
        <v>0.24</v>
      </c>
      <c r="K5">
        <v>14.06</v>
      </c>
      <c r="L5" s="234">
        <v>1.9999999999999999E-6</v>
      </c>
      <c r="M5" s="233" t="s">
        <v>147</v>
      </c>
      <c r="P5" s="231">
        <v>0.2152</v>
      </c>
    </row>
    <row r="6" spans="5:16">
      <c r="E6" s="209"/>
      <c r="F6" t="s">
        <v>146</v>
      </c>
      <c r="G6" s="38">
        <v>14.03</v>
      </c>
      <c r="H6" s="38">
        <v>13.81</v>
      </c>
      <c r="I6" s="38">
        <v>459.49</v>
      </c>
      <c r="J6">
        <v>0.13</v>
      </c>
      <c r="K6">
        <v>1.72</v>
      </c>
      <c r="L6" s="175">
        <v>0.12876199999999999</v>
      </c>
      <c r="M6" s="38" t="s">
        <v>152</v>
      </c>
      <c r="P6" s="231">
        <v>1.6500000000000001E-2</v>
      </c>
    </row>
    <row r="7" spans="5:16">
      <c r="E7" s="209" t="s">
        <v>11</v>
      </c>
      <c r="F7" t="s">
        <v>145</v>
      </c>
      <c r="G7" s="232">
        <v>953.55</v>
      </c>
      <c r="H7" s="232">
        <v>494.07</v>
      </c>
      <c r="I7" s="38">
        <v>0.23</v>
      </c>
      <c r="J7">
        <v>109.14</v>
      </c>
      <c r="K7">
        <v>4.21</v>
      </c>
      <c r="L7" s="175">
        <v>3.9849999999999998E-3</v>
      </c>
      <c r="M7" s="38" t="s">
        <v>148</v>
      </c>
      <c r="P7" s="231">
        <v>0.46310000000000001</v>
      </c>
    </row>
    <row r="8" spans="5:16">
      <c r="E8" s="209"/>
      <c r="F8" t="s">
        <v>146</v>
      </c>
      <c r="G8" s="38">
        <v>751.23</v>
      </c>
      <c r="H8" s="38">
        <v>696.39</v>
      </c>
      <c r="I8" s="38">
        <v>54.83</v>
      </c>
      <c r="J8">
        <v>27.35</v>
      </c>
      <c r="K8">
        <v>2</v>
      </c>
      <c r="L8" s="175">
        <v>8.4986999999999993E-2</v>
      </c>
      <c r="M8" s="38" t="s">
        <v>151</v>
      </c>
      <c r="P8" s="231">
        <v>6.4500000000000002E-2</v>
      </c>
    </row>
    <row r="14" spans="5:16">
      <c r="F14">
        <v>1.6486000000000001E-2</v>
      </c>
      <c r="G14" s="38">
        <v>1.4511E-2</v>
      </c>
      <c r="H14" s="38">
        <v>1.9750000000000002E-3</v>
      </c>
      <c r="K14">
        <f>H14-P14</f>
        <v>1.8820000000000002E-3</v>
      </c>
      <c r="L14">
        <f>H14+P14</f>
        <v>2.0680000000000004E-3</v>
      </c>
      <c r="P14">
        <v>9.2999999999999997E-5</v>
      </c>
    </row>
    <row r="15" spans="5:16">
      <c r="F15">
        <v>1.8415999999999998E-2</v>
      </c>
      <c r="G15" s="38">
        <v>1.6008999999999999E-2</v>
      </c>
      <c r="H15" s="38">
        <v>2.408E-3</v>
      </c>
      <c r="K15">
        <f>H15-P15</f>
        <v>2.2729999999999998E-3</v>
      </c>
      <c r="L15">
        <f>H15+P15</f>
        <v>2.5430000000000001E-3</v>
      </c>
      <c r="P15">
        <v>1.35E-4</v>
      </c>
    </row>
    <row r="16" spans="5:16">
      <c r="H16" s="38">
        <f>F14-G14</f>
        <v>1.9750000000000011E-3</v>
      </c>
      <c r="L16">
        <f>P16+H16</f>
        <v>1.9750000000000011E-3</v>
      </c>
    </row>
  </sheetData>
  <mergeCells count="2">
    <mergeCell ref="E5:E6"/>
    <mergeCell ref="E7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ECA1-8388-4855-B54C-2D2A35C1CD9C}">
  <dimension ref="A1"/>
  <sheetViews>
    <sheetView workbookViewId="0">
      <selection activeCell="D9" sqref="D9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9AFB-722B-49F0-9AB9-0F26B1F84802}">
  <dimension ref="B2:O17"/>
  <sheetViews>
    <sheetView workbookViewId="0">
      <selection activeCell="M9" sqref="M9:O10"/>
    </sheetView>
  </sheetViews>
  <sheetFormatPr defaultRowHeight="15"/>
  <cols>
    <col min="4" max="4" width="25" customWidth="1"/>
    <col min="5" max="5" width="5.42578125" bestFit="1" customWidth="1"/>
    <col min="13" max="13" width="17.7109375" customWidth="1"/>
  </cols>
  <sheetData>
    <row r="2" spans="2:15">
      <c r="B2" s="214" t="s">
        <v>0</v>
      </c>
      <c r="C2" s="214" t="s">
        <v>1</v>
      </c>
      <c r="D2" s="212" t="s">
        <v>2</v>
      </c>
      <c r="E2" s="210" t="s">
        <v>3</v>
      </c>
      <c r="F2" s="211"/>
      <c r="G2" s="210" t="s">
        <v>4</v>
      </c>
      <c r="H2" s="211"/>
      <c r="I2" s="210" t="s">
        <v>5</v>
      </c>
      <c r="J2" s="211"/>
      <c r="K2" s="210" t="s">
        <v>6</v>
      </c>
      <c r="L2" s="211"/>
      <c r="M2" s="212" t="s">
        <v>7</v>
      </c>
      <c r="N2" s="212" t="s">
        <v>8</v>
      </c>
      <c r="O2" s="214" t="s">
        <v>9</v>
      </c>
    </row>
    <row r="3" spans="2:15">
      <c r="B3" s="215"/>
      <c r="C3" s="215"/>
      <c r="D3" s="213"/>
      <c r="E3" s="3" t="s">
        <v>10</v>
      </c>
      <c r="F3" s="3" t="s">
        <v>11</v>
      </c>
      <c r="G3" s="3" t="s">
        <v>10</v>
      </c>
      <c r="H3" s="3" t="s">
        <v>11</v>
      </c>
      <c r="I3" s="3" t="s">
        <v>10</v>
      </c>
      <c r="J3" s="3" t="s">
        <v>11</v>
      </c>
      <c r="K3" s="3" t="s">
        <v>10</v>
      </c>
      <c r="L3" s="3" t="s">
        <v>11</v>
      </c>
      <c r="M3" s="213"/>
      <c r="N3" s="213"/>
      <c r="O3" s="215"/>
    </row>
    <row r="4" spans="2:15" ht="48.75">
      <c r="B4" s="3">
        <v>1</v>
      </c>
      <c r="C4" s="3">
        <v>2021</v>
      </c>
      <c r="D4" s="4" t="s">
        <v>12</v>
      </c>
      <c r="E4" s="3">
        <v>14.53</v>
      </c>
      <c r="F4" s="3">
        <v>233.44</v>
      </c>
      <c r="G4" s="3"/>
      <c r="H4" s="3"/>
      <c r="I4" s="3"/>
      <c r="J4" s="3"/>
      <c r="K4" s="3">
        <v>27.08</v>
      </c>
      <c r="L4" s="3">
        <v>5649.14</v>
      </c>
      <c r="M4" s="4" t="s">
        <v>13</v>
      </c>
      <c r="N4" s="5" t="s">
        <v>14</v>
      </c>
      <c r="O4" s="3" t="s">
        <v>15</v>
      </c>
    </row>
    <row r="5" spans="2:15" ht="48.75">
      <c r="B5" s="3">
        <v>2</v>
      </c>
      <c r="C5" s="3">
        <v>2021</v>
      </c>
      <c r="D5" s="4" t="s">
        <v>16</v>
      </c>
      <c r="E5" s="6">
        <v>11.27</v>
      </c>
      <c r="F5" s="3"/>
      <c r="G5" s="3">
        <v>22.81</v>
      </c>
      <c r="H5" s="3"/>
      <c r="I5" s="3">
        <v>11.42</v>
      </c>
      <c r="J5" s="3"/>
      <c r="K5" s="3">
        <v>24.86</v>
      </c>
      <c r="L5" s="3"/>
      <c r="M5" s="4" t="s">
        <v>17</v>
      </c>
      <c r="N5" s="5" t="s">
        <v>18</v>
      </c>
      <c r="O5" s="3" t="s">
        <v>19</v>
      </c>
    </row>
    <row r="6" spans="2:15" ht="48.75">
      <c r="B6" s="3">
        <v>3</v>
      </c>
      <c r="C6" s="3">
        <v>2021</v>
      </c>
      <c r="D6" s="4" t="s">
        <v>20</v>
      </c>
      <c r="E6" s="3">
        <v>12.42</v>
      </c>
      <c r="F6" s="3"/>
      <c r="G6" s="3">
        <v>19</v>
      </c>
      <c r="H6" s="3"/>
      <c r="I6" s="3">
        <v>13.39</v>
      </c>
      <c r="J6" s="3"/>
      <c r="K6" s="3">
        <v>21.5</v>
      </c>
      <c r="L6" s="3"/>
      <c r="M6" s="4" t="s">
        <v>21</v>
      </c>
      <c r="N6" s="4" t="s">
        <v>22</v>
      </c>
      <c r="O6" s="4" t="s">
        <v>23</v>
      </c>
    </row>
    <row r="7" spans="2:15" ht="50.25" customHeight="1">
      <c r="B7" s="3">
        <v>4</v>
      </c>
      <c r="C7" s="3">
        <v>2022</v>
      </c>
      <c r="D7" s="4" t="s">
        <v>24</v>
      </c>
      <c r="E7" s="3">
        <v>13.4</v>
      </c>
      <c r="F7" s="3">
        <v>242</v>
      </c>
      <c r="G7" s="3">
        <v>22.06</v>
      </c>
      <c r="H7" s="3">
        <v>2869</v>
      </c>
      <c r="I7" s="3">
        <v>15.12</v>
      </c>
      <c r="J7" s="3">
        <v>497</v>
      </c>
      <c r="K7" s="3">
        <v>21.03</v>
      </c>
      <c r="L7" s="3">
        <v>2677</v>
      </c>
      <c r="M7" s="4" t="s">
        <v>25</v>
      </c>
      <c r="N7" s="5"/>
      <c r="O7" s="3"/>
    </row>
    <row r="8" spans="2:15" ht="60.75">
      <c r="B8" s="3">
        <v>5</v>
      </c>
      <c r="C8" s="3">
        <v>2022</v>
      </c>
      <c r="D8" s="4" t="s">
        <v>26</v>
      </c>
      <c r="E8" s="3">
        <v>12.56</v>
      </c>
      <c r="F8" s="7">
        <v>2013.35</v>
      </c>
      <c r="G8" s="3">
        <v>18.940000000000001</v>
      </c>
      <c r="H8" s="3">
        <v>3610.86</v>
      </c>
      <c r="I8" s="3">
        <v>12.47</v>
      </c>
      <c r="J8" s="3">
        <v>232.86</v>
      </c>
      <c r="K8" s="3">
        <v>20.47</v>
      </c>
      <c r="L8" s="3">
        <v>3610.34</v>
      </c>
      <c r="M8" s="4" t="s">
        <v>25</v>
      </c>
      <c r="N8" s="4" t="s">
        <v>27</v>
      </c>
      <c r="O8" s="4" t="s">
        <v>28</v>
      </c>
    </row>
    <row r="9" spans="2:15" ht="48" customHeight="1">
      <c r="B9" s="1">
        <v>6</v>
      </c>
      <c r="C9" s="1">
        <v>2023</v>
      </c>
      <c r="D9" s="1" t="s">
        <v>29</v>
      </c>
      <c r="E9" s="1">
        <v>12.14</v>
      </c>
      <c r="F9" s="1">
        <v>206.11</v>
      </c>
      <c r="G9" s="1">
        <v>17.399999999999999</v>
      </c>
      <c r="H9" s="1">
        <v>1775.15</v>
      </c>
      <c r="I9" s="1">
        <v>12.35</v>
      </c>
      <c r="J9" s="1">
        <v>229.54</v>
      </c>
      <c r="K9" s="1">
        <v>19.78</v>
      </c>
      <c r="L9" s="1">
        <v>2852.81</v>
      </c>
      <c r="M9" s="2" t="s">
        <v>25</v>
      </c>
      <c r="N9" s="2" t="s">
        <v>27</v>
      </c>
      <c r="O9" s="1"/>
    </row>
    <row r="10" spans="2:15" ht="77.25">
      <c r="B10" s="8">
        <v>7</v>
      </c>
      <c r="C10" s="8">
        <v>2024</v>
      </c>
      <c r="D10" s="9" t="s">
        <v>30</v>
      </c>
      <c r="E10" s="8">
        <v>12.21</v>
      </c>
      <c r="F10" s="8">
        <v>261.5</v>
      </c>
      <c r="G10" s="8">
        <v>15.07</v>
      </c>
      <c r="H10" s="8">
        <v>1359.7</v>
      </c>
      <c r="I10" s="10">
        <v>11.23</v>
      </c>
      <c r="J10" s="10">
        <v>210.21</v>
      </c>
      <c r="K10" s="8">
        <v>18.809999999999999</v>
      </c>
      <c r="L10" s="8">
        <v>2506.35</v>
      </c>
      <c r="M10" s="9" t="s">
        <v>25</v>
      </c>
      <c r="N10" s="18" t="s">
        <v>50</v>
      </c>
      <c r="O10" s="8" t="s">
        <v>31</v>
      </c>
    </row>
    <row r="11" spans="2:15">
      <c r="B11" s="3">
        <v>8</v>
      </c>
      <c r="C11" s="3">
        <v>2024</v>
      </c>
      <c r="D11" s="11" t="s">
        <v>32</v>
      </c>
      <c r="E11" s="3">
        <v>11.5</v>
      </c>
      <c r="F11" s="3">
        <v>253.29</v>
      </c>
      <c r="G11" s="6">
        <v>14.62</v>
      </c>
      <c r="H11" s="6">
        <v>1056.95</v>
      </c>
      <c r="I11" s="3">
        <v>12.78</v>
      </c>
      <c r="J11" s="3">
        <v>330.01</v>
      </c>
      <c r="K11" s="6">
        <v>15.15</v>
      </c>
      <c r="L11" s="6">
        <v>1142.1300000000001</v>
      </c>
      <c r="M11" s="4"/>
      <c r="N11" s="4"/>
      <c r="O11" s="3"/>
    </row>
    <row r="12" spans="2:15">
      <c r="D12" t="s">
        <v>44</v>
      </c>
      <c r="G12" s="16">
        <v>13.45</v>
      </c>
      <c r="H12" s="16">
        <v>750.3</v>
      </c>
      <c r="I12" s="16">
        <v>11.06</v>
      </c>
      <c r="J12" s="16">
        <v>213.6</v>
      </c>
      <c r="K12" s="16">
        <v>13.4</v>
      </c>
      <c r="L12" s="16">
        <v>720</v>
      </c>
    </row>
    <row r="15" spans="2:15" ht="75">
      <c r="C15">
        <v>2022</v>
      </c>
      <c r="D15" s="17" t="s">
        <v>46</v>
      </c>
      <c r="E15">
        <v>11.43</v>
      </c>
      <c r="F15">
        <v>203.15</v>
      </c>
      <c r="G15">
        <v>15.25</v>
      </c>
      <c r="H15">
        <v>924.96</v>
      </c>
      <c r="I15">
        <v>11.32</v>
      </c>
      <c r="J15">
        <v>154.91999999999999</v>
      </c>
      <c r="K15">
        <v>18.36</v>
      </c>
      <c r="L15">
        <v>1490</v>
      </c>
      <c r="M15" s="15" t="s">
        <v>52</v>
      </c>
      <c r="N15" s="17"/>
      <c r="O15" s="17"/>
    </row>
    <row r="16" spans="2:15" ht="75">
      <c r="C16">
        <v>2024</v>
      </c>
      <c r="D16" s="17" t="s">
        <v>47</v>
      </c>
      <c r="E16">
        <v>12.09</v>
      </c>
      <c r="F16">
        <v>262.67</v>
      </c>
      <c r="G16">
        <v>11.46</v>
      </c>
      <c r="H16">
        <v>550.52</v>
      </c>
      <c r="I16">
        <v>10.16</v>
      </c>
      <c r="J16">
        <v>196.94</v>
      </c>
      <c r="K16">
        <v>13.89</v>
      </c>
      <c r="L16">
        <v>963.36</v>
      </c>
      <c r="M16" s="17" t="s">
        <v>48</v>
      </c>
      <c r="N16" s="17" t="s">
        <v>49</v>
      </c>
      <c r="O16" s="17" t="s">
        <v>51</v>
      </c>
    </row>
    <row r="17" spans="3:15" ht="75">
      <c r="C17">
        <v>2024</v>
      </c>
      <c r="D17" s="17" t="s">
        <v>56</v>
      </c>
      <c r="E17">
        <v>13.59</v>
      </c>
      <c r="F17">
        <v>224.88</v>
      </c>
      <c r="G17">
        <v>16.670000000000002</v>
      </c>
      <c r="H17">
        <v>947.99</v>
      </c>
      <c r="I17">
        <v>12.94</v>
      </c>
      <c r="J17">
        <v>207.1</v>
      </c>
      <c r="K17">
        <v>18.690000000000001</v>
      </c>
      <c r="L17">
        <v>1360.34</v>
      </c>
      <c r="M17" s="17" t="s">
        <v>57</v>
      </c>
      <c r="N17" s="17" t="s">
        <v>58</v>
      </c>
      <c r="O17" s="17"/>
    </row>
  </sheetData>
  <mergeCells count="10">
    <mergeCell ref="K2:L2"/>
    <mergeCell ref="M2:M3"/>
    <mergeCell ref="N2:N3"/>
    <mergeCell ref="O2:O3"/>
    <mergeCell ref="B2:B3"/>
    <mergeCell ref="C2:C3"/>
    <mergeCell ref="D2:D3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D3AB-DC66-4E3E-A359-C64DCDC39AFE}">
  <dimension ref="B2:Q16"/>
  <sheetViews>
    <sheetView workbookViewId="0">
      <selection activeCell="H8" sqref="H8"/>
    </sheetView>
  </sheetViews>
  <sheetFormatPr defaultRowHeight="15"/>
  <cols>
    <col min="2" max="3" width="9.140625" style="23"/>
    <col min="4" max="4" width="45.5703125" style="23" customWidth="1"/>
    <col min="5" max="5" width="14.5703125" style="38" customWidth="1"/>
    <col min="6" max="6" width="18.5703125" style="38" bestFit="1" customWidth="1"/>
    <col min="7" max="7" width="10.7109375" customWidth="1"/>
    <col min="8" max="8" width="13.7109375" style="38" customWidth="1"/>
    <col min="9" max="9" width="18.5703125" style="38" bestFit="1" customWidth="1"/>
    <col min="10" max="11" width="11.42578125" customWidth="1"/>
    <col min="12" max="12" width="13.7109375" style="38" customWidth="1"/>
    <col min="13" max="13" width="18.5703125" style="38" bestFit="1" customWidth="1"/>
    <col min="15" max="15" width="32.5703125" customWidth="1"/>
    <col min="17" max="17" width="21.42578125" customWidth="1"/>
  </cols>
  <sheetData>
    <row r="2" spans="2:17" ht="15.75">
      <c r="B2" s="217" t="s">
        <v>0</v>
      </c>
      <c r="C2" s="202" t="s">
        <v>1</v>
      </c>
      <c r="D2" s="221" t="s">
        <v>2</v>
      </c>
      <c r="E2" s="218" t="s">
        <v>33</v>
      </c>
      <c r="F2" s="219"/>
      <c r="G2" s="220"/>
      <c r="H2" s="218" t="s">
        <v>34</v>
      </c>
      <c r="I2" s="219"/>
      <c r="J2" s="219"/>
      <c r="K2" s="217" t="s">
        <v>85</v>
      </c>
      <c r="L2" s="217"/>
      <c r="M2" s="217"/>
      <c r="N2" s="217"/>
      <c r="O2" s="223" t="s">
        <v>82</v>
      </c>
      <c r="P2" s="216" t="s">
        <v>83</v>
      </c>
      <c r="Q2" s="216" t="s">
        <v>84</v>
      </c>
    </row>
    <row r="3" spans="2:17" ht="37.5" customHeight="1">
      <c r="B3" s="217"/>
      <c r="C3" s="202"/>
      <c r="D3" s="222"/>
      <c r="E3" s="76" t="s">
        <v>90</v>
      </c>
      <c r="F3" s="76" t="s">
        <v>40</v>
      </c>
      <c r="G3" s="76" t="s">
        <v>39</v>
      </c>
      <c r="H3" s="75" t="s">
        <v>35</v>
      </c>
      <c r="I3" s="75" t="s">
        <v>99</v>
      </c>
      <c r="J3" s="82" t="s">
        <v>39</v>
      </c>
      <c r="K3" s="88" t="s">
        <v>95</v>
      </c>
      <c r="L3" s="64" t="s">
        <v>86</v>
      </c>
      <c r="M3" s="64" t="s">
        <v>87</v>
      </c>
      <c r="N3" s="64" t="s">
        <v>88</v>
      </c>
      <c r="O3" s="224"/>
      <c r="P3" s="189"/>
      <c r="Q3" s="189"/>
    </row>
    <row r="4" spans="2:17" ht="43.5" customHeight="1">
      <c r="B4" s="24">
        <v>1</v>
      </c>
      <c r="C4" s="99">
        <v>2021</v>
      </c>
      <c r="D4" s="99" t="s">
        <v>12</v>
      </c>
      <c r="E4" s="101">
        <v>1</v>
      </c>
      <c r="F4" s="101">
        <v>2</v>
      </c>
      <c r="G4" s="101">
        <v>64</v>
      </c>
      <c r="H4" s="101" t="s">
        <v>36</v>
      </c>
      <c r="I4" s="101">
        <v>1</v>
      </c>
      <c r="J4" s="105">
        <v>50</v>
      </c>
      <c r="K4" s="106"/>
      <c r="L4" s="98" t="s">
        <v>91</v>
      </c>
      <c r="M4" s="98" t="s">
        <v>92</v>
      </c>
      <c r="N4" s="98">
        <v>1E-3</v>
      </c>
      <c r="O4" s="107" t="s">
        <v>13</v>
      </c>
      <c r="P4" s="71" t="s">
        <v>14</v>
      </c>
      <c r="Q4" s="72" t="s">
        <v>15</v>
      </c>
    </row>
    <row r="5" spans="2:17" ht="47.25">
      <c r="B5" s="24">
        <v>2</v>
      </c>
      <c r="C5" s="25">
        <v>2021</v>
      </c>
      <c r="D5" s="25" t="s">
        <v>16</v>
      </c>
      <c r="E5" s="20">
        <v>2</v>
      </c>
      <c r="F5" s="20">
        <v>4</v>
      </c>
      <c r="G5" s="14">
        <v>128</v>
      </c>
      <c r="H5" s="14" t="s">
        <v>41</v>
      </c>
      <c r="I5" s="14">
        <v>1</v>
      </c>
      <c r="J5" s="83"/>
      <c r="K5" s="89"/>
      <c r="L5" s="32"/>
      <c r="M5" s="24"/>
      <c r="N5" s="24"/>
      <c r="O5" s="70" t="s">
        <v>17</v>
      </c>
      <c r="P5" s="71" t="s">
        <v>18</v>
      </c>
      <c r="Q5" s="72" t="s">
        <v>19</v>
      </c>
    </row>
    <row r="6" spans="2:17" ht="33.75" customHeight="1">
      <c r="B6" s="24">
        <v>3</v>
      </c>
      <c r="C6" s="25">
        <v>2021</v>
      </c>
      <c r="D6" s="25" t="s">
        <v>20</v>
      </c>
      <c r="E6" s="14">
        <v>1</v>
      </c>
      <c r="F6" s="14"/>
      <c r="G6" s="14"/>
      <c r="H6" s="14" t="s">
        <v>42</v>
      </c>
      <c r="I6" s="14">
        <v>2</v>
      </c>
      <c r="J6" s="83" t="s">
        <v>45</v>
      </c>
      <c r="K6" s="89"/>
      <c r="L6" s="24"/>
      <c r="M6" s="24"/>
      <c r="N6" s="24"/>
      <c r="O6" s="70" t="s">
        <v>21</v>
      </c>
      <c r="P6" s="70" t="s">
        <v>22</v>
      </c>
      <c r="Q6" s="70" t="s">
        <v>23</v>
      </c>
    </row>
    <row r="7" spans="2:17" ht="47.25">
      <c r="B7" s="24">
        <v>4</v>
      </c>
      <c r="C7" s="25">
        <v>2022</v>
      </c>
      <c r="D7" s="25" t="s">
        <v>24</v>
      </c>
      <c r="E7" s="14">
        <v>2</v>
      </c>
      <c r="F7" s="14">
        <v>2</v>
      </c>
      <c r="G7" s="14">
        <v>14</v>
      </c>
      <c r="H7" s="14" t="s">
        <v>55</v>
      </c>
      <c r="I7" s="14"/>
      <c r="J7" s="83"/>
      <c r="K7" s="89"/>
      <c r="L7" s="24"/>
      <c r="M7" s="24"/>
      <c r="N7" s="24"/>
      <c r="O7" s="70" t="s">
        <v>25</v>
      </c>
      <c r="P7" s="71"/>
      <c r="Q7" s="72"/>
    </row>
    <row r="8" spans="2:17" ht="47.25">
      <c r="B8" s="24">
        <v>5</v>
      </c>
      <c r="C8" s="26">
        <v>2022</v>
      </c>
      <c r="D8" s="67" t="s">
        <v>89</v>
      </c>
      <c r="E8" s="30"/>
      <c r="F8" s="30"/>
      <c r="G8" s="63"/>
      <c r="H8" s="30"/>
      <c r="I8" s="30"/>
      <c r="J8" s="84"/>
      <c r="K8" s="63"/>
      <c r="L8" s="30"/>
      <c r="M8" s="30"/>
      <c r="N8" s="63"/>
      <c r="O8" s="69" t="s">
        <v>76</v>
      </c>
      <c r="P8" s="73" t="s">
        <v>77</v>
      </c>
      <c r="Q8" s="52"/>
    </row>
    <row r="9" spans="2:17" ht="47.25">
      <c r="B9" s="24">
        <v>6</v>
      </c>
      <c r="C9" s="25">
        <v>2022</v>
      </c>
      <c r="D9" s="25" t="s">
        <v>26</v>
      </c>
      <c r="E9" s="14">
        <v>1</v>
      </c>
      <c r="F9" s="14">
        <v>3</v>
      </c>
      <c r="G9" s="77"/>
      <c r="H9" s="14" t="s">
        <v>53</v>
      </c>
      <c r="I9" s="14">
        <v>3</v>
      </c>
      <c r="J9" s="83">
        <v>256</v>
      </c>
      <c r="K9" s="89"/>
      <c r="L9" s="24"/>
      <c r="M9" s="24"/>
      <c r="N9" s="24"/>
      <c r="O9" s="70" t="s">
        <v>25</v>
      </c>
      <c r="P9" s="22" t="s">
        <v>27</v>
      </c>
      <c r="Q9" s="70" t="s">
        <v>28</v>
      </c>
    </row>
    <row r="10" spans="2:17" ht="36.75">
      <c r="B10" s="24">
        <v>7</v>
      </c>
      <c r="C10" s="25">
        <v>2023</v>
      </c>
      <c r="D10" s="25" t="s">
        <v>29</v>
      </c>
      <c r="E10" s="78">
        <v>4</v>
      </c>
      <c r="F10" s="78">
        <v>2</v>
      </c>
      <c r="G10" s="78">
        <v>128</v>
      </c>
      <c r="H10" s="24"/>
      <c r="I10" s="24"/>
      <c r="J10" s="61"/>
      <c r="K10" s="24"/>
      <c r="L10" s="24"/>
      <c r="M10" s="24"/>
      <c r="N10" s="24"/>
      <c r="O10" s="70" t="s">
        <v>25</v>
      </c>
      <c r="P10" s="70" t="s">
        <v>27</v>
      </c>
      <c r="Q10" s="72"/>
    </row>
    <row r="11" spans="2:17" ht="47.25">
      <c r="B11" s="24">
        <v>8</v>
      </c>
      <c r="C11" s="26">
        <v>2024</v>
      </c>
      <c r="D11" s="67" t="s">
        <v>56</v>
      </c>
      <c r="E11" s="30"/>
      <c r="F11" s="30"/>
      <c r="G11" s="30"/>
      <c r="H11" s="30"/>
      <c r="I11" s="30"/>
      <c r="J11" s="60"/>
      <c r="K11" s="30"/>
      <c r="L11" s="30"/>
      <c r="M11" s="30"/>
      <c r="N11" s="30"/>
      <c r="O11" s="69" t="s">
        <v>57</v>
      </c>
      <c r="P11" s="22" t="s">
        <v>78</v>
      </c>
      <c r="Q11" s="52"/>
    </row>
    <row r="12" spans="2:17" ht="47.25">
      <c r="B12" s="98">
        <v>9</v>
      </c>
      <c r="C12" s="99">
        <v>2024</v>
      </c>
      <c r="D12" s="99" t="s">
        <v>30</v>
      </c>
      <c r="E12" s="100">
        <v>4</v>
      </c>
      <c r="F12" s="100">
        <v>2</v>
      </c>
      <c r="G12" s="100" t="s">
        <v>94</v>
      </c>
      <c r="H12" s="101" t="s">
        <v>42</v>
      </c>
      <c r="I12" s="101">
        <v>2</v>
      </c>
      <c r="J12" s="102">
        <v>14</v>
      </c>
      <c r="K12" s="103">
        <v>256</v>
      </c>
      <c r="L12" s="98" t="s">
        <v>93</v>
      </c>
      <c r="M12" s="98">
        <v>125</v>
      </c>
      <c r="N12" s="98">
        <v>1E-3</v>
      </c>
      <c r="O12" s="104" t="s">
        <v>25</v>
      </c>
      <c r="P12" s="104" t="s">
        <v>50</v>
      </c>
      <c r="Q12" s="103" t="s">
        <v>31</v>
      </c>
    </row>
    <row r="13" spans="2:17" ht="47.25">
      <c r="B13" s="24">
        <v>10</v>
      </c>
      <c r="C13" s="25">
        <v>2024</v>
      </c>
      <c r="D13" s="25" t="s">
        <v>81</v>
      </c>
      <c r="E13" s="24"/>
      <c r="F13" s="24"/>
      <c r="G13" s="53"/>
      <c r="H13" s="24"/>
      <c r="I13" s="24">
        <v>3</v>
      </c>
      <c r="J13" s="86"/>
      <c r="K13" s="53"/>
      <c r="L13" s="55" t="s">
        <v>97</v>
      </c>
      <c r="M13" s="55">
        <v>125</v>
      </c>
      <c r="N13" s="53"/>
      <c r="O13" s="69" t="s">
        <v>75</v>
      </c>
      <c r="P13" s="22" t="s">
        <v>80</v>
      </c>
      <c r="Q13" s="52"/>
    </row>
    <row r="14" spans="2:17" ht="30" customHeight="1">
      <c r="B14" s="24">
        <v>11</v>
      </c>
      <c r="C14" s="26">
        <v>2024</v>
      </c>
      <c r="D14" s="67" t="s">
        <v>63</v>
      </c>
      <c r="E14" s="55">
        <v>2</v>
      </c>
      <c r="F14" s="55">
        <v>2</v>
      </c>
      <c r="G14" s="55">
        <v>64</v>
      </c>
      <c r="H14" s="55" t="s">
        <v>96</v>
      </c>
      <c r="I14" s="55">
        <v>3</v>
      </c>
      <c r="J14" s="87">
        <v>10</v>
      </c>
      <c r="K14" s="55"/>
      <c r="M14" s="38">
        <v>125</v>
      </c>
      <c r="N14" s="24">
        <v>1E-3</v>
      </c>
      <c r="O14" s="25" t="s">
        <v>74</v>
      </c>
      <c r="P14" s="22" t="s">
        <v>79</v>
      </c>
      <c r="Q14" s="52"/>
    </row>
    <row r="15" spans="2:17" ht="22.5" customHeight="1">
      <c r="B15" s="24">
        <v>12</v>
      </c>
      <c r="C15" s="25">
        <v>2024</v>
      </c>
      <c r="D15" s="25" t="s">
        <v>62</v>
      </c>
      <c r="E15" s="80">
        <v>1</v>
      </c>
      <c r="F15" s="80">
        <v>2</v>
      </c>
      <c r="G15" s="80" t="s">
        <v>60</v>
      </c>
      <c r="H15" s="79" t="s">
        <v>98</v>
      </c>
      <c r="I15" s="79">
        <v>1</v>
      </c>
      <c r="J15" s="85">
        <v>16</v>
      </c>
      <c r="K15" s="81">
        <v>128</v>
      </c>
      <c r="L15" s="55">
        <v>40</v>
      </c>
      <c r="M15" s="55">
        <v>125</v>
      </c>
      <c r="N15" s="24">
        <v>1E-3</v>
      </c>
      <c r="O15" s="69"/>
      <c r="P15" s="52"/>
      <c r="Q15" s="52"/>
    </row>
    <row r="16" spans="2:17" ht="15.75">
      <c r="B16" s="24"/>
      <c r="C16" s="25">
        <v>2024</v>
      </c>
      <c r="D16" s="25" t="s">
        <v>32</v>
      </c>
      <c r="E16" s="40"/>
      <c r="F16" s="40"/>
      <c r="G16" s="24"/>
      <c r="H16" s="40"/>
      <c r="I16" s="40"/>
      <c r="J16" s="61"/>
      <c r="K16" s="24"/>
      <c r="L16" s="40"/>
      <c r="M16" s="40"/>
      <c r="N16" s="24"/>
      <c r="O16" s="69"/>
      <c r="P16" s="52"/>
      <c r="Q16" s="52"/>
    </row>
  </sheetData>
  <mergeCells count="9">
    <mergeCell ref="Q2:Q3"/>
    <mergeCell ref="K2:N2"/>
    <mergeCell ref="E2:G2"/>
    <mergeCell ref="H2:J2"/>
    <mergeCell ref="B2:B3"/>
    <mergeCell ref="C2:C3"/>
    <mergeCell ref="D2:D3"/>
    <mergeCell ref="O2:O3"/>
    <mergeCell ref="P2:P3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7F71-B571-4C4F-A9E9-8BEB02EF8F8F}">
  <dimension ref="B2:K11"/>
  <sheetViews>
    <sheetView workbookViewId="0">
      <selection activeCell="J15" sqref="J15"/>
    </sheetView>
  </sheetViews>
  <sheetFormatPr defaultRowHeight="15"/>
  <cols>
    <col min="4" max="4" width="35.28515625" customWidth="1"/>
    <col min="5" max="6" width="12.7109375" customWidth="1"/>
    <col min="7" max="7" width="17" customWidth="1"/>
    <col min="10" max="10" width="25.42578125" customWidth="1"/>
    <col min="11" max="11" width="53.28515625" customWidth="1"/>
  </cols>
  <sheetData>
    <row r="2" spans="2:11" ht="15" customHeight="1">
      <c r="B2" s="214" t="s">
        <v>0</v>
      </c>
      <c r="C2" s="214" t="s">
        <v>1</v>
      </c>
      <c r="D2" s="212" t="s">
        <v>2</v>
      </c>
      <c r="E2" s="210" t="s">
        <v>33</v>
      </c>
      <c r="F2" s="225"/>
      <c r="G2" s="211"/>
      <c r="H2" s="210" t="s">
        <v>34</v>
      </c>
      <c r="I2" s="225"/>
      <c r="J2" s="211"/>
    </row>
    <row r="3" spans="2:11" ht="29.25" customHeight="1">
      <c r="B3" s="215"/>
      <c r="C3" s="215"/>
      <c r="D3" s="213"/>
      <c r="E3" s="19" t="s">
        <v>38</v>
      </c>
      <c r="F3" s="19" t="s">
        <v>40</v>
      </c>
      <c r="G3" s="19" t="s">
        <v>39</v>
      </c>
      <c r="H3" s="3" t="s">
        <v>35</v>
      </c>
      <c r="I3" s="3"/>
      <c r="J3" s="3" t="s">
        <v>37</v>
      </c>
    </row>
    <row r="4" spans="2:11" ht="36.75">
      <c r="B4" s="3">
        <v>1</v>
      </c>
      <c r="C4" s="3">
        <v>2021</v>
      </c>
      <c r="D4" s="4" t="s">
        <v>12</v>
      </c>
      <c r="E4" s="3">
        <v>1</v>
      </c>
      <c r="F4" s="3">
        <v>2</v>
      </c>
      <c r="G4" s="3">
        <v>64</v>
      </c>
      <c r="H4" s="3" t="s">
        <v>36</v>
      </c>
      <c r="I4" s="3">
        <v>1</v>
      </c>
      <c r="J4" s="3">
        <v>50</v>
      </c>
    </row>
    <row r="5" spans="2:11" ht="51" customHeight="1">
      <c r="B5" s="3">
        <v>2</v>
      </c>
      <c r="C5" s="3">
        <v>2021</v>
      </c>
      <c r="D5" s="4" t="s">
        <v>16</v>
      </c>
      <c r="E5" s="12">
        <v>2</v>
      </c>
      <c r="F5" s="12">
        <v>4</v>
      </c>
      <c r="G5" s="3">
        <v>128</v>
      </c>
      <c r="H5" s="14" t="s">
        <v>41</v>
      </c>
      <c r="I5" s="14">
        <v>1</v>
      </c>
      <c r="J5" s="3"/>
    </row>
    <row r="6" spans="2:11" ht="36.75">
      <c r="B6" s="3">
        <v>3</v>
      </c>
      <c r="C6" s="3">
        <v>2021</v>
      </c>
      <c r="D6" s="15" t="s">
        <v>20</v>
      </c>
      <c r="E6" s="3">
        <v>1</v>
      </c>
      <c r="F6" s="3"/>
      <c r="G6" s="3"/>
      <c r="H6" s="14" t="s">
        <v>42</v>
      </c>
      <c r="I6" s="14">
        <v>2</v>
      </c>
      <c r="J6" s="14" t="s">
        <v>45</v>
      </c>
      <c r="K6" s="22" t="s">
        <v>43</v>
      </c>
    </row>
    <row r="7" spans="2:11" ht="36.75">
      <c r="B7" s="3">
        <v>4</v>
      </c>
      <c r="C7" s="3">
        <v>2022</v>
      </c>
      <c r="D7" s="15" t="s">
        <v>24</v>
      </c>
      <c r="E7" s="3">
        <v>2</v>
      </c>
      <c r="F7" s="3">
        <v>2</v>
      </c>
      <c r="G7" s="3">
        <v>14</v>
      </c>
      <c r="H7" s="14" t="s">
        <v>55</v>
      </c>
      <c r="I7" s="14"/>
      <c r="J7" s="3"/>
    </row>
    <row r="8" spans="2:11" ht="36.75">
      <c r="B8" s="3">
        <v>5</v>
      </c>
      <c r="C8" s="3">
        <v>2022</v>
      </c>
      <c r="D8" s="4" t="s">
        <v>26</v>
      </c>
      <c r="E8" s="3">
        <v>1</v>
      </c>
      <c r="F8" s="3">
        <v>3</v>
      </c>
      <c r="G8" s="13"/>
      <c r="H8" s="14" t="s">
        <v>53</v>
      </c>
      <c r="I8" s="3">
        <v>3</v>
      </c>
      <c r="J8" s="3">
        <v>256</v>
      </c>
    </row>
    <row r="9" spans="2:11" ht="48" customHeight="1">
      <c r="B9" s="1">
        <v>6</v>
      </c>
      <c r="C9" s="1">
        <v>2023</v>
      </c>
      <c r="D9" s="21" t="s">
        <v>29</v>
      </c>
      <c r="E9" s="1">
        <v>4</v>
      </c>
      <c r="F9" s="1">
        <v>2</v>
      </c>
      <c r="G9" s="1">
        <v>128</v>
      </c>
      <c r="H9" s="1"/>
      <c r="I9" s="1"/>
      <c r="J9" s="1"/>
    </row>
    <row r="10" spans="2:11" ht="39">
      <c r="B10" s="8">
        <v>7</v>
      </c>
      <c r="C10" s="8">
        <v>2024</v>
      </c>
      <c r="D10" s="9" t="s">
        <v>30</v>
      </c>
      <c r="E10" s="8">
        <v>4</v>
      </c>
      <c r="F10" s="8">
        <v>2</v>
      </c>
      <c r="G10" s="8" t="s">
        <v>59</v>
      </c>
      <c r="H10" s="14" t="s">
        <v>42</v>
      </c>
      <c r="I10" s="14">
        <v>2</v>
      </c>
      <c r="J10" s="8" t="s">
        <v>61</v>
      </c>
    </row>
    <row r="11" spans="2:11">
      <c r="B11" s="3">
        <v>8</v>
      </c>
      <c r="C11" s="3">
        <v>2024</v>
      </c>
      <c r="D11" s="11" t="s">
        <v>32</v>
      </c>
      <c r="E11" s="3">
        <v>1</v>
      </c>
      <c r="F11" s="3">
        <v>2</v>
      </c>
      <c r="G11" s="3">
        <v>40</v>
      </c>
      <c r="H11" s="20" t="s">
        <v>54</v>
      </c>
      <c r="I11" s="12">
        <v>1</v>
      </c>
      <c r="J11" s="12">
        <v>16</v>
      </c>
    </row>
  </sheetData>
  <mergeCells count="5">
    <mergeCell ref="E2:G2"/>
    <mergeCell ref="B2:B3"/>
    <mergeCell ref="C2:C3"/>
    <mergeCell ref="D2:D3"/>
    <mergeCell ref="H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355B-5D2F-4A51-BE27-BC5324D3BE9F}">
  <dimension ref="B2:N16"/>
  <sheetViews>
    <sheetView workbookViewId="0">
      <selection activeCell="R14" sqref="R14"/>
    </sheetView>
  </sheetViews>
  <sheetFormatPr defaultRowHeight="15.75"/>
  <cols>
    <col min="2" max="2" width="9.140625" style="28"/>
    <col min="3" max="3" width="9.140625" style="29"/>
    <col min="4" max="4" width="46.85546875" style="28" customWidth="1"/>
    <col min="5" max="5" width="12.7109375" style="31" bestFit="1" customWidth="1"/>
    <col min="6" max="6" width="13.85546875" style="31" customWidth="1"/>
    <col min="7" max="7" width="15.140625" style="31" customWidth="1"/>
    <col min="8" max="8" width="12.7109375" style="31" customWidth="1"/>
    <col min="9" max="10" width="12" customWidth="1"/>
    <col min="11" max="11" width="9.28515625" style="50" customWidth="1"/>
    <col min="12" max="12" width="10.7109375" style="50" customWidth="1"/>
    <col min="13" max="13" width="9.42578125" style="50" customWidth="1"/>
    <col min="14" max="14" width="9.85546875" style="50" customWidth="1"/>
  </cols>
  <sheetData>
    <row r="2" spans="2:14">
      <c r="B2" s="217" t="s">
        <v>0</v>
      </c>
      <c r="C2" s="202" t="s">
        <v>1</v>
      </c>
      <c r="D2" s="202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16" t="s">
        <v>72</v>
      </c>
      <c r="K2" s="226" t="s">
        <v>3</v>
      </c>
      <c r="L2" s="226" t="s">
        <v>4</v>
      </c>
      <c r="M2" s="226" t="s">
        <v>5</v>
      </c>
      <c r="N2" s="226" t="s">
        <v>6</v>
      </c>
    </row>
    <row r="3" spans="2:14">
      <c r="B3" s="217"/>
      <c r="C3" s="202"/>
      <c r="D3" s="202"/>
      <c r="E3" s="24" t="s">
        <v>10</v>
      </c>
      <c r="F3" s="24" t="s">
        <v>10</v>
      </c>
      <c r="G3" s="24" t="s">
        <v>10</v>
      </c>
      <c r="H3" s="24" t="s">
        <v>10</v>
      </c>
      <c r="I3" s="189"/>
      <c r="K3" s="227"/>
      <c r="L3" s="227"/>
      <c r="M3" s="227"/>
      <c r="N3" s="227"/>
    </row>
    <row r="4" spans="2:14" ht="31.5">
      <c r="B4" s="24">
        <v>1</v>
      </c>
      <c r="C4" s="25">
        <v>2021</v>
      </c>
      <c r="D4" s="25" t="s">
        <v>12</v>
      </c>
      <c r="E4" s="24">
        <v>14.53</v>
      </c>
      <c r="F4" s="24"/>
      <c r="G4" s="24"/>
      <c r="H4" s="24">
        <v>27.08</v>
      </c>
      <c r="I4" s="52">
        <f>AVERAGE(E4,H4)</f>
        <v>20.805</v>
      </c>
      <c r="K4" s="37">
        <v>233.44</v>
      </c>
      <c r="L4" s="37"/>
      <c r="M4" s="37"/>
      <c r="N4" s="37">
        <v>5649.14</v>
      </c>
    </row>
    <row r="5" spans="2:14" ht="47.25">
      <c r="B5" s="24">
        <v>2</v>
      </c>
      <c r="C5" s="25">
        <v>2021</v>
      </c>
      <c r="D5" s="25" t="s">
        <v>16</v>
      </c>
      <c r="E5" s="32">
        <v>11.27</v>
      </c>
      <c r="F5" s="24">
        <v>22.81</v>
      </c>
      <c r="G5" s="24">
        <v>11.42</v>
      </c>
      <c r="H5" s="24">
        <v>24.86</v>
      </c>
      <c r="I5" s="52">
        <f t="shared" ref="I5:I13" si="0">AVERAGE(E5:H5)</f>
        <v>17.59</v>
      </c>
      <c r="K5" s="37"/>
      <c r="L5" s="37"/>
      <c r="M5" s="37"/>
      <c r="N5" s="37"/>
    </row>
    <row r="6" spans="2:14" ht="31.5">
      <c r="B6" s="24">
        <v>3</v>
      </c>
      <c r="C6" s="25">
        <v>2021</v>
      </c>
      <c r="D6" s="25" t="s">
        <v>20</v>
      </c>
      <c r="E6" s="24">
        <v>12.42</v>
      </c>
      <c r="F6" s="24">
        <v>19</v>
      </c>
      <c r="G6" s="24">
        <v>13.39</v>
      </c>
      <c r="H6" s="24">
        <v>21.5</v>
      </c>
      <c r="I6" s="52">
        <f t="shared" si="0"/>
        <v>16.577500000000001</v>
      </c>
      <c r="K6" s="37"/>
      <c r="L6" s="37"/>
      <c r="M6" s="37"/>
      <c r="N6" s="37"/>
    </row>
    <row r="7" spans="2:14" ht="47.25">
      <c r="B7" s="24">
        <v>4</v>
      </c>
      <c r="C7" s="25">
        <v>2022</v>
      </c>
      <c r="D7" s="25" t="s">
        <v>24</v>
      </c>
      <c r="E7" s="24">
        <v>13.4</v>
      </c>
      <c r="F7" s="24">
        <v>22.06</v>
      </c>
      <c r="G7" s="24">
        <v>15.12</v>
      </c>
      <c r="H7" s="24">
        <v>21.03</v>
      </c>
      <c r="I7" s="52">
        <f t="shared" si="0"/>
        <v>17.9025</v>
      </c>
      <c r="K7" s="37">
        <v>242</v>
      </c>
      <c r="L7" s="37">
        <v>2869</v>
      </c>
      <c r="M7" s="37">
        <v>497</v>
      </c>
      <c r="N7" s="37">
        <v>2677</v>
      </c>
    </row>
    <row r="8" spans="2:14" ht="47.25">
      <c r="B8" s="24">
        <v>5</v>
      </c>
      <c r="C8" s="25">
        <v>2022</v>
      </c>
      <c r="D8" s="25" t="s">
        <v>26</v>
      </c>
      <c r="E8" s="24">
        <v>12.56</v>
      </c>
      <c r="F8" s="24">
        <v>18.940000000000001</v>
      </c>
      <c r="G8" s="24">
        <v>12.47</v>
      </c>
      <c r="H8" s="24">
        <v>20.47</v>
      </c>
      <c r="I8" s="52">
        <f t="shared" si="0"/>
        <v>16.11</v>
      </c>
      <c r="K8" s="37">
        <v>2013.35</v>
      </c>
      <c r="L8" s="37">
        <v>3610.86</v>
      </c>
      <c r="M8" s="37">
        <v>232.86</v>
      </c>
      <c r="N8" s="37">
        <v>3610.34</v>
      </c>
    </row>
    <row r="9" spans="2:14" ht="31.5">
      <c r="B9" s="24">
        <v>6</v>
      </c>
      <c r="C9" s="25">
        <v>2023</v>
      </c>
      <c r="D9" s="24" t="s">
        <v>29</v>
      </c>
      <c r="E9" s="24">
        <v>12.14</v>
      </c>
      <c r="F9" s="24">
        <v>17.399999999999999</v>
      </c>
      <c r="G9" s="24">
        <v>12.35</v>
      </c>
      <c r="H9" s="24">
        <v>19.78</v>
      </c>
      <c r="I9" s="52">
        <f t="shared" si="0"/>
        <v>15.4175</v>
      </c>
      <c r="K9" s="36">
        <v>206.11</v>
      </c>
      <c r="L9" s="36">
        <v>1775.15</v>
      </c>
      <c r="M9" s="36">
        <v>229.54</v>
      </c>
      <c r="N9" s="36">
        <v>2852.81</v>
      </c>
    </row>
    <row r="10" spans="2:14" ht="47.25">
      <c r="B10" s="24">
        <v>7</v>
      </c>
      <c r="C10" s="26">
        <v>2022</v>
      </c>
      <c r="D10" s="27" t="s">
        <v>46</v>
      </c>
      <c r="E10" s="30">
        <v>11.43</v>
      </c>
      <c r="F10" s="30">
        <v>15.25</v>
      </c>
      <c r="G10" s="30">
        <v>11.32</v>
      </c>
      <c r="H10" s="30">
        <v>18.36</v>
      </c>
      <c r="I10" s="52">
        <f t="shared" si="0"/>
        <v>14.09</v>
      </c>
      <c r="K10" s="36">
        <v>261.5</v>
      </c>
      <c r="L10" s="36">
        <v>1359.7</v>
      </c>
      <c r="M10" s="36">
        <v>210.21</v>
      </c>
      <c r="N10" s="36">
        <v>2506.35</v>
      </c>
    </row>
    <row r="11" spans="2:14" ht="47.25">
      <c r="B11" s="24">
        <v>8</v>
      </c>
      <c r="C11" s="26">
        <v>2024</v>
      </c>
      <c r="D11" s="27" t="s">
        <v>47</v>
      </c>
      <c r="E11" s="30">
        <v>12.09</v>
      </c>
      <c r="F11" s="33">
        <v>11.46</v>
      </c>
      <c r="G11" s="33">
        <v>10.16</v>
      </c>
      <c r="H11" s="30">
        <v>13.89</v>
      </c>
      <c r="I11" s="52">
        <f t="shared" si="0"/>
        <v>11.9</v>
      </c>
      <c r="K11" s="41">
        <v>203.15</v>
      </c>
      <c r="L11" s="42">
        <v>924.96</v>
      </c>
      <c r="M11" s="41">
        <v>154.91999999999999</v>
      </c>
      <c r="N11" s="42">
        <v>1490</v>
      </c>
    </row>
    <row r="12" spans="2:14" ht="30" customHeight="1">
      <c r="B12" s="24">
        <v>9</v>
      </c>
      <c r="C12" s="26">
        <v>2024</v>
      </c>
      <c r="D12" s="27" t="s">
        <v>56</v>
      </c>
      <c r="E12" s="30">
        <v>13.59</v>
      </c>
      <c r="F12" s="30">
        <v>16.670000000000002</v>
      </c>
      <c r="G12" s="30">
        <v>12.94</v>
      </c>
      <c r="H12" s="30">
        <v>18.690000000000001</v>
      </c>
      <c r="I12" s="52">
        <f t="shared" si="0"/>
        <v>15.4725</v>
      </c>
      <c r="K12" s="42">
        <v>262.67</v>
      </c>
      <c r="L12" s="41">
        <v>550.52</v>
      </c>
      <c r="M12" s="43">
        <v>196.94</v>
      </c>
      <c r="N12" s="43">
        <v>963.36</v>
      </c>
    </row>
    <row r="13" spans="2:14" ht="47.25">
      <c r="B13" s="24">
        <v>10</v>
      </c>
      <c r="C13" s="25">
        <v>2024</v>
      </c>
      <c r="D13" s="25" t="s">
        <v>30</v>
      </c>
      <c r="E13" s="24">
        <v>12.21</v>
      </c>
      <c r="F13" s="24">
        <v>15.07</v>
      </c>
      <c r="G13" s="32">
        <v>11.23</v>
      </c>
      <c r="H13" s="24">
        <v>18.809999999999999</v>
      </c>
      <c r="I13" s="52">
        <f t="shared" si="0"/>
        <v>14.330000000000002</v>
      </c>
      <c r="K13" s="42">
        <v>224.88</v>
      </c>
      <c r="L13" s="42">
        <v>947.99</v>
      </c>
      <c r="M13" s="42">
        <v>207.1</v>
      </c>
      <c r="N13" s="42">
        <v>1360.34</v>
      </c>
    </row>
    <row r="14" spans="2:14" ht="31.5">
      <c r="B14" s="24"/>
      <c r="C14" s="26">
        <v>2024</v>
      </c>
      <c r="D14" s="27" t="s">
        <v>63</v>
      </c>
      <c r="E14" s="30" t="s">
        <v>68</v>
      </c>
      <c r="F14" s="30" t="s">
        <v>69</v>
      </c>
      <c r="G14" s="30" t="s">
        <v>70</v>
      </c>
      <c r="H14" s="30" t="s">
        <v>71</v>
      </c>
      <c r="I14" s="52">
        <v>12.45</v>
      </c>
      <c r="K14" s="51" t="s">
        <v>65</v>
      </c>
      <c r="L14" s="51" t="s">
        <v>64</v>
      </c>
      <c r="M14" s="51" t="s">
        <v>66</v>
      </c>
      <c r="N14" s="51" t="s">
        <v>67</v>
      </c>
    </row>
    <row r="15" spans="2:14">
      <c r="B15" s="24">
        <v>11</v>
      </c>
      <c r="C15" s="25">
        <v>2024</v>
      </c>
      <c r="D15" s="25" t="s">
        <v>62</v>
      </c>
      <c r="E15" s="39">
        <v>11.29</v>
      </c>
      <c r="F15" s="34">
        <v>12.76</v>
      </c>
      <c r="G15" s="34">
        <v>11.65</v>
      </c>
      <c r="H15" s="32">
        <v>12.98</v>
      </c>
      <c r="I15" s="35">
        <f>AVERAGE(E15:H15)</f>
        <v>12.169999999999998</v>
      </c>
      <c r="K15" s="44">
        <v>223.32</v>
      </c>
      <c r="L15" s="45">
        <v>647.32000000000005</v>
      </c>
      <c r="M15" s="46">
        <v>272.23</v>
      </c>
      <c r="N15" s="47">
        <v>847.9</v>
      </c>
    </row>
    <row r="16" spans="2:14">
      <c r="B16" s="24">
        <v>12</v>
      </c>
      <c r="C16" s="25">
        <v>2024</v>
      </c>
      <c r="D16" s="25" t="s">
        <v>32</v>
      </c>
      <c r="E16" s="40">
        <v>11.35</v>
      </c>
      <c r="F16" s="40">
        <v>12.5</v>
      </c>
      <c r="G16" s="24">
        <v>11.77</v>
      </c>
      <c r="H16" s="24">
        <v>13.4</v>
      </c>
      <c r="I16" s="52">
        <f>AVERAGE(E16:H16)</f>
        <v>12.255000000000001</v>
      </c>
      <c r="K16" s="48">
        <v>210.05</v>
      </c>
      <c r="L16" s="46">
        <v>663.37</v>
      </c>
      <c r="M16" s="46">
        <v>265.33999999999997</v>
      </c>
      <c r="N16" s="49">
        <v>720</v>
      </c>
    </row>
  </sheetData>
  <mergeCells count="8">
    <mergeCell ref="M2:M3"/>
    <mergeCell ref="N2:N3"/>
    <mergeCell ref="B2:B3"/>
    <mergeCell ref="C2:C3"/>
    <mergeCell ref="D2:D3"/>
    <mergeCell ref="I2:I3"/>
    <mergeCell ref="K2:K3"/>
    <mergeCell ref="L2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3A7B-1661-42B6-A1F0-EEFF559CB629}">
  <dimension ref="G14:W23"/>
  <sheetViews>
    <sheetView topLeftCell="F11" zoomScale="190" zoomScaleNormal="190" workbookViewId="0">
      <selection activeCell="O25" sqref="O25"/>
    </sheetView>
  </sheetViews>
  <sheetFormatPr defaultRowHeight="15"/>
  <cols>
    <col min="7" max="14" width="9.140625" style="178"/>
  </cols>
  <sheetData>
    <row r="14" spans="7:22">
      <c r="G14" s="228" t="s">
        <v>123</v>
      </c>
      <c r="H14" s="228" t="s">
        <v>124</v>
      </c>
      <c r="I14" s="228" t="s">
        <v>134</v>
      </c>
      <c r="J14" s="228"/>
      <c r="K14" s="228" t="s">
        <v>135</v>
      </c>
      <c r="L14" s="228"/>
      <c r="M14" s="180"/>
      <c r="N14" s="180"/>
    </row>
    <row r="15" spans="7:22">
      <c r="G15" s="230"/>
      <c r="H15" s="230"/>
      <c r="I15" s="179" t="s">
        <v>125</v>
      </c>
      <c r="J15" s="179" t="s">
        <v>126</v>
      </c>
      <c r="K15" s="179" t="s">
        <v>125</v>
      </c>
      <c r="L15" s="179" t="s">
        <v>126</v>
      </c>
      <c r="M15" s="179" t="s">
        <v>136</v>
      </c>
      <c r="N15" s="179" t="s">
        <v>128</v>
      </c>
    </row>
    <row r="16" spans="7:22">
      <c r="G16" s="228" t="s">
        <v>10</v>
      </c>
      <c r="H16" s="178" t="s">
        <v>129</v>
      </c>
      <c r="I16" s="181">
        <v>193000</v>
      </c>
      <c r="J16" s="181">
        <v>96400</v>
      </c>
      <c r="K16" s="178">
        <v>3</v>
      </c>
      <c r="L16" s="178">
        <v>8</v>
      </c>
      <c r="M16" s="178" t="s">
        <v>130</v>
      </c>
      <c r="N16" s="181">
        <v>2.58E-2</v>
      </c>
      <c r="Q16" t="s">
        <v>125</v>
      </c>
      <c r="R16" t="s">
        <v>126</v>
      </c>
      <c r="S16" t="s">
        <v>125</v>
      </c>
      <c r="T16" t="s">
        <v>126</v>
      </c>
      <c r="U16" t="s">
        <v>127</v>
      </c>
      <c r="V16" t="s">
        <v>128</v>
      </c>
    </row>
    <row r="17" spans="7:23">
      <c r="G17" s="229"/>
      <c r="H17" s="178" t="s">
        <v>4</v>
      </c>
      <c r="I17" s="181">
        <v>1300000</v>
      </c>
      <c r="J17" s="181">
        <v>84600</v>
      </c>
      <c r="K17" s="178">
        <v>3</v>
      </c>
      <c r="M17" s="181">
        <v>41</v>
      </c>
      <c r="N17" s="181">
        <v>3.4E-5</v>
      </c>
    </row>
    <row r="18" spans="7:23">
      <c r="G18" s="229"/>
      <c r="H18" s="178" t="s">
        <v>5</v>
      </c>
      <c r="I18" s="181">
        <v>54000</v>
      </c>
      <c r="J18" s="181">
        <v>3750</v>
      </c>
      <c r="K18" s="178">
        <v>3</v>
      </c>
      <c r="M18" s="181">
        <v>38.4</v>
      </c>
      <c r="N18" s="181">
        <v>4.3000000000000002E-5</v>
      </c>
      <c r="Q18" s="175">
        <v>193000</v>
      </c>
      <c r="R18" s="175">
        <v>96400</v>
      </c>
      <c r="S18">
        <v>3</v>
      </c>
      <c r="T18">
        <v>8</v>
      </c>
    </row>
    <row r="19" spans="7:23">
      <c r="G19" s="230"/>
      <c r="H19" s="179" t="s">
        <v>6</v>
      </c>
      <c r="I19" s="182">
        <v>2010000</v>
      </c>
      <c r="J19" s="182">
        <v>47700</v>
      </c>
      <c r="K19" s="179">
        <v>3</v>
      </c>
      <c r="L19" s="179"/>
      <c r="M19" s="182">
        <v>113</v>
      </c>
      <c r="N19" s="182">
        <v>6.9800000000000003E-7</v>
      </c>
      <c r="Q19" t="s">
        <v>130</v>
      </c>
      <c r="R19" s="175">
        <v>2.58E-2</v>
      </c>
    </row>
    <row r="20" spans="7:23">
      <c r="G20" s="228" t="s">
        <v>11</v>
      </c>
      <c r="H20" s="178" t="s">
        <v>129</v>
      </c>
      <c r="I20" s="181">
        <v>193000</v>
      </c>
      <c r="J20" s="181">
        <v>96400</v>
      </c>
      <c r="K20" s="178">
        <v>3</v>
      </c>
      <c r="M20" s="178" t="s">
        <v>130</v>
      </c>
      <c r="N20" s="181">
        <v>2.58E-2</v>
      </c>
      <c r="Q20" t="s">
        <v>131</v>
      </c>
    </row>
    <row r="21" spans="7:23">
      <c r="G21" s="229"/>
      <c r="H21" s="178" t="s">
        <v>4</v>
      </c>
      <c r="I21" s="181">
        <v>1300000</v>
      </c>
      <c r="J21" s="181">
        <v>84600</v>
      </c>
      <c r="K21" s="178">
        <v>3</v>
      </c>
      <c r="M21" s="181">
        <v>41</v>
      </c>
      <c r="N21" s="181">
        <v>3.4E-5</v>
      </c>
      <c r="Q21" s="175">
        <v>1300000</v>
      </c>
      <c r="R21" s="175">
        <v>84600</v>
      </c>
      <c r="S21">
        <v>3</v>
      </c>
      <c r="U21" s="175">
        <v>41</v>
      </c>
      <c r="V21" s="175">
        <v>3.4E-5</v>
      </c>
    </row>
    <row r="22" spans="7:23">
      <c r="G22" s="229"/>
      <c r="H22" s="178" t="s">
        <v>5</v>
      </c>
      <c r="I22" s="181">
        <v>54000</v>
      </c>
      <c r="J22" s="181">
        <v>3750</v>
      </c>
      <c r="K22" s="178">
        <v>3</v>
      </c>
      <c r="M22" s="181">
        <v>38.4</v>
      </c>
      <c r="N22" s="181">
        <v>4.3000000000000002E-5</v>
      </c>
      <c r="Q22" t="s">
        <v>132</v>
      </c>
      <c r="R22" s="175">
        <v>54000</v>
      </c>
      <c r="S22" s="175">
        <v>3750</v>
      </c>
      <c r="T22">
        <v>3</v>
      </c>
      <c r="V22" s="175">
        <v>38.4</v>
      </c>
      <c r="W22" s="175">
        <v>4.3000000000000002E-5</v>
      </c>
    </row>
    <row r="23" spans="7:23">
      <c r="G23" s="230"/>
      <c r="H23" s="179" t="s">
        <v>6</v>
      </c>
      <c r="I23" s="182">
        <v>2010000</v>
      </c>
      <c r="J23" s="182">
        <v>47700</v>
      </c>
      <c r="K23" s="179">
        <v>3</v>
      </c>
      <c r="L23" s="179"/>
      <c r="M23" s="182">
        <v>113</v>
      </c>
      <c r="N23" s="182">
        <v>6.9800000000000003E-7</v>
      </c>
      <c r="Q23" t="s">
        <v>133</v>
      </c>
      <c r="R23" s="175">
        <v>2010000</v>
      </c>
      <c r="S23" s="175">
        <v>47700</v>
      </c>
      <c r="T23">
        <v>3</v>
      </c>
      <c r="V23" s="175">
        <v>113</v>
      </c>
      <c r="W23" s="175">
        <v>6.9800000000000003E-7</v>
      </c>
    </row>
  </sheetData>
  <mergeCells count="6">
    <mergeCell ref="K14:L14"/>
    <mergeCell ref="G20:G23"/>
    <mergeCell ref="G16:G19"/>
    <mergeCell ref="I14:J14"/>
    <mergeCell ref="H14:H15"/>
    <mergeCell ref="G14:G15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RMSE</vt:lpstr>
      <vt:lpstr>Sheet5</vt:lpstr>
      <vt:lpstr>Sheet3</vt:lpstr>
      <vt:lpstr>Result</vt:lpstr>
      <vt:lpstr>Param</vt:lpstr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Abbas</dc:creator>
  <cp:lastModifiedBy>Zeeshan Abbas</cp:lastModifiedBy>
  <dcterms:created xsi:type="dcterms:W3CDTF">2024-07-03T23:13:04Z</dcterms:created>
  <dcterms:modified xsi:type="dcterms:W3CDTF">2024-10-28T07:42:21Z</dcterms:modified>
</cp:coreProperties>
</file>