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Bofindo\Trabalho\Auditoria Belotur\Anexos\"/>
    </mc:Choice>
  </mc:AlternateContent>
  <xr:revisionPtr revIDLastSave="0" documentId="13_ncr:1_{C9B4A22C-44A3-4B92-9F2D-4B38954F8901}" xr6:coauthVersionLast="45" xr6:coauthVersionMax="45" xr10:uidLastSave="{00000000-0000-0000-0000-000000000000}"/>
  <bookViews>
    <workbookView xWindow="16995" yWindow="1095" windowWidth="20895" windowHeight="14160" xr2:uid="{00000000-000D-0000-FFFF-FFFF00000000}"/>
  </bookViews>
  <sheets>
    <sheet name="I.1" sheetId="2" r:id="rId1"/>
    <sheet name="I.2" sheetId="1" r:id="rId2"/>
    <sheet name="I.3" sheetId="3" r:id="rId3"/>
  </sheets>
  <definedNames>
    <definedName name="_xlnm._FilterDatabase" localSheetId="0" hidden="1">I.1!$B$5:$N$446</definedName>
    <definedName name="_xlnm.Print_Area" localSheetId="0">I.1!$B$2:$N$447</definedName>
    <definedName name="_xlnm.Print_Area" localSheetId="1">I.2!$B$2:$L$1101</definedName>
    <definedName name="_xlnm.Print_Titles" localSheetId="0">I.1!$2:$5</definedName>
    <definedName name="_xlnm.Print_Titles" localSheetId="1">I.2!$2:$5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3" l="1" a="1"/>
  <c r="Q7" i="3" s="1"/>
  <c r="P7" i="3" a="1"/>
  <c r="P7" i="3" s="1"/>
  <c r="O7" i="3" a="1"/>
  <c r="O7" i="3" s="1"/>
  <c r="Q6" i="3" a="1"/>
  <c r="Q6" i="3" s="1"/>
  <c r="P6" i="3" a="1"/>
  <c r="P6" i="3" s="1"/>
  <c r="O6" i="3" a="1"/>
  <c r="O6" i="3" s="1"/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6" i="1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W45" i="2" l="1" a="1"/>
  <c r="W45" i="2" s="1"/>
  <c r="N18" i="3" l="1"/>
  <c r="W8" i="3"/>
  <c r="W9" i="3"/>
  <c r="W10" i="3"/>
  <c r="W11" i="3"/>
  <c r="W12" i="3"/>
  <c r="W13" i="3"/>
  <c r="W14" i="3"/>
  <c r="W15" i="3"/>
  <c r="W16" i="3"/>
  <c r="W17" i="3"/>
  <c r="W7" i="3"/>
  <c r="W18" i="3" l="1"/>
  <c r="X8" i="3" s="1"/>
  <c r="T8" i="3"/>
  <c r="T9" i="3"/>
  <c r="T10" i="3"/>
  <c r="T11" i="3"/>
  <c r="T12" i="3"/>
  <c r="T13" i="3"/>
  <c r="T14" i="3"/>
  <c r="T15" i="3"/>
  <c r="T16" i="3"/>
  <c r="T17" i="3"/>
  <c r="T7" i="3"/>
  <c r="N30" i="3"/>
  <c r="AK6" i="1"/>
  <c r="N8" i="3"/>
  <c r="X15" i="3" l="1"/>
  <c r="X12" i="3"/>
  <c r="X11" i="3"/>
  <c r="X13" i="3"/>
  <c r="X14" i="3"/>
  <c r="X7" i="3"/>
  <c r="X9" i="3"/>
  <c r="X10" i="3"/>
  <c r="X16" i="3"/>
  <c r="X17" i="3"/>
  <c r="T18" i="3"/>
  <c r="U7" i="3" s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6" i="2"/>
  <c r="X18" i="3" l="1"/>
  <c r="U11" i="3"/>
  <c r="U13" i="3"/>
  <c r="U10" i="3"/>
  <c r="U12" i="3"/>
  <c r="U14" i="3"/>
  <c r="U15" i="3"/>
  <c r="U8" i="3"/>
  <c r="U9" i="3"/>
  <c r="U17" i="3"/>
  <c r="U16" i="3"/>
  <c r="N16" i="3"/>
  <c r="N15" i="3"/>
  <c r="N14" i="3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6" i="1"/>
  <c r="U18" i="3" l="1"/>
  <c r="N17" i="3"/>
  <c r="N6" i="3"/>
  <c r="O10" i="3"/>
  <c r="N7" i="3"/>
  <c r="N10" i="3" s="1"/>
  <c r="Q10" i="3"/>
  <c r="P10" i="3"/>
  <c r="L6" i="1"/>
  <c r="J7" i="1"/>
  <c r="G7" i="1"/>
  <c r="D7" i="1"/>
  <c r="P9" i="3" l="1"/>
  <c r="P11" i="3"/>
  <c r="N9" i="3"/>
  <c r="N11" i="3"/>
  <c r="O11" i="3"/>
  <c r="O9" i="3"/>
  <c r="Q11" i="3"/>
  <c r="Q9" i="3"/>
  <c r="D8" i="1"/>
  <c r="D9" i="1" s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L7" i="1"/>
  <c r="L8" i="1" l="1"/>
  <c r="D10" i="1"/>
  <c r="L9" i="1"/>
  <c r="D11" i="1" l="1"/>
  <c r="L10" i="1"/>
  <c r="D12" i="1" l="1"/>
  <c r="L11" i="1"/>
  <c r="D13" i="1" l="1"/>
  <c r="L12" i="1"/>
  <c r="D14" i="1" l="1"/>
  <c r="L13" i="1"/>
  <c r="D15" i="1" l="1"/>
  <c r="L14" i="1"/>
  <c r="D16" i="1" l="1"/>
  <c r="L15" i="1"/>
  <c r="D17" i="1" l="1"/>
  <c r="L16" i="1"/>
  <c r="D18" i="1" l="1"/>
  <c r="L17" i="1"/>
  <c r="D19" i="1" l="1"/>
  <c r="L18" i="1"/>
  <c r="X6" i="2" a="1"/>
  <c r="P40" i="3" l="1"/>
  <c r="O40" i="3"/>
  <c r="N40" i="3"/>
  <c r="N38" i="3"/>
  <c r="Q40" i="3"/>
  <c r="N37" i="3"/>
  <c r="N36" i="3"/>
  <c r="W32" i="3"/>
  <c r="W30" i="3"/>
  <c r="W33" i="3"/>
  <c r="W29" i="3"/>
  <c r="W34" i="3"/>
  <c r="W35" i="3"/>
  <c r="W36" i="3"/>
  <c r="W37" i="3"/>
  <c r="W38" i="3"/>
  <c r="W39" i="3"/>
  <c r="W31" i="3"/>
  <c r="T32" i="3"/>
  <c r="T38" i="3"/>
  <c r="T33" i="3"/>
  <c r="T31" i="3"/>
  <c r="T34" i="3"/>
  <c r="T39" i="3"/>
  <c r="T35" i="3"/>
  <c r="T37" i="3"/>
  <c r="T36" i="3"/>
  <c r="T29" i="3"/>
  <c r="T30" i="3"/>
  <c r="AH7" i="1"/>
  <c r="AH19" i="1"/>
  <c r="AH31" i="1"/>
  <c r="AH43" i="1"/>
  <c r="AH55" i="1"/>
  <c r="AH67" i="1"/>
  <c r="AH79" i="1"/>
  <c r="AH91" i="1"/>
  <c r="AH103" i="1"/>
  <c r="AH115" i="1"/>
  <c r="AH127" i="1"/>
  <c r="AH139" i="1"/>
  <c r="AH151" i="1"/>
  <c r="AH163" i="1"/>
  <c r="AH175" i="1"/>
  <c r="AH187" i="1"/>
  <c r="AH199" i="1"/>
  <c r="AH211" i="1"/>
  <c r="AH223" i="1"/>
  <c r="AH235" i="1"/>
  <c r="AH247" i="1"/>
  <c r="AH259" i="1"/>
  <c r="AH271" i="1"/>
  <c r="AH283" i="1"/>
  <c r="AH295" i="1"/>
  <c r="AH307" i="1"/>
  <c r="AH319" i="1"/>
  <c r="AH331" i="1"/>
  <c r="AH343" i="1"/>
  <c r="AH355" i="1"/>
  <c r="AH367" i="1"/>
  <c r="AH379" i="1"/>
  <c r="AH391" i="1"/>
  <c r="AH403" i="1"/>
  <c r="AH415" i="1"/>
  <c r="AH427" i="1"/>
  <c r="AH439" i="1"/>
  <c r="AH451" i="1"/>
  <c r="AH463" i="1"/>
  <c r="AH475" i="1"/>
  <c r="AH487" i="1"/>
  <c r="AH499" i="1"/>
  <c r="AH511" i="1"/>
  <c r="AH523" i="1"/>
  <c r="AH535" i="1"/>
  <c r="AH547" i="1"/>
  <c r="AH559" i="1"/>
  <c r="AH571" i="1"/>
  <c r="AH583" i="1"/>
  <c r="AH595" i="1"/>
  <c r="AH607" i="1"/>
  <c r="AH619" i="1"/>
  <c r="AH631" i="1"/>
  <c r="AH643" i="1"/>
  <c r="AH655" i="1"/>
  <c r="AH667" i="1"/>
  <c r="AH679" i="1"/>
  <c r="AH691" i="1"/>
  <c r="AH703" i="1"/>
  <c r="AH715" i="1"/>
  <c r="AH727" i="1"/>
  <c r="AH739" i="1"/>
  <c r="AH751" i="1"/>
  <c r="AH763" i="1"/>
  <c r="AH775" i="1"/>
  <c r="AH787" i="1"/>
  <c r="AH799" i="1"/>
  <c r="AH811" i="1"/>
  <c r="AH823" i="1"/>
  <c r="AH835" i="1"/>
  <c r="AH847" i="1"/>
  <c r="AH859" i="1"/>
  <c r="AH871" i="1"/>
  <c r="AH883" i="1"/>
  <c r="AH895" i="1"/>
  <c r="AH907" i="1"/>
  <c r="AH919" i="1"/>
  <c r="AH931" i="1"/>
  <c r="AH943" i="1"/>
  <c r="AH8" i="1"/>
  <c r="AH20" i="1"/>
  <c r="AH32" i="1"/>
  <c r="AH44" i="1"/>
  <c r="AH56" i="1"/>
  <c r="AH68" i="1"/>
  <c r="AH80" i="1"/>
  <c r="AH92" i="1"/>
  <c r="AH104" i="1"/>
  <c r="AH116" i="1"/>
  <c r="AH128" i="1"/>
  <c r="AH140" i="1"/>
  <c r="AH152" i="1"/>
  <c r="AH164" i="1"/>
  <c r="AH176" i="1"/>
  <c r="AH188" i="1"/>
  <c r="AH200" i="1"/>
  <c r="AH212" i="1"/>
  <c r="AH224" i="1"/>
  <c r="AH236" i="1"/>
  <c r="AH248" i="1"/>
  <c r="AH260" i="1"/>
  <c r="AH272" i="1"/>
  <c r="AH284" i="1"/>
  <c r="AH296" i="1"/>
  <c r="AH308" i="1"/>
  <c r="AH320" i="1"/>
  <c r="AH332" i="1"/>
  <c r="AH344" i="1"/>
  <c r="AH356" i="1"/>
  <c r="AH368" i="1"/>
  <c r="AH380" i="1"/>
  <c r="AH392" i="1"/>
  <c r="AH404" i="1"/>
  <c r="AH416" i="1"/>
  <c r="AH428" i="1"/>
  <c r="AH440" i="1"/>
  <c r="AH452" i="1"/>
  <c r="AH464" i="1"/>
  <c r="AH476" i="1"/>
  <c r="AH488" i="1"/>
  <c r="AH500" i="1"/>
  <c r="AH512" i="1"/>
  <c r="AH524" i="1"/>
  <c r="AH536" i="1"/>
  <c r="AH548" i="1"/>
  <c r="AH560" i="1"/>
  <c r="AH572" i="1"/>
  <c r="AH584" i="1"/>
  <c r="AH596" i="1"/>
  <c r="AH608" i="1"/>
  <c r="AH620" i="1"/>
  <c r="AH632" i="1"/>
  <c r="AH644" i="1"/>
  <c r="AH656" i="1"/>
  <c r="AH668" i="1"/>
  <c r="AH9" i="1"/>
  <c r="AH21" i="1"/>
  <c r="AH33" i="1"/>
  <c r="AH45" i="1"/>
  <c r="AH57" i="1"/>
  <c r="AH69" i="1"/>
  <c r="AH81" i="1"/>
  <c r="AH93" i="1"/>
  <c r="AH105" i="1"/>
  <c r="AH117" i="1"/>
  <c r="AH129" i="1"/>
  <c r="AH141" i="1"/>
  <c r="AH153" i="1"/>
  <c r="AH165" i="1"/>
  <c r="AH177" i="1"/>
  <c r="AH189" i="1"/>
  <c r="AH201" i="1"/>
  <c r="AH213" i="1"/>
  <c r="AH225" i="1"/>
  <c r="AH237" i="1"/>
  <c r="AH249" i="1"/>
  <c r="AH261" i="1"/>
  <c r="AH273" i="1"/>
  <c r="AH285" i="1"/>
  <c r="AH297" i="1"/>
  <c r="AH309" i="1"/>
  <c r="AH321" i="1"/>
  <c r="AH333" i="1"/>
  <c r="AH345" i="1"/>
  <c r="AH357" i="1"/>
  <c r="AH369" i="1"/>
  <c r="AH381" i="1"/>
  <c r="AH393" i="1"/>
  <c r="AH405" i="1"/>
  <c r="AH417" i="1"/>
  <c r="AH429" i="1"/>
  <c r="AH441" i="1"/>
  <c r="AH453" i="1"/>
  <c r="AH465" i="1"/>
  <c r="AH477" i="1"/>
  <c r="AH489" i="1"/>
  <c r="AH501" i="1"/>
  <c r="AH513" i="1"/>
  <c r="AH525" i="1"/>
  <c r="AH537" i="1"/>
  <c r="AH549" i="1"/>
  <c r="AH561" i="1"/>
  <c r="AH573" i="1"/>
  <c r="AH585" i="1"/>
  <c r="AH597" i="1"/>
  <c r="AH609" i="1"/>
  <c r="AH621" i="1"/>
  <c r="AH633" i="1"/>
  <c r="AH645" i="1"/>
  <c r="AH657" i="1"/>
  <c r="AH669" i="1"/>
  <c r="AH681" i="1"/>
  <c r="AH693" i="1"/>
  <c r="AH705" i="1"/>
  <c r="AH717" i="1"/>
  <c r="AH729" i="1"/>
  <c r="AH741" i="1"/>
  <c r="AH753" i="1"/>
  <c r="AH765" i="1"/>
  <c r="AH777" i="1"/>
  <c r="AH789" i="1"/>
  <c r="AH801" i="1"/>
  <c r="AH813" i="1"/>
  <c r="AH825" i="1"/>
  <c r="AH837" i="1"/>
  <c r="AH849" i="1"/>
  <c r="AH861" i="1"/>
  <c r="AH873" i="1"/>
  <c r="AH885" i="1"/>
  <c r="AH897" i="1"/>
  <c r="AH909" i="1"/>
  <c r="AH921" i="1"/>
  <c r="AH933" i="1"/>
  <c r="AH945" i="1"/>
  <c r="AH957" i="1"/>
  <c r="AH969" i="1"/>
  <c r="AH981" i="1"/>
  <c r="AH993" i="1"/>
  <c r="AH1005" i="1"/>
  <c r="AH1017" i="1"/>
  <c r="AH10" i="1"/>
  <c r="AH22" i="1"/>
  <c r="AH34" i="1"/>
  <c r="AH46" i="1"/>
  <c r="AH58" i="1"/>
  <c r="AH70" i="1"/>
  <c r="AH82" i="1"/>
  <c r="AH94" i="1"/>
  <c r="AH106" i="1"/>
  <c r="AH118" i="1"/>
  <c r="AH130" i="1"/>
  <c r="AH142" i="1"/>
  <c r="AH154" i="1"/>
  <c r="AH166" i="1"/>
  <c r="AH178" i="1"/>
  <c r="AH190" i="1"/>
  <c r="AH202" i="1"/>
  <c r="AH214" i="1"/>
  <c r="AH226" i="1"/>
  <c r="AH238" i="1"/>
  <c r="AH250" i="1"/>
  <c r="AH262" i="1"/>
  <c r="AH274" i="1"/>
  <c r="AH286" i="1"/>
  <c r="AH298" i="1"/>
  <c r="AH310" i="1"/>
  <c r="AH322" i="1"/>
  <c r="AH334" i="1"/>
  <c r="AH346" i="1"/>
  <c r="AH358" i="1"/>
  <c r="AH370" i="1"/>
  <c r="AH382" i="1"/>
  <c r="AH394" i="1"/>
  <c r="AH406" i="1"/>
  <c r="AH418" i="1"/>
  <c r="AH430" i="1"/>
  <c r="AH442" i="1"/>
  <c r="AH454" i="1"/>
  <c r="AH466" i="1"/>
  <c r="AH478" i="1"/>
  <c r="AH490" i="1"/>
  <c r="AH502" i="1"/>
  <c r="AH514" i="1"/>
  <c r="AH526" i="1"/>
  <c r="AH538" i="1"/>
  <c r="AH550" i="1"/>
  <c r="AH562" i="1"/>
  <c r="AH574" i="1"/>
  <c r="AH586" i="1"/>
  <c r="AH598" i="1"/>
  <c r="AH610" i="1"/>
  <c r="AH622" i="1"/>
  <c r="AH634" i="1"/>
  <c r="AH646" i="1"/>
  <c r="AH658" i="1"/>
  <c r="AH670" i="1"/>
  <c r="AH682" i="1"/>
  <c r="AH694" i="1"/>
  <c r="AH706" i="1"/>
  <c r="AH718" i="1"/>
  <c r="AH730" i="1"/>
  <c r="AH742" i="1"/>
  <c r="AH754" i="1"/>
  <c r="AH766" i="1"/>
  <c r="AH778" i="1"/>
  <c r="AH790" i="1"/>
  <c r="AH802" i="1"/>
  <c r="AH814" i="1"/>
  <c r="AH826" i="1"/>
  <c r="AH838" i="1"/>
  <c r="AH850" i="1"/>
  <c r="AH862" i="1"/>
  <c r="AH874" i="1"/>
  <c r="AH886" i="1"/>
  <c r="AH898" i="1"/>
  <c r="AH910" i="1"/>
  <c r="AH922" i="1"/>
  <c r="AH934" i="1"/>
  <c r="AH946" i="1"/>
  <c r="AH958" i="1"/>
  <c r="AH970" i="1"/>
  <c r="AH982" i="1"/>
  <c r="AH994" i="1"/>
  <c r="AH1006" i="1"/>
  <c r="AH1018" i="1"/>
  <c r="AH11" i="1"/>
  <c r="AH23" i="1"/>
  <c r="AH35" i="1"/>
  <c r="AH47" i="1"/>
  <c r="AH59" i="1"/>
  <c r="AH71" i="1"/>
  <c r="AH83" i="1"/>
  <c r="AH95" i="1"/>
  <c r="AH107" i="1"/>
  <c r="AH119" i="1"/>
  <c r="AH131" i="1"/>
  <c r="AH143" i="1"/>
  <c r="AH155" i="1"/>
  <c r="AH167" i="1"/>
  <c r="AH179" i="1"/>
  <c r="AH191" i="1"/>
  <c r="AH203" i="1"/>
  <c r="AH215" i="1"/>
  <c r="AH227" i="1"/>
  <c r="AH239" i="1"/>
  <c r="AH251" i="1"/>
  <c r="AH263" i="1"/>
  <c r="AH275" i="1"/>
  <c r="AH287" i="1"/>
  <c r="AH299" i="1"/>
  <c r="AH311" i="1"/>
  <c r="AH323" i="1"/>
  <c r="AH335" i="1"/>
  <c r="AH347" i="1"/>
  <c r="AH359" i="1"/>
  <c r="AH371" i="1"/>
  <c r="AH383" i="1"/>
  <c r="AH395" i="1"/>
  <c r="AH407" i="1"/>
  <c r="AH419" i="1"/>
  <c r="AH431" i="1"/>
  <c r="AH443" i="1"/>
  <c r="AH455" i="1"/>
  <c r="AH467" i="1"/>
  <c r="AH479" i="1"/>
  <c r="AH491" i="1"/>
  <c r="AH503" i="1"/>
  <c r="AH515" i="1"/>
  <c r="AH527" i="1"/>
  <c r="AH539" i="1"/>
  <c r="AH551" i="1"/>
  <c r="AH563" i="1"/>
  <c r="AH575" i="1"/>
  <c r="AH587" i="1"/>
  <c r="AH599" i="1"/>
  <c r="AH611" i="1"/>
  <c r="AH623" i="1"/>
  <c r="AH635" i="1"/>
  <c r="AH647" i="1"/>
  <c r="AH659" i="1"/>
  <c r="AH671" i="1"/>
  <c r="AH683" i="1"/>
  <c r="AH695" i="1"/>
  <c r="AH707" i="1"/>
  <c r="AH719" i="1"/>
  <c r="AH731" i="1"/>
  <c r="AH743" i="1"/>
  <c r="AH755" i="1"/>
  <c r="AH767" i="1"/>
  <c r="AH779" i="1"/>
  <c r="AH791" i="1"/>
  <c r="AH803" i="1"/>
  <c r="AH815" i="1"/>
  <c r="AH827" i="1"/>
  <c r="AH839" i="1"/>
  <c r="AH851" i="1"/>
  <c r="AH863" i="1"/>
  <c r="AH875" i="1"/>
  <c r="AH887" i="1"/>
  <c r="AH899" i="1"/>
  <c r="AH911" i="1"/>
  <c r="AH923" i="1"/>
  <c r="AH935" i="1"/>
  <c r="AH947" i="1"/>
  <c r="AH959" i="1"/>
  <c r="AH971" i="1"/>
  <c r="AH983" i="1"/>
  <c r="AH995" i="1"/>
  <c r="AH1007" i="1"/>
  <c r="AH12" i="1"/>
  <c r="AH24" i="1"/>
  <c r="AH36" i="1"/>
  <c r="AH48" i="1"/>
  <c r="AH60" i="1"/>
  <c r="AH72" i="1"/>
  <c r="AH84" i="1"/>
  <c r="AH96" i="1"/>
  <c r="AH108" i="1"/>
  <c r="AH120" i="1"/>
  <c r="AH132" i="1"/>
  <c r="AH144" i="1"/>
  <c r="AH156" i="1"/>
  <c r="AH168" i="1"/>
  <c r="AH180" i="1"/>
  <c r="AH192" i="1"/>
  <c r="AH204" i="1"/>
  <c r="AH216" i="1"/>
  <c r="AH228" i="1"/>
  <c r="AH240" i="1"/>
  <c r="AH252" i="1"/>
  <c r="AH264" i="1"/>
  <c r="AH276" i="1"/>
  <c r="AH288" i="1"/>
  <c r="AH300" i="1"/>
  <c r="AH312" i="1"/>
  <c r="AH324" i="1"/>
  <c r="AH336" i="1"/>
  <c r="AH348" i="1"/>
  <c r="AH360" i="1"/>
  <c r="AH372" i="1"/>
  <c r="AH384" i="1"/>
  <c r="AH396" i="1"/>
  <c r="AH408" i="1"/>
  <c r="AH420" i="1"/>
  <c r="AH432" i="1"/>
  <c r="AH444" i="1"/>
  <c r="AH456" i="1"/>
  <c r="AH468" i="1"/>
  <c r="AH480" i="1"/>
  <c r="AH492" i="1"/>
  <c r="AH504" i="1"/>
  <c r="AH516" i="1"/>
  <c r="AH528" i="1"/>
  <c r="AH540" i="1"/>
  <c r="AH552" i="1"/>
  <c r="AH564" i="1"/>
  <c r="AH576" i="1"/>
  <c r="AH588" i="1"/>
  <c r="AH600" i="1"/>
  <c r="AH612" i="1"/>
  <c r="AH624" i="1"/>
  <c r="AH636" i="1"/>
  <c r="AH648" i="1"/>
  <c r="AH660" i="1"/>
  <c r="AH672" i="1"/>
  <c r="AH684" i="1"/>
  <c r="AH696" i="1"/>
  <c r="AH708" i="1"/>
  <c r="AH720" i="1"/>
  <c r="AH732" i="1"/>
  <c r="AH744" i="1"/>
  <c r="AH756" i="1"/>
  <c r="AH768" i="1"/>
  <c r="AH780" i="1"/>
  <c r="AH792" i="1"/>
  <c r="AH804" i="1"/>
  <c r="AH816" i="1"/>
  <c r="AH828" i="1"/>
  <c r="AH840" i="1"/>
  <c r="AH852" i="1"/>
  <c r="AH864" i="1"/>
  <c r="AH876" i="1"/>
  <c r="AH888" i="1"/>
  <c r="AH900" i="1"/>
  <c r="AH912" i="1"/>
  <c r="AH924" i="1"/>
  <c r="AH936" i="1"/>
  <c r="AH948" i="1"/>
  <c r="AH960" i="1"/>
  <c r="AH972" i="1"/>
  <c r="AH984" i="1"/>
  <c r="AH996" i="1"/>
  <c r="AH1008" i="1"/>
  <c r="AH13" i="1"/>
  <c r="AH25" i="1"/>
  <c r="AH37" i="1"/>
  <c r="AH49" i="1"/>
  <c r="AH61" i="1"/>
  <c r="AH73" i="1"/>
  <c r="AH85" i="1"/>
  <c r="AH97" i="1"/>
  <c r="AH109" i="1"/>
  <c r="AH121" i="1"/>
  <c r="AH133" i="1"/>
  <c r="AH145" i="1"/>
  <c r="AH157" i="1"/>
  <c r="AH169" i="1"/>
  <c r="AH181" i="1"/>
  <c r="AH193" i="1"/>
  <c r="AH205" i="1"/>
  <c r="AH217" i="1"/>
  <c r="AH229" i="1"/>
  <c r="AH241" i="1"/>
  <c r="AH253" i="1"/>
  <c r="AH265" i="1"/>
  <c r="AH277" i="1"/>
  <c r="AH289" i="1"/>
  <c r="AH301" i="1"/>
  <c r="AH313" i="1"/>
  <c r="AH325" i="1"/>
  <c r="AH337" i="1"/>
  <c r="AH349" i="1"/>
  <c r="AH361" i="1"/>
  <c r="AH373" i="1"/>
  <c r="AH385" i="1"/>
  <c r="AH397" i="1"/>
  <c r="AH409" i="1"/>
  <c r="AH421" i="1"/>
  <c r="AH433" i="1"/>
  <c r="AH445" i="1"/>
  <c r="AH457" i="1"/>
  <c r="AH469" i="1"/>
  <c r="AH481" i="1"/>
  <c r="AH493" i="1"/>
  <c r="AH505" i="1"/>
  <c r="AH517" i="1"/>
  <c r="AH529" i="1"/>
  <c r="AH541" i="1"/>
  <c r="AH553" i="1"/>
  <c r="AH565" i="1"/>
  <c r="AH577" i="1"/>
  <c r="AH589" i="1"/>
  <c r="AH601" i="1"/>
  <c r="AH613" i="1"/>
  <c r="AH625" i="1"/>
  <c r="AH637" i="1"/>
  <c r="AH649" i="1"/>
  <c r="AH661" i="1"/>
  <c r="AH673" i="1"/>
  <c r="AH685" i="1"/>
  <c r="AH697" i="1"/>
  <c r="AH709" i="1"/>
  <c r="AH721" i="1"/>
  <c r="AH733" i="1"/>
  <c r="AH745" i="1"/>
  <c r="AH757" i="1"/>
  <c r="AH769" i="1"/>
  <c r="AH781" i="1"/>
  <c r="AH793" i="1"/>
  <c r="AH805" i="1"/>
  <c r="AH817" i="1"/>
  <c r="AH829" i="1"/>
  <c r="AH841" i="1"/>
  <c r="AH853" i="1"/>
  <c r="AH865" i="1"/>
  <c r="AH877" i="1"/>
  <c r="AH889" i="1"/>
  <c r="AH901" i="1"/>
  <c r="AH913" i="1"/>
  <c r="AH925" i="1"/>
  <c r="AH937" i="1"/>
  <c r="AH14" i="1"/>
  <c r="AH26" i="1"/>
  <c r="AH38" i="1"/>
  <c r="AH50" i="1"/>
  <c r="AH62" i="1"/>
  <c r="AH74" i="1"/>
  <c r="AH86" i="1"/>
  <c r="AH98" i="1"/>
  <c r="AH110" i="1"/>
  <c r="AH122" i="1"/>
  <c r="AH134" i="1"/>
  <c r="AH146" i="1"/>
  <c r="AH158" i="1"/>
  <c r="AH170" i="1"/>
  <c r="AH182" i="1"/>
  <c r="AH194" i="1"/>
  <c r="AH206" i="1"/>
  <c r="AH218" i="1"/>
  <c r="AH230" i="1"/>
  <c r="AH242" i="1"/>
  <c r="AH254" i="1"/>
  <c r="AH266" i="1"/>
  <c r="AH278" i="1"/>
  <c r="AH290" i="1"/>
  <c r="AH302" i="1"/>
  <c r="AH314" i="1"/>
  <c r="AH326" i="1"/>
  <c r="AH338" i="1"/>
  <c r="AH350" i="1"/>
  <c r="AH362" i="1"/>
  <c r="AH374" i="1"/>
  <c r="AH386" i="1"/>
  <c r="AH398" i="1"/>
  <c r="AH410" i="1"/>
  <c r="AH422" i="1"/>
  <c r="AH434" i="1"/>
  <c r="AH446" i="1"/>
  <c r="AH458" i="1"/>
  <c r="AH470" i="1"/>
  <c r="AH482" i="1"/>
  <c r="AH494" i="1"/>
  <c r="AH506" i="1"/>
  <c r="AH518" i="1"/>
  <c r="AH530" i="1"/>
  <c r="AH542" i="1"/>
  <c r="AH554" i="1"/>
  <c r="AH566" i="1"/>
  <c r="AH578" i="1"/>
  <c r="AH590" i="1"/>
  <c r="AH602" i="1"/>
  <c r="AH614" i="1"/>
  <c r="AH626" i="1"/>
  <c r="AH638" i="1"/>
  <c r="AH650" i="1"/>
  <c r="AH662" i="1"/>
  <c r="AH15" i="1"/>
  <c r="AH27" i="1"/>
  <c r="AH39" i="1"/>
  <c r="AH51" i="1"/>
  <c r="AH63" i="1"/>
  <c r="AH75" i="1"/>
  <c r="AH87" i="1"/>
  <c r="AH99" i="1"/>
  <c r="AH111" i="1"/>
  <c r="AH123" i="1"/>
  <c r="AH135" i="1"/>
  <c r="AH147" i="1"/>
  <c r="AH159" i="1"/>
  <c r="AH171" i="1"/>
  <c r="AH183" i="1"/>
  <c r="AH195" i="1"/>
  <c r="AH207" i="1"/>
  <c r="AH219" i="1"/>
  <c r="AH231" i="1"/>
  <c r="AH243" i="1"/>
  <c r="AH255" i="1"/>
  <c r="AH267" i="1"/>
  <c r="AH279" i="1"/>
  <c r="AH291" i="1"/>
  <c r="AH303" i="1"/>
  <c r="AH315" i="1"/>
  <c r="AH327" i="1"/>
  <c r="AH339" i="1"/>
  <c r="AH351" i="1"/>
  <c r="AH363" i="1"/>
  <c r="AH375" i="1"/>
  <c r="AH387" i="1"/>
  <c r="AH399" i="1"/>
  <c r="AH411" i="1"/>
  <c r="AH423" i="1"/>
  <c r="AH435" i="1"/>
  <c r="AH447" i="1"/>
  <c r="AH459" i="1"/>
  <c r="AH471" i="1"/>
  <c r="AH483" i="1"/>
  <c r="AH495" i="1"/>
  <c r="AH507" i="1"/>
  <c r="AH519" i="1"/>
  <c r="AH531" i="1"/>
  <c r="AH543" i="1"/>
  <c r="AH555" i="1"/>
  <c r="AH567" i="1"/>
  <c r="AH579" i="1"/>
  <c r="AH591" i="1"/>
  <c r="AH603" i="1"/>
  <c r="AH615" i="1"/>
  <c r="AH627" i="1"/>
  <c r="AH639" i="1"/>
  <c r="AH651" i="1"/>
  <c r="AH663" i="1"/>
  <c r="AH675" i="1"/>
  <c r="AH687" i="1"/>
  <c r="AH699" i="1"/>
  <c r="AH711" i="1"/>
  <c r="AH723" i="1"/>
  <c r="AH735" i="1"/>
  <c r="AH747" i="1"/>
  <c r="AH759" i="1"/>
  <c r="AH771" i="1"/>
  <c r="AH783" i="1"/>
  <c r="AH795" i="1"/>
  <c r="AH807" i="1"/>
  <c r="AH819" i="1"/>
  <c r="AH831" i="1"/>
  <c r="AH843" i="1"/>
  <c r="AH855" i="1"/>
  <c r="AH867" i="1"/>
  <c r="AH879" i="1"/>
  <c r="AH891" i="1"/>
  <c r="AH903" i="1"/>
  <c r="AH915" i="1"/>
  <c r="AH927" i="1"/>
  <c r="AH939" i="1"/>
  <c r="AH951" i="1"/>
  <c r="AH963" i="1"/>
  <c r="AH975" i="1"/>
  <c r="AH987" i="1"/>
  <c r="AH999" i="1"/>
  <c r="AH16" i="1"/>
  <c r="AH28" i="1"/>
  <c r="AH40" i="1"/>
  <c r="AH52" i="1"/>
  <c r="AH64" i="1"/>
  <c r="AH76" i="1"/>
  <c r="AH88" i="1"/>
  <c r="AH100" i="1"/>
  <c r="AH112" i="1"/>
  <c r="AH124" i="1"/>
  <c r="AH136" i="1"/>
  <c r="AH148" i="1"/>
  <c r="AH160" i="1"/>
  <c r="AH172" i="1"/>
  <c r="AH184" i="1"/>
  <c r="AH196" i="1"/>
  <c r="AH208" i="1"/>
  <c r="AH220" i="1"/>
  <c r="AH232" i="1"/>
  <c r="AH244" i="1"/>
  <c r="AH256" i="1"/>
  <c r="AH268" i="1"/>
  <c r="AH280" i="1"/>
  <c r="AH292" i="1"/>
  <c r="AH304" i="1"/>
  <c r="AH316" i="1"/>
  <c r="AH328" i="1"/>
  <c r="AH340" i="1"/>
  <c r="AH352" i="1"/>
  <c r="AH364" i="1"/>
  <c r="AH376" i="1"/>
  <c r="AH388" i="1"/>
  <c r="AH400" i="1"/>
  <c r="AH412" i="1"/>
  <c r="AH424" i="1"/>
  <c r="AH436" i="1"/>
  <c r="AH448" i="1"/>
  <c r="AH460" i="1"/>
  <c r="AH472" i="1"/>
  <c r="AH484" i="1"/>
  <c r="AH496" i="1"/>
  <c r="AH508" i="1"/>
  <c r="AH520" i="1"/>
  <c r="AH532" i="1"/>
  <c r="AH544" i="1"/>
  <c r="AH556" i="1"/>
  <c r="AH568" i="1"/>
  <c r="AH580" i="1"/>
  <c r="AH592" i="1"/>
  <c r="AH604" i="1"/>
  <c r="AH616" i="1"/>
  <c r="AH628" i="1"/>
  <c r="AH640" i="1"/>
  <c r="AH652" i="1"/>
  <c r="AH18" i="1"/>
  <c r="AH30" i="1"/>
  <c r="AH42" i="1"/>
  <c r="AH54" i="1"/>
  <c r="AH66" i="1"/>
  <c r="AH78" i="1"/>
  <c r="AH90" i="1"/>
  <c r="AH102" i="1"/>
  <c r="AH114" i="1"/>
  <c r="AH126" i="1"/>
  <c r="AH138" i="1"/>
  <c r="AH150" i="1"/>
  <c r="AH162" i="1"/>
  <c r="AH174" i="1"/>
  <c r="AH186" i="1"/>
  <c r="AH198" i="1"/>
  <c r="AH210" i="1"/>
  <c r="AH222" i="1"/>
  <c r="AH234" i="1"/>
  <c r="AH246" i="1"/>
  <c r="AH258" i="1"/>
  <c r="AH270" i="1"/>
  <c r="AH282" i="1"/>
  <c r="AH294" i="1"/>
  <c r="AH306" i="1"/>
  <c r="AH318" i="1"/>
  <c r="AH330" i="1"/>
  <c r="AH342" i="1"/>
  <c r="AH354" i="1"/>
  <c r="AH366" i="1"/>
  <c r="AH378" i="1"/>
  <c r="AH390" i="1"/>
  <c r="AH402" i="1"/>
  <c r="AH414" i="1"/>
  <c r="AH426" i="1"/>
  <c r="AH438" i="1"/>
  <c r="AH450" i="1"/>
  <c r="AH462" i="1"/>
  <c r="AH474" i="1"/>
  <c r="AH486" i="1"/>
  <c r="AH498" i="1"/>
  <c r="AH510" i="1"/>
  <c r="AH522" i="1"/>
  <c r="AH534" i="1"/>
  <c r="AH546" i="1"/>
  <c r="AH558" i="1"/>
  <c r="AH570" i="1"/>
  <c r="AH582" i="1"/>
  <c r="AH594" i="1"/>
  <c r="AH606" i="1"/>
  <c r="AH618" i="1"/>
  <c r="AH630" i="1"/>
  <c r="AH642" i="1"/>
  <c r="AH654" i="1"/>
  <c r="AH666" i="1"/>
  <c r="AH678" i="1"/>
  <c r="AH690" i="1"/>
  <c r="AH702" i="1"/>
  <c r="AH714" i="1"/>
  <c r="AH726" i="1"/>
  <c r="AH738" i="1"/>
  <c r="AH750" i="1"/>
  <c r="AH762" i="1"/>
  <c r="AH774" i="1"/>
  <c r="AH786" i="1"/>
  <c r="AH798" i="1"/>
  <c r="AH810" i="1"/>
  <c r="AH822" i="1"/>
  <c r="AH834" i="1"/>
  <c r="AH846" i="1"/>
  <c r="AH858" i="1"/>
  <c r="AH870" i="1"/>
  <c r="AH882" i="1"/>
  <c r="AH894" i="1"/>
  <c r="AH906" i="1"/>
  <c r="AH918" i="1"/>
  <c r="AH930" i="1"/>
  <c r="AH942" i="1"/>
  <c r="AH954" i="1"/>
  <c r="AH966" i="1"/>
  <c r="AH978" i="1"/>
  <c r="AH990" i="1"/>
  <c r="AH17" i="1"/>
  <c r="AH161" i="1"/>
  <c r="AH305" i="1"/>
  <c r="AH449" i="1"/>
  <c r="AH593" i="1"/>
  <c r="AH686" i="1"/>
  <c r="AH722" i="1"/>
  <c r="AH758" i="1"/>
  <c r="AH794" i="1"/>
  <c r="AH830" i="1"/>
  <c r="AH866" i="1"/>
  <c r="AH902" i="1"/>
  <c r="AH938" i="1"/>
  <c r="AH964" i="1"/>
  <c r="AH988" i="1"/>
  <c r="AH1010" i="1"/>
  <c r="AH1024" i="1"/>
  <c r="AH1036" i="1"/>
  <c r="AH1048" i="1"/>
  <c r="AH1060" i="1"/>
  <c r="AH1072" i="1"/>
  <c r="AH1084" i="1"/>
  <c r="AH1096" i="1"/>
  <c r="AE13" i="1"/>
  <c r="AE25" i="1"/>
  <c r="AE37" i="1"/>
  <c r="AE49" i="1"/>
  <c r="AE61" i="1"/>
  <c r="AE73" i="1"/>
  <c r="AE85" i="1"/>
  <c r="AE97" i="1"/>
  <c r="AE109" i="1"/>
  <c r="AE121" i="1"/>
  <c r="AE133" i="1"/>
  <c r="AE145" i="1"/>
  <c r="AE157" i="1"/>
  <c r="AE169" i="1"/>
  <c r="AE181" i="1"/>
  <c r="AE193" i="1"/>
  <c r="AE205" i="1"/>
  <c r="AE217" i="1"/>
  <c r="AE229" i="1"/>
  <c r="AE241" i="1"/>
  <c r="AE253" i="1"/>
  <c r="AE265" i="1"/>
  <c r="AE277" i="1"/>
  <c r="AE289" i="1"/>
  <c r="AE301" i="1"/>
  <c r="AE313" i="1"/>
  <c r="AE325" i="1"/>
  <c r="AE337" i="1"/>
  <c r="AE349" i="1"/>
  <c r="AE361" i="1"/>
  <c r="AE373" i="1"/>
  <c r="AE385" i="1"/>
  <c r="AE397" i="1"/>
  <c r="AE409" i="1"/>
  <c r="AE421" i="1"/>
  <c r="AH29" i="1"/>
  <c r="AH173" i="1"/>
  <c r="AH317" i="1"/>
  <c r="AH461" i="1"/>
  <c r="AH605" i="1"/>
  <c r="AH688" i="1"/>
  <c r="AH724" i="1"/>
  <c r="AH760" i="1"/>
  <c r="AH796" i="1"/>
  <c r="AH832" i="1"/>
  <c r="AH868" i="1"/>
  <c r="AH904" i="1"/>
  <c r="AH940" i="1"/>
  <c r="AH965" i="1"/>
  <c r="AH989" i="1"/>
  <c r="AH1011" i="1"/>
  <c r="AH1025" i="1"/>
  <c r="AH1037" i="1"/>
  <c r="AH1049" i="1"/>
  <c r="AH1061" i="1"/>
  <c r="AH1073" i="1"/>
  <c r="AH1085" i="1"/>
  <c r="AH1097" i="1"/>
  <c r="AE14" i="1"/>
  <c r="AE26" i="1"/>
  <c r="AH41" i="1"/>
  <c r="AH185" i="1"/>
  <c r="AH329" i="1"/>
  <c r="AH473" i="1"/>
  <c r="AH617" i="1"/>
  <c r="AH689" i="1"/>
  <c r="AH725" i="1"/>
  <c r="AH761" i="1"/>
  <c r="AH797" i="1"/>
  <c r="AH833" i="1"/>
  <c r="AH869" i="1"/>
  <c r="AH905" i="1"/>
  <c r="AH941" i="1"/>
  <c r="AH967" i="1"/>
  <c r="AH991" i="1"/>
  <c r="AH1012" i="1"/>
  <c r="AH1026" i="1"/>
  <c r="AH1038" i="1"/>
  <c r="AH1050" i="1"/>
  <c r="AH1062" i="1"/>
  <c r="AH1074" i="1"/>
  <c r="AH1086" i="1"/>
  <c r="AH1098" i="1"/>
  <c r="AE15" i="1"/>
  <c r="AE27" i="1"/>
  <c r="AE39" i="1"/>
  <c r="AE51" i="1"/>
  <c r="AE63" i="1"/>
  <c r="AE75" i="1"/>
  <c r="AE87" i="1"/>
  <c r="AE99" i="1"/>
  <c r="AE111" i="1"/>
  <c r="AE123" i="1"/>
  <c r="AE135" i="1"/>
  <c r="AE147" i="1"/>
  <c r="AE159" i="1"/>
  <c r="AE171" i="1"/>
  <c r="AE183" i="1"/>
  <c r="AE195" i="1"/>
  <c r="AE207" i="1"/>
  <c r="AE219" i="1"/>
  <c r="AE231" i="1"/>
  <c r="AE243" i="1"/>
  <c r="AE255" i="1"/>
  <c r="AE267" i="1"/>
  <c r="AE279" i="1"/>
  <c r="AE291" i="1"/>
  <c r="AE303" i="1"/>
  <c r="AE315" i="1"/>
  <c r="AE327" i="1"/>
  <c r="AE339" i="1"/>
  <c r="AE351" i="1"/>
  <c r="AE363" i="1"/>
  <c r="AE375" i="1"/>
  <c r="AE387" i="1"/>
  <c r="AE399" i="1"/>
  <c r="AE411" i="1"/>
  <c r="AE423" i="1"/>
  <c r="AE435" i="1"/>
  <c r="AE447" i="1"/>
  <c r="AE459" i="1"/>
  <c r="AE471" i="1"/>
  <c r="AE483" i="1"/>
  <c r="AE495" i="1"/>
  <c r="AE507" i="1"/>
  <c r="AE519" i="1"/>
  <c r="AE531" i="1"/>
  <c r="AE543" i="1"/>
  <c r="AE555" i="1"/>
  <c r="AE567" i="1"/>
  <c r="AE579" i="1"/>
  <c r="AE591" i="1"/>
  <c r="AE603" i="1"/>
  <c r="AE615" i="1"/>
  <c r="AE627" i="1"/>
  <c r="AE639" i="1"/>
  <c r="AE651" i="1"/>
  <c r="AE663" i="1"/>
  <c r="AE675" i="1"/>
  <c r="AE687" i="1"/>
  <c r="AE699" i="1"/>
  <c r="AE711" i="1"/>
  <c r="AE723" i="1"/>
  <c r="AE735" i="1"/>
  <c r="AE747" i="1"/>
  <c r="AE759" i="1"/>
  <c r="AE771" i="1"/>
  <c r="AE783" i="1"/>
  <c r="AE795" i="1"/>
  <c r="AH53" i="1"/>
  <c r="AH197" i="1"/>
  <c r="AH341" i="1"/>
  <c r="AH485" i="1"/>
  <c r="AH629" i="1"/>
  <c r="AH692" i="1"/>
  <c r="AH728" i="1"/>
  <c r="AH764" i="1"/>
  <c r="AH800" i="1"/>
  <c r="AH836" i="1"/>
  <c r="AH872" i="1"/>
  <c r="AH908" i="1"/>
  <c r="AH944" i="1"/>
  <c r="AH968" i="1"/>
  <c r="AH992" i="1"/>
  <c r="AH1013" i="1"/>
  <c r="AH1027" i="1"/>
  <c r="AH1039" i="1"/>
  <c r="AH1051" i="1"/>
  <c r="AH1063" i="1"/>
  <c r="AH1075" i="1"/>
  <c r="AH1087" i="1"/>
  <c r="AH1099" i="1"/>
  <c r="AE16" i="1"/>
  <c r="AE28" i="1"/>
  <c r="AH65" i="1"/>
  <c r="AH209" i="1"/>
  <c r="AH353" i="1"/>
  <c r="AH497" i="1"/>
  <c r="AH641" i="1"/>
  <c r="AH698" i="1"/>
  <c r="AH734" i="1"/>
  <c r="AH770" i="1"/>
  <c r="AH806" i="1"/>
  <c r="AH842" i="1"/>
  <c r="AH878" i="1"/>
  <c r="AH914" i="1"/>
  <c r="AH949" i="1"/>
  <c r="AH973" i="1"/>
  <c r="AH997" i="1"/>
  <c r="AH1014" i="1"/>
  <c r="AH1028" i="1"/>
  <c r="AH1040" i="1"/>
  <c r="AH1052" i="1"/>
  <c r="AH1064" i="1"/>
  <c r="AH1076" i="1"/>
  <c r="AH1088" i="1"/>
  <c r="AH1100" i="1"/>
  <c r="AE17" i="1"/>
  <c r="AE29" i="1"/>
  <c r="AE41" i="1"/>
  <c r="AE53" i="1"/>
  <c r="AE65" i="1"/>
  <c r="AE77" i="1"/>
  <c r="AE89" i="1"/>
  <c r="AE101" i="1"/>
  <c r="AE113" i="1"/>
  <c r="AE125" i="1"/>
  <c r="AE137" i="1"/>
  <c r="AE149" i="1"/>
  <c r="AE161" i="1"/>
  <c r="AE173" i="1"/>
  <c r="AE185" i="1"/>
  <c r="AE197" i="1"/>
  <c r="AE209" i="1"/>
  <c r="AE221" i="1"/>
  <c r="AE233" i="1"/>
  <c r="AE245" i="1"/>
  <c r="AE257" i="1"/>
  <c r="AE269" i="1"/>
  <c r="AE281" i="1"/>
  <c r="AE293" i="1"/>
  <c r="AE305" i="1"/>
  <c r="AE317" i="1"/>
  <c r="AE329" i="1"/>
  <c r="AE341" i="1"/>
  <c r="AE353" i="1"/>
  <c r="AE365" i="1"/>
  <c r="AE377" i="1"/>
  <c r="AE389" i="1"/>
  <c r="AE401" i="1"/>
  <c r="AE413" i="1"/>
  <c r="AE425" i="1"/>
  <c r="AE437" i="1"/>
  <c r="AE449" i="1"/>
  <c r="AE461" i="1"/>
  <c r="AE473" i="1"/>
  <c r="AE485" i="1"/>
  <c r="AE497" i="1"/>
  <c r="AE509" i="1"/>
  <c r="AE521" i="1"/>
  <c r="AE533" i="1"/>
  <c r="AE545" i="1"/>
  <c r="AE557" i="1"/>
  <c r="AE569" i="1"/>
  <c r="AE581" i="1"/>
  <c r="AE593" i="1"/>
  <c r="AE605" i="1"/>
  <c r="AE617" i="1"/>
  <c r="AE629" i="1"/>
  <c r="AE641" i="1"/>
  <c r="AE653" i="1"/>
  <c r="AE665" i="1"/>
  <c r="AH77" i="1"/>
  <c r="AH221" i="1"/>
  <c r="AH365" i="1"/>
  <c r="AH509" i="1"/>
  <c r="AH653" i="1"/>
  <c r="AH700" i="1"/>
  <c r="AH736" i="1"/>
  <c r="AH772" i="1"/>
  <c r="AH808" i="1"/>
  <c r="AH844" i="1"/>
  <c r="AH880" i="1"/>
  <c r="AH916" i="1"/>
  <c r="AH950" i="1"/>
  <c r="AH974" i="1"/>
  <c r="AH998" i="1"/>
  <c r="AH1015" i="1"/>
  <c r="AH1029" i="1"/>
  <c r="AH1041" i="1"/>
  <c r="AH1053" i="1"/>
  <c r="AH1065" i="1"/>
  <c r="AH1077" i="1"/>
  <c r="AH1089" i="1"/>
  <c r="AH6" i="1"/>
  <c r="AE18" i="1"/>
  <c r="AE30" i="1"/>
  <c r="AE42" i="1"/>
  <c r="AE54" i="1"/>
  <c r="AE66" i="1"/>
  <c r="AE78" i="1"/>
  <c r="AE90" i="1"/>
  <c r="AE102" i="1"/>
  <c r="AE114" i="1"/>
  <c r="AE126" i="1"/>
  <c r="AE138" i="1"/>
  <c r="AE150" i="1"/>
  <c r="AE162" i="1"/>
  <c r="AE174" i="1"/>
  <c r="AE186" i="1"/>
  <c r="AE198" i="1"/>
  <c r="AE210" i="1"/>
  <c r="AE222" i="1"/>
  <c r="AE234" i="1"/>
  <c r="AE246" i="1"/>
  <c r="AE258" i="1"/>
  <c r="AE270" i="1"/>
  <c r="AE282" i="1"/>
  <c r="AE294" i="1"/>
  <c r="AE306" i="1"/>
  <c r="AE318" i="1"/>
  <c r="AE330" i="1"/>
  <c r="AE342" i="1"/>
  <c r="AE354" i="1"/>
  <c r="AE366" i="1"/>
  <c r="AE378" i="1"/>
  <c r="AE390" i="1"/>
  <c r="AE402" i="1"/>
  <c r="AE414" i="1"/>
  <c r="AE426" i="1"/>
  <c r="AE438" i="1"/>
  <c r="AE450" i="1"/>
  <c r="AE462" i="1"/>
  <c r="AE474" i="1"/>
  <c r="AE486" i="1"/>
  <c r="AE498" i="1"/>
  <c r="AE510" i="1"/>
  <c r="AE522" i="1"/>
  <c r="AE534" i="1"/>
  <c r="AE546" i="1"/>
  <c r="AE558" i="1"/>
  <c r="AE570" i="1"/>
  <c r="AE582" i="1"/>
  <c r="AE594" i="1"/>
  <c r="AE606" i="1"/>
  <c r="AE618" i="1"/>
  <c r="AE630" i="1"/>
  <c r="AE642" i="1"/>
  <c r="AE654" i="1"/>
  <c r="AE666" i="1"/>
  <c r="AE678" i="1"/>
  <c r="AE690" i="1"/>
  <c r="AE702" i="1"/>
  <c r="AE714" i="1"/>
  <c r="AE726" i="1"/>
  <c r="AE738" i="1"/>
  <c r="AE750" i="1"/>
  <c r="AH89" i="1"/>
  <c r="AH233" i="1"/>
  <c r="AH377" i="1"/>
  <c r="AH521" i="1"/>
  <c r="AH664" i="1"/>
  <c r="AH701" i="1"/>
  <c r="AH737" i="1"/>
  <c r="AH773" i="1"/>
  <c r="AH809" i="1"/>
  <c r="AH845" i="1"/>
  <c r="AH881" i="1"/>
  <c r="AH917" i="1"/>
  <c r="AH952" i="1"/>
  <c r="AH976" i="1"/>
  <c r="AH1000" i="1"/>
  <c r="AH1016" i="1"/>
  <c r="AH1030" i="1"/>
  <c r="AH1042" i="1"/>
  <c r="AH1054" i="1"/>
  <c r="AH1066" i="1"/>
  <c r="AH1078" i="1"/>
  <c r="AH1090" i="1"/>
  <c r="AE7" i="1"/>
  <c r="AE19" i="1"/>
  <c r="AE31" i="1"/>
  <c r="AE43" i="1"/>
  <c r="AE55" i="1"/>
  <c r="AE67" i="1"/>
  <c r="AE79" i="1"/>
  <c r="AE91" i="1"/>
  <c r="AE103" i="1"/>
  <c r="AE115" i="1"/>
  <c r="AE127" i="1"/>
  <c r="AE139" i="1"/>
  <c r="AE151" i="1"/>
  <c r="AE163" i="1"/>
  <c r="AE175" i="1"/>
  <c r="AE187" i="1"/>
  <c r="AE199" i="1"/>
  <c r="AE211" i="1"/>
  <c r="AE223" i="1"/>
  <c r="AE235" i="1"/>
  <c r="AE247" i="1"/>
  <c r="AE259" i="1"/>
  <c r="AE271" i="1"/>
  <c r="AE283" i="1"/>
  <c r="AE295" i="1"/>
  <c r="AE307" i="1"/>
  <c r="AE319" i="1"/>
  <c r="AE331" i="1"/>
  <c r="AE343" i="1"/>
  <c r="AE355" i="1"/>
  <c r="AE367" i="1"/>
  <c r="AE379" i="1"/>
  <c r="AE391" i="1"/>
  <c r="AE403" i="1"/>
  <c r="AE415" i="1"/>
  <c r="AH101" i="1"/>
  <c r="AH245" i="1"/>
  <c r="AH389" i="1"/>
  <c r="AH533" i="1"/>
  <c r="AH665" i="1"/>
  <c r="AH704" i="1"/>
  <c r="AH740" i="1"/>
  <c r="AH776" i="1"/>
  <c r="AH812" i="1"/>
  <c r="AH848" i="1"/>
  <c r="AH884" i="1"/>
  <c r="AH920" i="1"/>
  <c r="AH953" i="1"/>
  <c r="AH977" i="1"/>
  <c r="AH1001" i="1"/>
  <c r="AH1019" i="1"/>
  <c r="AH1031" i="1"/>
  <c r="AH1043" i="1"/>
  <c r="AH1055" i="1"/>
  <c r="AH1067" i="1"/>
  <c r="AH1079" i="1"/>
  <c r="AH1091" i="1"/>
  <c r="AE8" i="1"/>
  <c r="AE20" i="1"/>
  <c r="AH113" i="1"/>
  <c r="AH257" i="1"/>
  <c r="AH401" i="1"/>
  <c r="AH545" i="1"/>
  <c r="AH674" i="1"/>
  <c r="AH710" i="1"/>
  <c r="AH746" i="1"/>
  <c r="AH782" i="1"/>
  <c r="AH818" i="1"/>
  <c r="AH854" i="1"/>
  <c r="AH890" i="1"/>
  <c r="AH926" i="1"/>
  <c r="AH955" i="1"/>
  <c r="AH979" i="1"/>
  <c r="AH1002" i="1"/>
  <c r="AH1020" i="1"/>
  <c r="AH1032" i="1"/>
  <c r="AH1044" i="1"/>
  <c r="AH1056" i="1"/>
  <c r="AH1068" i="1"/>
  <c r="AH1080" i="1"/>
  <c r="AH1092" i="1"/>
  <c r="AE9" i="1"/>
  <c r="AE21" i="1"/>
  <c r="AH125" i="1"/>
  <c r="AH269" i="1"/>
  <c r="AH413" i="1"/>
  <c r="AH557" i="1"/>
  <c r="AH676" i="1"/>
  <c r="AH712" i="1"/>
  <c r="AH748" i="1"/>
  <c r="AH784" i="1"/>
  <c r="AH820" i="1"/>
  <c r="AH856" i="1"/>
  <c r="AH892" i="1"/>
  <c r="AH928" i="1"/>
  <c r="AH956" i="1"/>
  <c r="AH980" i="1"/>
  <c r="AH1003" i="1"/>
  <c r="AH1021" i="1"/>
  <c r="AH1033" i="1"/>
  <c r="AH1045" i="1"/>
  <c r="AH1057" i="1"/>
  <c r="AH1069" i="1"/>
  <c r="AH1081" i="1"/>
  <c r="AH1093" i="1"/>
  <c r="AE10" i="1"/>
  <c r="AE22" i="1"/>
  <c r="AE34" i="1"/>
  <c r="AE46" i="1"/>
  <c r="AE58" i="1"/>
  <c r="AE70" i="1"/>
  <c r="AE82" i="1"/>
  <c r="AE94" i="1"/>
  <c r="AE106" i="1"/>
  <c r="AE118" i="1"/>
  <c r="AE130" i="1"/>
  <c r="AE142" i="1"/>
  <c r="AE154" i="1"/>
  <c r="AE166" i="1"/>
  <c r="AE178" i="1"/>
  <c r="AE190" i="1"/>
  <c r="AE202" i="1"/>
  <c r="AE214" i="1"/>
  <c r="AE226" i="1"/>
  <c r="AE238" i="1"/>
  <c r="AE250" i="1"/>
  <c r="AE262" i="1"/>
  <c r="AE274" i="1"/>
  <c r="AE286" i="1"/>
  <c r="AE298" i="1"/>
  <c r="AE310" i="1"/>
  <c r="AE322" i="1"/>
  <c r="AE334" i="1"/>
  <c r="AE346" i="1"/>
  <c r="AE358" i="1"/>
  <c r="AE370" i="1"/>
  <c r="AE382" i="1"/>
  <c r="AE394" i="1"/>
  <c r="AE406" i="1"/>
  <c r="AE418" i="1"/>
  <c r="AE430" i="1"/>
  <c r="AE442" i="1"/>
  <c r="AE454" i="1"/>
  <c r="AE466" i="1"/>
  <c r="AE478" i="1"/>
  <c r="AE490" i="1"/>
  <c r="AE502" i="1"/>
  <c r="AE514" i="1"/>
  <c r="AE526" i="1"/>
  <c r="AE538" i="1"/>
  <c r="AE550" i="1"/>
  <c r="AE562" i="1"/>
  <c r="AE574" i="1"/>
  <c r="AE586" i="1"/>
  <c r="AE598" i="1"/>
  <c r="AE610" i="1"/>
  <c r="AE622" i="1"/>
  <c r="AE634" i="1"/>
  <c r="AE646" i="1"/>
  <c r="AE658" i="1"/>
  <c r="AE670" i="1"/>
  <c r="AE682" i="1"/>
  <c r="AE694" i="1"/>
  <c r="AH149" i="1"/>
  <c r="AH293" i="1"/>
  <c r="AH437" i="1"/>
  <c r="AH581" i="1"/>
  <c r="AH680" i="1"/>
  <c r="AH716" i="1"/>
  <c r="AH752" i="1"/>
  <c r="AH788" i="1"/>
  <c r="AH824" i="1"/>
  <c r="AH860" i="1"/>
  <c r="AH896" i="1"/>
  <c r="AH932" i="1"/>
  <c r="AH962" i="1"/>
  <c r="AH986" i="1"/>
  <c r="AH1009" i="1"/>
  <c r="AH1023" i="1"/>
  <c r="AH1035" i="1"/>
  <c r="AH1047" i="1"/>
  <c r="AH1059" i="1"/>
  <c r="AH1071" i="1"/>
  <c r="AH1083" i="1"/>
  <c r="AH1095" i="1"/>
  <c r="AE12" i="1"/>
  <c r="AE24" i="1"/>
  <c r="AE36" i="1"/>
  <c r="AE48" i="1"/>
  <c r="AE60" i="1"/>
  <c r="AE72" i="1"/>
  <c r="AE84" i="1"/>
  <c r="AE96" i="1"/>
  <c r="AE108" i="1"/>
  <c r="AE120" i="1"/>
  <c r="AE132" i="1"/>
  <c r="AE144" i="1"/>
  <c r="AE156" i="1"/>
  <c r="AE168" i="1"/>
  <c r="AE180" i="1"/>
  <c r="AE192" i="1"/>
  <c r="AE204" i="1"/>
  <c r="AE216" i="1"/>
  <c r="AE228" i="1"/>
  <c r="AE240" i="1"/>
  <c r="AE252" i="1"/>
  <c r="AE264" i="1"/>
  <c r="AE276" i="1"/>
  <c r="AE288" i="1"/>
  <c r="AE300" i="1"/>
  <c r="AE312" i="1"/>
  <c r="AE324" i="1"/>
  <c r="AE336" i="1"/>
  <c r="AE348" i="1"/>
  <c r="AE360" i="1"/>
  <c r="AE372" i="1"/>
  <c r="AE384" i="1"/>
  <c r="AE396" i="1"/>
  <c r="AE408" i="1"/>
  <c r="AE420" i="1"/>
  <c r="AE432" i="1"/>
  <c r="AE444" i="1"/>
  <c r="AE456" i="1"/>
  <c r="AE468" i="1"/>
  <c r="AE480" i="1"/>
  <c r="AE492" i="1"/>
  <c r="AE504" i="1"/>
  <c r="AE516" i="1"/>
  <c r="AE528" i="1"/>
  <c r="AE540" i="1"/>
  <c r="AE552" i="1"/>
  <c r="AE564" i="1"/>
  <c r="AE576" i="1"/>
  <c r="AE588" i="1"/>
  <c r="AE600" i="1"/>
  <c r="AE612" i="1"/>
  <c r="AE624" i="1"/>
  <c r="AE636" i="1"/>
  <c r="AE648" i="1"/>
  <c r="AE660" i="1"/>
  <c r="AE672" i="1"/>
  <c r="AH137" i="1"/>
  <c r="AH961" i="1"/>
  <c r="AE32" i="1"/>
  <c r="AE59" i="1"/>
  <c r="AE88" i="1"/>
  <c r="AE117" i="1"/>
  <c r="AE146" i="1"/>
  <c r="AE176" i="1"/>
  <c r="AE203" i="1"/>
  <c r="AE232" i="1"/>
  <c r="AE261" i="1"/>
  <c r="AE290" i="1"/>
  <c r="AE320" i="1"/>
  <c r="AE347" i="1"/>
  <c r="AE376" i="1"/>
  <c r="AE405" i="1"/>
  <c r="AE431" i="1"/>
  <c r="AE452" i="1"/>
  <c r="AE472" i="1"/>
  <c r="AE493" i="1"/>
  <c r="AE513" i="1"/>
  <c r="AE535" i="1"/>
  <c r="AE554" i="1"/>
  <c r="AE575" i="1"/>
  <c r="AE596" i="1"/>
  <c r="AE616" i="1"/>
  <c r="AE637" i="1"/>
  <c r="AE657" i="1"/>
  <c r="AE677" i="1"/>
  <c r="AE693" i="1"/>
  <c r="AE708" i="1"/>
  <c r="AE722" i="1"/>
  <c r="AE737" i="1"/>
  <c r="AE752" i="1"/>
  <c r="AE765" i="1"/>
  <c r="AE778" i="1"/>
  <c r="AE791" i="1"/>
  <c r="AE804" i="1"/>
  <c r="AE816" i="1"/>
  <c r="AE828" i="1"/>
  <c r="AE840" i="1"/>
  <c r="AE852" i="1"/>
  <c r="AE864" i="1"/>
  <c r="AE876" i="1"/>
  <c r="AE888" i="1"/>
  <c r="AE900" i="1"/>
  <c r="AE912" i="1"/>
  <c r="AE924" i="1"/>
  <c r="AE936" i="1"/>
  <c r="AE948" i="1"/>
  <c r="AE960" i="1"/>
  <c r="AE972" i="1"/>
  <c r="AE984" i="1"/>
  <c r="AE996" i="1"/>
  <c r="AE1008" i="1"/>
  <c r="AE1020" i="1"/>
  <c r="AE1032" i="1"/>
  <c r="AH281" i="1"/>
  <c r="AH985" i="1"/>
  <c r="AE33" i="1"/>
  <c r="AE62" i="1"/>
  <c r="AE92" i="1"/>
  <c r="AE119" i="1"/>
  <c r="AE148" i="1"/>
  <c r="AE177" i="1"/>
  <c r="AE206" i="1"/>
  <c r="AE236" i="1"/>
  <c r="AE263" i="1"/>
  <c r="AE292" i="1"/>
  <c r="AE321" i="1"/>
  <c r="AE350" i="1"/>
  <c r="AE380" i="1"/>
  <c r="AE407" i="1"/>
  <c r="AE433" i="1"/>
  <c r="AE453" i="1"/>
  <c r="AE475" i="1"/>
  <c r="AE494" i="1"/>
  <c r="AE515" i="1"/>
  <c r="AE536" i="1"/>
  <c r="AE556" i="1"/>
  <c r="AE577" i="1"/>
  <c r="AE597" i="1"/>
  <c r="AH425" i="1"/>
  <c r="AH1004" i="1"/>
  <c r="AE35" i="1"/>
  <c r="AE64" i="1"/>
  <c r="AE93" i="1"/>
  <c r="AE122" i="1"/>
  <c r="AE152" i="1"/>
  <c r="AE179" i="1"/>
  <c r="AE208" i="1"/>
  <c r="AE237" i="1"/>
  <c r="AE266" i="1"/>
  <c r="AE296" i="1"/>
  <c r="AE323" i="1"/>
  <c r="AE352" i="1"/>
  <c r="AE381" i="1"/>
  <c r="AE410" i="1"/>
  <c r="AE434" i="1"/>
  <c r="AE455" i="1"/>
  <c r="AE476" i="1"/>
  <c r="AE496" i="1"/>
  <c r="AE517" i="1"/>
  <c r="AE537" i="1"/>
  <c r="AE559" i="1"/>
  <c r="AE578" i="1"/>
  <c r="AE599" i="1"/>
  <c r="AE620" i="1"/>
  <c r="AE640" i="1"/>
  <c r="AE661" i="1"/>
  <c r="AE680" i="1"/>
  <c r="AE696" i="1"/>
  <c r="AE710" i="1"/>
  <c r="AE725" i="1"/>
  <c r="AE740" i="1"/>
  <c r="AE754" i="1"/>
  <c r="AE767" i="1"/>
  <c r="AE780" i="1"/>
  <c r="AE793" i="1"/>
  <c r="AE806" i="1"/>
  <c r="AE818" i="1"/>
  <c r="AE830" i="1"/>
  <c r="AE842" i="1"/>
  <c r="AE854" i="1"/>
  <c r="AE866" i="1"/>
  <c r="AE878" i="1"/>
  <c r="AE890" i="1"/>
  <c r="AE902" i="1"/>
  <c r="AE914" i="1"/>
  <c r="AE926" i="1"/>
  <c r="AE938" i="1"/>
  <c r="AE950" i="1"/>
  <c r="AE962" i="1"/>
  <c r="AE974" i="1"/>
  <c r="AE986" i="1"/>
  <c r="AE998" i="1"/>
  <c r="AE1010" i="1"/>
  <c r="AE1022" i="1"/>
  <c r="AE1034" i="1"/>
  <c r="AE1046" i="1"/>
  <c r="AE1058" i="1"/>
  <c r="AE1070" i="1"/>
  <c r="AE1082" i="1"/>
  <c r="AE1094" i="1"/>
  <c r="AB11" i="1"/>
  <c r="AB23" i="1"/>
  <c r="AB35" i="1"/>
  <c r="AB47" i="1"/>
  <c r="AB59" i="1"/>
  <c r="AB71" i="1"/>
  <c r="AB83" i="1"/>
  <c r="AB95" i="1"/>
  <c r="AB107" i="1"/>
  <c r="AB119" i="1"/>
  <c r="AB131" i="1"/>
  <c r="AB143" i="1"/>
  <c r="AB155" i="1"/>
  <c r="AB167" i="1"/>
  <c r="AB179" i="1"/>
  <c r="AB191" i="1"/>
  <c r="AB203" i="1"/>
  <c r="AB215" i="1"/>
  <c r="AB227" i="1"/>
  <c r="AB239" i="1"/>
  <c r="AB251" i="1"/>
  <c r="AB263" i="1"/>
  <c r="AB275" i="1"/>
  <c r="AB287" i="1"/>
  <c r="AB299" i="1"/>
  <c r="AB311" i="1"/>
  <c r="AB323" i="1"/>
  <c r="AB335" i="1"/>
  <c r="AB347" i="1"/>
  <c r="AB359" i="1"/>
  <c r="AB371" i="1"/>
  <c r="AB383" i="1"/>
  <c r="AH569" i="1"/>
  <c r="AH1022" i="1"/>
  <c r="AE38" i="1"/>
  <c r="AE68" i="1"/>
  <c r="AE95" i="1"/>
  <c r="AE124" i="1"/>
  <c r="AE153" i="1"/>
  <c r="AE182" i="1"/>
  <c r="AE212" i="1"/>
  <c r="AE239" i="1"/>
  <c r="AE268" i="1"/>
  <c r="AE297" i="1"/>
  <c r="AE326" i="1"/>
  <c r="AE356" i="1"/>
  <c r="AE383" i="1"/>
  <c r="AE412" i="1"/>
  <c r="AE436" i="1"/>
  <c r="AE457" i="1"/>
  <c r="AE477" i="1"/>
  <c r="AE499" i="1"/>
  <c r="AE518" i="1"/>
  <c r="AE539" i="1"/>
  <c r="AE560" i="1"/>
  <c r="AE580" i="1"/>
  <c r="AE601" i="1"/>
  <c r="AH677" i="1"/>
  <c r="AH1034" i="1"/>
  <c r="AE40" i="1"/>
  <c r="AE69" i="1"/>
  <c r="AE98" i="1"/>
  <c r="AE128" i="1"/>
  <c r="AE155" i="1"/>
  <c r="AE184" i="1"/>
  <c r="AE213" i="1"/>
  <c r="AE242" i="1"/>
  <c r="AE272" i="1"/>
  <c r="AE299" i="1"/>
  <c r="AE328" i="1"/>
  <c r="AE357" i="1"/>
  <c r="AE386" i="1"/>
  <c r="AE416" i="1"/>
  <c r="AE439" i="1"/>
  <c r="AE458" i="1"/>
  <c r="AE479" i="1"/>
  <c r="AE500" i="1"/>
  <c r="AE520" i="1"/>
  <c r="AE541" i="1"/>
  <c r="AE561" i="1"/>
  <c r="AE583" i="1"/>
  <c r="AE602" i="1"/>
  <c r="AE623" i="1"/>
  <c r="AE644" i="1"/>
  <c r="AE664" i="1"/>
  <c r="AE683" i="1"/>
  <c r="AE698" i="1"/>
  <c r="AE713" i="1"/>
  <c r="AE728" i="1"/>
  <c r="AE742" i="1"/>
  <c r="AE756" i="1"/>
  <c r="AE769" i="1"/>
  <c r="AE782" i="1"/>
  <c r="AE796" i="1"/>
  <c r="AE808" i="1"/>
  <c r="AE820" i="1"/>
  <c r="AE832" i="1"/>
  <c r="AE844" i="1"/>
  <c r="AE856" i="1"/>
  <c r="AE868" i="1"/>
  <c r="AE880" i="1"/>
  <c r="AE892" i="1"/>
  <c r="AE904" i="1"/>
  <c r="AE916" i="1"/>
  <c r="AE928" i="1"/>
  <c r="AE940" i="1"/>
  <c r="AE952" i="1"/>
  <c r="AE964" i="1"/>
  <c r="AE976" i="1"/>
  <c r="AE988" i="1"/>
  <c r="AE1000" i="1"/>
  <c r="AE1012" i="1"/>
  <c r="AE1024" i="1"/>
  <c r="AE1036" i="1"/>
  <c r="AE1048" i="1"/>
  <c r="AE1060" i="1"/>
  <c r="AE1072" i="1"/>
  <c r="AE1084" i="1"/>
  <c r="AE1096" i="1"/>
  <c r="AB13" i="1"/>
  <c r="AB25" i="1"/>
  <c r="AB37" i="1"/>
  <c r="AB49" i="1"/>
  <c r="AB61" i="1"/>
  <c r="AB73" i="1"/>
  <c r="AB85" i="1"/>
  <c r="AB97" i="1"/>
  <c r="AB109" i="1"/>
  <c r="AB121" i="1"/>
  <c r="AB133" i="1"/>
  <c r="AB145" i="1"/>
  <c r="AB157" i="1"/>
  <c r="AB169" i="1"/>
  <c r="AB181" i="1"/>
  <c r="AB193" i="1"/>
  <c r="AB205" i="1"/>
  <c r="AB217" i="1"/>
  <c r="AH713" i="1"/>
  <c r="AH1046" i="1"/>
  <c r="AE44" i="1"/>
  <c r="AE71" i="1"/>
  <c r="AE100" i="1"/>
  <c r="AE129" i="1"/>
  <c r="AE158" i="1"/>
  <c r="AE188" i="1"/>
  <c r="AE215" i="1"/>
  <c r="AE244" i="1"/>
  <c r="AE273" i="1"/>
  <c r="AE302" i="1"/>
  <c r="AE332" i="1"/>
  <c r="AE359" i="1"/>
  <c r="AE388" i="1"/>
  <c r="AE417" i="1"/>
  <c r="AE440" i="1"/>
  <c r="AE460" i="1"/>
  <c r="AE481" i="1"/>
  <c r="AE501" i="1"/>
  <c r="AE523" i="1"/>
  <c r="AE542" i="1"/>
  <c r="AE563" i="1"/>
  <c r="AE584" i="1"/>
  <c r="AE604" i="1"/>
  <c r="AE625" i="1"/>
  <c r="AE645" i="1"/>
  <c r="AE667" i="1"/>
  <c r="AE684" i="1"/>
  <c r="AE700" i="1"/>
  <c r="AE715" i="1"/>
  <c r="AE729" i="1"/>
  <c r="AE743" i="1"/>
  <c r="AE757" i="1"/>
  <c r="AE770" i="1"/>
  <c r="AE784" i="1"/>
  <c r="AE797" i="1"/>
  <c r="AE809" i="1"/>
  <c r="AE821" i="1"/>
  <c r="AE833" i="1"/>
  <c r="AE845" i="1"/>
  <c r="AE857" i="1"/>
  <c r="AE869" i="1"/>
  <c r="AE881" i="1"/>
  <c r="AE893" i="1"/>
  <c r="AE905" i="1"/>
  <c r="AE917" i="1"/>
  <c r="AE929" i="1"/>
  <c r="AE941" i="1"/>
  <c r="AE953" i="1"/>
  <c r="AE965" i="1"/>
  <c r="AE977" i="1"/>
  <c r="AE989" i="1"/>
  <c r="AE1001" i="1"/>
  <c r="AE1013" i="1"/>
  <c r="AE1025" i="1"/>
  <c r="AE1037" i="1"/>
  <c r="AE1049" i="1"/>
  <c r="AE1061" i="1"/>
  <c r="AE1073" i="1"/>
  <c r="AE1085" i="1"/>
  <c r="AE1097" i="1"/>
  <c r="AB14" i="1"/>
  <c r="AB26" i="1"/>
  <c r="AB38" i="1"/>
  <c r="AB50" i="1"/>
  <c r="AB62" i="1"/>
  <c r="AB74" i="1"/>
  <c r="AB86" i="1"/>
  <c r="AB98" i="1"/>
  <c r="AB110" i="1"/>
  <c r="AB122" i="1"/>
  <c r="AB134" i="1"/>
  <c r="AB146" i="1"/>
  <c r="AB158" i="1"/>
  <c r="AB170" i="1"/>
  <c r="AB182" i="1"/>
  <c r="AB194" i="1"/>
  <c r="AB206" i="1"/>
  <c r="AB218" i="1"/>
  <c r="AB230" i="1"/>
  <c r="AB242" i="1"/>
  <c r="AH749" i="1"/>
  <c r="AH1058" i="1"/>
  <c r="AE45" i="1"/>
  <c r="AE74" i="1"/>
  <c r="AE104" i="1"/>
  <c r="AE131" i="1"/>
  <c r="AE160" i="1"/>
  <c r="AE189" i="1"/>
  <c r="AE218" i="1"/>
  <c r="AE248" i="1"/>
  <c r="AE275" i="1"/>
  <c r="AE304" i="1"/>
  <c r="AE333" i="1"/>
  <c r="AE362" i="1"/>
  <c r="AE392" i="1"/>
  <c r="AE419" i="1"/>
  <c r="AE441" i="1"/>
  <c r="AE463" i="1"/>
  <c r="AE482" i="1"/>
  <c r="AE503" i="1"/>
  <c r="AE524" i="1"/>
  <c r="AE544" i="1"/>
  <c r="AE565" i="1"/>
  <c r="AE585" i="1"/>
  <c r="AE607" i="1"/>
  <c r="AE626" i="1"/>
  <c r="AE647" i="1"/>
  <c r="AE668" i="1"/>
  <c r="AE685" i="1"/>
  <c r="AE701" i="1"/>
  <c r="AE716" i="1"/>
  <c r="AE730" i="1"/>
  <c r="AE744" i="1"/>
  <c r="AE758" i="1"/>
  <c r="AE772" i="1"/>
  <c r="AE785" i="1"/>
  <c r="AE798" i="1"/>
  <c r="AE810" i="1"/>
  <c r="AE822" i="1"/>
  <c r="AE834" i="1"/>
  <c r="AE846" i="1"/>
  <c r="AE858" i="1"/>
  <c r="AE870" i="1"/>
  <c r="AE882" i="1"/>
  <c r="AE894" i="1"/>
  <c r="AE906" i="1"/>
  <c r="AE918" i="1"/>
  <c r="AE930" i="1"/>
  <c r="AE942" i="1"/>
  <c r="AE954" i="1"/>
  <c r="AE966" i="1"/>
  <c r="AE978" i="1"/>
  <c r="AE990" i="1"/>
  <c r="AE1002" i="1"/>
  <c r="AE1014" i="1"/>
  <c r="AE1026" i="1"/>
  <c r="AH785" i="1"/>
  <c r="AH1070" i="1"/>
  <c r="AE47" i="1"/>
  <c r="AE76" i="1"/>
  <c r="AE105" i="1"/>
  <c r="AE134" i="1"/>
  <c r="AE164" i="1"/>
  <c r="AE191" i="1"/>
  <c r="AE220" i="1"/>
  <c r="AE249" i="1"/>
  <c r="AE278" i="1"/>
  <c r="AE308" i="1"/>
  <c r="AE335" i="1"/>
  <c r="AE364" i="1"/>
  <c r="AE393" i="1"/>
  <c r="AE422" i="1"/>
  <c r="AE443" i="1"/>
  <c r="AE464" i="1"/>
  <c r="AE484" i="1"/>
  <c r="AE505" i="1"/>
  <c r="AE525" i="1"/>
  <c r="AE547" i="1"/>
  <c r="AE566" i="1"/>
  <c r="AE587" i="1"/>
  <c r="AH821" i="1"/>
  <c r="AH1082" i="1"/>
  <c r="AE50" i="1"/>
  <c r="AE80" i="1"/>
  <c r="AE107" i="1"/>
  <c r="AE136" i="1"/>
  <c r="AE165" i="1"/>
  <c r="AE194" i="1"/>
  <c r="AE224" i="1"/>
  <c r="AE251" i="1"/>
  <c r="AE280" i="1"/>
  <c r="AE309" i="1"/>
  <c r="AE338" i="1"/>
  <c r="AE368" i="1"/>
  <c r="AE395" i="1"/>
  <c r="AE424" i="1"/>
  <c r="AE445" i="1"/>
  <c r="AE465" i="1"/>
  <c r="AE487" i="1"/>
  <c r="AE506" i="1"/>
  <c r="AE527" i="1"/>
  <c r="AE548" i="1"/>
  <c r="AE568" i="1"/>
  <c r="AE589" i="1"/>
  <c r="AH857" i="1"/>
  <c r="AH1094" i="1"/>
  <c r="AE52" i="1"/>
  <c r="AE81" i="1"/>
  <c r="AE110" i="1"/>
  <c r="AE140" i="1"/>
  <c r="AE167" i="1"/>
  <c r="AE196" i="1"/>
  <c r="AE225" i="1"/>
  <c r="AE254" i="1"/>
  <c r="AE284" i="1"/>
  <c r="AE311" i="1"/>
  <c r="AE340" i="1"/>
  <c r="AE369" i="1"/>
  <c r="AE398" i="1"/>
  <c r="AE427" i="1"/>
  <c r="AE446" i="1"/>
  <c r="AE467" i="1"/>
  <c r="AE488" i="1"/>
  <c r="AE508" i="1"/>
  <c r="AE529" i="1"/>
  <c r="AE549" i="1"/>
  <c r="AE571" i="1"/>
  <c r="AE590" i="1"/>
  <c r="AE611" i="1"/>
  <c r="AE632" i="1"/>
  <c r="AE652" i="1"/>
  <c r="AE673" i="1"/>
  <c r="AE689" i="1"/>
  <c r="AE705" i="1"/>
  <c r="AE719" i="1"/>
  <c r="AE733" i="1"/>
  <c r="AE748" i="1"/>
  <c r="AE762" i="1"/>
  <c r="AE775" i="1"/>
  <c r="AE788" i="1"/>
  <c r="AE801" i="1"/>
  <c r="AE813" i="1"/>
  <c r="AE825" i="1"/>
  <c r="AE837" i="1"/>
  <c r="AE849" i="1"/>
  <c r="AE861" i="1"/>
  <c r="AE873" i="1"/>
  <c r="AE885" i="1"/>
  <c r="AE897" i="1"/>
  <c r="AE909" i="1"/>
  <c r="AE921" i="1"/>
  <c r="AE933" i="1"/>
  <c r="AE945" i="1"/>
  <c r="AE957" i="1"/>
  <c r="AE969" i="1"/>
  <c r="AE981" i="1"/>
  <c r="AE993" i="1"/>
  <c r="AE1005" i="1"/>
  <c r="AE1017" i="1"/>
  <c r="AE1029" i="1"/>
  <c r="AE1041" i="1"/>
  <c r="AE1053" i="1"/>
  <c r="AE1065" i="1"/>
  <c r="AE1077" i="1"/>
  <c r="AE1089" i="1"/>
  <c r="AE6" i="1"/>
  <c r="AB18" i="1"/>
  <c r="AB30" i="1"/>
  <c r="AB42" i="1"/>
  <c r="AB54" i="1"/>
  <c r="AB66" i="1"/>
  <c r="AB78" i="1"/>
  <c r="AB90" i="1"/>
  <c r="AB102" i="1"/>
  <c r="AB114" i="1"/>
  <c r="AB126" i="1"/>
  <c r="AB138" i="1"/>
  <c r="AB150" i="1"/>
  <c r="AB162" i="1"/>
  <c r="AB174" i="1"/>
  <c r="AB186" i="1"/>
  <c r="AB198" i="1"/>
  <c r="AB210" i="1"/>
  <c r="AB222" i="1"/>
  <c r="AB234" i="1"/>
  <c r="AB246" i="1"/>
  <c r="AB258" i="1"/>
  <c r="AB270" i="1"/>
  <c r="AB282" i="1"/>
  <c r="AH929" i="1"/>
  <c r="AE23" i="1"/>
  <c r="AE57" i="1"/>
  <c r="AE86" i="1"/>
  <c r="AE116" i="1"/>
  <c r="AE143" i="1"/>
  <c r="AE172" i="1"/>
  <c r="AE201" i="1"/>
  <c r="AE230" i="1"/>
  <c r="AE260" i="1"/>
  <c r="AE287" i="1"/>
  <c r="AE316" i="1"/>
  <c r="AE345" i="1"/>
  <c r="AE374" i="1"/>
  <c r="AE404" i="1"/>
  <c r="AE429" i="1"/>
  <c r="AE451" i="1"/>
  <c r="AE470" i="1"/>
  <c r="AE491" i="1"/>
  <c r="AE512" i="1"/>
  <c r="AE532" i="1"/>
  <c r="AE553" i="1"/>
  <c r="AE573" i="1"/>
  <c r="AE595" i="1"/>
  <c r="AE614" i="1"/>
  <c r="AE635" i="1"/>
  <c r="AE656" i="1"/>
  <c r="AE676" i="1"/>
  <c r="AE692" i="1"/>
  <c r="AE707" i="1"/>
  <c r="AE721" i="1"/>
  <c r="AE736" i="1"/>
  <c r="AE751" i="1"/>
  <c r="AE764" i="1"/>
  <c r="AE777" i="1"/>
  <c r="AE790" i="1"/>
  <c r="AE803" i="1"/>
  <c r="AE815" i="1"/>
  <c r="AE827" i="1"/>
  <c r="AE839" i="1"/>
  <c r="AE851" i="1"/>
  <c r="AE863" i="1"/>
  <c r="AE875" i="1"/>
  <c r="AE887" i="1"/>
  <c r="AE899" i="1"/>
  <c r="AE911" i="1"/>
  <c r="AE923" i="1"/>
  <c r="AE935" i="1"/>
  <c r="AE947" i="1"/>
  <c r="AE959" i="1"/>
  <c r="AE971" i="1"/>
  <c r="AE983" i="1"/>
  <c r="AE995" i="1"/>
  <c r="AE1007" i="1"/>
  <c r="AE1019" i="1"/>
  <c r="AE1031" i="1"/>
  <c r="AE1043" i="1"/>
  <c r="AE1055" i="1"/>
  <c r="AE1067" i="1"/>
  <c r="AE1079" i="1"/>
  <c r="AE1091" i="1"/>
  <c r="AB8" i="1"/>
  <c r="AB20" i="1"/>
  <c r="AB32" i="1"/>
  <c r="AB44" i="1"/>
  <c r="AB56" i="1"/>
  <c r="AB68" i="1"/>
  <c r="AB80" i="1"/>
  <c r="AB92" i="1"/>
  <c r="AB104" i="1"/>
  <c r="AB116" i="1"/>
  <c r="AB128" i="1"/>
  <c r="AB140" i="1"/>
  <c r="AB152" i="1"/>
  <c r="AB164" i="1"/>
  <c r="AB176" i="1"/>
  <c r="AB188" i="1"/>
  <c r="AB200" i="1"/>
  <c r="AB212" i="1"/>
  <c r="AB224" i="1"/>
  <c r="AB236" i="1"/>
  <c r="AB248" i="1"/>
  <c r="AB260" i="1"/>
  <c r="AH893" i="1"/>
  <c r="AE344" i="1"/>
  <c r="AE608" i="1"/>
  <c r="AE655" i="1"/>
  <c r="AE697" i="1"/>
  <c r="AE732" i="1"/>
  <c r="AE766" i="1"/>
  <c r="AE799" i="1"/>
  <c r="AE826" i="1"/>
  <c r="AE855" i="1"/>
  <c r="AE884" i="1"/>
  <c r="AE913" i="1"/>
  <c r="AE943" i="1"/>
  <c r="AE970" i="1"/>
  <c r="AE999" i="1"/>
  <c r="AE1028" i="1"/>
  <c r="AE1051" i="1"/>
  <c r="AE1071" i="1"/>
  <c r="AE1092" i="1"/>
  <c r="AB17" i="1"/>
  <c r="AB39" i="1"/>
  <c r="AB58" i="1"/>
  <c r="AB79" i="1"/>
  <c r="AB100" i="1"/>
  <c r="AB120" i="1"/>
  <c r="AB141" i="1"/>
  <c r="AB161" i="1"/>
  <c r="AB183" i="1"/>
  <c r="AB202" i="1"/>
  <c r="AB223" i="1"/>
  <c r="AB241" i="1"/>
  <c r="AB257" i="1"/>
  <c r="AB273" i="1"/>
  <c r="AB288" i="1"/>
  <c r="AB301" i="1"/>
  <c r="AB314" i="1"/>
  <c r="AB327" i="1"/>
  <c r="AB340" i="1"/>
  <c r="AB353" i="1"/>
  <c r="AB366" i="1"/>
  <c r="AB379" i="1"/>
  <c r="AB392" i="1"/>
  <c r="AB404" i="1"/>
  <c r="AB416" i="1"/>
  <c r="AB428" i="1"/>
  <c r="AB440" i="1"/>
  <c r="AB452" i="1"/>
  <c r="AB464" i="1"/>
  <c r="AB476" i="1"/>
  <c r="AB488" i="1"/>
  <c r="AB500" i="1"/>
  <c r="AB512" i="1"/>
  <c r="AB524" i="1"/>
  <c r="AB536" i="1"/>
  <c r="AB548" i="1"/>
  <c r="AB560" i="1"/>
  <c r="AE11" i="1"/>
  <c r="AE371" i="1"/>
  <c r="AE609" i="1"/>
  <c r="AE659" i="1"/>
  <c r="AE703" i="1"/>
  <c r="AE734" i="1"/>
  <c r="AE768" i="1"/>
  <c r="AE800" i="1"/>
  <c r="AE829" i="1"/>
  <c r="AE859" i="1"/>
  <c r="AE886" i="1"/>
  <c r="AE915" i="1"/>
  <c r="AE944" i="1"/>
  <c r="AE973" i="1"/>
  <c r="AE1003" i="1"/>
  <c r="AE1030" i="1"/>
  <c r="AE1052" i="1"/>
  <c r="AE1074" i="1"/>
  <c r="AE1093" i="1"/>
  <c r="AB19" i="1"/>
  <c r="AB40" i="1"/>
  <c r="AB60" i="1"/>
  <c r="AE56" i="1"/>
  <c r="AE400" i="1"/>
  <c r="AE613" i="1"/>
  <c r="AE662" i="1"/>
  <c r="AE704" i="1"/>
  <c r="AE739" i="1"/>
  <c r="AE773" i="1"/>
  <c r="AE802" i="1"/>
  <c r="AE831" i="1"/>
  <c r="AE860" i="1"/>
  <c r="AE889" i="1"/>
  <c r="AE919" i="1"/>
  <c r="AE946" i="1"/>
  <c r="AE975" i="1"/>
  <c r="AE1004" i="1"/>
  <c r="AE1033" i="1"/>
  <c r="AE1054" i="1"/>
  <c r="AE1075" i="1"/>
  <c r="AE1095" i="1"/>
  <c r="AB21" i="1"/>
  <c r="AB41" i="1"/>
  <c r="AB63" i="1"/>
  <c r="AB82" i="1"/>
  <c r="AB103" i="1"/>
  <c r="AB124" i="1"/>
  <c r="AB144" i="1"/>
  <c r="AB165" i="1"/>
  <c r="AB185" i="1"/>
  <c r="AB207" i="1"/>
  <c r="AB226" i="1"/>
  <c r="AB244" i="1"/>
  <c r="AB261" i="1"/>
  <c r="AB276" i="1"/>
  <c r="AB290" i="1"/>
  <c r="AB303" i="1"/>
  <c r="AB316" i="1"/>
  <c r="AB329" i="1"/>
  <c r="AB342" i="1"/>
  <c r="AB355" i="1"/>
  <c r="AB368" i="1"/>
  <c r="AB381" i="1"/>
  <c r="AB394" i="1"/>
  <c r="AB406" i="1"/>
  <c r="AB418" i="1"/>
  <c r="AB430" i="1"/>
  <c r="AB442" i="1"/>
  <c r="AB454" i="1"/>
  <c r="AB466" i="1"/>
  <c r="AB478" i="1"/>
  <c r="AB490" i="1"/>
  <c r="AB502" i="1"/>
  <c r="AB514" i="1"/>
  <c r="AB526" i="1"/>
  <c r="AB538" i="1"/>
  <c r="AB550" i="1"/>
  <c r="AB562" i="1"/>
  <c r="AB574" i="1"/>
  <c r="AB586" i="1"/>
  <c r="AB598" i="1"/>
  <c r="AB610" i="1"/>
  <c r="AB622" i="1"/>
  <c r="AB634" i="1"/>
  <c r="AB646" i="1"/>
  <c r="AB658" i="1"/>
  <c r="AB670" i="1"/>
  <c r="AB682" i="1"/>
  <c r="AB694" i="1"/>
  <c r="AB706" i="1"/>
  <c r="AB718" i="1"/>
  <c r="AB730" i="1"/>
  <c r="AB742" i="1"/>
  <c r="AB754" i="1"/>
  <c r="AB766" i="1"/>
  <c r="AB778" i="1"/>
  <c r="AB790" i="1"/>
  <c r="AB802" i="1"/>
  <c r="AB814" i="1"/>
  <c r="AB826" i="1"/>
  <c r="AB838" i="1"/>
  <c r="AB850" i="1"/>
  <c r="AB862" i="1"/>
  <c r="AB874" i="1"/>
  <c r="AB886" i="1"/>
  <c r="AB898" i="1"/>
  <c r="AB910" i="1"/>
  <c r="AB922" i="1"/>
  <c r="AB934" i="1"/>
  <c r="AB946" i="1"/>
  <c r="AB958" i="1"/>
  <c r="AB970" i="1"/>
  <c r="AB982" i="1"/>
  <c r="AB994" i="1"/>
  <c r="AE83" i="1"/>
  <c r="AE428" i="1"/>
  <c r="AE619" i="1"/>
  <c r="AE669" i="1"/>
  <c r="AE706" i="1"/>
  <c r="AE741" i="1"/>
  <c r="AE774" i="1"/>
  <c r="AE805" i="1"/>
  <c r="AE835" i="1"/>
  <c r="AE862" i="1"/>
  <c r="AE891" i="1"/>
  <c r="AE920" i="1"/>
  <c r="AE949" i="1"/>
  <c r="AE979" i="1"/>
  <c r="AE1006" i="1"/>
  <c r="AE1035" i="1"/>
  <c r="AE1056" i="1"/>
  <c r="AE1076" i="1"/>
  <c r="AE1098" i="1"/>
  <c r="AB22" i="1"/>
  <c r="AB43" i="1"/>
  <c r="AB64" i="1"/>
  <c r="AE112" i="1"/>
  <c r="AE448" i="1"/>
  <c r="AE621" i="1"/>
  <c r="AE671" i="1"/>
  <c r="AE709" i="1"/>
  <c r="AE745" i="1"/>
  <c r="AE776" i="1"/>
  <c r="AE807" i="1"/>
  <c r="AE836" i="1"/>
  <c r="AE865" i="1"/>
  <c r="AE895" i="1"/>
  <c r="AE922" i="1"/>
  <c r="AE951" i="1"/>
  <c r="AE980" i="1"/>
  <c r="AE1009" i="1"/>
  <c r="AE1038" i="1"/>
  <c r="AE1057" i="1"/>
  <c r="AE1078" i="1"/>
  <c r="AE1099" i="1"/>
  <c r="AB24" i="1"/>
  <c r="AB45" i="1"/>
  <c r="AB65" i="1"/>
  <c r="AB87" i="1"/>
  <c r="AB106" i="1"/>
  <c r="AB127" i="1"/>
  <c r="AB148" i="1"/>
  <c r="AB168" i="1"/>
  <c r="AB189" i="1"/>
  <c r="AB209" i="1"/>
  <c r="AB229" i="1"/>
  <c r="AB247" i="1"/>
  <c r="AB264" i="1"/>
  <c r="AB278" i="1"/>
  <c r="AB292" i="1"/>
  <c r="AB305" i="1"/>
  <c r="AB318" i="1"/>
  <c r="AB331" i="1"/>
  <c r="AB344" i="1"/>
  <c r="AB357" i="1"/>
  <c r="AB370" i="1"/>
  <c r="AB384" i="1"/>
  <c r="AB396" i="1"/>
  <c r="AB408" i="1"/>
  <c r="AB420" i="1"/>
  <c r="AB432" i="1"/>
  <c r="AB444" i="1"/>
  <c r="AB456" i="1"/>
  <c r="AB468" i="1"/>
  <c r="AB480" i="1"/>
  <c r="AB492" i="1"/>
  <c r="AB504" i="1"/>
  <c r="AB516" i="1"/>
  <c r="AB528" i="1"/>
  <c r="AB540" i="1"/>
  <c r="AB552" i="1"/>
  <c r="AB564" i="1"/>
  <c r="AB576" i="1"/>
  <c r="AB588" i="1"/>
  <c r="AB600" i="1"/>
  <c r="AB612" i="1"/>
  <c r="AB624" i="1"/>
  <c r="AB636" i="1"/>
  <c r="AB648" i="1"/>
  <c r="AB660" i="1"/>
  <c r="AB672" i="1"/>
  <c r="AB684" i="1"/>
  <c r="AB696" i="1"/>
  <c r="AB708" i="1"/>
  <c r="AB720" i="1"/>
  <c r="AB732" i="1"/>
  <c r="AB744" i="1"/>
  <c r="AB756" i="1"/>
  <c r="AB768" i="1"/>
  <c r="AB780" i="1"/>
  <c r="AB792" i="1"/>
  <c r="AB804" i="1"/>
  <c r="AB816" i="1"/>
  <c r="AB828" i="1"/>
  <c r="AB840" i="1"/>
  <c r="AB852" i="1"/>
  <c r="AB864" i="1"/>
  <c r="AB876" i="1"/>
  <c r="AB888" i="1"/>
  <c r="AB900" i="1"/>
  <c r="AB912" i="1"/>
  <c r="AE141" i="1"/>
  <c r="AE469" i="1"/>
  <c r="AE628" i="1"/>
  <c r="AE674" i="1"/>
  <c r="AE712" i="1"/>
  <c r="AE746" i="1"/>
  <c r="AE779" i="1"/>
  <c r="AE811" i="1"/>
  <c r="AE838" i="1"/>
  <c r="AE867" i="1"/>
  <c r="AE896" i="1"/>
  <c r="AE925" i="1"/>
  <c r="AE955" i="1"/>
  <c r="AE982" i="1"/>
  <c r="AE1011" i="1"/>
  <c r="AE1039" i="1"/>
  <c r="AE1059" i="1"/>
  <c r="AE1080" i="1"/>
  <c r="AE1100" i="1"/>
  <c r="AB27" i="1"/>
  <c r="AB46" i="1"/>
  <c r="AB67" i="1"/>
  <c r="AB88" i="1"/>
  <c r="AB108" i="1"/>
  <c r="AB129" i="1"/>
  <c r="AB149" i="1"/>
  <c r="AB171" i="1"/>
  <c r="AB190" i="1"/>
  <c r="AB211" i="1"/>
  <c r="AB231" i="1"/>
  <c r="AB249" i="1"/>
  <c r="AB265" i="1"/>
  <c r="AB279" i="1"/>
  <c r="AB293" i="1"/>
  <c r="AB306" i="1"/>
  <c r="AB319" i="1"/>
  <c r="AB332" i="1"/>
  <c r="AB345" i="1"/>
  <c r="AB358" i="1"/>
  <c r="AB372" i="1"/>
  <c r="AB385" i="1"/>
  <c r="AB397" i="1"/>
  <c r="AB409" i="1"/>
  <c r="AB421" i="1"/>
  <c r="AB433" i="1"/>
  <c r="AB445" i="1"/>
  <c r="AB457" i="1"/>
  <c r="AB469" i="1"/>
  <c r="AB481" i="1"/>
  <c r="AB493" i="1"/>
  <c r="AB505" i="1"/>
  <c r="AB517" i="1"/>
  <c r="AB529" i="1"/>
  <c r="AB541" i="1"/>
  <c r="AB553" i="1"/>
  <c r="AB565" i="1"/>
  <c r="AB577" i="1"/>
  <c r="AB589" i="1"/>
  <c r="AB601" i="1"/>
  <c r="AB613" i="1"/>
  <c r="AB625" i="1"/>
  <c r="AB637" i="1"/>
  <c r="AB649" i="1"/>
  <c r="AB661" i="1"/>
  <c r="AB673" i="1"/>
  <c r="AB685" i="1"/>
  <c r="AB697" i="1"/>
  <c r="AB709" i="1"/>
  <c r="AB721" i="1"/>
  <c r="AB733" i="1"/>
  <c r="AB745" i="1"/>
  <c r="AB757" i="1"/>
  <c r="AB769" i="1"/>
  <c r="AB781" i="1"/>
  <c r="AB793" i="1"/>
  <c r="AB805" i="1"/>
  <c r="AB817" i="1"/>
  <c r="AB829" i="1"/>
  <c r="AB841" i="1"/>
  <c r="AB853" i="1"/>
  <c r="AB865" i="1"/>
  <c r="AB877" i="1"/>
  <c r="AB889" i="1"/>
  <c r="AB901" i="1"/>
  <c r="AB913" i="1"/>
  <c r="AB925" i="1"/>
  <c r="AE170" i="1"/>
  <c r="AE489" i="1"/>
  <c r="AE631" i="1"/>
  <c r="AE679" i="1"/>
  <c r="AE717" i="1"/>
  <c r="AE749" i="1"/>
  <c r="AE781" i="1"/>
  <c r="AE812" i="1"/>
  <c r="AE841" i="1"/>
  <c r="AE871" i="1"/>
  <c r="AE898" i="1"/>
  <c r="AE927" i="1"/>
  <c r="AE956" i="1"/>
  <c r="AE985" i="1"/>
  <c r="AE1015" i="1"/>
  <c r="AE1040" i="1"/>
  <c r="AE1062" i="1"/>
  <c r="AE1081" i="1"/>
  <c r="AB7" i="1"/>
  <c r="AC7" i="1" s="1"/>
  <c r="AB28" i="1"/>
  <c r="AB48" i="1"/>
  <c r="AB69" i="1"/>
  <c r="AB89" i="1"/>
  <c r="AB111" i="1"/>
  <c r="AB130" i="1"/>
  <c r="AB151" i="1"/>
  <c r="AB172" i="1"/>
  <c r="AB192" i="1"/>
  <c r="AB213" i="1"/>
  <c r="AB232" i="1"/>
  <c r="AB250" i="1"/>
  <c r="AB266" i="1"/>
  <c r="AB280" i="1"/>
  <c r="AB294" i="1"/>
  <c r="AB307" i="1"/>
  <c r="AB320" i="1"/>
  <c r="AB333" i="1"/>
  <c r="AB346" i="1"/>
  <c r="AB360" i="1"/>
  <c r="AB373" i="1"/>
  <c r="AB386" i="1"/>
  <c r="AB398" i="1"/>
  <c r="AB410" i="1"/>
  <c r="AB422" i="1"/>
  <c r="AB434" i="1"/>
  <c r="AB446" i="1"/>
  <c r="AB458" i="1"/>
  <c r="AB470" i="1"/>
  <c r="AB482" i="1"/>
  <c r="AB494" i="1"/>
  <c r="AB506" i="1"/>
  <c r="AB518" i="1"/>
  <c r="AB530" i="1"/>
  <c r="AB542" i="1"/>
  <c r="AB554" i="1"/>
  <c r="AE200" i="1"/>
  <c r="AE511" i="1"/>
  <c r="AE633" i="1"/>
  <c r="AE681" i="1"/>
  <c r="AE718" i="1"/>
  <c r="AE753" i="1"/>
  <c r="AE786" i="1"/>
  <c r="AE814" i="1"/>
  <c r="AE843" i="1"/>
  <c r="AE872" i="1"/>
  <c r="AE901" i="1"/>
  <c r="AE931" i="1"/>
  <c r="AE958" i="1"/>
  <c r="AE987" i="1"/>
  <c r="AE1016" i="1"/>
  <c r="AE1042" i="1"/>
  <c r="AE1063" i="1"/>
  <c r="AE1083" i="1"/>
  <c r="AB9" i="1"/>
  <c r="AB29" i="1"/>
  <c r="AB51" i="1"/>
  <c r="AB70" i="1"/>
  <c r="AE227" i="1"/>
  <c r="AE530" i="1"/>
  <c r="AE638" i="1"/>
  <c r="AE686" i="1"/>
  <c r="AE720" i="1"/>
  <c r="AE755" i="1"/>
  <c r="AE787" i="1"/>
  <c r="AE817" i="1"/>
  <c r="AE847" i="1"/>
  <c r="AE874" i="1"/>
  <c r="AE903" i="1"/>
  <c r="AE932" i="1"/>
  <c r="AE961" i="1"/>
  <c r="AE991" i="1"/>
  <c r="AE1018" i="1"/>
  <c r="AE1044" i="1"/>
  <c r="AE1064" i="1"/>
  <c r="AE1086" i="1"/>
  <c r="AB10" i="1"/>
  <c r="AB31" i="1"/>
  <c r="AB52" i="1"/>
  <c r="AB72" i="1"/>
  <c r="AE256" i="1"/>
  <c r="AE551" i="1"/>
  <c r="AE643" i="1"/>
  <c r="AE688" i="1"/>
  <c r="AE724" i="1"/>
  <c r="AE760" i="1"/>
  <c r="AE789" i="1"/>
  <c r="AE819" i="1"/>
  <c r="AE848" i="1"/>
  <c r="AE877" i="1"/>
  <c r="AE907" i="1"/>
  <c r="AE934" i="1"/>
  <c r="AE963" i="1"/>
  <c r="AE992" i="1"/>
  <c r="AE1021" i="1"/>
  <c r="AE1045" i="1"/>
  <c r="AE1066" i="1"/>
  <c r="AE1087" i="1"/>
  <c r="AB12" i="1"/>
  <c r="AB33" i="1"/>
  <c r="AB53" i="1"/>
  <c r="AB75" i="1"/>
  <c r="AB94" i="1"/>
  <c r="AB115" i="1"/>
  <c r="AB136" i="1"/>
  <c r="AB156" i="1"/>
  <c r="AB177" i="1"/>
  <c r="AB197" i="1"/>
  <c r="AB219" i="1"/>
  <c r="AB237" i="1"/>
  <c r="AB254" i="1"/>
  <c r="AB269" i="1"/>
  <c r="AB284" i="1"/>
  <c r="AB297" i="1"/>
  <c r="AB310" i="1"/>
  <c r="AB324" i="1"/>
  <c r="AB337" i="1"/>
  <c r="AB350" i="1"/>
  <c r="AB363" i="1"/>
  <c r="AB376" i="1"/>
  <c r="AB389" i="1"/>
  <c r="AB401" i="1"/>
  <c r="AB413" i="1"/>
  <c r="AB425" i="1"/>
  <c r="AB437" i="1"/>
  <c r="AB449" i="1"/>
  <c r="AB461" i="1"/>
  <c r="AB473" i="1"/>
  <c r="AB485" i="1"/>
  <c r="AB497" i="1"/>
  <c r="AB509" i="1"/>
  <c r="AB521" i="1"/>
  <c r="AB533" i="1"/>
  <c r="AB545" i="1"/>
  <c r="AB557" i="1"/>
  <c r="AB569" i="1"/>
  <c r="AB581" i="1"/>
  <c r="AB593" i="1"/>
  <c r="AB605" i="1"/>
  <c r="AB617" i="1"/>
  <c r="AB629" i="1"/>
  <c r="AB641" i="1"/>
  <c r="AB653" i="1"/>
  <c r="AB665" i="1"/>
  <c r="AB677" i="1"/>
  <c r="AB689" i="1"/>
  <c r="AB701" i="1"/>
  <c r="AB713" i="1"/>
  <c r="AB725" i="1"/>
  <c r="AB737" i="1"/>
  <c r="AB749" i="1"/>
  <c r="AB761" i="1"/>
  <c r="AB773" i="1"/>
  <c r="AB785" i="1"/>
  <c r="AB797" i="1"/>
  <c r="AB809" i="1"/>
  <c r="AB821" i="1"/>
  <c r="AB833" i="1"/>
  <c r="AB845" i="1"/>
  <c r="AB857" i="1"/>
  <c r="AB869" i="1"/>
  <c r="AB881" i="1"/>
  <c r="AE285" i="1"/>
  <c r="AE572" i="1"/>
  <c r="AE649" i="1"/>
  <c r="AE691" i="1"/>
  <c r="AE727" i="1"/>
  <c r="AE761" i="1"/>
  <c r="AE792" i="1"/>
  <c r="AE823" i="1"/>
  <c r="AE850" i="1"/>
  <c r="AE879" i="1"/>
  <c r="AE908" i="1"/>
  <c r="AE937" i="1"/>
  <c r="AE967" i="1"/>
  <c r="AE994" i="1"/>
  <c r="AE1023" i="1"/>
  <c r="AE1047" i="1"/>
  <c r="AE1068" i="1"/>
  <c r="AE1088" i="1"/>
  <c r="AB15" i="1"/>
  <c r="AB34" i="1"/>
  <c r="AB55" i="1"/>
  <c r="AB76" i="1"/>
  <c r="AB96" i="1"/>
  <c r="AB117" i="1"/>
  <c r="AB137" i="1"/>
  <c r="AB159" i="1"/>
  <c r="AB178" i="1"/>
  <c r="AB199" i="1"/>
  <c r="AB220" i="1"/>
  <c r="AB238" i="1"/>
  <c r="AB255" i="1"/>
  <c r="AB271" i="1"/>
  <c r="AB285" i="1"/>
  <c r="AB298" i="1"/>
  <c r="AB312" i="1"/>
  <c r="AB325" i="1"/>
  <c r="AB338" i="1"/>
  <c r="AB351" i="1"/>
  <c r="AB364" i="1"/>
  <c r="AB377" i="1"/>
  <c r="AB390" i="1"/>
  <c r="AB402" i="1"/>
  <c r="AB414" i="1"/>
  <c r="AB426" i="1"/>
  <c r="AB438" i="1"/>
  <c r="AB450" i="1"/>
  <c r="AB462" i="1"/>
  <c r="AB474" i="1"/>
  <c r="AB486" i="1"/>
  <c r="AB498" i="1"/>
  <c r="AB510" i="1"/>
  <c r="AB522" i="1"/>
  <c r="AB534" i="1"/>
  <c r="AB546" i="1"/>
  <c r="AB558" i="1"/>
  <c r="AB570" i="1"/>
  <c r="AB582" i="1"/>
  <c r="AB594" i="1"/>
  <c r="AB606" i="1"/>
  <c r="AB618" i="1"/>
  <c r="AB630" i="1"/>
  <c r="AB642" i="1"/>
  <c r="AB654" i="1"/>
  <c r="AB666" i="1"/>
  <c r="AB678" i="1"/>
  <c r="AB690" i="1"/>
  <c r="AB702" i="1"/>
  <c r="AB714" i="1"/>
  <c r="AB726" i="1"/>
  <c r="AB738" i="1"/>
  <c r="AB750" i="1"/>
  <c r="AB762" i="1"/>
  <c r="AB774" i="1"/>
  <c r="AB786" i="1"/>
  <c r="AB798" i="1"/>
  <c r="AB810" i="1"/>
  <c r="AB822" i="1"/>
  <c r="AB834" i="1"/>
  <c r="AB846" i="1"/>
  <c r="AB858" i="1"/>
  <c r="AB870" i="1"/>
  <c r="AB882" i="1"/>
  <c r="AB894" i="1"/>
  <c r="AE314" i="1"/>
  <c r="AE968" i="1"/>
  <c r="AB91" i="1"/>
  <c r="AB139" i="1"/>
  <c r="AB187" i="1"/>
  <c r="AB235" i="1"/>
  <c r="AB274" i="1"/>
  <c r="AB308" i="1"/>
  <c r="AB339" i="1"/>
  <c r="AB369" i="1"/>
  <c r="AB400" i="1"/>
  <c r="AB429" i="1"/>
  <c r="AB459" i="1"/>
  <c r="AB487" i="1"/>
  <c r="AB515" i="1"/>
  <c r="AB544" i="1"/>
  <c r="AB571" i="1"/>
  <c r="AB591" i="1"/>
  <c r="AB632" i="1"/>
  <c r="AB652" i="1"/>
  <c r="AB693" i="1"/>
  <c r="AB735" i="1"/>
  <c r="AB776" i="1"/>
  <c r="AB818" i="1"/>
  <c r="AB859" i="1"/>
  <c r="AB897" i="1"/>
  <c r="AB929" i="1"/>
  <c r="AB955" i="1"/>
  <c r="AB981" i="1"/>
  <c r="AB1007" i="1"/>
  <c r="AB1031" i="1"/>
  <c r="AB1055" i="1"/>
  <c r="AB1079" i="1"/>
  <c r="AB1091" i="1"/>
  <c r="AB309" i="1"/>
  <c r="AB489" i="1"/>
  <c r="AB572" i="1"/>
  <c r="AB633" i="1"/>
  <c r="AB695" i="1"/>
  <c r="AB758" i="1"/>
  <c r="AB819" i="1"/>
  <c r="AB880" i="1"/>
  <c r="AB930" i="1"/>
  <c r="AB969" i="1"/>
  <c r="AB1008" i="1"/>
  <c r="AB1044" i="1"/>
  <c r="AB1068" i="1"/>
  <c r="AB628" i="1"/>
  <c r="AB895" i="1"/>
  <c r="AB1041" i="1"/>
  <c r="AE592" i="1"/>
  <c r="AE997" i="1"/>
  <c r="AB93" i="1"/>
  <c r="AB142" i="1"/>
  <c r="AB195" i="1"/>
  <c r="AB277" i="1"/>
  <c r="AB341" i="1"/>
  <c r="AB374" i="1"/>
  <c r="AB403" i="1"/>
  <c r="AB460" i="1"/>
  <c r="AB547" i="1"/>
  <c r="AB614" i="1"/>
  <c r="AB675" i="1"/>
  <c r="AB736" i="1"/>
  <c r="AB799" i="1"/>
  <c r="AB860" i="1"/>
  <c r="AB916" i="1"/>
  <c r="AB956" i="1"/>
  <c r="AB996" i="1"/>
  <c r="AB1032" i="1"/>
  <c r="AB1080" i="1"/>
  <c r="AB691" i="1"/>
  <c r="AB979" i="1"/>
  <c r="AE650" i="1"/>
  <c r="AE1027" i="1"/>
  <c r="AB99" i="1"/>
  <c r="AB147" i="1"/>
  <c r="AB196" i="1"/>
  <c r="AB243" i="1"/>
  <c r="AB281" i="1"/>
  <c r="AB313" i="1"/>
  <c r="AB343" i="1"/>
  <c r="AB375" i="1"/>
  <c r="AB405" i="1"/>
  <c r="AB435" i="1"/>
  <c r="AB463" i="1"/>
  <c r="AB491" i="1"/>
  <c r="AB520" i="1"/>
  <c r="AB549" i="1"/>
  <c r="AB573" i="1"/>
  <c r="AB595" i="1"/>
  <c r="AB615" i="1"/>
  <c r="AB635" i="1"/>
  <c r="AB656" i="1"/>
  <c r="AB676" i="1"/>
  <c r="AB698" i="1"/>
  <c r="AB717" i="1"/>
  <c r="AB739" i="1"/>
  <c r="AB759" i="1"/>
  <c r="AB779" i="1"/>
  <c r="AB800" i="1"/>
  <c r="AB820" i="1"/>
  <c r="AB842" i="1"/>
  <c r="AB861" i="1"/>
  <c r="AB883" i="1"/>
  <c r="AB902" i="1"/>
  <c r="AB917" i="1"/>
  <c r="AB931" i="1"/>
  <c r="AB944" i="1"/>
  <c r="AB957" i="1"/>
  <c r="AB971" i="1"/>
  <c r="AB984" i="1"/>
  <c r="AB997" i="1"/>
  <c r="AB1009" i="1"/>
  <c r="AB1021" i="1"/>
  <c r="AB1033" i="1"/>
  <c r="AB1045" i="1"/>
  <c r="AB1057" i="1"/>
  <c r="AB1069" i="1"/>
  <c r="AB1081" i="1"/>
  <c r="AB1093" i="1"/>
  <c r="AE695" i="1"/>
  <c r="AE1050" i="1"/>
  <c r="AB101" i="1"/>
  <c r="AB153" i="1"/>
  <c r="AB201" i="1"/>
  <c r="AB245" i="1"/>
  <c r="AB283" i="1"/>
  <c r="AB348" i="1"/>
  <c r="AB378" i="1"/>
  <c r="AB407" i="1"/>
  <c r="AB436" i="1"/>
  <c r="AB465" i="1"/>
  <c r="AB495" i="1"/>
  <c r="AB523" i="1"/>
  <c r="AB575" i="1"/>
  <c r="AB596" i="1"/>
  <c r="AB638" i="1"/>
  <c r="AB679" i="1"/>
  <c r="AB719" i="1"/>
  <c r="AB760" i="1"/>
  <c r="AB782" i="1"/>
  <c r="AB823" i="1"/>
  <c r="AB863" i="1"/>
  <c r="AB903" i="1"/>
  <c r="AB932" i="1"/>
  <c r="AB959" i="1"/>
  <c r="AB972" i="1"/>
  <c r="AB998" i="1"/>
  <c r="AB1022" i="1"/>
  <c r="AB1046" i="1"/>
  <c r="AB1070" i="1"/>
  <c r="AB1094" i="1"/>
  <c r="AB81" i="1"/>
  <c r="AB587" i="1"/>
  <c r="AB835" i="1"/>
  <c r="AB992" i="1"/>
  <c r="AB6" i="1"/>
  <c r="AB315" i="1"/>
  <c r="AB551" i="1"/>
  <c r="AB616" i="1"/>
  <c r="AB657" i="1"/>
  <c r="AB699" i="1"/>
  <c r="AB740" i="1"/>
  <c r="AB801" i="1"/>
  <c r="AB843" i="1"/>
  <c r="AB884" i="1"/>
  <c r="AB918" i="1"/>
  <c r="AB945" i="1"/>
  <c r="AB985" i="1"/>
  <c r="AB1010" i="1"/>
  <c r="AB1034" i="1"/>
  <c r="AB1058" i="1"/>
  <c r="AB1082" i="1"/>
  <c r="AB1075" i="1"/>
  <c r="AB180" i="1"/>
  <c r="AB483" i="1"/>
  <c r="AB731" i="1"/>
  <c r="AB911" i="1"/>
  <c r="AB1053" i="1"/>
  <c r="AE731" i="1"/>
  <c r="AE1069" i="1"/>
  <c r="AB105" i="1"/>
  <c r="AB154" i="1"/>
  <c r="AB204" i="1"/>
  <c r="AB252" i="1"/>
  <c r="AB286" i="1"/>
  <c r="AB317" i="1"/>
  <c r="AB349" i="1"/>
  <c r="AB380" i="1"/>
  <c r="AB411" i="1"/>
  <c r="AB439" i="1"/>
  <c r="AB467" i="1"/>
  <c r="AB496" i="1"/>
  <c r="AB525" i="1"/>
  <c r="AB555" i="1"/>
  <c r="AB578" i="1"/>
  <c r="AB597" i="1"/>
  <c r="AB619" i="1"/>
  <c r="AB639" i="1"/>
  <c r="AB659" i="1"/>
  <c r="AB680" i="1"/>
  <c r="AB700" i="1"/>
  <c r="AB722" i="1"/>
  <c r="AB741" i="1"/>
  <c r="AB763" i="1"/>
  <c r="AB783" i="1"/>
  <c r="AB803" i="1"/>
  <c r="AB824" i="1"/>
  <c r="AB844" i="1"/>
  <c r="AB866" i="1"/>
  <c r="AB885" i="1"/>
  <c r="AB904" i="1"/>
  <c r="AB919" i="1"/>
  <c r="AB933" i="1"/>
  <c r="AB947" i="1"/>
  <c r="AB960" i="1"/>
  <c r="AB973" i="1"/>
  <c r="AB986" i="1"/>
  <c r="AB999" i="1"/>
  <c r="AB1011" i="1"/>
  <c r="AB1023" i="1"/>
  <c r="AB1035" i="1"/>
  <c r="AB1047" i="1"/>
  <c r="AB1059" i="1"/>
  <c r="AB1071" i="1"/>
  <c r="AB1083" i="1"/>
  <c r="AB1095" i="1"/>
  <c r="AE824" i="1"/>
  <c r="AB295" i="1"/>
  <c r="AB417" i="1"/>
  <c r="AB503" i="1"/>
  <c r="AB603" i="1"/>
  <c r="AB664" i="1"/>
  <c r="AB727" i="1"/>
  <c r="AB788" i="1"/>
  <c r="AB849" i="1"/>
  <c r="AB923" i="1"/>
  <c r="AB963" i="1"/>
  <c r="AB1014" i="1"/>
  <c r="AB1062" i="1"/>
  <c r="AB328" i="1"/>
  <c r="AB604" i="1"/>
  <c r="AB728" i="1"/>
  <c r="AB851" i="1"/>
  <c r="AB951" i="1"/>
  <c r="AB1015" i="1"/>
  <c r="AB1087" i="1"/>
  <c r="AB302" i="1"/>
  <c r="AB711" i="1"/>
  <c r="AB966" i="1"/>
  <c r="AE763" i="1"/>
  <c r="AE1090" i="1"/>
  <c r="AB112" i="1"/>
  <c r="AB160" i="1"/>
  <c r="AB208" i="1"/>
  <c r="AB253" i="1"/>
  <c r="AB289" i="1"/>
  <c r="AB321" i="1"/>
  <c r="AB352" i="1"/>
  <c r="AB382" i="1"/>
  <c r="AB412" i="1"/>
  <c r="AB441" i="1"/>
  <c r="AB471" i="1"/>
  <c r="AB499" i="1"/>
  <c r="AB527" i="1"/>
  <c r="AB556" i="1"/>
  <c r="AB579" i="1"/>
  <c r="AB599" i="1"/>
  <c r="AB620" i="1"/>
  <c r="AB640" i="1"/>
  <c r="AB662" i="1"/>
  <c r="AB681" i="1"/>
  <c r="AB703" i="1"/>
  <c r="AB723" i="1"/>
  <c r="AB743" i="1"/>
  <c r="AB764" i="1"/>
  <c r="AB784" i="1"/>
  <c r="AB806" i="1"/>
  <c r="AB825" i="1"/>
  <c r="AB847" i="1"/>
  <c r="AB867" i="1"/>
  <c r="AB887" i="1"/>
  <c r="AB905" i="1"/>
  <c r="AB920" i="1"/>
  <c r="AB935" i="1"/>
  <c r="AB948" i="1"/>
  <c r="AB961" i="1"/>
  <c r="AB974" i="1"/>
  <c r="AB987" i="1"/>
  <c r="AB1000" i="1"/>
  <c r="AB1012" i="1"/>
  <c r="AB1024" i="1"/>
  <c r="AB1036" i="1"/>
  <c r="AB1048" i="1"/>
  <c r="AB1060" i="1"/>
  <c r="AB1072" i="1"/>
  <c r="AB1084" i="1"/>
  <c r="AB1096" i="1"/>
  <c r="AB1061" i="1"/>
  <c r="AB1085" i="1"/>
  <c r="AB36" i="1"/>
  <c r="AB166" i="1"/>
  <c r="AB259" i="1"/>
  <c r="AB356" i="1"/>
  <c r="AB447" i="1"/>
  <c r="AB532" i="1"/>
  <c r="AB623" i="1"/>
  <c r="AB686" i="1"/>
  <c r="AB747" i="1"/>
  <c r="AB830" i="1"/>
  <c r="AB907" i="1"/>
  <c r="AB950" i="1"/>
  <c r="AB1002" i="1"/>
  <c r="AB1050" i="1"/>
  <c r="AB1098" i="1"/>
  <c r="AB419" i="1"/>
  <c r="AB626" i="1"/>
  <c r="AB789" i="1"/>
  <c r="AB908" i="1"/>
  <c r="AB977" i="1"/>
  <c r="AB1039" i="1"/>
  <c r="AB132" i="1"/>
  <c r="AB539" i="1"/>
  <c r="AB813" i="1"/>
  <c r="AB1005" i="1"/>
  <c r="AE794" i="1"/>
  <c r="AB16" i="1"/>
  <c r="AB113" i="1"/>
  <c r="AB163" i="1"/>
  <c r="AB214" i="1"/>
  <c r="AB256" i="1"/>
  <c r="AB291" i="1"/>
  <c r="AB322" i="1"/>
  <c r="AB354" i="1"/>
  <c r="AB387" i="1"/>
  <c r="AB415" i="1"/>
  <c r="AB443" i="1"/>
  <c r="AB472" i="1"/>
  <c r="AB501" i="1"/>
  <c r="AB531" i="1"/>
  <c r="AB559" i="1"/>
  <c r="AB580" i="1"/>
  <c r="AB602" i="1"/>
  <c r="AB621" i="1"/>
  <c r="AB643" i="1"/>
  <c r="AB663" i="1"/>
  <c r="AB683" i="1"/>
  <c r="AB704" i="1"/>
  <c r="AB724" i="1"/>
  <c r="AB746" i="1"/>
  <c r="AB765" i="1"/>
  <c r="AB787" i="1"/>
  <c r="AB807" i="1"/>
  <c r="AB827" i="1"/>
  <c r="AB848" i="1"/>
  <c r="AB868" i="1"/>
  <c r="AB890" i="1"/>
  <c r="AB906" i="1"/>
  <c r="AB921" i="1"/>
  <c r="AB936" i="1"/>
  <c r="AB949" i="1"/>
  <c r="AB962" i="1"/>
  <c r="AB975" i="1"/>
  <c r="AB988" i="1"/>
  <c r="AB1001" i="1"/>
  <c r="AB1013" i="1"/>
  <c r="AB1025" i="1"/>
  <c r="AB1037" i="1"/>
  <c r="AB1049" i="1"/>
  <c r="AB1073" i="1"/>
  <c r="AB1097" i="1"/>
  <c r="AB118" i="1"/>
  <c r="AB216" i="1"/>
  <c r="AB326" i="1"/>
  <c r="AB388" i="1"/>
  <c r="AB475" i="1"/>
  <c r="AB561" i="1"/>
  <c r="AB644" i="1"/>
  <c r="AB705" i="1"/>
  <c r="AB767" i="1"/>
  <c r="AB808" i="1"/>
  <c r="AB891" i="1"/>
  <c r="AB937" i="1"/>
  <c r="AB989" i="1"/>
  <c r="AB1038" i="1"/>
  <c r="AB1074" i="1"/>
  <c r="AB391" i="1"/>
  <c r="AB563" i="1"/>
  <c r="AB645" i="1"/>
  <c r="AB707" i="1"/>
  <c r="AB811" i="1"/>
  <c r="AB892" i="1"/>
  <c r="AB938" i="1"/>
  <c r="AB1003" i="1"/>
  <c r="AB1063" i="1"/>
  <c r="AB334" i="1"/>
  <c r="AB567" i="1"/>
  <c r="AB752" i="1"/>
  <c r="AB940" i="1"/>
  <c r="AB1077" i="1"/>
  <c r="AB583" i="1"/>
  <c r="AB871" i="1"/>
  <c r="AB976" i="1"/>
  <c r="AB1026" i="1"/>
  <c r="AB1086" i="1"/>
  <c r="AB448" i="1"/>
  <c r="AB667" i="1"/>
  <c r="AB748" i="1"/>
  <c r="AB831" i="1"/>
  <c r="AB924" i="1"/>
  <c r="AB990" i="1"/>
  <c r="AB1051" i="1"/>
  <c r="AB268" i="1"/>
  <c r="AB650" i="1"/>
  <c r="AB855" i="1"/>
  <c r="AB1029" i="1"/>
  <c r="AE853" i="1"/>
  <c r="AB57" i="1"/>
  <c r="AB123" i="1"/>
  <c r="AB173" i="1"/>
  <c r="AB221" i="1"/>
  <c r="AB262" i="1"/>
  <c r="AB296" i="1"/>
  <c r="AB361" i="1"/>
  <c r="AB477" i="1"/>
  <c r="AB507" i="1"/>
  <c r="AB535" i="1"/>
  <c r="AB584" i="1"/>
  <c r="AB687" i="1"/>
  <c r="AB770" i="1"/>
  <c r="AB872" i="1"/>
  <c r="AB964" i="1"/>
  <c r="AB1027" i="1"/>
  <c r="AB1099" i="1"/>
  <c r="AB228" i="1"/>
  <c r="AB511" i="1"/>
  <c r="AB772" i="1"/>
  <c r="AB953" i="1"/>
  <c r="AB1089" i="1"/>
  <c r="AE883" i="1"/>
  <c r="AB77" i="1"/>
  <c r="AB125" i="1"/>
  <c r="AB175" i="1"/>
  <c r="AB225" i="1"/>
  <c r="AB267" i="1"/>
  <c r="AB300" i="1"/>
  <c r="AB330" i="1"/>
  <c r="AB362" i="1"/>
  <c r="AB393" i="1"/>
  <c r="AB423" i="1"/>
  <c r="AB451" i="1"/>
  <c r="AB479" i="1"/>
  <c r="AB508" i="1"/>
  <c r="AB537" i="1"/>
  <c r="AB566" i="1"/>
  <c r="AB585" i="1"/>
  <c r="AB607" i="1"/>
  <c r="AB627" i="1"/>
  <c r="AB647" i="1"/>
  <c r="AB668" i="1"/>
  <c r="AB688" i="1"/>
  <c r="AB710" i="1"/>
  <c r="AB729" i="1"/>
  <c r="AB751" i="1"/>
  <c r="AB771" i="1"/>
  <c r="AB791" i="1"/>
  <c r="AB812" i="1"/>
  <c r="AB832" i="1"/>
  <c r="AB854" i="1"/>
  <c r="AB873" i="1"/>
  <c r="AB893" i="1"/>
  <c r="AB909" i="1"/>
  <c r="AB926" i="1"/>
  <c r="AB939" i="1"/>
  <c r="AB952" i="1"/>
  <c r="AB965" i="1"/>
  <c r="AB978" i="1"/>
  <c r="AB991" i="1"/>
  <c r="AB1004" i="1"/>
  <c r="AB1016" i="1"/>
  <c r="AB1028" i="1"/>
  <c r="AB1040" i="1"/>
  <c r="AB1052" i="1"/>
  <c r="AB1064" i="1"/>
  <c r="AB1076" i="1"/>
  <c r="AB1088" i="1"/>
  <c r="AB1100" i="1"/>
  <c r="AE910" i="1"/>
  <c r="AB365" i="1"/>
  <c r="AB395" i="1"/>
  <c r="AB424" i="1"/>
  <c r="AB453" i="1"/>
  <c r="AB608" i="1"/>
  <c r="AB794" i="1"/>
  <c r="AB875" i="1"/>
  <c r="AB1017" i="1"/>
  <c r="AE939" i="1"/>
  <c r="AB84" i="1"/>
  <c r="AB135" i="1"/>
  <c r="AB184" i="1"/>
  <c r="AB233" i="1"/>
  <c r="AB272" i="1"/>
  <c r="AB304" i="1"/>
  <c r="AB336" i="1"/>
  <c r="AB367" i="1"/>
  <c r="AB399" i="1"/>
  <c r="AB427" i="1"/>
  <c r="AB455" i="1"/>
  <c r="AB484" i="1"/>
  <c r="AB513" i="1"/>
  <c r="AB543" i="1"/>
  <c r="AB568" i="1"/>
  <c r="AB590" i="1"/>
  <c r="AB609" i="1"/>
  <c r="AB631" i="1"/>
  <c r="AB651" i="1"/>
  <c r="AB671" i="1"/>
  <c r="AB692" i="1"/>
  <c r="AB712" i="1"/>
  <c r="AB734" i="1"/>
  <c r="AB753" i="1"/>
  <c r="AB775" i="1"/>
  <c r="AB795" i="1"/>
  <c r="AB815" i="1"/>
  <c r="AB836" i="1"/>
  <c r="AB856" i="1"/>
  <c r="AB878" i="1"/>
  <c r="AB896" i="1"/>
  <c r="AB914" i="1"/>
  <c r="AB928" i="1"/>
  <c r="AB941" i="1"/>
  <c r="AB954" i="1"/>
  <c r="AB967" i="1"/>
  <c r="AB980" i="1"/>
  <c r="AB993" i="1"/>
  <c r="AB1006" i="1"/>
  <c r="AB1018" i="1"/>
  <c r="AB1030" i="1"/>
  <c r="AB1042" i="1"/>
  <c r="AB1054" i="1"/>
  <c r="AB1066" i="1"/>
  <c r="AB1078" i="1"/>
  <c r="AB1090" i="1"/>
  <c r="AB611" i="1"/>
  <c r="AB674" i="1"/>
  <c r="AB715" i="1"/>
  <c r="AB755" i="1"/>
  <c r="AB796" i="1"/>
  <c r="AB837" i="1"/>
  <c r="AB879" i="1"/>
  <c r="AB915" i="1"/>
  <c r="AB942" i="1"/>
  <c r="AB968" i="1"/>
  <c r="AB995" i="1"/>
  <c r="AB1019" i="1"/>
  <c r="AB1043" i="1"/>
  <c r="AB1067" i="1"/>
  <c r="AB240" i="1"/>
  <c r="AB431" i="1"/>
  <c r="AB519" i="1"/>
  <c r="AB592" i="1"/>
  <c r="AB655" i="1"/>
  <c r="AB716" i="1"/>
  <c r="AB777" i="1"/>
  <c r="AB839" i="1"/>
  <c r="AB899" i="1"/>
  <c r="AB943" i="1"/>
  <c r="AB983" i="1"/>
  <c r="AB1020" i="1"/>
  <c r="AB1056" i="1"/>
  <c r="AB1092" i="1"/>
  <c r="AB669" i="1"/>
  <c r="AB927" i="1"/>
  <c r="AB1065" i="1"/>
  <c r="Q18" i="3"/>
  <c r="P18" i="3"/>
  <c r="O18" i="3"/>
  <c r="X6" i="2"/>
  <c r="P38" i="3" s="1"/>
  <c r="AF7" i="1"/>
  <c r="Q16" i="3"/>
  <c r="P16" i="3"/>
  <c r="O16" i="3"/>
  <c r="Q15" i="3"/>
  <c r="P15" i="3"/>
  <c r="O15" i="3"/>
  <c r="Q14" i="3"/>
  <c r="P14" i="3"/>
  <c r="O14" i="3"/>
  <c r="D20" i="1"/>
  <c r="L19" i="1"/>
  <c r="Q37" i="3" l="1"/>
  <c r="P37" i="3"/>
  <c r="P39" i="3" s="1"/>
  <c r="O38" i="3"/>
  <c r="Q38" i="3"/>
  <c r="O37" i="3"/>
  <c r="O36" i="3"/>
  <c r="Q36" i="3"/>
  <c r="P36" i="3"/>
  <c r="W40" i="3"/>
  <c r="X30" i="3" s="1"/>
  <c r="T40" i="3"/>
  <c r="U31" i="3" s="1"/>
  <c r="Q17" i="3"/>
  <c r="O17" i="3"/>
  <c r="P17" i="3"/>
  <c r="N39" i="3"/>
  <c r="P28" i="3" a="1"/>
  <c r="P28" i="3" s="1"/>
  <c r="Q28" i="3" a="1"/>
  <c r="Q28" i="3" s="1"/>
  <c r="O28" i="3" a="1"/>
  <c r="O28" i="3" s="1"/>
  <c r="AC8" i="1"/>
  <c r="AC9" i="1" s="1"/>
  <c r="N28" i="3"/>
  <c r="AI7" i="1"/>
  <c r="AK7" i="1" s="1"/>
  <c r="O29" i="3" a="1"/>
  <c r="O29" i="3" s="1"/>
  <c r="O32" i="3" s="1"/>
  <c r="Q29" i="3" a="1"/>
  <c r="Q29" i="3" s="1"/>
  <c r="Q32" i="3" s="1"/>
  <c r="P29" i="3" a="1"/>
  <c r="P29" i="3" s="1"/>
  <c r="P32" i="3" s="1"/>
  <c r="N29" i="3"/>
  <c r="N32" i="3" s="1"/>
  <c r="AF8" i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81" i="1" s="1"/>
  <c r="AF82" i="1" s="1"/>
  <c r="AF83" i="1" s="1"/>
  <c r="AF84" i="1" s="1"/>
  <c r="AF85" i="1" s="1"/>
  <c r="AF86" i="1" s="1"/>
  <c r="AF87" i="1" s="1"/>
  <c r="AF88" i="1" s="1"/>
  <c r="AF89" i="1" s="1"/>
  <c r="AF90" i="1" s="1"/>
  <c r="AF91" i="1" s="1"/>
  <c r="AF92" i="1" s="1"/>
  <c r="AF93" i="1" s="1"/>
  <c r="AF94" i="1" s="1"/>
  <c r="AF95" i="1" s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F124" i="1" s="1"/>
  <c r="AF125" i="1" s="1"/>
  <c r="AF126" i="1" s="1"/>
  <c r="AF127" i="1" s="1"/>
  <c r="AF128" i="1" s="1"/>
  <c r="AF129" i="1" s="1"/>
  <c r="AF130" i="1" s="1"/>
  <c r="AF131" i="1" s="1"/>
  <c r="AF132" i="1" s="1"/>
  <c r="AF133" i="1" s="1"/>
  <c r="AF134" i="1" s="1"/>
  <c r="AF135" i="1" s="1"/>
  <c r="AF136" i="1" s="1"/>
  <c r="AF137" i="1" s="1"/>
  <c r="AF138" i="1" s="1"/>
  <c r="AF139" i="1" s="1"/>
  <c r="AF140" i="1" s="1"/>
  <c r="AF141" i="1" s="1"/>
  <c r="AF142" i="1" s="1"/>
  <c r="AF143" i="1" s="1"/>
  <c r="AF144" i="1" s="1"/>
  <c r="AF145" i="1" s="1"/>
  <c r="AF146" i="1" s="1"/>
  <c r="AF147" i="1" s="1"/>
  <c r="AF148" i="1" s="1"/>
  <c r="AF149" i="1" s="1"/>
  <c r="AF150" i="1" s="1"/>
  <c r="AF151" i="1" s="1"/>
  <c r="AF152" i="1" s="1"/>
  <c r="AF153" i="1" s="1"/>
  <c r="AF154" i="1" s="1"/>
  <c r="AF155" i="1" s="1"/>
  <c r="AF156" i="1" s="1"/>
  <c r="AF157" i="1" s="1"/>
  <c r="AF158" i="1" s="1"/>
  <c r="AF159" i="1" s="1"/>
  <c r="AF160" i="1" s="1"/>
  <c r="AF161" i="1" s="1"/>
  <c r="AF162" i="1" s="1"/>
  <c r="AF163" i="1" s="1"/>
  <c r="AF164" i="1" s="1"/>
  <c r="AF165" i="1" s="1"/>
  <c r="AF166" i="1" s="1"/>
  <c r="AF167" i="1" s="1"/>
  <c r="AF168" i="1" s="1"/>
  <c r="AF169" i="1" s="1"/>
  <c r="AF170" i="1" s="1"/>
  <c r="AF171" i="1" s="1"/>
  <c r="AF172" i="1" s="1"/>
  <c r="AF173" i="1" s="1"/>
  <c r="AF174" i="1" s="1"/>
  <c r="AF175" i="1" s="1"/>
  <c r="AF176" i="1" s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AF187" i="1" s="1"/>
  <c r="AF188" i="1" s="1"/>
  <c r="AF189" i="1" s="1"/>
  <c r="AF190" i="1" s="1"/>
  <c r="AF191" i="1" s="1"/>
  <c r="AF192" i="1" s="1"/>
  <c r="AF193" i="1" s="1"/>
  <c r="AF194" i="1" s="1"/>
  <c r="AF195" i="1" s="1"/>
  <c r="AF196" i="1" s="1"/>
  <c r="AF197" i="1" s="1"/>
  <c r="AF198" i="1" s="1"/>
  <c r="AF199" i="1" s="1"/>
  <c r="AF200" i="1" s="1"/>
  <c r="AF201" i="1" s="1"/>
  <c r="AF202" i="1" s="1"/>
  <c r="AF203" i="1" s="1"/>
  <c r="AF204" i="1" s="1"/>
  <c r="AF205" i="1" s="1"/>
  <c r="AF206" i="1" s="1"/>
  <c r="AF207" i="1" s="1"/>
  <c r="AF208" i="1" s="1"/>
  <c r="AF209" i="1" s="1"/>
  <c r="AF210" i="1" s="1"/>
  <c r="AF211" i="1" s="1"/>
  <c r="AF212" i="1" s="1"/>
  <c r="AF213" i="1" s="1"/>
  <c r="AF214" i="1" s="1"/>
  <c r="AF215" i="1" s="1"/>
  <c r="AF216" i="1" s="1"/>
  <c r="AF217" i="1" s="1"/>
  <c r="AF218" i="1" s="1"/>
  <c r="AF219" i="1" s="1"/>
  <c r="AF220" i="1" s="1"/>
  <c r="AF221" i="1" s="1"/>
  <c r="AF222" i="1" s="1"/>
  <c r="AF223" i="1" s="1"/>
  <c r="AF224" i="1" s="1"/>
  <c r="AF225" i="1" s="1"/>
  <c r="AF226" i="1" s="1"/>
  <c r="AF227" i="1" s="1"/>
  <c r="AF228" i="1" s="1"/>
  <c r="AF229" i="1" s="1"/>
  <c r="AF230" i="1" s="1"/>
  <c r="AF231" i="1" s="1"/>
  <c r="AF232" i="1" s="1"/>
  <c r="AF233" i="1" s="1"/>
  <c r="AF234" i="1" s="1"/>
  <c r="AF235" i="1" s="1"/>
  <c r="AF236" i="1" s="1"/>
  <c r="AF237" i="1" s="1"/>
  <c r="AF238" i="1" s="1"/>
  <c r="AF239" i="1" s="1"/>
  <c r="AF240" i="1" s="1"/>
  <c r="AF241" i="1" s="1"/>
  <c r="AF242" i="1" s="1"/>
  <c r="AF243" i="1" s="1"/>
  <c r="AF244" i="1" s="1"/>
  <c r="AF245" i="1" s="1"/>
  <c r="AF246" i="1" s="1"/>
  <c r="AF247" i="1" s="1"/>
  <c r="AF248" i="1" s="1"/>
  <c r="AF249" i="1" s="1"/>
  <c r="AF250" i="1" s="1"/>
  <c r="AF251" i="1" s="1"/>
  <c r="AF252" i="1" s="1"/>
  <c r="AF253" i="1" s="1"/>
  <c r="AF254" i="1" s="1"/>
  <c r="AF255" i="1" s="1"/>
  <c r="AF256" i="1" s="1"/>
  <c r="AF257" i="1" s="1"/>
  <c r="AF258" i="1" s="1"/>
  <c r="AF259" i="1" s="1"/>
  <c r="AF260" i="1" s="1"/>
  <c r="AF261" i="1" s="1"/>
  <c r="AF262" i="1" s="1"/>
  <c r="AF263" i="1" s="1"/>
  <c r="AF264" i="1" s="1"/>
  <c r="AF265" i="1" s="1"/>
  <c r="AF266" i="1" s="1"/>
  <c r="AF267" i="1" s="1"/>
  <c r="AF268" i="1" s="1"/>
  <c r="AF269" i="1" s="1"/>
  <c r="AF270" i="1" s="1"/>
  <c r="AF271" i="1" s="1"/>
  <c r="AF272" i="1" s="1"/>
  <c r="AF273" i="1" s="1"/>
  <c r="AF274" i="1" s="1"/>
  <c r="AF275" i="1" s="1"/>
  <c r="AF276" i="1" s="1"/>
  <c r="AF277" i="1" s="1"/>
  <c r="AF278" i="1" s="1"/>
  <c r="AF279" i="1" s="1"/>
  <c r="AF280" i="1" s="1"/>
  <c r="AF281" i="1" s="1"/>
  <c r="AF282" i="1" s="1"/>
  <c r="AF283" i="1" s="1"/>
  <c r="AF284" i="1" s="1"/>
  <c r="AF285" i="1" s="1"/>
  <c r="AF286" i="1" s="1"/>
  <c r="AF287" i="1" s="1"/>
  <c r="AF288" i="1" s="1"/>
  <c r="AF289" i="1" s="1"/>
  <c r="AF290" i="1" s="1"/>
  <c r="AF291" i="1" s="1"/>
  <c r="AF292" i="1" s="1"/>
  <c r="AF293" i="1" s="1"/>
  <c r="AF294" i="1" s="1"/>
  <c r="AF295" i="1" s="1"/>
  <c r="AF296" i="1" s="1"/>
  <c r="AF297" i="1" s="1"/>
  <c r="AF298" i="1" s="1"/>
  <c r="AF299" i="1" s="1"/>
  <c r="AF300" i="1" s="1"/>
  <c r="AF301" i="1" s="1"/>
  <c r="AF302" i="1" s="1"/>
  <c r="AF303" i="1" s="1"/>
  <c r="AF304" i="1" s="1"/>
  <c r="AF305" i="1" s="1"/>
  <c r="AF306" i="1" s="1"/>
  <c r="AF307" i="1" s="1"/>
  <c r="AF308" i="1" s="1"/>
  <c r="AF309" i="1" s="1"/>
  <c r="AF310" i="1" s="1"/>
  <c r="AF311" i="1" s="1"/>
  <c r="AF312" i="1" s="1"/>
  <c r="AF313" i="1" s="1"/>
  <c r="AF314" i="1" s="1"/>
  <c r="AF315" i="1" s="1"/>
  <c r="AF316" i="1" s="1"/>
  <c r="AF317" i="1" s="1"/>
  <c r="AF318" i="1" s="1"/>
  <c r="AF319" i="1" s="1"/>
  <c r="AF320" i="1" s="1"/>
  <c r="AF321" i="1" s="1"/>
  <c r="AF322" i="1" s="1"/>
  <c r="AF323" i="1" s="1"/>
  <c r="AF324" i="1" s="1"/>
  <c r="AF325" i="1" s="1"/>
  <c r="AF326" i="1" s="1"/>
  <c r="AF327" i="1" s="1"/>
  <c r="AF328" i="1" s="1"/>
  <c r="AF329" i="1" s="1"/>
  <c r="AF330" i="1" s="1"/>
  <c r="AF331" i="1" s="1"/>
  <c r="AF332" i="1" s="1"/>
  <c r="AF333" i="1" s="1"/>
  <c r="AF334" i="1" s="1"/>
  <c r="AF335" i="1" s="1"/>
  <c r="AF336" i="1" s="1"/>
  <c r="AF337" i="1" s="1"/>
  <c r="AF338" i="1" s="1"/>
  <c r="AF339" i="1" s="1"/>
  <c r="AF340" i="1" s="1"/>
  <c r="AF341" i="1" s="1"/>
  <c r="AF342" i="1" s="1"/>
  <c r="AF343" i="1" s="1"/>
  <c r="AF344" i="1" s="1"/>
  <c r="AF345" i="1" s="1"/>
  <c r="AF346" i="1" s="1"/>
  <c r="AF347" i="1" s="1"/>
  <c r="AF348" i="1" s="1"/>
  <c r="AF349" i="1" s="1"/>
  <c r="AF350" i="1" s="1"/>
  <c r="AF351" i="1" s="1"/>
  <c r="AF352" i="1" s="1"/>
  <c r="AF353" i="1" s="1"/>
  <c r="AF354" i="1" s="1"/>
  <c r="AF355" i="1" s="1"/>
  <c r="AF356" i="1" s="1"/>
  <c r="AF357" i="1" s="1"/>
  <c r="AF358" i="1" s="1"/>
  <c r="AF359" i="1" s="1"/>
  <c r="AF360" i="1" s="1"/>
  <c r="AF361" i="1" s="1"/>
  <c r="AF362" i="1" s="1"/>
  <c r="AF363" i="1" s="1"/>
  <c r="AF364" i="1" s="1"/>
  <c r="AF365" i="1" s="1"/>
  <c r="AF366" i="1" s="1"/>
  <c r="AF367" i="1" s="1"/>
  <c r="AF368" i="1" s="1"/>
  <c r="AF369" i="1" s="1"/>
  <c r="AF370" i="1" s="1"/>
  <c r="AF371" i="1" s="1"/>
  <c r="AF372" i="1" s="1"/>
  <c r="AF373" i="1" s="1"/>
  <c r="AF374" i="1" s="1"/>
  <c r="AF375" i="1" s="1"/>
  <c r="AF376" i="1" s="1"/>
  <c r="AF377" i="1" s="1"/>
  <c r="AF378" i="1" s="1"/>
  <c r="AF379" i="1" s="1"/>
  <c r="AF380" i="1" s="1"/>
  <c r="AF381" i="1" s="1"/>
  <c r="AF382" i="1" s="1"/>
  <c r="AF383" i="1" s="1"/>
  <c r="AF384" i="1" s="1"/>
  <c r="AF385" i="1" s="1"/>
  <c r="AF386" i="1" s="1"/>
  <c r="AF387" i="1" s="1"/>
  <c r="AF388" i="1" s="1"/>
  <c r="AF389" i="1" s="1"/>
  <c r="AF390" i="1" s="1"/>
  <c r="AF391" i="1" s="1"/>
  <c r="AF392" i="1" s="1"/>
  <c r="AF393" i="1" s="1"/>
  <c r="AF394" i="1" s="1"/>
  <c r="AF395" i="1" s="1"/>
  <c r="AF396" i="1" s="1"/>
  <c r="AF397" i="1" s="1"/>
  <c r="AF398" i="1" s="1"/>
  <c r="AF399" i="1" s="1"/>
  <c r="AF400" i="1" s="1"/>
  <c r="AF401" i="1" s="1"/>
  <c r="AF402" i="1" s="1"/>
  <c r="AF403" i="1" s="1"/>
  <c r="AF404" i="1" s="1"/>
  <c r="AF405" i="1" s="1"/>
  <c r="AF406" i="1" s="1"/>
  <c r="AF407" i="1" s="1"/>
  <c r="AF408" i="1" s="1"/>
  <c r="AF409" i="1" s="1"/>
  <c r="AF410" i="1" s="1"/>
  <c r="AF411" i="1" s="1"/>
  <c r="AF412" i="1" s="1"/>
  <c r="AF413" i="1" s="1"/>
  <c r="AF414" i="1" s="1"/>
  <c r="AF415" i="1" s="1"/>
  <c r="AF416" i="1" s="1"/>
  <c r="AF417" i="1" s="1"/>
  <c r="AF418" i="1" s="1"/>
  <c r="AF419" i="1" s="1"/>
  <c r="AF420" i="1" s="1"/>
  <c r="AF421" i="1" s="1"/>
  <c r="AF422" i="1" s="1"/>
  <c r="AF423" i="1" s="1"/>
  <c r="AF424" i="1" s="1"/>
  <c r="AF425" i="1" s="1"/>
  <c r="AF426" i="1" s="1"/>
  <c r="AF427" i="1" s="1"/>
  <c r="AF428" i="1" s="1"/>
  <c r="AF429" i="1" s="1"/>
  <c r="AF430" i="1" s="1"/>
  <c r="AF431" i="1" s="1"/>
  <c r="AF432" i="1" s="1"/>
  <c r="AF433" i="1" s="1"/>
  <c r="AF434" i="1" s="1"/>
  <c r="AF435" i="1" s="1"/>
  <c r="AF436" i="1" s="1"/>
  <c r="AF437" i="1" s="1"/>
  <c r="AF438" i="1" s="1"/>
  <c r="AF439" i="1" s="1"/>
  <c r="AF440" i="1" s="1"/>
  <c r="AF441" i="1" s="1"/>
  <c r="AF442" i="1" s="1"/>
  <c r="AF443" i="1" s="1"/>
  <c r="AF444" i="1" s="1"/>
  <c r="AF445" i="1" s="1"/>
  <c r="AF446" i="1" s="1"/>
  <c r="AF447" i="1" s="1"/>
  <c r="AF448" i="1" s="1"/>
  <c r="AF449" i="1" s="1"/>
  <c r="AF450" i="1" s="1"/>
  <c r="AF451" i="1" s="1"/>
  <c r="AF452" i="1" s="1"/>
  <c r="AF453" i="1" s="1"/>
  <c r="AF454" i="1" s="1"/>
  <c r="AF455" i="1" s="1"/>
  <c r="AF456" i="1" s="1"/>
  <c r="AF457" i="1" s="1"/>
  <c r="AF458" i="1" s="1"/>
  <c r="AF459" i="1" s="1"/>
  <c r="AF460" i="1" s="1"/>
  <c r="AF461" i="1" s="1"/>
  <c r="AF462" i="1" s="1"/>
  <c r="AF463" i="1" s="1"/>
  <c r="AF464" i="1" s="1"/>
  <c r="AF465" i="1" s="1"/>
  <c r="AF466" i="1" s="1"/>
  <c r="AF467" i="1" s="1"/>
  <c r="AF468" i="1" s="1"/>
  <c r="AF469" i="1" s="1"/>
  <c r="AF470" i="1" s="1"/>
  <c r="AF471" i="1" s="1"/>
  <c r="AF472" i="1" s="1"/>
  <c r="AF473" i="1" s="1"/>
  <c r="AF474" i="1" s="1"/>
  <c r="AF475" i="1" s="1"/>
  <c r="AF476" i="1" s="1"/>
  <c r="AF477" i="1" s="1"/>
  <c r="AF478" i="1" s="1"/>
  <c r="AF479" i="1" s="1"/>
  <c r="AF480" i="1" s="1"/>
  <c r="AF481" i="1" s="1"/>
  <c r="AF482" i="1" s="1"/>
  <c r="AF483" i="1" s="1"/>
  <c r="AF484" i="1" s="1"/>
  <c r="AF485" i="1" s="1"/>
  <c r="AF486" i="1" s="1"/>
  <c r="AF487" i="1" s="1"/>
  <c r="AF488" i="1" s="1"/>
  <c r="AF489" i="1" s="1"/>
  <c r="AF490" i="1" s="1"/>
  <c r="AF491" i="1" s="1"/>
  <c r="AF492" i="1" s="1"/>
  <c r="AF493" i="1" s="1"/>
  <c r="AF494" i="1" s="1"/>
  <c r="AF495" i="1" s="1"/>
  <c r="AF496" i="1" s="1"/>
  <c r="AF497" i="1" s="1"/>
  <c r="AF498" i="1" s="1"/>
  <c r="AF499" i="1" s="1"/>
  <c r="AF500" i="1" s="1"/>
  <c r="AF501" i="1" s="1"/>
  <c r="AF502" i="1" s="1"/>
  <c r="AF503" i="1" s="1"/>
  <c r="AF504" i="1" s="1"/>
  <c r="AF505" i="1" s="1"/>
  <c r="AF506" i="1" s="1"/>
  <c r="AF507" i="1" s="1"/>
  <c r="AF508" i="1" s="1"/>
  <c r="AF509" i="1" s="1"/>
  <c r="AF510" i="1" s="1"/>
  <c r="AF511" i="1" s="1"/>
  <c r="AF512" i="1" s="1"/>
  <c r="AF513" i="1" s="1"/>
  <c r="AF514" i="1" s="1"/>
  <c r="AF515" i="1" s="1"/>
  <c r="AF516" i="1" s="1"/>
  <c r="AF517" i="1" s="1"/>
  <c r="AF518" i="1" s="1"/>
  <c r="AF519" i="1" s="1"/>
  <c r="AF520" i="1" s="1"/>
  <c r="AF521" i="1" s="1"/>
  <c r="AF522" i="1" s="1"/>
  <c r="AF523" i="1" s="1"/>
  <c r="AF524" i="1" s="1"/>
  <c r="AF525" i="1" s="1"/>
  <c r="AF526" i="1" s="1"/>
  <c r="AF527" i="1" s="1"/>
  <c r="AF528" i="1" s="1"/>
  <c r="AF529" i="1" s="1"/>
  <c r="AF530" i="1" s="1"/>
  <c r="AF531" i="1" s="1"/>
  <c r="AF532" i="1" s="1"/>
  <c r="AF533" i="1" s="1"/>
  <c r="AF534" i="1" s="1"/>
  <c r="AF535" i="1" s="1"/>
  <c r="AF536" i="1" s="1"/>
  <c r="AF537" i="1" s="1"/>
  <c r="AF538" i="1" s="1"/>
  <c r="AF539" i="1" s="1"/>
  <c r="AF540" i="1" s="1"/>
  <c r="AF541" i="1" s="1"/>
  <c r="AF542" i="1" s="1"/>
  <c r="AF543" i="1" s="1"/>
  <c r="AF544" i="1" s="1"/>
  <c r="AF545" i="1" s="1"/>
  <c r="AF546" i="1" s="1"/>
  <c r="AF547" i="1" s="1"/>
  <c r="AF548" i="1" s="1"/>
  <c r="AF549" i="1" s="1"/>
  <c r="AF550" i="1" s="1"/>
  <c r="AF551" i="1" s="1"/>
  <c r="AF552" i="1" s="1"/>
  <c r="AF553" i="1" s="1"/>
  <c r="AF554" i="1" s="1"/>
  <c r="AF555" i="1" s="1"/>
  <c r="AF556" i="1" s="1"/>
  <c r="AF557" i="1" s="1"/>
  <c r="AF558" i="1" s="1"/>
  <c r="AF559" i="1" s="1"/>
  <c r="AF560" i="1" s="1"/>
  <c r="AF561" i="1" s="1"/>
  <c r="AF562" i="1" s="1"/>
  <c r="AF563" i="1" s="1"/>
  <c r="AF564" i="1" s="1"/>
  <c r="AF565" i="1" s="1"/>
  <c r="AF566" i="1" s="1"/>
  <c r="AF567" i="1" s="1"/>
  <c r="AF568" i="1" s="1"/>
  <c r="AF569" i="1" s="1"/>
  <c r="AF570" i="1" s="1"/>
  <c r="AF571" i="1" s="1"/>
  <c r="AF572" i="1" s="1"/>
  <c r="AF573" i="1" s="1"/>
  <c r="AF574" i="1" s="1"/>
  <c r="AF575" i="1" s="1"/>
  <c r="AF576" i="1" s="1"/>
  <c r="AF577" i="1" s="1"/>
  <c r="AF578" i="1" s="1"/>
  <c r="AF579" i="1" s="1"/>
  <c r="AF580" i="1" s="1"/>
  <c r="AF581" i="1" s="1"/>
  <c r="AF582" i="1" s="1"/>
  <c r="AF583" i="1" s="1"/>
  <c r="AF584" i="1" s="1"/>
  <c r="AF585" i="1" s="1"/>
  <c r="AF586" i="1" s="1"/>
  <c r="AF587" i="1" s="1"/>
  <c r="AF588" i="1" s="1"/>
  <c r="AF589" i="1" s="1"/>
  <c r="AF590" i="1" s="1"/>
  <c r="AF591" i="1" s="1"/>
  <c r="AF592" i="1" s="1"/>
  <c r="AF593" i="1" s="1"/>
  <c r="AF594" i="1" s="1"/>
  <c r="AF595" i="1" s="1"/>
  <c r="AF596" i="1" s="1"/>
  <c r="AF597" i="1" s="1"/>
  <c r="AF598" i="1" s="1"/>
  <c r="AF599" i="1" s="1"/>
  <c r="AF600" i="1" s="1"/>
  <c r="AF601" i="1" s="1"/>
  <c r="AF602" i="1" s="1"/>
  <c r="AF603" i="1" s="1"/>
  <c r="AF604" i="1" s="1"/>
  <c r="AF605" i="1" s="1"/>
  <c r="AF606" i="1" s="1"/>
  <c r="AF607" i="1" s="1"/>
  <c r="AF608" i="1" s="1"/>
  <c r="AF609" i="1" s="1"/>
  <c r="AF610" i="1" s="1"/>
  <c r="AF611" i="1" s="1"/>
  <c r="AF612" i="1" s="1"/>
  <c r="AF613" i="1" s="1"/>
  <c r="AF614" i="1" s="1"/>
  <c r="AF615" i="1" s="1"/>
  <c r="AF616" i="1" s="1"/>
  <c r="AF617" i="1" s="1"/>
  <c r="AF618" i="1" s="1"/>
  <c r="AF619" i="1" s="1"/>
  <c r="AF620" i="1" s="1"/>
  <c r="AF621" i="1" s="1"/>
  <c r="AF622" i="1" s="1"/>
  <c r="AF623" i="1" s="1"/>
  <c r="AF624" i="1" s="1"/>
  <c r="AF625" i="1" s="1"/>
  <c r="AF626" i="1" s="1"/>
  <c r="AF627" i="1" s="1"/>
  <c r="AF628" i="1" s="1"/>
  <c r="AF629" i="1" s="1"/>
  <c r="AF630" i="1" s="1"/>
  <c r="AF631" i="1" s="1"/>
  <c r="AF632" i="1" s="1"/>
  <c r="AF633" i="1" s="1"/>
  <c r="AF634" i="1" s="1"/>
  <c r="AF635" i="1" s="1"/>
  <c r="AF636" i="1" s="1"/>
  <c r="AF637" i="1" s="1"/>
  <c r="AF638" i="1" s="1"/>
  <c r="AF639" i="1" s="1"/>
  <c r="AF640" i="1" s="1"/>
  <c r="AF641" i="1" s="1"/>
  <c r="AF642" i="1" s="1"/>
  <c r="AF643" i="1" s="1"/>
  <c r="AF644" i="1" s="1"/>
  <c r="AF645" i="1" s="1"/>
  <c r="AF646" i="1" s="1"/>
  <c r="AF647" i="1" s="1"/>
  <c r="AF648" i="1" s="1"/>
  <c r="AF649" i="1" s="1"/>
  <c r="AF650" i="1" s="1"/>
  <c r="AF651" i="1" s="1"/>
  <c r="AF652" i="1" s="1"/>
  <c r="AF653" i="1" s="1"/>
  <c r="AF654" i="1" s="1"/>
  <c r="AF655" i="1" s="1"/>
  <c r="AF656" i="1" s="1"/>
  <c r="AF657" i="1" s="1"/>
  <c r="AF658" i="1" s="1"/>
  <c r="AF659" i="1" s="1"/>
  <c r="AF660" i="1" s="1"/>
  <c r="AF661" i="1" s="1"/>
  <c r="AF662" i="1" s="1"/>
  <c r="AF663" i="1" s="1"/>
  <c r="AF664" i="1" s="1"/>
  <c r="AF665" i="1" s="1"/>
  <c r="AF666" i="1" s="1"/>
  <c r="AF667" i="1" s="1"/>
  <c r="AF668" i="1" s="1"/>
  <c r="AF669" i="1" s="1"/>
  <c r="AF670" i="1" s="1"/>
  <c r="AF671" i="1" s="1"/>
  <c r="AF672" i="1" s="1"/>
  <c r="AF673" i="1" s="1"/>
  <c r="AF674" i="1" s="1"/>
  <c r="AF675" i="1" s="1"/>
  <c r="AF676" i="1" s="1"/>
  <c r="AF677" i="1" s="1"/>
  <c r="AF678" i="1" s="1"/>
  <c r="AF679" i="1" s="1"/>
  <c r="AF680" i="1" s="1"/>
  <c r="AF681" i="1" s="1"/>
  <c r="AF682" i="1" s="1"/>
  <c r="AF683" i="1" s="1"/>
  <c r="AF684" i="1" s="1"/>
  <c r="AF685" i="1" s="1"/>
  <c r="AF686" i="1" s="1"/>
  <c r="AF687" i="1" s="1"/>
  <c r="AF688" i="1" s="1"/>
  <c r="AF689" i="1" s="1"/>
  <c r="AF690" i="1" s="1"/>
  <c r="AF691" i="1" s="1"/>
  <c r="AF692" i="1" s="1"/>
  <c r="AF693" i="1" s="1"/>
  <c r="AF694" i="1" s="1"/>
  <c r="AF695" i="1" s="1"/>
  <c r="AF696" i="1" s="1"/>
  <c r="AF697" i="1" s="1"/>
  <c r="AF698" i="1" s="1"/>
  <c r="AF699" i="1" s="1"/>
  <c r="AF700" i="1" s="1"/>
  <c r="AF701" i="1" s="1"/>
  <c r="AF702" i="1" s="1"/>
  <c r="AF703" i="1" s="1"/>
  <c r="AF704" i="1" s="1"/>
  <c r="AF705" i="1" s="1"/>
  <c r="AF706" i="1" s="1"/>
  <c r="AF707" i="1" s="1"/>
  <c r="AF708" i="1" s="1"/>
  <c r="AF709" i="1" s="1"/>
  <c r="AF710" i="1" s="1"/>
  <c r="AF711" i="1" s="1"/>
  <c r="AF712" i="1" s="1"/>
  <c r="AF713" i="1" s="1"/>
  <c r="AF714" i="1" s="1"/>
  <c r="AF715" i="1" s="1"/>
  <c r="AF716" i="1" s="1"/>
  <c r="AF717" i="1" s="1"/>
  <c r="AF718" i="1" s="1"/>
  <c r="AF719" i="1" s="1"/>
  <c r="AF720" i="1" s="1"/>
  <c r="AF721" i="1" s="1"/>
  <c r="AF722" i="1" s="1"/>
  <c r="AF723" i="1" s="1"/>
  <c r="AF724" i="1" s="1"/>
  <c r="AF725" i="1" s="1"/>
  <c r="AF726" i="1" s="1"/>
  <c r="AF727" i="1" s="1"/>
  <c r="AF728" i="1" s="1"/>
  <c r="AF729" i="1" s="1"/>
  <c r="AF730" i="1" s="1"/>
  <c r="AF731" i="1" s="1"/>
  <c r="AF732" i="1" s="1"/>
  <c r="AF733" i="1" s="1"/>
  <c r="AF734" i="1" s="1"/>
  <c r="AF735" i="1" s="1"/>
  <c r="AF736" i="1" s="1"/>
  <c r="AF737" i="1" s="1"/>
  <c r="AF738" i="1" s="1"/>
  <c r="AF739" i="1" s="1"/>
  <c r="AF740" i="1" s="1"/>
  <c r="AF741" i="1" s="1"/>
  <c r="AF742" i="1" s="1"/>
  <c r="AF743" i="1" s="1"/>
  <c r="AF744" i="1" s="1"/>
  <c r="AF745" i="1" s="1"/>
  <c r="AF746" i="1" s="1"/>
  <c r="AF747" i="1" s="1"/>
  <c r="AF748" i="1" s="1"/>
  <c r="AF749" i="1" s="1"/>
  <c r="AF750" i="1" s="1"/>
  <c r="AF751" i="1" s="1"/>
  <c r="AF752" i="1" s="1"/>
  <c r="AF753" i="1" s="1"/>
  <c r="AF754" i="1" s="1"/>
  <c r="AF755" i="1" s="1"/>
  <c r="AF756" i="1" s="1"/>
  <c r="AF757" i="1" s="1"/>
  <c r="AF758" i="1" s="1"/>
  <c r="AF759" i="1" s="1"/>
  <c r="AF760" i="1" s="1"/>
  <c r="AF761" i="1" s="1"/>
  <c r="AF762" i="1" s="1"/>
  <c r="AF763" i="1" s="1"/>
  <c r="AF764" i="1" s="1"/>
  <c r="AF765" i="1" s="1"/>
  <c r="AF766" i="1" s="1"/>
  <c r="AF767" i="1" s="1"/>
  <c r="AF768" i="1" s="1"/>
  <c r="AF769" i="1" s="1"/>
  <c r="AF770" i="1" s="1"/>
  <c r="AF771" i="1" s="1"/>
  <c r="AF772" i="1" s="1"/>
  <c r="AF773" i="1" s="1"/>
  <c r="AF774" i="1" s="1"/>
  <c r="AF775" i="1" s="1"/>
  <c r="AF776" i="1" s="1"/>
  <c r="AF777" i="1" s="1"/>
  <c r="AF778" i="1" s="1"/>
  <c r="AF779" i="1" s="1"/>
  <c r="AF780" i="1" s="1"/>
  <c r="AF781" i="1" s="1"/>
  <c r="AF782" i="1" s="1"/>
  <c r="AF783" i="1" s="1"/>
  <c r="AF784" i="1" s="1"/>
  <c r="AF785" i="1" s="1"/>
  <c r="AF786" i="1" s="1"/>
  <c r="AF787" i="1" s="1"/>
  <c r="AF788" i="1" s="1"/>
  <c r="AF789" i="1" s="1"/>
  <c r="AF790" i="1" s="1"/>
  <c r="AF791" i="1" s="1"/>
  <c r="AF792" i="1" s="1"/>
  <c r="AF793" i="1" s="1"/>
  <c r="AF794" i="1" s="1"/>
  <c r="AF795" i="1" s="1"/>
  <c r="AF796" i="1" s="1"/>
  <c r="AF797" i="1" s="1"/>
  <c r="AF798" i="1" s="1"/>
  <c r="AF799" i="1" s="1"/>
  <c r="AF800" i="1" s="1"/>
  <c r="AF801" i="1" s="1"/>
  <c r="AF802" i="1" s="1"/>
  <c r="AF803" i="1" s="1"/>
  <c r="AF804" i="1" s="1"/>
  <c r="AF805" i="1" s="1"/>
  <c r="AF806" i="1" s="1"/>
  <c r="AF807" i="1" s="1"/>
  <c r="AF808" i="1" s="1"/>
  <c r="AF809" i="1" s="1"/>
  <c r="AF810" i="1" s="1"/>
  <c r="AF811" i="1" s="1"/>
  <c r="AF812" i="1" s="1"/>
  <c r="AF813" i="1" s="1"/>
  <c r="AF814" i="1" s="1"/>
  <c r="AF815" i="1" s="1"/>
  <c r="AF816" i="1" s="1"/>
  <c r="AF817" i="1" s="1"/>
  <c r="AF818" i="1" s="1"/>
  <c r="AF819" i="1" s="1"/>
  <c r="AF820" i="1" s="1"/>
  <c r="AF821" i="1" s="1"/>
  <c r="AF822" i="1" s="1"/>
  <c r="AF823" i="1" s="1"/>
  <c r="AF824" i="1" s="1"/>
  <c r="AF825" i="1" s="1"/>
  <c r="AF826" i="1" s="1"/>
  <c r="AF827" i="1" s="1"/>
  <c r="AF828" i="1" s="1"/>
  <c r="AF829" i="1" s="1"/>
  <c r="AF830" i="1" s="1"/>
  <c r="AF831" i="1" s="1"/>
  <c r="AF832" i="1" s="1"/>
  <c r="AF833" i="1" s="1"/>
  <c r="AF834" i="1" s="1"/>
  <c r="AF835" i="1" s="1"/>
  <c r="AF836" i="1" s="1"/>
  <c r="AF837" i="1" s="1"/>
  <c r="AF838" i="1" s="1"/>
  <c r="AF839" i="1" s="1"/>
  <c r="AF840" i="1" s="1"/>
  <c r="AF841" i="1" s="1"/>
  <c r="AF842" i="1" s="1"/>
  <c r="AF843" i="1" s="1"/>
  <c r="AF844" i="1" s="1"/>
  <c r="AF845" i="1" s="1"/>
  <c r="AF846" i="1" s="1"/>
  <c r="AF847" i="1" s="1"/>
  <c r="AF848" i="1" s="1"/>
  <c r="AF849" i="1" s="1"/>
  <c r="AF850" i="1" s="1"/>
  <c r="AF851" i="1" s="1"/>
  <c r="AF852" i="1" s="1"/>
  <c r="AF853" i="1" s="1"/>
  <c r="AF854" i="1" s="1"/>
  <c r="AF855" i="1" s="1"/>
  <c r="AF856" i="1" s="1"/>
  <c r="AF857" i="1" s="1"/>
  <c r="AF858" i="1" s="1"/>
  <c r="AF859" i="1" s="1"/>
  <c r="AF860" i="1" s="1"/>
  <c r="AF861" i="1" s="1"/>
  <c r="AF862" i="1" s="1"/>
  <c r="AF863" i="1" s="1"/>
  <c r="AF864" i="1" s="1"/>
  <c r="AF865" i="1" s="1"/>
  <c r="AF866" i="1" s="1"/>
  <c r="AF867" i="1" s="1"/>
  <c r="AF868" i="1" s="1"/>
  <c r="AF869" i="1" s="1"/>
  <c r="AF870" i="1" s="1"/>
  <c r="AF871" i="1" s="1"/>
  <c r="AF872" i="1" s="1"/>
  <c r="AF873" i="1" s="1"/>
  <c r="AF874" i="1" s="1"/>
  <c r="AF875" i="1" s="1"/>
  <c r="AF876" i="1" s="1"/>
  <c r="AF877" i="1" s="1"/>
  <c r="AF878" i="1" s="1"/>
  <c r="AF879" i="1" s="1"/>
  <c r="AF880" i="1" s="1"/>
  <c r="AF881" i="1" s="1"/>
  <c r="AF882" i="1" s="1"/>
  <c r="AF883" i="1" s="1"/>
  <c r="AF884" i="1" s="1"/>
  <c r="AF885" i="1" s="1"/>
  <c r="AF886" i="1" s="1"/>
  <c r="AF887" i="1" s="1"/>
  <c r="AF888" i="1" s="1"/>
  <c r="AF889" i="1" s="1"/>
  <c r="AF890" i="1" s="1"/>
  <c r="AF891" i="1" s="1"/>
  <c r="AF892" i="1" s="1"/>
  <c r="AF893" i="1" s="1"/>
  <c r="AF894" i="1" s="1"/>
  <c r="AF895" i="1" s="1"/>
  <c r="AF896" i="1" s="1"/>
  <c r="AF897" i="1" s="1"/>
  <c r="AF898" i="1" s="1"/>
  <c r="AF899" i="1" s="1"/>
  <c r="AF900" i="1" s="1"/>
  <c r="AF901" i="1" s="1"/>
  <c r="AF902" i="1" s="1"/>
  <c r="AF903" i="1" s="1"/>
  <c r="AF904" i="1" s="1"/>
  <c r="AF905" i="1" s="1"/>
  <c r="AF906" i="1" s="1"/>
  <c r="AF907" i="1" s="1"/>
  <c r="AF908" i="1" s="1"/>
  <c r="AF909" i="1" s="1"/>
  <c r="AF910" i="1" s="1"/>
  <c r="AF911" i="1" s="1"/>
  <c r="AF912" i="1" s="1"/>
  <c r="AF913" i="1" s="1"/>
  <c r="AF914" i="1" s="1"/>
  <c r="AF915" i="1" s="1"/>
  <c r="AF916" i="1" s="1"/>
  <c r="AF917" i="1" s="1"/>
  <c r="AF918" i="1" s="1"/>
  <c r="AF919" i="1" s="1"/>
  <c r="AF920" i="1" s="1"/>
  <c r="AF921" i="1" s="1"/>
  <c r="AF922" i="1" s="1"/>
  <c r="AF923" i="1" s="1"/>
  <c r="AF924" i="1" s="1"/>
  <c r="AF925" i="1" s="1"/>
  <c r="AF926" i="1" s="1"/>
  <c r="AF927" i="1" s="1"/>
  <c r="AF928" i="1" s="1"/>
  <c r="AF929" i="1" s="1"/>
  <c r="AF930" i="1" s="1"/>
  <c r="AF931" i="1" s="1"/>
  <c r="AF932" i="1" s="1"/>
  <c r="AF933" i="1" s="1"/>
  <c r="AF934" i="1" s="1"/>
  <c r="AF935" i="1" s="1"/>
  <c r="AF936" i="1" s="1"/>
  <c r="AF937" i="1" s="1"/>
  <c r="AF938" i="1" s="1"/>
  <c r="AF939" i="1" s="1"/>
  <c r="AF940" i="1" s="1"/>
  <c r="AF941" i="1" s="1"/>
  <c r="AF942" i="1" s="1"/>
  <c r="AF943" i="1" s="1"/>
  <c r="AF944" i="1" s="1"/>
  <c r="AF945" i="1" s="1"/>
  <c r="AF946" i="1" s="1"/>
  <c r="AF947" i="1" s="1"/>
  <c r="AF948" i="1" s="1"/>
  <c r="AF949" i="1" s="1"/>
  <c r="AF950" i="1" s="1"/>
  <c r="AF951" i="1" s="1"/>
  <c r="AF952" i="1" s="1"/>
  <c r="AF953" i="1" s="1"/>
  <c r="AF954" i="1" s="1"/>
  <c r="AF955" i="1" s="1"/>
  <c r="AF956" i="1" s="1"/>
  <c r="AF957" i="1" s="1"/>
  <c r="AF958" i="1" s="1"/>
  <c r="AF959" i="1" s="1"/>
  <c r="AF960" i="1" s="1"/>
  <c r="AF961" i="1" s="1"/>
  <c r="AF962" i="1" s="1"/>
  <c r="AF963" i="1" s="1"/>
  <c r="AF964" i="1" s="1"/>
  <c r="AF965" i="1" s="1"/>
  <c r="AF966" i="1" s="1"/>
  <c r="AF967" i="1" s="1"/>
  <c r="AF968" i="1" s="1"/>
  <c r="AF969" i="1" s="1"/>
  <c r="AF970" i="1" s="1"/>
  <c r="AF971" i="1" s="1"/>
  <c r="AF972" i="1" s="1"/>
  <c r="AF973" i="1" s="1"/>
  <c r="AF974" i="1" s="1"/>
  <c r="AF975" i="1" s="1"/>
  <c r="AF976" i="1" s="1"/>
  <c r="AF977" i="1" s="1"/>
  <c r="AF978" i="1" s="1"/>
  <c r="AF979" i="1" s="1"/>
  <c r="AF980" i="1" s="1"/>
  <c r="AF981" i="1" s="1"/>
  <c r="AF982" i="1" s="1"/>
  <c r="AF983" i="1" s="1"/>
  <c r="AF984" i="1" s="1"/>
  <c r="AF985" i="1" s="1"/>
  <c r="AF986" i="1" s="1"/>
  <c r="AF987" i="1" s="1"/>
  <c r="AF988" i="1" s="1"/>
  <c r="AF989" i="1" s="1"/>
  <c r="AF990" i="1" s="1"/>
  <c r="AF991" i="1" s="1"/>
  <c r="AF992" i="1" s="1"/>
  <c r="AF993" i="1" s="1"/>
  <c r="AF994" i="1" s="1"/>
  <c r="AF995" i="1" s="1"/>
  <c r="AF996" i="1" s="1"/>
  <c r="AF997" i="1" s="1"/>
  <c r="AF998" i="1" s="1"/>
  <c r="AF999" i="1" s="1"/>
  <c r="AF1000" i="1" s="1"/>
  <c r="AF1001" i="1" s="1"/>
  <c r="AF1002" i="1" s="1"/>
  <c r="AF1003" i="1" s="1"/>
  <c r="AF1004" i="1" s="1"/>
  <c r="AF1005" i="1" s="1"/>
  <c r="AF1006" i="1" s="1"/>
  <c r="AF1007" i="1" s="1"/>
  <c r="AF1008" i="1" s="1"/>
  <c r="AF1009" i="1" s="1"/>
  <c r="AF1010" i="1" s="1"/>
  <c r="AF1011" i="1" s="1"/>
  <c r="AF1012" i="1" s="1"/>
  <c r="AF1013" i="1" s="1"/>
  <c r="AF1014" i="1" s="1"/>
  <c r="AF1015" i="1" s="1"/>
  <c r="AF1016" i="1" s="1"/>
  <c r="AF1017" i="1" s="1"/>
  <c r="AF1018" i="1" s="1"/>
  <c r="AF1019" i="1" s="1"/>
  <c r="AF1020" i="1" s="1"/>
  <c r="AF1021" i="1" s="1"/>
  <c r="AF1022" i="1" s="1"/>
  <c r="AF1023" i="1" s="1"/>
  <c r="AF1024" i="1" s="1"/>
  <c r="AF1025" i="1" s="1"/>
  <c r="AF1026" i="1" s="1"/>
  <c r="AF1027" i="1" s="1"/>
  <c r="AF1028" i="1" s="1"/>
  <c r="AF1029" i="1" s="1"/>
  <c r="AF1030" i="1" s="1"/>
  <c r="AF1031" i="1" s="1"/>
  <c r="AF1032" i="1" s="1"/>
  <c r="AF1033" i="1" s="1"/>
  <c r="AF1034" i="1" s="1"/>
  <c r="AF1035" i="1" s="1"/>
  <c r="AF1036" i="1" s="1"/>
  <c r="AF1037" i="1" s="1"/>
  <c r="AF1038" i="1" s="1"/>
  <c r="AF1039" i="1" s="1"/>
  <c r="AF1040" i="1" s="1"/>
  <c r="AF1041" i="1" s="1"/>
  <c r="AF1042" i="1" s="1"/>
  <c r="AF1043" i="1" s="1"/>
  <c r="AF1044" i="1" s="1"/>
  <c r="AF1045" i="1" s="1"/>
  <c r="AF1046" i="1" s="1"/>
  <c r="AF1047" i="1" s="1"/>
  <c r="AF1048" i="1" s="1"/>
  <c r="AF1049" i="1" s="1"/>
  <c r="AF1050" i="1" s="1"/>
  <c r="AF1051" i="1" s="1"/>
  <c r="AF1052" i="1" s="1"/>
  <c r="AF1053" i="1" s="1"/>
  <c r="AF1054" i="1" s="1"/>
  <c r="AF1055" i="1" s="1"/>
  <c r="AF1056" i="1" s="1"/>
  <c r="AF1057" i="1" s="1"/>
  <c r="AF1058" i="1" s="1"/>
  <c r="AF1059" i="1" s="1"/>
  <c r="AF1060" i="1" s="1"/>
  <c r="AF1061" i="1" s="1"/>
  <c r="AF1062" i="1" s="1"/>
  <c r="AF1063" i="1" s="1"/>
  <c r="AF1064" i="1" s="1"/>
  <c r="AF1065" i="1" s="1"/>
  <c r="AF1066" i="1" s="1"/>
  <c r="AF1067" i="1" s="1"/>
  <c r="AF1068" i="1" s="1"/>
  <c r="AF1069" i="1" s="1"/>
  <c r="AF1070" i="1" s="1"/>
  <c r="AF1071" i="1" s="1"/>
  <c r="AF1072" i="1" s="1"/>
  <c r="AF1073" i="1" s="1"/>
  <c r="AF1074" i="1" s="1"/>
  <c r="AF1075" i="1" s="1"/>
  <c r="AF1076" i="1" s="1"/>
  <c r="AF1077" i="1" s="1"/>
  <c r="AF1078" i="1" s="1"/>
  <c r="AF1079" i="1" s="1"/>
  <c r="AF1080" i="1" s="1"/>
  <c r="AF1081" i="1" s="1"/>
  <c r="AF1082" i="1" s="1"/>
  <c r="AF1083" i="1" s="1"/>
  <c r="AF1084" i="1" s="1"/>
  <c r="AF1085" i="1" s="1"/>
  <c r="AF1086" i="1" s="1"/>
  <c r="AF1087" i="1" s="1"/>
  <c r="AF1088" i="1" s="1"/>
  <c r="AF1089" i="1" s="1"/>
  <c r="AF1090" i="1" s="1"/>
  <c r="AF1091" i="1" s="1"/>
  <c r="AF1092" i="1" s="1"/>
  <c r="AF1093" i="1" s="1"/>
  <c r="AF1094" i="1" s="1"/>
  <c r="AF1095" i="1" s="1"/>
  <c r="AF1096" i="1" s="1"/>
  <c r="AF1097" i="1" s="1"/>
  <c r="AF1098" i="1" s="1"/>
  <c r="AF1099" i="1" s="1"/>
  <c r="AF1100" i="1" s="1"/>
  <c r="D21" i="1"/>
  <c r="L20" i="1"/>
  <c r="X32" i="3" l="1"/>
  <c r="X36" i="3"/>
  <c r="X39" i="3"/>
  <c r="X34" i="3"/>
  <c r="X37" i="3"/>
  <c r="X38" i="3"/>
  <c r="X29" i="3"/>
  <c r="X31" i="3"/>
  <c r="X33" i="3"/>
  <c r="X35" i="3"/>
  <c r="U35" i="3"/>
  <c r="U36" i="3"/>
  <c r="U38" i="3"/>
  <c r="U33" i="3"/>
  <c r="U39" i="3"/>
  <c r="U34" i="3"/>
  <c r="U29" i="3"/>
  <c r="U37" i="3"/>
  <c r="U30" i="3"/>
  <c r="U32" i="3"/>
  <c r="Q39" i="3"/>
  <c r="Q33" i="3"/>
  <c r="O33" i="3"/>
  <c r="P33" i="3"/>
  <c r="N33" i="3"/>
  <c r="O39" i="3"/>
  <c r="AI8" i="1"/>
  <c r="N31" i="3"/>
  <c r="O31" i="3"/>
  <c r="Q31" i="3"/>
  <c r="P31" i="3"/>
  <c r="AC10" i="1"/>
  <c r="D22" i="1"/>
  <c r="L21" i="1"/>
  <c r="X40" i="3" l="1"/>
  <c r="U40" i="3"/>
  <c r="AK8" i="1"/>
  <c r="AI9" i="1"/>
  <c r="AC11" i="1"/>
  <c r="D23" i="1"/>
  <c r="L22" i="1"/>
  <c r="AI10" i="1" l="1"/>
  <c r="AK9" i="1"/>
  <c r="AC12" i="1"/>
  <c r="D24" i="1"/>
  <c r="L23" i="1"/>
  <c r="AI11" i="1" l="1"/>
  <c r="AK10" i="1"/>
  <c r="AC13" i="1"/>
  <c r="D25" i="1"/>
  <c r="L24" i="1"/>
  <c r="AI12" i="1" l="1"/>
  <c r="AK11" i="1"/>
  <c r="AC14" i="1"/>
  <c r="D26" i="1"/>
  <c r="L25" i="1"/>
  <c r="AI13" i="1" l="1"/>
  <c r="AK12" i="1"/>
  <c r="AC15" i="1"/>
  <c r="D27" i="1"/>
  <c r="L26" i="1"/>
  <c r="AI14" i="1" l="1"/>
  <c r="AK13" i="1"/>
  <c r="AC16" i="1"/>
  <c r="D28" i="1"/>
  <c r="L27" i="1"/>
  <c r="AI15" i="1" l="1"/>
  <c r="AK14" i="1"/>
  <c r="AC17" i="1"/>
  <c r="D29" i="1"/>
  <c r="L28" i="1"/>
  <c r="AI16" i="1" l="1"/>
  <c r="AK15" i="1"/>
  <c r="AC18" i="1"/>
  <c r="D30" i="1"/>
  <c r="L29" i="1"/>
  <c r="AI17" i="1" l="1"/>
  <c r="AK16" i="1"/>
  <c r="AC19" i="1"/>
  <c r="D31" i="1"/>
  <c r="L30" i="1"/>
  <c r="AI18" i="1" l="1"/>
  <c r="AK17" i="1"/>
  <c r="AC20" i="1"/>
  <c r="D32" i="1"/>
  <c r="L31" i="1"/>
  <c r="AI19" i="1" l="1"/>
  <c r="AK18" i="1"/>
  <c r="AC21" i="1"/>
  <c r="D33" i="1"/>
  <c r="L32" i="1"/>
  <c r="AI20" i="1" l="1"/>
  <c r="AK19" i="1"/>
  <c r="AC22" i="1"/>
  <c r="D34" i="1"/>
  <c r="L33" i="1"/>
  <c r="AI21" i="1" l="1"/>
  <c r="AK20" i="1"/>
  <c r="AC23" i="1"/>
  <c r="D35" i="1"/>
  <c r="L34" i="1"/>
  <c r="AI22" i="1" l="1"/>
  <c r="AK21" i="1"/>
  <c r="AC24" i="1"/>
  <c r="D36" i="1"/>
  <c r="L35" i="1"/>
  <c r="AI23" i="1" l="1"/>
  <c r="AK22" i="1"/>
  <c r="AC25" i="1"/>
  <c r="D37" i="1"/>
  <c r="L36" i="1"/>
  <c r="AI24" i="1" l="1"/>
  <c r="AK23" i="1"/>
  <c r="AC26" i="1"/>
  <c r="D38" i="1"/>
  <c r="L37" i="1"/>
  <c r="AI25" i="1" l="1"/>
  <c r="AK24" i="1"/>
  <c r="AC27" i="1"/>
  <c r="D39" i="1"/>
  <c r="L38" i="1"/>
  <c r="AI26" i="1" l="1"/>
  <c r="AK25" i="1"/>
  <c r="AC28" i="1"/>
  <c r="D40" i="1"/>
  <c r="L39" i="1"/>
  <c r="AI27" i="1" l="1"/>
  <c r="AK26" i="1"/>
  <c r="AC29" i="1"/>
  <c r="D41" i="1"/>
  <c r="L40" i="1"/>
  <c r="AI28" i="1" l="1"/>
  <c r="AK27" i="1"/>
  <c r="AC30" i="1"/>
  <c r="D42" i="1"/>
  <c r="L41" i="1"/>
  <c r="AI29" i="1" l="1"/>
  <c r="AK28" i="1"/>
  <c r="AC31" i="1"/>
  <c r="D43" i="1"/>
  <c r="L42" i="1"/>
  <c r="AI30" i="1" l="1"/>
  <c r="AK29" i="1"/>
  <c r="AC32" i="1"/>
  <c r="D44" i="1"/>
  <c r="L43" i="1"/>
  <c r="AI31" i="1" l="1"/>
  <c r="AK30" i="1"/>
  <c r="AC33" i="1"/>
  <c r="D45" i="1"/>
  <c r="L44" i="1"/>
  <c r="AI32" i="1" l="1"/>
  <c r="AK31" i="1"/>
  <c r="AC34" i="1"/>
  <c r="D46" i="1"/>
  <c r="L45" i="1"/>
  <c r="AI33" i="1" l="1"/>
  <c r="AK32" i="1"/>
  <c r="AC35" i="1"/>
  <c r="D47" i="1"/>
  <c r="L46" i="1"/>
  <c r="AI34" i="1" l="1"/>
  <c r="AK33" i="1"/>
  <c r="AC36" i="1"/>
  <c r="D48" i="1"/>
  <c r="L47" i="1"/>
  <c r="AI35" i="1" l="1"/>
  <c r="AK34" i="1"/>
  <c r="AC37" i="1"/>
  <c r="D49" i="1"/>
  <c r="L48" i="1"/>
  <c r="AI36" i="1" l="1"/>
  <c r="AK35" i="1"/>
  <c r="AC38" i="1"/>
  <c r="D50" i="1"/>
  <c r="L49" i="1"/>
  <c r="AI37" i="1" l="1"/>
  <c r="AK36" i="1"/>
  <c r="AC39" i="1"/>
  <c r="D51" i="1"/>
  <c r="L50" i="1"/>
  <c r="AI38" i="1" l="1"/>
  <c r="AK37" i="1"/>
  <c r="AC40" i="1"/>
  <c r="D52" i="1"/>
  <c r="L51" i="1"/>
  <c r="AI39" i="1" l="1"/>
  <c r="AK38" i="1"/>
  <c r="AC41" i="1"/>
  <c r="D53" i="1"/>
  <c r="L52" i="1"/>
  <c r="AI40" i="1" l="1"/>
  <c r="AK39" i="1"/>
  <c r="AC42" i="1"/>
  <c r="D54" i="1"/>
  <c r="L53" i="1"/>
  <c r="AI41" i="1" l="1"/>
  <c r="AK40" i="1"/>
  <c r="AC43" i="1"/>
  <c r="D55" i="1"/>
  <c r="L54" i="1"/>
  <c r="AI42" i="1" l="1"/>
  <c r="AK41" i="1"/>
  <c r="AC44" i="1"/>
  <c r="D56" i="1"/>
  <c r="L55" i="1"/>
  <c r="AI43" i="1" l="1"/>
  <c r="AK42" i="1"/>
  <c r="AC45" i="1"/>
  <c r="D57" i="1"/>
  <c r="L56" i="1"/>
  <c r="AI44" i="1" l="1"/>
  <c r="AK43" i="1"/>
  <c r="AC46" i="1"/>
  <c r="D58" i="1"/>
  <c r="L57" i="1"/>
  <c r="AI45" i="1" l="1"/>
  <c r="AK44" i="1"/>
  <c r="AC47" i="1"/>
  <c r="D59" i="1"/>
  <c r="L58" i="1"/>
  <c r="AI46" i="1" l="1"/>
  <c r="AK45" i="1"/>
  <c r="AC48" i="1"/>
  <c r="D60" i="1"/>
  <c r="L59" i="1"/>
  <c r="AI47" i="1" l="1"/>
  <c r="AK46" i="1"/>
  <c r="AC49" i="1"/>
  <c r="D61" i="1"/>
  <c r="L60" i="1"/>
  <c r="AI48" i="1" l="1"/>
  <c r="AK47" i="1"/>
  <c r="AC50" i="1"/>
  <c r="D62" i="1"/>
  <c r="L61" i="1"/>
  <c r="AI49" i="1" l="1"/>
  <c r="AK48" i="1"/>
  <c r="AC51" i="1"/>
  <c r="D63" i="1"/>
  <c r="L62" i="1"/>
  <c r="AI50" i="1" l="1"/>
  <c r="AK49" i="1"/>
  <c r="AC52" i="1"/>
  <c r="D64" i="1"/>
  <c r="L63" i="1"/>
  <c r="AI51" i="1" l="1"/>
  <c r="AK50" i="1"/>
  <c r="AC53" i="1"/>
  <c r="D65" i="1"/>
  <c r="L64" i="1"/>
  <c r="AI52" i="1" l="1"/>
  <c r="AK51" i="1"/>
  <c r="AC54" i="1"/>
  <c r="D66" i="1"/>
  <c r="L65" i="1"/>
  <c r="AI53" i="1" l="1"/>
  <c r="AK52" i="1"/>
  <c r="AC55" i="1"/>
  <c r="D67" i="1"/>
  <c r="L66" i="1"/>
  <c r="AI54" i="1" l="1"/>
  <c r="AK53" i="1"/>
  <c r="AC56" i="1"/>
  <c r="D68" i="1"/>
  <c r="L67" i="1"/>
  <c r="AI55" i="1" l="1"/>
  <c r="AK54" i="1"/>
  <c r="AC57" i="1"/>
  <c r="D69" i="1"/>
  <c r="L68" i="1"/>
  <c r="AI56" i="1" l="1"/>
  <c r="AK55" i="1"/>
  <c r="AC58" i="1"/>
  <c r="D70" i="1"/>
  <c r="L69" i="1"/>
  <c r="AI57" i="1" l="1"/>
  <c r="AK56" i="1"/>
  <c r="AC59" i="1"/>
  <c r="D71" i="1"/>
  <c r="L70" i="1"/>
  <c r="AI58" i="1" l="1"/>
  <c r="AK57" i="1"/>
  <c r="AC60" i="1"/>
  <c r="D72" i="1"/>
  <c r="L71" i="1"/>
  <c r="AI59" i="1" l="1"/>
  <c r="AK58" i="1"/>
  <c r="AC61" i="1"/>
  <c r="D73" i="1"/>
  <c r="L72" i="1"/>
  <c r="AI60" i="1" l="1"/>
  <c r="AK59" i="1"/>
  <c r="AC62" i="1"/>
  <c r="D74" i="1"/>
  <c r="L73" i="1"/>
  <c r="AI61" i="1" l="1"/>
  <c r="AK60" i="1"/>
  <c r="AC63" i="1"/>
  <c r="D75" i="1"/>
  <c r="L74" i="1"/>
  <c r="AI62" i="1" l="1"/>
  <c r="AK61" i="1"/>
  <c r="AC64" i="1"/>
  <c r="D76" i="1"/>
  <c r="L75" i="1"/>
  <c r="AI63" i="1" l="1"/>
  <c r="AK62" i="1"/>
  <c r="AC65" i="1"/>
  <c r="D77" i="1"/>
  <c r="L76" i="1"/>
  <c r="AI64" i="1" l="1"/>
  <c r="AK63" i="1"/>
  <c r="AC66" i="1"/>
  <c r="D78" i="1"/>
  <c r="L77" i="1"/>
  <c r="AI65" i="1" l="1"/>
  <c r="AK64" i="1"/>
  <c r="AC67" i="1"/>
  <c r="D79" i="1"/>
  <c r="L78" i="1"/>
  <c r="AI66" i="1" l="1"/>
  <c r="AK65" i="1"/>
  <c r="AC68" i="1"/>
  <c r="D80" i="1"/>
  <c r="L79" i="1"/>
  <c r="AI67" i="1" l="1"/>
  <c r="AK66" i="1"/>
  <c r="AC69" i="1"/>
  <c r="D81" i="1"/>
  <c r="L80" i="1"/>
  <c r="AI68" i="1" l="1"/>
  <c r="AK67" i="1"/>
  <c r="AC70" i="1"/>
  <c r="D82" i="1"/>
  <c r="L81" i="1"/>
  <c r="AI69" i="1" l="1"/>
  <c r="AK68" i="1"/>
  <c r="AC71" i="1"/>
  <c r="D83" i="1"/>
  <c r="L82" i="1"/>
  <c r="AI70" i="1" l="1"/>
  <c r="AK69" i="1"/>
  <c r="AC72" i="1"/>
  <c r="D84" i="1"/>
  <c r="L83" i="1"/>
  <c r="AI71" i="1" l="1"/>
  <c r="AK70" i="1"/>
  <c r="AC73" i="1"/>
  <c r="D85" i="1"/>
  <c r="L84" i="1"/>
  <c r="AI72" i="1" l="1"/>
  <c r="AK71" i="1"/>
  <c r="AC74" i="1"/>
  <c r="D86" i="1"/>
  <c r="L85" i="1"/>
  <c r="AI73" i="1" l="1"/>
  <c r="AK72" i="1"/>
  <c r="AC75" i="1"/>
  <c r="D87" i="1"/>
  <c r="L86" i="1"/>
  <c r="AI74" i="1" l="1"/>
  <c r="AK73" i="1"/>
  <c r="AC76" i="1"/>
  <c r="D88" i="1"/>
  <c r="L87" i="1"/>
  <c r="AI75" i="1" l="1"/>
  <c r="AK74" i="1"/>
  <c r="AC77" i="1"/>
  <c r="D89" i="1"/>
  <c r="L88" i="1"/>
  <c r="AI76" i="1" l="1"/>
  <c r="AK75" i="1"/>
  <c r="AC78" i="1"/>
  <c r="D90" i="1"/>
  <c r="L89" i="1"/>
  <c r="AI77" i="1" l="1"/>
  <c r="AK76" i="1"/>
  <c r="AC79" i="1"/>
  <c r="D91" i="1"/>
  <c r="L90" i="1"/>
  <c r="AI78" i="1" l="1"/>
  <c r="AK77" i="1"/>
  <c r="AC80" i="1"/>
  <c r="D92" i="1"/>
  <c r="L91" i="1"/>
  <c r="AI79" i="1" l="1"/>
  <c r="AK78" i="1"/>
  <c r="AC81" i="1"/>
  <c r="D93" i="1"/>
  <c r="L92" i="1"/>
  <c r="AI80" i="1" l="1"/>
  <c r="AK79" i="1"/>
  <c r="AC82" i="1"/>
  <c r="D94" i="1"/>
  <c r="L93" i="1"/>
  <c r="AI81" i="1" l="1"/>
  <c r="AK80" i="1"/>
  <c r="AC83" i="1"/>
  <c r="D95" i="1"/>
  <c r="L94" i="1"/>
  <c r="AI82" i="1" l="1"/>
  <c r="AK81" i="1"/>
  <c r="AC84" i="1"/>
  <c r="D96" i="1"/>
  <c r="L95" i="1"/>
  <c r="AI83" i="1" l="1"/>
  <c r="AK82" i="1"/>
  <c r="AC85" i="1"/>
  <c r="D97" i="1"/>
  <c r="L96" i="1"/>
  <c r="AI84" i="1" l="1"/>
  <c r="AK83" i="1"/>
  <c r="AC86" i="1"/>
  <c r="D98" i="1"/>
  <c r="L97" i="1"/>
  <c r="AI85" i="1" l="1"/>
  <c r="AK84" i="1"/>
  <c r="AC87" i="1"/>
  <c r="D99" i="1"/>
  <c r="L98" i="1"/>
  <c r="AI86" i="1" l="1"/>
  <c r="AK85" i="1"/>
  <c r="AC88" i="1"/>
  <c r="D100" i="1"/>
  <c r="L99" i="1"/>
  <c r="AI87" i="1" l="1"/>
  <c r="AK86" i="1"/>
  <c r="AC89" i="1"/>
  <c r="D101" i="1"/>
  <c r="L100" i="1"/>
  <c r="AI88" i="1" l="1"/>
  <c r="AK87" i="1"/>
  <c r="AC90" i="1"/>
  <c r="D102" i="1"/>
  <c r="L101" i="1"/>
  <c r="AI89" i="1" l="1"/>
  <c r="AK88" i="1"/>
  <c r="AC91" i="1"/>
  <c r="D103" i="1"/>
  <c r="L102" i="1"/>
  <c r="AI90" i="1" l="1"/>
  <c r="AK89" i="1"/>
  <c r="AC92" i="1"/>
  <c r="D104" i="1"/>
  <c r="L103" i="1"/>
  <c r="AI91" i="1" l="1"/>
  <c r="AK90" i="1"/>
  <c r="AC93" i="1"/>
  <c r="D105" i="1"/>
  <c r="L104" i="1"/>
  <c r="AI92" i="1" l="1"/>
  <c r="AK91" i="1"/>
  <c r="AC94" i="1"/>
  <c r="D106" i="1"/>
  <c r="L105" i="1"/>
  <c r="AI93" i="1" l="1"/>
  <c r="AK92" i="1"/>
  <c r="AC95" i="1"/>
  <c r="D107" i="1"/>
  <c r="L106" i="1"/>
  <c r="AI94" i="1" l="1"/>
  <c r="AK93" i="1"/>
  <c r="AC96" i="1"/>
  <c r="D108" i="1"/>
  <c r="L107" i="1"/>
  <c r="AI95" i="1" l="1"/>
  <c r="AK94" i="1"/>
  <c r="AC97" i="1"/>
  <c r="D109" i="1"/>
  <c r="L108" i="1"/>
  <c r="AI96" i="1" l="1"/>
  <c r="AK95" i="1"/>
  <c r="AC98" i="1"/>
  <c r="D110" i="1"/>
  <c r="L109" i="1"/>
  <c r="AI97" i="1" l="1"/>
  <c r="AK96" i="1"/>
  <c r="AC99" i="1"/>
  <c r="D111" i="1"/>
  <c r="L110" i="1"/>
  <c r="AI98" i="1" l="1"/>
  <c r="AK97" i="1"/>
  <c r="AC100" i="1"/>
  <c r="D112" i="1"/>
  <c r="L111" i="1"/>
  <c r="AI99" i="1" l="1"/>
  <c r="AK98" i="1"/>
  <c r="AC101" i="1"/>
  <c r="D113" i="1"/>
  <c r="L112" i="1"/>
  <c r="AI100" i="1" l="1"/>
  <c r="AK99" i="1"/>
  <c r="AC102" i="1"/>
  <c r="D114" i="1"/>
  <c r="L113" i="1"/>
  <c r="AI101" i="1" l="1"/>
  <c r="AK100" i="1"/>
  <c r="AC103" i="1"/>
  <c r="D115" i="1"/>
  <c r="L114" i="1"/>
  <c r="AI102" i="1" l="1"/>
  <c r="AK101" i="1"/>
  <c r="AC104" i="1"/>
  <c r="D116" i="1"/>
  <c r="L115" i="1"/>
  <c r="AI103" i="1" l="1"/>
  <c r="AK102" i="1"/>
  <c r="AC105" i="1"/>
  <c r="D117" i="1"/>
  <c r="L116" i="1"/>
  <c r="AI104" i="1" l="1"/>
  <c r="AK103" i="1"/>
  <c r="AC106" i="1"/>
  <c r="D118" i="1"/>
  <c r="L117" i="1"/>
  <c r="AI105" i="1" l="1"/>
  <c r="AK104" i="1"/>
  <c r="AC107" i="1"/>
  <c r="D119" i="1"/>
  <c r="L118" i="1"/>
  <c r="AI106" i="1" l="1"/>
  <c r="AK105" i="1"/>
  <c r="AC108" i="1"/>
  <c r="D120" i="1"/>
  <c r="L119" i="1"/>
  <c r="AI107" i="1" l="1"/>
  <c r="AK106" i="1"/>
  <c r="AC109" i="1"/>
  <c r="D121" i="1"/>
  <c r="L120" i="1"/>
  <c r="AI108" i="1" l="1"/>
  <c r="AK107" i="1"/>
  <c r="AC110" i="1"/>
  <c r="D122" i="1"/>
  <c r="L121" i="1"/>
  <c r="AI109" i="1" l="1"/>
  <c r="AK108" i="1"/>
  <c r="AC111" i="1"/>
  <c r="D123" i="1"/>
  <c r="L122" i="1"/>
  <c r="AI110" i="1" l="1"/>
  <c r="AK109" i="1"/>
  <c r="AC112" i="1"/>
  <c r="D124" i="1"/>
  <c r="L123" i="1"/>
  <c r="AI111" i="1" l="1"/>
  <c r="AK110" i="1"/>
  <c r="AC113" i="1"/>
  <c r="D125" i="1"/>
  <c r="L124" i="1"/>
  <c r="AI112" i="1" l="1"/>
  <c r="AK111" i="1"/>
  <c r="AC114" i="1"/>
  <c r="D126" i="1"/>
  <c r="L125" i="1"/>
  <c r="AI113" i="1" l="1"/>
  <c r="AK112" i="1"/>
  <c r="AC115" i="1"/>
  <c r="D127" i="1"/>
  <c r="L126" i="1"/>
  <c r="AI114" i="1" l="1"/>
  <c r="AK113" i="1"/>
  <c r="AC116" i="1"/>
  <c r="D128" i="1"/>
  <c r="L127" i="1"/>
  <c r="AI115" i="1" l="1"/>
  <c r="AK114" i="1"/>
  <c r="AC117" i="1"/>
  <c r="D129" i="1"/>
  <c r="L128" i="1"/>
  <c r="AI116" i="1" l="1"/>
  <c r="AK115" i="1"/>
  <c r="AC118" i="1"/>
  <c r="D130" i="1"/>
  <c r="L129" i="1"/>
  <c r="AI117" i="1" l="1"/>
  <c r="AK116" i="1"/>
  <c r="AC119" i="1"/>
  <c r="D131" i="1"/>
  <c r="L130" i="1"/>
  <c r="AI118" i="1" l="1"/>
  <c r="AK117" i="1"/>
  <c r="AC120" i="1"/>
  <c r="D132" i="1"/>
  <c r="L131" i="1"/>
  <c r="AI119" i="1" l="1"/>
  <c r="AK118" i="1"/>
  <c r="AC121" i="1"/>
  <c r="D133" i="1"/>
  <c r="L132" i="1"/>
  <c r="AI120" i="1" l="1"/>
  <c r="AK119" i="1"/>
  <c r="AC122" i="1"/>
  <c r="D134" i="1"/>
  <c r="L133" i="1"/>
  <c r="AI121" i="1" l="1"/>
  <c r="AK120" i="1"/>
  <c r="AC123" i="1"/>
  <c r="D135" i="1"/>
  <c r="L134" i="1"/>
  <c r="AI122" i="1" l="1"/>
  <c r="AK121" i="1"/>
  <c r="AC124" i="1"/>
  <c r="D136" i="1"/>
  <c r="L135" i="1"/>
  <c r="AI123" i="1" l="1"/>
  <c r="AK122" i="1"/>
  <c r="AC125" i="1"/>
  <c r="D137" i="1"/>
  <c r="L136" i="1"/>
  <c r="AI124" i="1" l="1"/>
  <c r="AK123" i="1"/>
  <c r="AC126" i="1"/>
  <c r="D138" i="1"/>
  <c r="L137" i="1"/>
  <c r="AI125" i="1" l="1"/>
  <c r="AK124" i="1"/>
  <c r="AC127" i="1"/>
  <c r="D139" i="1"/>
  <c r="L138" i="1"/>
  <c r="AI126" i="1" l="1"/>
  <c r="AK125" i="1"/>
  <c r="AC128" i="1"/>
  <c r="D140" i="1"/>
  <c r="L139" i="1"/>
  <c r="AI127" i="1" l="1"/>
  <c r="AK126" i="1"/>
  <c r="AC129" i="1"/>
  <c r="D141" i="1"/>
  <c r="L140" i="1"/>
  <c r="AI128" i="1" l="1"/>
  <c r="AK127" i="1"/>
  <c r="AC130" i="1"/>
  <c r="D142" i="1"/>
  <c r="L141" i="1"/>
  <c r="AI129" i="1" l="1"/>
  <c r="AK128" i="1"/>
  <c r="AC131" i="1"/>
  <c r="D143" i="1"/>
  <c r="L142" i="1"/>
  <c r="AI130" i="1" l="1"/>
  <c r="AK129" i="1"/>
  <c r="AC132" i="1"/>
  <c r="D144" i="1"/>
  <c r="L143" i="1"/>
  <c r="AI131" i="1" l="1"/>
  <c r="AK130" i="1"/>
  <c r="AC133" i="1"/>
  <c r="D145" i="1"/>
  <c r="L144" i="1"/>
  <c r="AI132" i="1" l="1"/>
  <c r="AK131" i="1"/>
  <c r="AC134" i="1"/>
  <c r="D146" i="1"/>
  <c r="L145" i="1"/>
  <c r="AI133" i="1" l="1"/>
  <c r="AK132" i="1"/>
  <c r="AC135" i="1"/>
  <c r="D147" i="1"/>
  <c r="L146" i="1"/>
  <c r="AI134" i="1" l="1"/>
  <c r="AK133" i="1"/>
  <c r="AC136" i="1"/>
  <c r="D148" i="1"/>
  <c r="L147" i="1"/>
  <c r="AI135" i="1" l="1"/>
  <c r="AK134" i="1"/>
  <c r="AC137" i="1"/>
  <c r="D149" i="1"/>
  <c r="L148" i="1"/>
  <c r="AI136" i="1" l="1"/>
  <c r="AK135" i="1"/>
  <c r="AC138" i="1"/>
  <c r="D150" i="1"/>
  <c r="L149" i="1"/>
  <c r="AI137" i="1" l="1"/>
  <c r="AK136" i="1"/>
  <c r="AC139" i="1"/>
  <c r="D151" i="1"/>
  <c r="L150" i="1"/>
  <c r="AI138" i="1" l="1"/>
  <c r="AK137" i="1"/>
  <c r="AC140" i="1"/>
  <c r="D152" i="1"/>
  <c r="L151" i="1"/>
  <c r="AI139" i="1" l="1"/>
  <c r="AK138" i="1"/>
  <c r="AC141" i="1"/>
  <c r="D153" i="1"/>
  <c r="L152" i="1"/>
  <c r="AI140" i="1" l="1"/>
  <c r="AK139" i="1"/>
  <c r="AC142" i="1"/>
  <c r="D154" i="1"/>
  <c r="L153" i="1"/>
  <c r="AI141" i="1" l="1"/>
  <c r="AK140" i="1"/>
  <c r="AC143" i="1"/>
  <c r="D155" i="1"/>
  <c r="L154" i="1"/>
  <c r="AI142" i="1" l="1"/>
  <c r="AK141" i="1"/>
  <c r="AC144" i="1"/>
  <c r="D156" i="1"/>
  <c r="L155" i="1"/>
  <c r="AI143" i="1" l="1"/>
  <c r="AK142" i="1"/>
  <c r="AC145" i="1"/>
  <c r="D157" i="1"/>
  <c r="L156" i="1"/>
  <c r="AI144" i="1" l="1"/>
  <c r="AK143" i="1"/>
  <c r="AC146" i="1"/>
  <c r="D158" i="1"/>
  <c r="L157" i="1"/>
  <c r="AI145" i="1" l="1"/>
  <c r="AK144" i="1"/>
  <c r="AC147" i="1"/>
  <c r="D159" i="1"/>
  <c r="L158" i="1"/>
  <c r="AI146" i="1" l="1"/>
  <c r="AK145" i="1"/>
  <c r="AC148" i="1"/>
  <c r="D160" i="1"/>
  <c r="L159" i="1"/>
  <c r="AI147" i="1" l="1"/>
  <c r="AK146" i="1"/>
  <c r="AC149" i="1"/>
  <c r="D161" i="1"/>
  <c r="L160" i="1"/>
  <c r="AI148" i="1" l="1"/>
  <c r="AK147" i="1"/>
  <c r="AC150" i="1"/>
  <c r="D162" i="1"/>
  <c r="L161" i="1"/>
  <c r="AI149" i="1" l="1"/>
  <c r="AK148" i="1"/>
  <c r="AC151" i="1"/>
  <c r="D163" i="1"/>
  <c r="L162" i="1"/>
  <c r="AI150" i="1" l="1"/>
  <c r="AK149" i="1"/>
  <c r="AC152" i="1"/>
  <c r="D164" i="1"/>
  <c r="L163" i="1"/>
  <c r="AI151" i="1" l="1"/>
  <c r="AK150" i="1"/>
  <c r="AC153" i="1"/>
  <c r="D165" i="1"/>
  <c r="L164" i="1"/>
  <c r="AI152" i="1" l="1"/>
  <c r="AK151" i="1"/>
  <c r="AC154" i="1"/>
  <c r="D166" i="1"/>
  <c r="L165" i="1"/>
  <c r="AI153" i="1" l="1"/>
  <c r="AK152" i="1"/>
  <c r="AC155" i="1"/>
  <c r="D167" i="1"/>
  <c r="L166" i="1"/>
  <c r="AI154" i="1" l="1"/>
  <c r="AK153" i="1"/>
  <c r="AC156" i="1"/>
  <c r="D168" i="1"/>
  <c r="L167" i="1"/>
  <c r="AI155" i="1" l="1"/>
  <c r="AK154" i="1"/>
  <c r="AC157" i="1"/>
  <c r="D169" i="1"/>
  <c r="L168" i="1"/>
  <c r="AI156" i="1" l="1"/>
  <c r="AK155" i="1"/>
  <c r="AC158" i="1"/>
  <c r="D170" i="1"/>
  <c r="L169" i="1"/>
  <c r="AI157" i="1" l="1"/>
  <c r="AK156" i="1"/>
  <c r="AC159" i="1"/>
  <c r="D171" i="1"/>
  <c r="L170" i="1"/>
  <c r="AI158" i="1" l="1"/>
  <c r="AK157" i="1"/>
  <c r="AC160" i="1"/>
  <c r="D172" i="1"/>
  <c r="L171" i="1"/>
  <c r="AI159" i="1" l="1"/>
  <c r="AK158" i="1"/>
  <c r="AC161" i="1"/>
  <c r="D173" i="1"/>
  <c r="L172" i="1"/>
  <c r="AI160" i="1" l="1"/>
  <c r="AK159" i="1"/>
  <c r="AC162" i="1"/>
  <c r="D174" i="1"/>
  <c r="L173" i="1"/>
  <c r="AI161" i="1" l="1"/>
  <c r="AK160" i="1"/>
  <c r="AC163" i="1"/>
  <c r="D175" i="1"/>
  <c r="L174" i="1"/>
  <c r="AI162" i="1" l="1"/>
  <c r="AK161" i="1"/>
  <c r="AC164" i="1"/>
  <c r="D176" i="1"/>
  <c r="L175" i="1"/>
  <c r="AI163" i="1" l="1"/>
  <c r="AK162" i="1"/>
  <c r="AC165" i="1"/>
  <c r="D177" i="1"/>
  <c r="L176" i="1"/>
  <c r="AI164" i="1" l="1"/>
  <c r="AK163" i="1"/>
  <c r="AC166" i="1"/>
  <c r="D178" i="1"/>
  <c r="L177" i="1"/>
  <c r="AI165" i="1" l="1"/>
  <c r="AK164" i="1"/>
  <c r="AC167" i="1"/>
  <c r="D179" i="1"/>
  <c r="L178" i="1"/>
  <c r="AI166" i="1" l="1"/>
  <c r="AK165" i="1"/>
  <c r="AC168" i="1"/>
  <c r="D180" i="1"/>
  <c r="L179" i="1"/>
  <c r="AI167" i="1" l="1"/>
  <c r="AK166" i="1"/>
  <c r="AC169" i="1"/>
  <c r="D181" i="1"/>
  <c r="L180" i="1"/>
  <c r="AI168" i="1" l="1"/>
  <c r="AK167" i="1"/>
  <c r="AC170" i="1"/>
  <c r="D182" i="1"/>
  <c r="L181" i="1"/>
  <c r="AI169" i="1" l="1"/>
  <c r="AK168" i="1"/>
  <c r="AC171" i="1"/>
  <c r="D183" i="1"/>
  <c r="L182" i="1"/>
  <c r="AI170" i="1" l="1"/>
  <c r="AK169" i="1"/>
  <c r="AC172" i="1"/>
  <c r="D184" i="1"/>
  <c r="L183" i="1"/>
  <c r="AI171" i="1" l="1"/>
  <c r="AK170" i="1"/>
  <c r="AC173" i="1"/>
  <c r="D185" i="1"/>
  <c r="L184" i="1"/>
  <c r="AI172" i="1" l="1"/>
  <c r="AK171" i="1"/>
  <c r="AC174" i="1"/>
  <c r="D186" i="1"/>
  <c r="L185" i="1"/>
  <c r="AI173" i="1" l="1"/>
  <c r="AK172" i="1"/>
  <c r="AC175" i="1"/>
  <c r="D187" i="1"/>
  <c r="L186" i="1"/>
  <c r="AI174" i="1" l="1"/>
  <c r="AK173" i="1"/>
  <c r="AC176" i="1"/>
  <c r="D188" i="1"/>
  <c r="L187" i="1"/>
  <c r="AI175" i="1" l="1"/>
  <c r="AK174" i="1"/>
  <c r="AC177" i="1"/>
  <c r="D189" i="1"/>
  <c r="L188" i="1"/>
  <c r="AI176" i="1" l="1"/>
  <c r="AK175" i="1"/>
  <c r="AC178" i="1"/>
  <c r="D190" i="1"/>
  <c r="L189" i="1"/>
  <c r="AI177" i="1" l="1"/>
  <c r="AK176" i="1"/>
  <c r="AC179" i="1"/>
  <c r="D191" i="1"/>
  <c r="L190" i="1"/>
  <c r="AI178" i="1" l="1"/>
  <c r="AK177" i="1"/>
  <c r="AC180" i="1"/>
  <c r="D192" i="1"/>
  <c r="L191" i="1"/>
  <c r="AI179" i="1" l="1"/>
  <c r="AK178" i="1"/>
  <c r="AC181" i="1"/>
  <c r="D193" i="1"/>
  <c r="L192" i="1"/>
  <c r="AI180" i="1" l="1"/>
  <c r="AK179" i="1"/>
  <c r="AC182" i="1"/>
  <c r="D194" i="1"/>
  <c r="L193" i="1"/>
  <c r="AI181" i="1" l="1"/>
  <c r="AK180" i="1"/>
  <c r="AC183" i="1"/>
  <c r="D195" i="1"/>
  <c r="L194" i="1"/>
  <c r="AI182" i="1" l="1"/>
  <c r="AK181" i="1"/>
  <c r="AC184" i="1"/>
  <c r="D196" i="1"/>
  <c r="L195" i="1"/>
  <c r="AI183" i="1" l="1"/>
  <c r="AK182" i="1"/>
  <c r="AC185" i="1"/>
  <c r="D197" i="1"/>
  <c r="L196" i="1"/>
  <c r="AI184" i="1" l="1"/>
  <c r="AK183" i="1"/>
  <c r="AC186" i="1"/>
  <c r="D198" i="1"/>
  <c r="L197" i="1"/>
  <c r="AI185" i="1" l="1"/>
  <c r="AK184" i="1"/>
  <c r="AC187" i="1"/>
  <c r="D199" i="1"/>
  <c r="L198" i="1"/>
  <c r="AI186" i="1" l="1"/>
  <c r="AK185" i="1"/>
  <c r="AC188" i="1"/>
  <c r="D200" i="1"/>
  <c r="L199" i="1"/>
  <c r="AI187" i="1" l="1"/>
  <c r="AK186" i="1"/>
  <c r="AC189" i="1"/>
  <c r="D201" i="1"/>
  <c r="L200" i="1"/>
  <c r="AI188" i="1" l="1"/>
  <c r="AK187" i="1"/>
  <c r="AC190" i="1"/>
  <c r="D202" i="1"/>
  <c r="L201" i="1"/>
  <c r="AI189" i="1" l="1"/>
  <c r="AK188" i="1"/>
  <c r="AC191" i="1"/>
  <c r="D203" i="1"/>
  <c r="L202" i="1"/>
  <c r="AI190" i="1" l="1"/>
  <c r="AK189" i="1"/>
  <c r="AC192" i="1"/>
  <c r="D204" i="1"/>
  <c r="L203" i="1"/>
  <c r="AI191" i="1" l="1"/>
  <c r="AK190" i="1"/>
  <c r="AC193" i="1"/>
  <c r="D205" i="1"/>
  <c r="L204" i="1"/>
  <c r="AI192" i="1" l="1"/>
  <c r="AK191" i="1"/>
  <c r="AC194" i="1"/>
  <c r="D206" i="1"/>
  <c r="L205" i="1"/>
  <c r="AI193" i="1" l="1"/>
  <c r="AK192" i="1"/>
  <c r="AC195" i="1"/>
  <c r="D207" i="1"/>
  <c r="L206" i="1"/>
  <c r="AI194" i="1" l="1"/>
  <c r="AK193" i="1"/>
  <c r="AC196" i="1"/>
  <c r="D208" i="1"/>
  <c r="L207" i="1"/>
  <c r="AI195" i="1" l="1"/>
  <c r="AK194" i="1"/>
  <c r="AC197" i="1"/>
  <c r="D209" i="1"/>
  <c r="L208" i="1"/>
  <c r="AI196" i="1" l="1"/>
  <c r="AK195" i="1"/>
  <c r="AC198" i="1"/>
  <c r="D210" i="1"/>
  <c r="L209" i="1"/>
  <c r="AI197" i="1" l="1"/>
  <c r="AK196" i="1"/>
  <c r="AC199" i="1"/>
  <c r="D211" i="1"/>
  <c r="L210" i="1"/>
  <c r="AI198" i="1" l="1"/>
  <c r="AK197" i="1"/>
  <c r="AC200" i="1"/>
  <c r="D212" i="1"/>
  <c r="L211" i="1"/>
  <c r="AI199" i="1" l="1"/>
  <c r="AK198" i="1"/>
  <c r="AC201" i="1"/>
  <c r="D213" i="1"/>
  <c r="L212" i="1"/>
  <c r="AI200" i="1" l="1"/>
  <c r="AK199" i="1"/>
  <c r="AC202" i="1"/>
  <c r="D214" i="1"/>
  <c r="L213" i="1"/>
  <c r="AI201" i="1" l="1"/>
  <c r="AK200" i="1"/>
  <c r="AC203" i="1"/>
  <c r="D215" i="1"/>
  <c r="L214" i="1"/>
  <c r="AI202" i="1" l="1"/>
  <c r="AK201" i="1"/>
  <c r="AC204" i="1"/>
  <c r="D216" i="1"/>
  <c r="L215" i="1"/>
  <c r="AI203" i="1" l="1"/>
  <c r="AK202" i="1"/>
  <c r="AC205" i="1"/>
  <c r="D217" i="1"/>
  <c r="L216" i="1"/>
  <c r="AI204" i="1" l="1"/>
  <c r="AK203" i="1"/>
  <c r="AC206" i="1"/>
  <c r="D218" i="1"/>
  <c r="L217" i="1"/>
  <c r="AI205" i="1" l="1"/>
  <c r="AK204" i="1"/>
  <c r="AC207" i="1"/>
  <c r="D219" i="1"/>
  <c r="L218" i="1"/>
  <c r="AI206" i="1" l="1"/>
  <c r="AK205" i="1"/>
  <c r="AC208" i="1"/>
  <c r="D220" i="1"/>
  <c r="L219" i="1"/>
  <c r="AI207" i="1" l="1"/>
  <c r="AK206" i="1"/>
  <c r="AC209" i="1"/>
  <c r="D221" i="1"/>
  <c r="L220" i="1"/>
  <c r="AI208" i="1" l="1"/>
  <c r="AK207" i="1"/>
  <c r="AC210" i="1"/>
  <c r="D222" i="1"/>
  <c r="L221" i="1"/>
  <c r="AI209" i="1" l="1"/>
  <c r="AK208" i="1"/>
  <c r="AC211" i="1"/>
  <c r="D223" i="1"/>
  <c r="L222" i="1"/>
  <c r="AI210" i="1" l="1"/>
  <c r="AK209" i="1"/>
  <c r="AC212" i="1"/>
  <c r="D224" i="1"/>
  <c r="L223" i="1"/>
  <c r="AI211" i="1" l="1"/>
  <c r="AK210" i="1"/>
  <c r="AC213" i="1"/>
  <c r="D225" i="1"/>
  <c r="L224" i="1"/>
  <c r="AI212" i="1" l="1"/>
  <c r="AK211" i="1"/>
  <c r="AC214" i="1"/>
  <c r="D226" i="1"/>
  <c r="L225" i="1"/>
  <c r="AI213" i="1" l="1"/>
  <c r="AK212" i="1"/>
  <c r="AC215" i="1"/>
  <c r="D227" i="1"/>
  <c r="L226" i="1"/>
  <c r="AI214" i="1" l="1"/>
  <c r="AK213" i="1"/>
  <c r="AC216" i="1"/>
  <c r="D228" i="1"/>
  <c r="L227" i="1"/>
  <c r="AI215" i="1" l="1"/>
  <c r="AK214" i="1"/>
  <c r="AC217" i="1"/>
  <c r="D229" i="1"/>
  <c r="L228" i="1"/>
  <c r="AI216" i="1" l="1"/>
  <c r="AK215" i="1"/>
  <c r="AC218" i="1"/>
  <c r="D230" i="1"/>
  <c r="L229" i="1"/>
  <c r="AI217" i="1" l="1"/>
  <c r="AK216" i="1"/>
  <c r="AC219" i="1"/>
  <c r="D231" i="1"/>
  <c r="L230" i="1"/>
  <c r="AI218" i="1" l="1"/>
  <c r="AK217" i="1"/>
  <c r="AC220" i="1"/>
  <c r="D232" i="1"/>
  <c r="L231" i="1"/>
  <c r="AI219" i="1" l="1"/>
  <c r="AK218" i="1"/>
  <c r="AC221" i="1"/>
  <c r="D233" i="1"/>
  <c r="L232" i="1"/>
  <c r="AI220" i="1" l="1"/>
  <c r="AK219" i="1"/>
  <c r="AC222" i="1"/>
  <c r="D234" i="1"/>
  <c r="L233" i="1"/>
  <c r="AI221" i="1" l="1"/>
  <c r="AK220" i="1"/>
  <c r="AC223" i="1"/>
  <c r="D235" i="1"/>
  <c r="L234" i="1"/>
  <c r="AI222" i="1" l="1"/>
  <c r="AK221" i="1"/>
  <c r="AC224" i="1"/>
  <c r="D236" i="1"/>
  <c r="L235" i="1"/>
  <c r="AI223" i="1" l="1"/>
  <c r="AK222" i="1"/>
  <c r="AC225" i="1"/>
  <c r="D237" i="1"/>
  <c r="L236" i="1"/>
  <c r="AI224" i="1" l="1"/>
  <c r="AK223" i="1"/>
  <c r="AC226" i="1"/>
  <c r="D238" i="1"/>
  <c r="L237" i="1"/>
  <c r="AI225" i="1" l="1"/>
  <c r="AK224" i="1"/>
  <c r="AC227" i="1"/>
  <c r="D239" i="1"/>
  <c r="L238" i="1"/>
  <c r="AI226" i="1" l="1"/>
  <c r="AK225" i="1"/>
  <c r="AC228" i="1"/>
  <c r="D240" i="1"/>
  <c r="L239" i="1"/>
  <c r="AI227" i="1" l="1"/>
  <c r="AK226" i="1"/>
  <c r="AC229" i="1"/>
  <c r="D241" i="1"/>
  <c r="L240" i="1"/>
  <c r="AI228" i="1" l="1"/>
  <c r="AK227" i="1"/>
  <c r="AC230" i="1"/>
  <c r="D242" i="1"/>
  <c r="L241" i="1"/>
  <c r="AI229" i="1" l="1"/>
  <c r="AK228" i="1"/>
  <c r="AC231" i="1"/>
  <c r="D243" i="1"/>
  <c r="L242" i="1"/>
  <c r="AI230" i="1" l="1"/>
  <c r="AK229" i="1"/>
  <c r="AC232" i="1"/>
  <c r="D244" i="1"/>
  <c r="L243" i="1"/>
  <c r="AI231" i="1" l="1"/>
  <c r="AK230" i="1"/>
  <c r="AC233" i="1"/>
  <c r="D245" i="1"/>
  <c r="L244" i="1"/>
  <c r="AI232" i="1" l="1"/>
  <c r="AK231" i="1"/>
  <c r="AC234" i="1"/>
  <c r="D246" i="1"/>
  <c r="L245" i="1"/>
  <c r="AI233" i="1" l="1"/>
  <c r="AK232" i="1"/>
  <c r="AC235" i="1"/>
  <c r="D247" i="1"/>
  <c r="L246" i="1"/>
  <c r="AI234" i="1" l="1"/>
  <c r="AK233" i="1"/>
  <c r="AC236" i="1"/>
  <c r="D248" i="1"/>
  <c r="L247" i="1"/>
  <c r="AI235" i="1" l="1"/>
  <c r="AK234" i="1"/>
  <c r="AC237" i="1"/>
  <c r="D249" i="1"/>
  <c r="L248" i="1"/>
  <c r="AI236" i="1" l="1"/>
  <c r="AK235" i="1"/>
  <c r="AC238" i="1"/>
  <c r="D250" i="1"/>
  <c r="L249" i="1"/>
  <c r="AI237" i="1" l="1"/>
  <c r="AK236" i="1"/>
  <c r="AC239" i="1"/>
  <c r="D251" i="1"/>
  <c r="L250" i="1"/>
  <c r="AI238" i="1" l="1"/>
  <c r="AK237" i="1"/>
  <c r="AC240" i="1"/>
  <c r="D252" i="1"/>
  <c r="L251" i="1"/>
  <c r="AI239" i="1" l="1"/>
  <c r="AK238" i="1"/>
  <c r="AC241" i="1"/>
  <c r="D253" i="1"/>
  <c r="L252" i="1"/>
  <c r="AI240" i="1" l="1"/>
  <c r="AK239" i="1"/>
  <c r="AC242" i="1"/>
  <c r="D254" i="1"/>
  <c r="L253" i="1"/>
  <c r="AI241" i="1" l="1"/>
  <c r="AK240" i="1"/>
  <c r="AC243" i="1"/>
  <c r="D255" i="1"/>
  <c r="L254" i="1"/>
  <c r="AI242" i="1" l="1"/>
  <c r="AK241" i="1"/>
  <c r="AC244" i="1"/>
  <c r="D256" i="1"/>
  <c r="L255" i="1"/>
  <c r="AI243" i="1" l="1"/>
  <c r="AK242" i="1"/>
  <c r="AC245" i="1"/>
  <c r="D257" i="1"/>
  <c r="L256" i="1"/>
  <c r="AI244" i="1" l="1"/>
  <c r="AK243" i="1"/>
  <c r="AC246" i="1"/>
  <c r="D258" i="1"/>
  <c r="L257" i="1"/>
  <c r="AI245" i="1" l="1"/>
  <c r="AK244" i="1"/>
  <c r="AC247" i="1"/>
  <c r="D259" i="1"/>
  <c r="L258" i="1"/>
  <c r="AI246" i="1" l="1"/>
  <c r="AK245" i="1"/>
  <c r="AC248" i="1"/>
  <c r="D260" i="1"/>
  <c r="L259" i="1"/>
  <c r="AI247" i="1" l="1"/>
  <c r="AK246" i="1"/>
  <c r="AC249" i="1"/>
  <c r="D261" i="1"/>
  <c r="L260" i="1"/>
  <c r="AI248" i="1" l="1"/>
  <c r="AK247" i="1"/>
  <c r="AC250" i="1"/>
  <c r="D262" i="1"/>
  <c r="L261" i="1"/>
  <c r="AI249" i="1" l="1"/>
  <c r="AK248" i="1"/>
  <c r="AC251" i="1"/>
  <c r="D263" i="1"/>
  <c r="L262" i="1"/>
  <c r="AI250" i="1" l="1"/>
  <c r="AK249" i="1"/>
  <c r="AC252" i="1"/>
  <c r="D264" i="1"/>
  <c r="L263" i="1"/>
  <c r="AI251" i="1" l="1"/>
  <c r="AK250" i="1"/>
  <c r="AC253" i="1"/>
  <c r="D265" i="1"/>
  <c r="L264" i="1"/>
  <c r="AI252" i="1" l="1"/>
  <c r="AK251" i="1"/>
  <c r="AC254" i="1"/>
  <c r="D266" i="1"/>
  <c r="L265" i="1"/>
  <c r="AI253" i="1" l="1"/>
  <c r="AK252" i="1"/>
  <c r="AC255" i="1"/>
  <c r="D267" i="1"/>
  <c r="L266" i="1"/>
  <c r="AI254" i="1" l="1"/>
  <c r="AK253" i="1"/>
  <c r="AC256" i="1"/>
  <c r="D268" i="1"/>
  <c r="L267" i="1"/>
  <c r="AI255" i="1" l="1"/>
  <c r="AK254" i="1"/>
  <c r="AC257" i="1"/>
  <c r="D269" i="1"/>
  <c r="L268" i="1"/>
  <c r="AI256" i="1" l="1"/>
  <c r="AK255" i="1"/>
  <c r="AC258" i="1"/>
  <c r="D270" i="1"/>
  <c r="L269" i="1"/>
  <c r="AI257" i="1" l="1"/>
  <c r="AK256" i="1"/>
  <c r="AC259" i="1"/>
  <c r="D271" i="1"/>
  <c r="L270" i="1"/>
  <c r="AI258" i="1" l="1"/>
  <c r="AK257" i="1"/>
  <c r="AC260" i="1"/>
  <c r="D272" i="1"/>
  <c r="L271" i="1"/>
  <c r="AI259" i="1" l="1"/>
  <c r="AK258" i="1"/>
  <c r="AC261" i="1"/>
  <c r="D273" i="1"/>
  <c r="L272" i="1"/>
  <c r="AI260" i="1" l="1"/>
  <c r="AK259" i="1"/>
  <c r="AC262" i="1"/>
  <c r="D274" i="1"/>
  <c r="L273" i="1"/>
  <c r="AI261" i="1" l="1"/>
  <c r="AK260" i="1"/>
  <c r="AC263" i="1"/>
  <c r="D275" i="1"/>
  <c r="L274" i="1"/>
  <c r="AI262" i="1" l="1"/>
  <c r="AK261" i="1"/>
  <c r="AC264" i="1"/>
  <c r="D276" i="1"/>
  <c r="L275" i="1"/>
  <c r="AI263" i="1" l="1"/>
  <c r="AK262" i="1"/>
  <c r="AC265" i="1"/>
  <c r="D277" i="1"/>
  <c r="L276" i="1"/>
  <c r="AI264" i="1" l="1"/>
  <c r="AK263" i="1"/>
  <c r="AC266" i="1"/>
  <c r="D278" i="1"/>
  <c r="L277" i="1"/>
  <c r="AI265" i="1" l="1"/>
  <c r="AK264" i="1"/>
  <c r="AC267" i="1"/>
  <c r="D279" i="1"/>
  <c r="L278" i="1"/>
  <c r="AI266" i="1" l="1"/>
  <c r="AK265" i="1"/>
  <c r="AC268" i="1"/>
  <c r="D280" i="1"/>
  <c r="L279" i="1"/>
  <c r="AI267" i="1" l="1"/>
  <c r="AK266" i="1"/>
  <c r="AC269" i="1"/>
  <c r="D281" i="1"/>
  <c r="L280" i="1"/>
  <c r="AI268" i="1" l="1"/>
  <c r="AK267" i="1"/>
  <c r="AC270" i="1"/>
  <c r="D282" i="1"/>
  <c r="L281" i="1"/>
  <c r="AI269" i="1" l="1"/>
  <c r="AK268" i="1"/>
  <c r="AC271" i="1"/>
  <c r="D283" i="1"/>
  <c r="L282" i="1"/>
  <c r="AI270" i="1" l="1"/>
  <c r="AK269" i="1"/>
  <c r="AC272" i="1"/>
  <c r="D284" i="1"/>
  <c r="L283" i="1"/>
  <c r="AI271" i="1" l="1"/>
  <c r="AK270" i="1"/>
  <c r="AC273" i="1"/>
  <c r="D285" i="1"/>
  <c r="L284" i="1"/>
  <c r="AI272" i="1" l="1"/>
  <c r="AK271" i="1"/>
  <c r="AC274" i="1"/>
  <c r="D286" i="1"/>
  <c r="L285" i="1"/>
  <c r="AI273" i="1" l="1"/>
  <c r="AK272" i="1"/>
  <c r="AC275" i="1"/>
  <c r="D287" i="1"/>
  <c r="L286" i="1"/>
  <c r="AI274" i="1" l="1"/>
  <c r="AK273" i="1"/>
  <c r="AC276" i="1"/>
  <c r="D288" i="1"/>
  <c r="L287" i="1"/>
  <c r="AI275" i="1" l="1"/>
  <c r="AK274" i="1"/>
  <c r="AC277" i="1"/>
  <c r="D289" i="1"/>
  <c r="L288" i="1"/>
  <c r="AI276" i="1" l="1"/>
  <c r="AK275" i="1"/>
  <c r="AC278" i="1"/>
  <c r="D290" i="1"/>
  <c r="L289" i="1"/>
  <c r="AI277" i="1" l="1"/>
  <c r="AK276" i="1"/>
  <c r="AC279" i="1"/>
  <c r="D291" i="1"/>
  <c r="L290" i="1"/>
  <c r="AI278" i="1" l="1"/>
  <c r="AK277" i="1"/>
  <c r="AC280" i="1"/>
  <c r="D292" i="1"/>
  <c r="L291" i="1"/>
  <c r="AI279" i="1" l="1"/>
  <c r="AK278" i="1"/>
  <c r="AC281" i="1"/>
  <c r="D293" i="1"/>
  <c r="L292" i="1"/>
  <c r="AI280" i="1" l="1"/>
  <c r="AK279" i="1"/>
  <c r="AC282" i="1"/>
  <c r="D294" i="1"/>
  <c r="L293" i="1"/>
  <c r="AI281" i="1" l="1"/>
  <c r="AK280" i="1"/>
  <c r="AC283" i="1"/>
  <c r="D295" i="1"/>
  <c r="L294" i="1"/>
  <c r="AI282" i="1" l="1"/>
  <c r="AK281" i="1"/>
  <c r="AC284" i="1"/>
  <c r="D296" i="1"/>
  <c r="L295" i="1"/>
  <c r="AI283" i="1" l="1"/>
  <c r="AK282" i="1"/>
  <c r="AC285" i="1"/>
  <c r="D297" i="1"/>
  <c r="L296" i="1"/>
  <c r="AI284" i="1" l="1"/>
  <c r="AK283" i="1"/>
  <c r="AC286" i="1"/>
  <c r="D298" i="1"/>
  <c r="L297" i="1"/>
  <c r="AI285" i="1" l="1"/>
  <c r="AK284" i="1"/>
  <c r="AC287" i="1"/>
  <c r="D299" i="1"/>
  <c r="L298" i="1"/>
  <c r="AI286" i="1" l="1"/>
  <c r="AK285" i="1"/>
  <c r="AC288" i="1"/>
  <c r="D300" i="1"/>
  <c r="L299" i="1"/>
  <c r="AI287" i="1" l="1"/>
  <c r="AK286" i="1"/>
  <c r="AC289" i="1"/>
  <c r="D301" i="1"/>
  <c r="L300" i="1"/>
  <c r="AI288" i="1" l="1"/>
  <c r="AK287" i="1"/>
  <c r="AC290" i="1"/>
  <c r="D302" i="1"/>
  <c r="L301" i="1"/>
  <c r="AI289" i="1" l="1"/>
  <c r="AK288" i="1"/>
  <c r="AC291" i="1"/>
  <c r="D303" i="1"/>
  <c r="L302" i="1"/>
  <c r="AI290" i="1" l="1"/>
  <c r="AK289" i="1"/>
  <c r="AC292" i="1"/>
  <c r="D304" i="1"/>
  <c r="L303" i="1"/>
  <c r="AI291" i="1" l="1"/>
  <c r="AK290" i="1"/>
  <c r="AC293" i="1"/>
  <c r="D305" i="1"/>
  <c r="L304" i="1"/>
  <c r="AI292" i="1" l="1"/>
  <c r="AK291" i="1"/>
  <c r="AC294" i="1"/>
  <c r="D306" i="1"/>
  <c r="L305" i="1"/>
  <c r="AI293" i="1" l="1"/>
  <c r="AK292" i="1"/>
  <c r="AC295" i="1"/>
  <c r="D307" i="1"/>
  <c r="L306" i="1"/>
  <c r="AI294" i="1" l="1"/>
  <c r="AK293" i="1"/>
  <c r="AC296" i="1"/>
  <c r="D308" i="1"/>
  <c r="L307" i="1"/>
  <c r="AI295" i="1" l="1"/>
  <c r="AK294" i="1"/>
  <c r="AC297" i="1"/>
  <c r="D309" i="1"/>
  <c r="L308" i="1"/>
  <c r="AI296" i="1" l="1"/>
  <c r="AK295" i="1"/>
  <c r="AC298" i="1"/>
  <c r="D310" i="1"/>
  <c r="L309" i="1"/>
  <c r="AI297" i="1" l="1"/>
  <c r="AK296" i="1"/>
  <c r="AC299" i="1"/>
  <c r="D311" i="1"/>
  <c r="L310" i="1"/>
  <c r="AI298" i="1" l="1"/>
  <c r="AK297" i="1"/>
  <c r="AC300" i="1"/>
  <c r="D312" i="1"/>
  <c r="L311" i="1"/>
  <c r="AI299" i="1" l="1"/>
  <c r="AK298" i="1"/>
  <c r="AC301" i="1"/>
  <c r="D313" i="1"/>
  <c r="L312" i="1"/>
  <c r="AI300" i="1" l="1"/>
  <c r="AK299" i="1"/>
  <c r="AC302" i="1"/>
  <c r="D314" i="1"/>
  <c r="L313" i="1"/>
  <c r="AI301" i="1" l="1"/>
  <c r="AK300" i="1"/>
  <c r="AC303" i="1"/>
  <c r="D315" i="1"/>
  <c r="L314" i="1"/>
  <c r="AI302" i="1" l="1"/>
  <c r="AK301" i="1"/>
  <c r="AC304" i="1"/>
  <c r="D316" i="1"/>
  <c r="L315" i="1"/>
  <c r="AI303" i="1" l="1"/>
  <c r="AK302" i="1"/>
  <c r="AC305" i="1"/>
  <c r="D317" i="1"/>
  <c r="L316" i="1"/>
  <c r="AI304" i="1" l="1"/>
  <c r="AK303" i="1"/>
  <c r="AC306" i="1"/>
  <c r="D318" i="1"/>
  <c r="L317" i="1"/>
  <c r="AI305" i="1" l="1"/>
  <c r="AK304" i="1"/>
  <c r="AC307" i="1"/>
  <c r="D319" i="1"/>
  <c r="L318" i="1"/>
  <c r="AI306" i="1" l="1"/>
  <c r="AK305" i="1"/>
  <c r="AC308" i="1"/>
  <c r="D320" i="1"/>
  <c r="L319" i="1"/>
  <c r="AI307" i="1" l="1"/>
  <c r="AK306" i="1"/>
  <c r="AC309" i="1"/>
  <c r="D321" i="1"/>
  <c r="L320" i="1"/>
  <c r="AI308" i="1" l="1"/>
  <c r="AK307" i="1"/>
  <c r="AC310" i="1"/>
  <c r="D322" i="1"/>
  <c r="L321" i="1"/>
  <c r="AI309" i="1" l="1"/>
  <c r="AK308" i="1"/>
  <c r="AC311" i="1"/>
  <c r="D323" i="1"/>
  <c r="L322" i="1"/>
  <c r="AI310" i="1" l="1"/>
  <c r="AK309" i="1"/>
  <c r="AC312" i="1"/>
  <c r="D324" i="1"/>
  <c r="L323" i="1"/>
  <c r="AI311" i="1" l="1"/>
  <c r="AK310" i="1"/>
  <c r="AC313" i="1"/>
  <c r="D325" i="1"/>
  <c r="L324" i="1"/>
  <c r="AI312" i="1" l="1"/>
  <c r="AK311" i="1"/>
  <c r="AC314" i="1"/>
  <c r="D326" i="1"/>
  <c r="L325" i="1"/>
  <c r="AI313" i="1" l="1"/>
  <c r="AK312" i="1"/>
  <c r="AC315" i="1"/>
  <c r="D327" i="1"/>
  <c r="L326" i="1"/>
  <c r="AI314" i="1" l="1"/>
  <c r="AK313" i="1"/>
  <c r="AC316" i="1"/>
  <c r="D328" i="1"/>
  <c r="L327" i="1"/>
  <c r="AI315" i="1" l="1"/>
  <c r="AK314" i="1"/>
  <c r="AC317" i="1"/>
  <c r="D329" i="1"/>
  <c r="L328" i="1"/>
  <c r="AI316" i="1" l="1"/>
  <c r="AK315" i="1"/>
  <c r="AC318" i="1"/>
  <c r="D330" i="1"/>
  <c r="L329" i="1"/>
  <c r="AI317" i="1" l="1"/>
  <c r="AK316" i="1"/>
  <c r="AC319" i="1"/>
  <c r="D331" i="1"/>
  <c r="L330" i="1"/>
  <c r="AI318" i="1" l="1"/>
  <c r="AK317" i="1"/>
  <c r="AC320" i="1"/>
  <c r="D332" i="1"/>
  <c r="L331" i="1"/>
  <c r="AI319" i="1" l="1"/>
  <c r="AK318" i="1"/>
  <c r="AC321" i="1"/>
  <c r="D333" i="1"/>
  <c r="L332" i="1"/>
  <c r="AI320" i="1" l="1"/>
  <c r="AK319" i="1"/>
  <c r="AC322" i="1"/>
  <c r="D334" i="1"/>
  <c r="L333" i="1"/>
  <c r="AI321" i="1" l="1"/>
  <c r="AK320" i="1"/>
  <c r="AC323" i="1"/>
  <c r="D335" i="1"/>
  <c r="L334" i="1"/>
  <c r="AI322" i="1" l="1"/>
  <c r="AK321" i="1"/>
  <c r="AC324" i="1"/>
  <c r="D336" i="1"/>
  <c r="L335" i="1"/>
  <c r="AI323" i="1" l="1"/>
  <c r="AK322" i="1"/>
  <c r="AC325" i="1"/>
  <c r="D337" i="1"/>
  <c r="L336" i="1"/>
  <c r="AI324" i="1" l="1"/>
  <c r="AK323" i="1"/>
  <c r="AC326" i="1"/>
  <c r="D338" i="1"/>
  <c r="L337" i="1"/>
  <c r="AI325" i="1" l="1"/>
  <c r="AK324" i="1"/>
  <c r="AC327" i="1"/>
  <c r="D339" i="1"/>
  <c r="L338" i="1"/>
  <c r="AI326" i="1" l="1"/>
  <c r="AK325" i="1"/>
  <c r="AC328" i="1"/>
  <c r="D340" i="1"/>
  <c r="L339" i="1"/>
  <c r="AI327" i="1" l="1"/>
  <c r="AK326" i="1"/>
  <c r="AC329" i="1"/>
  <c r="D341" i="1"/>
  <c r="L340" i="1"/>
  <c r="AI328" i="1" l="1"/>
  <c r="AK327" i="1"/>
  <c r="AC330" i="1"/>
  <c r="D342" i="1"/>
  <c r="L341" i="1"/>
  <c r="AI329" i="1" l="1"/>
  <c r="AK328" i="1"/>
  <c r="AC331" i="1"/>
  <c r="D343" i="1"/>
  <c r="L342" i="1"/>
  <c r="AI330" i="1" l="1"/>
  <c r="AK329" i="1"/>
  <c r="AC332" i="1"/>
  <c r="D344" i="1"/>
  <c r="L343" i="1"/>
  <c r="AI331" i="1" l="1"/>
  <c r="AK330" i="1"/>
  <c r="AC333" i="1"/>
  <c r="D345" i="1"/>
  <c r="L344" i="1"/>
  <c r="AI332" i="1" l="1"/>
  <c r="AK331" i="1"/>
  <c r="AC334" i="1"/>
  <c r="D346" i="1"/>
  <c r="L345" i="1"/>
  <c r="AI333" i="1" l="1"/>
  <c r="AK332" i="1"/>
  <c r="AC335" i="1"/>
  <c r="D347" i="1"/>
  <c r="L346" i="1"/>
  <c r="AI334" i="1" l="1"/>
  <c r="AK333" i="1"/>
  <c r="AC336" i="1"/>
  <c r="D348" i="1"/>
  <c r="L347" i="1"/>
  <c r="AI335" i="1" l="1"/>
  <c r="AK334" i="1"/>
  <c r="AC337" i="1"/>
  <c r="D349" i="1"/>
  <c r="L348" i="1"/>
  <c r="AI336" i="1" l="1"/>
  <c r="AK335" i="1"/>
  <c r="AC338" i="1"/>
  <c r="D350" i="1"/>
  <c r="L349" i="1"/>
  <c r="AI337" i="1" l="1"/>
  <c r="AK336" i="1"/>
  <c r="AC339" i="1"/>
  <c r="D351" i="1"/>
  <c r="L350" i="1"/>
  <c r="AI338" i="1" l="1"/>
  <c r="AK337" i="1"/>
  <c r="AC340" i="1"/>
  <c r="D352" i="1"/>
  <c r="L351" i="1"/>
  <c r="AI339" i="1" l="1"/>
  <c r="AK338" i="1"/>
  <c r="AC341" i="1"/>
  <c r="D353" i="1"/>
  <c r="L352" i="1"/>
  <c r="AI340" i="1" l="1"/>
  <c r="AK339" i="1"/>
  <c r="AC342" i="1"/>
  <c r="D354" i="1"/>
  <c r="L353" i="1"/>
  <c r="AI341" i="1" l="1"/>
  <c r="AK340" i="1"/>
  <c r="AC343" i="1"/>
  <c r="D355" i="1"/>
  <c r="L354" i="1"/>
  <c r="AI342" i="1" l="1"/>
  <c r="AK341" i="1"/>
  <c r="AC344" i="1"/>
  <c r="D356" i="1"/>
  <c r="L355" i="1"/>
  <c r="AI343" i="1" l="1"/>
  <c r="AK342" i="1"/>
  <c r="AC345" i="1"/>
  <c r="D357" i="1"/>
  <c r="L356" i="1"/>
  <c r="AI344" i="1" l="1"/>
  <c r="AK343" i="1"/>
  <c r="AC346" i="1"/>
  <c r="D358" i="1"/>
  <c r="L357" i="1"/>
  <c r="AI345" i="1" l="1"/>
  <c r="AK344" i="1"/>
  <c r="AC347" i="1"/>
  <c r="D359" i="1"/>
  <c r="L358" i="1"/>
  <c r="AI346" i="1" l="1"/>
  <c r="AK345" i="1"/>
  <c r="AC348" i="1"/>
  <c r="D360" i="1"/>
  <c r="L359" i="1"/>
  <c r="AI347" i="1" l="1"/>
  <c r="AK346" i="1"/>
  <c r="AC349" i="1"/>
  <c r="D361" i="1"/>
  <c r="L360" i="1"/>
  <c r="AI348" i="1" l="1"/>
  <c r="AK347" i="1"/>
  <c r="AC350" i="1"/>
  <c r="D362" i="1"/>
  <c r="L361" i="1"/>
  <c r="AI349" i="1" l="1"/>
  <c r="AK348" i="1"/>
  <c r="AC351" i="1"/>
  <c r="D363" i="1"/>
  <c r="L362" i="1"/>
  <c r="AI350" i="1" l="1"/>
  <c r="AK349" i="1"/>
  <c r="AC352" i="1"/>
  <c r="D364" i="1"/>
  <c r="L363" i="1"/>
  <c r="AI351" i="1" l="1"/>
  <c r="AK350" i="1"/>
  <c r="AC353" i="1"/>
  <c r="D365" i="1"/>
  <c r="L364" i="1"/>
  <c r="AI352" i="1" l="1"/>
  <c r="AK351" i="1"/>
  <c r="AC354" i="1"/>
  <c r="D366" i="1"/>
  <c r="L365" i="1"/>
  <c r="AI353" i="1" l="1"/>
  <c r="AK352" i="1"/>
  <c r="AC355" i="1"/>
  <c r="D367" i="1"/>
  <c r="L366" i="1"/>
  <c r="AI354" i="1" l="1"/>
  <c r="AK353" i="1"/>
  <c r="AC356" i="1"/>
  <c r="D368" i="1"/>
  <c r="L367" i="1"/>
  <c r="AI355" i="1" l="1"/>
  <c r="AK354" i="1"/>
  <c r="AC357" i="1"/>
  <c r="D369" i="1"/>
  <c r="L368" i="1"/>
  <c r="AI356" i="1" l="1"/>
  <c r="AK355" i="1"/>
  <c r="AC358" i="1"/>
  <c r="D370" i="1"/>
  <c r="L369" i="1"/>
  <c r="AI357" i="1" l="1"/>
  <c r="AK356" i="1"/>
  <c r="AC359" i="1"/>
  <c r="D371" i="1"/>
  <c r="L370" i="1"/>
  <c r="AI358" i="1" l="1"/>
  <c r="AK357" i="1"/>
  <c r="AC360" i="1"/>
  <c r="D372" i="1"/>
  <c r="L371" i="1"/>
  <c r="AI359" i="1" l="1"/>
  <c r="AK358" i="1"/>
  <c r="AC361" i="1"/>
  <c r="D373" i="1"/>
  <c r="L372" i="1"/>
  <c r="AI360" i="1" l="1"/>
  <c r="AK359" i="1"/>
  <c r="AC362" i="1"/>
  <c r="D374" i="1"/>
  <c r="L373" i="1"/>
  <c r="AI361" i="1" l="1"/>
  <c r="AK360" i="1"/>
  <c r="AC363" i="1"/>
  <c r="D375" i="1"/>
  <c r="L374" i="1"/>
  <c r="AI362" i="1" l="1"/>
  <c r="AK361" i="1"/>
  <c r="AC364" i="1"/>
  <c r="D376" i="1"/>
  <c r="L375" i="1"/>
  <c r="AI363" i="1" l="1"/>
  <c r="AK362" i="1"/>
  <c r="AC365" i="1"/>
  <c r="D377" i="1"/>
  <c r="L376" i="1"/>
  <c r="AI364" i="1" l="1"/>
  <c r="AK363" i="1"/>
  <c r="AC366" i="1"/>
  <c r="D378" i="1"/>
  <c r="L377" i="1"/>
  <c r="AI365" i="1" l="1"/>
  <c r="AK364" i="1"/>
  <c r="AC367" i="1"/>
  <c r="D379" i="1"/>
  <c r="L378" i="1"/>
  <c r="AI366" i="1" l="1"/>
  <c r="AK365" i="1"/>
  <c r="AC368" i="1"/>
  <c r="D380" i="1"/>
  <c r="L379" i="1"/>
  <c r="AI367" i="1" l="1"/>
  <c r="AK366" i="1"/>
  <c r="AC369" i="1"/>
  <c r="D381" i="1"/>
  <c r="L380" i="1"/>
  <c r="AI368" i="1" l="1"/>
  <c r="AK367" i="1"/>
  <c r="AC370" i="1"/>
  <c r="D382" i="1"/>
  <c r="L381" i="1"/>
  <c r="AI369" i="1" l="1"/>
  <c r="AK368" i="1"/>
  <c r="AC371" i="1"/>
  <c r="D383" i="1"/>
  <c r="L382" i="1"/>
  <c r="AI370" i="1" l="1"/>
  <c r="AK369" i="1"/>
  <c r="AC372" i="1"/>
  <c r="D384" i="1"/>
  <c r="L383" i="1"/>
  <c r="AI371" i="1" l="1"/>
  <c r="AK370" i="1"/>
  <c r="AC373" i="1"/>
  <c r="D385" i="1"/>
  <c r="L384" i="1"/>
  <c r="AI372" i="1" l="1"/>
  <c r="AK371" i="1"/>
  <c r="AC374" i="1"/>
  <c r="D386" i="1"/>
  <c r="L385" i="1"/>
  <c r="AI373" i="1" l="1"/>
  <c r="AK372" i="1"/>
  <c r="AC375" i="1"/>
  <c r="D387" i="1"/>
  <c r="L386" i="1"/>
  <c r="AI374" i="1" l="1"/>
  <c r="AK373" i="1"/>
  <c r="AC376" i="1"/>
  <c r="D388" i="1"/>
  <c r="L387" i="1"/>
  <c r="AI375" i="1" l="1"/>
  <c r="AK374" i="1"/>
  <c r="AC377" i="1"/>
  <c r="D389" i="1"/>
  <c r="L388" i="1"/>
  <c r="AI376" i="1" l="1"/>
  <c r="AK375" i="1"/>
  <c r="AC378" i="1"/>
  <c r="D390" i="1"/>
  <c r="L389" i="1"/>
  <c r="AI377" i="1" l="1"/>
  <c r="AK376" i="1"/>
  <c r="AC379" i="1"/>
  <c r="D391" i="1"/>
  <c r="L390" i="1"/>
  <c r="AI378" i="1" l="1"/>
  <c r="AK377" i="1"/>
  <c r="AC380" i="1"/>
  <c r="D392" i="1"/>
  <c r="L391" i="1"/>
  <c r="AI379" i="1" l="1"/>
  <c r="AK378" i="1"/>
  <c r="AC381" i="1"/>
  <c r="D393" i="1"/>
  <c r="L392" i="1"/>
  <c r="AI380" i="1" l="1"/>
  <c r="AK379" i="1"/>
  <c r="AC382" i="1"/>
  <c r="D394" i="1"/>
  <c r="L393" i="1"/>
  <c r="AI381" i="1" l="1"/>
  <c r="AK380" i="1"/>
  <c r="AC383" i="1"/>
  <c r="D395" i="1"/>
  <c r="L394" i="1"/>
  <c r="AI382" i="1" l="1"/>
  <c r="AK381" i="1"/>
  <c r="AC384" i="1"/>
  <c r="D396" i="1"/>
  <c r="L395" i="1"/>
  <c r="AI383" i="1" l="1"/>
  <c r="AK382" i="1"/>
  <c r="AC385" i="1"/>
  <c r="D397" i="1"/>
  <c r="L396" i="1"/>
  <c r="AI384" i="1" l="1"/>
  <c r="AK383" i="1"/>
  <c r="AC386" i="1"/>
  <c r="D398" i="1"/>
  <c r="L397" i="1"/>
  <c r="AI385" i="1" l="1"/>
  <c r="AK384" i="1"/>
  <c r="AC387" i="1"/>
  <c r="D399" i="1"/>
  <c r="L398" i="1"/>
  <c r="AI386" i="1" l="1"/>
  <c r="AK385" i="1"/>
  <c r="AC388" i="1"/>
  <c r="D400" i="1"/>
  <c r="L399" i="1"/>
  <c r="AI387" i="1" l="1"/>
  <c r="AK386" i="1"/>
  <c r="AC389" i="1"/>
  <c r="D401" i="1"/>
  <c r="L400" i="1"/>
  <c r="AI388" i="1" l="1"/>
  <c r="AK387" i="1"/>
  <c r="AC390" i="1"/>
  <c r="D402" i="1"/>
  <c r="L401" i="1"/>
  <c r="AI389" i="1" l="1"/>
  <c r="AK388" i="1"/>
  <c r="AC391" i="1"/>
  <c r="D403" i="1"/>
  <c r="L402" i="1"/>
  <c r="AI390" i="1" l="1"/>
  <c r="AK389" i="1"/>
  <c r="AC392" i="1"/>
  <c r="D404" i="1"/>
  <c r="L403" i="1"/>
  <c r="AI391" i="1" l="1"/>
  <c r="AK390" i="1"/>
  <c r="AC393" i="1"/>
  <c r="D405" i="1"/>
  <c r="L404" i="1"/>
  <c r="AI392" i="1" l="1"/>
  <c r="AK391" i="1"/>
  <c r="AC394" i="1"/>
  <c r="D406" i="1"/>
  <c r="L405" i="1"/>
  <c r="AI393" i="1" l="1"/>
  <c r="AK392" i="1"/>
  <c r="AC395" i="1"/>
  <c r="D407" i="1"/>
  <c r="L406" i="1"/>
  <c r="AI394" i="1" l="1"/>
  <c r="AK393" i="1"/>
  <c r="AC396" i="1"/>
  <c r="D408" i="1"/>
  <c r="L407" i="1"/>
  <c r="AI395" i="1" l="1"/>
  <c r="AK394" i="1"/>
  <c r="AC397" i="1"/>
  <c r="D409" i="1"/>
  <c r="L408" i="1"/>
  <c r="AI396" i="1" l="1"/>
  <c r="AK395" i="1"/>
  <c r="AC398" i="1"/>
  <c r="D410" i="1"/>
  <c r="L409" i="1"/>
  <c r="AI397" i="1" l="1"/>
  <c r="AK396" i="1"/>
  <c r="AC399" i="1"/>
  <c r="D411" i="1"/>
  <c r="L410" i="1"/>
  <c r="AI398" i="1" l="1"/>
  <c r="AK397" i="1"/>
  <c r="AC400" i="1"/>
  <c r="D412" i="1"/>
  <c r="L411" i="1"/>
  <c r="AI399" i="1" l="1"/>
  <c r="AK398" i="1"/>
  <c r="AC401" i="1"/>
  <c r="D413" i="1"/>
  <c r="L412" i="1"/>
  <c r="AI400" i="1" l="1"/>
  <c r="AK399" i="1"/>
  <c r="AC402" i="1"/>
  <c r="D414" i="1"/>
  <c r="L413" i="1"/>
  <c r="AI401" i="1" l="1"/>
  <c r="AK400" i="1"/>
  <c r="AC403" i="1"/>
  <c r="D415" i="1"/>
  <c r="L414" i="1"/>
  <c r="AI402" i="1" l="1"/>
  <c r="AK401" i="1"/>
  <c r="AC404" i="1"/>
  <c r="D416" i="1"/>
  <c r="L415" i="1"/>
  <c r="AI403" i="1" l="1"/>
  <c r="AK402" i="1"/>
  <c r="AC405" i="1"/>
  <c r="D417" i="1"/>
  <c r="L416" i="1"/>
  <c r="AI404" i="1" l="1"/>
  <c r="AK403" i="1"/>
  <c r="AC406" i="1"/>
  <c r="D418" i="1"/>
  <c r="L417" i="1"/>
  <c r="AI405" i="1" l="1"/>
  <c r="AK404" i="1"/>
  <c r="AC407" i="1"/>
  <c r="D419" i="1"/>
  <c r="L418" i="1"/>
  <c r="AI406" i="1" l="1"/>
  <c r="AK405" i="1"/>
  <c r="AC408" i="1"/>
  <c r="D420" i="1"/>
  <c r="L419" i="1"/>
  <c r="AI407" i="1" l="1"/>
  <c r="AK406" i="1"/>
  <c r="AC409" i="1"/>
  <c r="D421" i="1"/>
  <c r="L420" i="1"/>
  <c r="AI408" i="1" l="1"/>
  <c r="AK407" i="1"/>
  <c r="AC410" i="1"/>
  <c r="D422" i="1"/>
  <c r="L421" i="1"/>
  <c r="AI409" i="1" l="1"/>
  <c r="AK408" i="1"/>
  <c r="AC411" i="1"/>
  <c r="D423" i="1"/>
  <c r="L422" i="1"/>
  <c r="AI410" i="1" l="1"/>
  <c r="AK409" i="1"/>
  <c r="AC412" i="1"/>
  <c r="D424" i="1"/>
  <c r="L423" i="1"/>
  <c r="AI411" i="1" l="1"/>
  <c r="AK410" i="1"/>
  <c r="AC413" i="1"/>
  <c r="D425" i="1"/>
  <c r="L424" i="1"/>
  <c r="AI412" i="1" l="1"/>
  <c r="AK411" i="1"/>
  <c r="AC414" i="1"/>
  <c r="D426" i="1"/>
  <c r="L425" i="1"/>
  <c r="AI413" i="1" l="1"/>
  <c r="AK412" i="1"/>
  <c r="AC415" i="1"/>
  <c r="D427" i="1"/>
  <c r="L426" i="1"/>
  <c r="AI414" i="1" l="1"/>
  <c r="AK413" i="1"/>
  <c r="AC416" i="1"/>
  <c r="D428" i="1"/>
  <c r="L427" i="1"/>
  <c r="AI415" i="1" l="1"/>
  <c r="AK414" i="1"/>
  <c r="AC417" i="1"/>
  <c r="D429" i="1"/>
  <c r="L428" i="1"/>
  <c r="AI416" i="1" l="1"/>
  <c r="AK415" i="1"/>
  <c r="AC418" i="1"/>
  <c r="D430" i="1"/>
  <c r="L429" i="1"/>
  <c r="AI417" i="1" l="1"/>
  <c r="AK416" i="1"/>
  <c r="AC419" i="1"/>
  <c r="D431" i="1"/>
  <c r="L430" i="1"/>
  <c r="AI418" i="1" l="1"/>
  <c r="AK417" i="1"/>
  <c r="AC420" i="1"/>
  <c r="D432" i="1"/>
  <c r="L431" i="1"/>
  <c r="AI419" i="1" l="1"/>
  <c r="AK418" i="1"/>
  <c r="AC421" i="1"/>
  <c r="D433" i="1"/>
  <c r="L432" i="1"/>
  <c r="AI420" i="1" l="1"/>
  <c r="AK419" i="1"/>
  <c r="AC422" i="1"/>
  <c r="D434" i="1"/>
  <c r="L433" i="1"/>
  <c r="AI421" i="1" l="1"/>
  <c r="AK420" i="1"/>
  <c r="AC423" i="1"/>
  <c r="D435" i="1"/>
  <c r="L434" i="1"/>
  <c r="AI422" i="1" l="1"/>
  <c r="AK421" i="1"/>
  <c r="AC424" i="1"/>
  <c r="D436" i="1"/>
  <c r="L435" i="1"/>
  <c r="AI423" i="1" l="1"/>
  <c r="AK422" i="1"/>
  <c r="AC425" i="1"/>
  <c r="D437" i="1"/>
  <c r="L436" i="1"/>
  <c r="AI424" i="1" l="1"/>
  <c r="AK423" i="1"/>
  <c r="AC426" i="1"/>
  <c r="D438" i="1"/>
  <c r="L437" i="1"/>
  <c r="AI425" i="1" l="1"/>
  <c r="AK424" i="1"/>
  <c r="AC427" i="1"/>
  <c r="D439" i="1"/>
  <c r="L438" i="1"/>
  <c r="AI426" i="1" l="1"/>
  <c r="AK425" i="1"/>
  <c r="AC428" i="1"/>
  <c r="D440" i="1"/>
  <c r="L439" i="1"/>
  <c r="AI427" i="1" l="1"/>
  <c r="AK426" i="1"/>
  <c r="AC429" i="1"/>
  <c r="D441" i="1"/>
  <c r="L440" i="1"/>
  <c r="AI428" i="1" l="1"/>
  <c r="AK427" i="1"/>
  <c r="AC430" i="1"/>
  <c r="D442" i="1"/>
  <c r="L441" i="1"/>
  <c r="AI429" i="1" l="1"/>
  <c r="AK428" i="1"/>
  <c r="AC431" i="1"/>
  <c r="D443" i="1"/>
  <c r="L442" i="1"/>
  <c r="AI430" i="1" l="1"/>
  <c r="AK429" i="1"/>
  <c r="AC432" i="1"/>
  <c r="D444" i="1"/>
  <c r="L443" i="1"/>
  <c r="AI431" i="1" l="1"/>
  <c r="AK430" i="1"/>
  <c r="AC433" i="1"/>
  <c r="D445" i="1"/>
  <c r="L444" i="1"/>
  <c r="AI432" i="1" l="1"/>
  <c r="AK431" i="1"/>
  <c r="AC434" i="1"/>
  <c r="D446" i="1"/>
  <c r="L445" i="1"/>
  <c r="AI433" i="1" l="1"/>
  <c r="AK432" i="1"/>
  <c r="AC435" i="1"/>
  <c r="D447" i="1"/>
  <c r="L446" i="1"/>
  <c r="AI434" i="1" l="1"/>
  <c r="AK433" i="1"/>
  <c r="AC436" i="1"/>
  <c r="D448" i="1"/>
  <c r="L447" i="1"/>
  <c r="AI435" i="1" l="1"/>
  <c r="AK434" i="1"/>
  <c r="AC437" i="1"/>
  <c r="D449" i="1"/>
  <c r="L448" i="1"/>
  <c r="AI436" i="1" l="1"/>
  <c r="AK435" i="1"/>
  <c r="AC438" i="1"/>
  <c r="D450" i="1"/>
  <c r="L449" i="1"/>
  <c r="AI437" i="1" l="1"/>
  <c r="AK436" i="1"/>
  <c r="AC439" i="1"/>
  <c r="D451" i="1"/>
  <c r="L450" i="1"/>
  <c r="AI438" i="1" l="1"/>
  <c r="AK437" i="1"/>
  <c r="AC440" i="1"/>
  <c r="D452" i="1"/>
  <c r="L451" i="1"/>
  <c r="AI439" i="1" l="1"/>
  <c r="AK438" i="1"/>
  <c r="AC441" i="1"/>
  <c r="D453" i="1"/>
  <c r="L452" i="1"/>
  <c r="AI440" i="1" l="1"/>
  <c r="AK439" i="1"/>
  <c r="AC442" i="1"/>
  <c r="D454" i="1"/>
  <c r="L453" i="1"/>
  <c r="AI441" i="1" l="1"/>
  <c r="AK440" i="1"/>
  <c r="AC443" i="1"/>
  <c r="D455" i="1"/>
  <c r="L454" i="1"/>
  <c r="AI442" i="1" l="1"/>
  <c r="AK441" i="1"/>
  <c r="AC444" i="1"/>
  <c r="D456" i="1"/>
  <c r="L455" i="1"/>
  <c r="AI443" i="1" l="1"/>
  <c r="AK442" i="1"/>
  <c r="AC445" i="1"/>
  <c r="D457" i="1"/>
  <c r="L456" i="1"/>
  <c r="AI444" i="1" l="1"/>
  <c r="AK443" i="1"/>
  <c r="AC446" i="1"/>
  <c r="D458" i="1"/>
  <c r="L457" i="1"/>
  <c r="AI445" i="1" l="1"/>
  <c r="AK444" i="1"/>
  <c r="AC447" i="1"/>
  <c r="D459" i="1"/>
  <c r="L458" i="1"/>
  <c r="AI446" i="1" l="1"/>
  <c r="AK445" i="1"/>
  <c r="AC448" i="1"/>
  <c r="D460" i="1"/>
  <c r="L459" i="1"/>
  <c r="AI447" i="1" l="1"/>
  <c r="AK446" i="1"/>
  <c r="AC449" i="1"/>
  <c r="D461" i="1"/>
  <c r="L460" i="1"/>
  <c r="AI448" i="1" l="1"/>
  <c r="AK447" i="1"/>
  <c r="AC450" i="1"/>
  <c r="D462" i="1"/>
  <c r="L461" i="1"/>
  <c r="AI449" i="1" l="1"/>
  <c r="AK448" i="1"/>
  <c r="AC451" i="1"/>
  <c r="D463" i="1"/>
  <c r="L462" i="1"/>
  <c r="AI450" i="1" l="1"/>
  <c r="AK449" i="1"/>
  <c r="AC452" i="1"/>
  <c r="D464" i="1"/>
  <c r="L463" i="1"/>
  <c r="AI451" i="1" l="1"/>
  <c r="AK450" i="1"/>
  <c r="AC453" i="1"/>
  <c r="D465" i="1"/>
  <c r="L464" i="1"/>
  <c r="AI452" i="1" l="1"/>
  <c r="AK451" i="1"/>
  <c r="AC454" i="1"/>
  <c r="D466" i="1"/>
  <c r="L465" i="1"/>
  <c r="AI453" i="1" l="1"/>
  <c r="AK452" i="1"/>
  <c r="AC455" i="1"/>
  <c r="D467" i="1"/>
  <c r="L466" i="1"/>
  <c r="AI454" i="1" l="1"/>
  <c r="AK453" i="1"/>
  <c r="AC456" i="1"/>
  <c r="D468" i="1"/>
  <c r="L467" i="1"/>
  <c r="AI455" i="1" l="1"/>
  <c r="AK454" i="1"/>
  <c r="AC457" i="1"/>
  <c r="D469" i="1"/>
  <c r="L468" i="1"/>
  <c r="AI456" i="1" l="1"/>
  <c r="AK455" i="1"/>
  <c r="AC458" i="1"/>
  <c r="D470" i="1"/>
  <c r="L469" i="1"/>
  <c r="AI457" i="1" l="1"/>
  <c r="AK456" i="1"/>
  <c r="AC459" i="1"/>
  <c r="D471" i="1"/>
  <c r="L470" i="1"/>
  <c r="AI458" i="1" l="1"/>
  <c r="AK457" i="1"/>
  <c r="AC460" i="1"/>
  <c r="D472" i="1"/>
  <c r="L471" i="1"/>
  <c r="AI459" i="1" l="1"/>
  <c r="AK458" i="1"/>
  <c r="AC461" i="1"/>
  <c r="D473" i="1"/>
  <c r="L472" i="1"/>
  <c r="AI460" i="1" l="1"/>
  <c r="AK459" i="1"/>
  <c r="AC462" i="1"/>
  <c r="D474" i="1"/>
  <c r="L473" i="1"/>
  <c r="AI461" i="1" l="1"/>
  <c r="AK460" i="1"/>
  <c r="AC463" i="1"/>
  <c r="D475" i="1"/>
  <c r="L474" i="1"/>
  <c r="AI462" i="1" l="1"/>
  <c r="AK461" i="1"/>
  <c r="AC464" i="1"/>
  <c r="D476" i="1"/>
  <c r="L475" i="1"/>
  <c r="AI463" i="1" l="1"/>
  <c r="AK462" i="1"/>
  <c r="AC465" i="1"/>
  <c r="D477" i="1"/>
  <c r="L476" i="1"/>
  <c r="AI464" i="1" l="1"/>
  <c r="AK463" i="1"/>
  <c r="AC466" i="1"/>
  <c r="D478" i="1"/>
  <c r="L477" i="1"/>
  <c r="AI465" i="1" l="1"/>
  <c r="AK464" i="1"/>
  <c r="AC467" i="1"/>
  <c r="D479" i="1"/>
  <c r="L478" i="1"/>
  <c r="AI466" i="1" l="1"/>
  <c r="AK465" i="1"/>
  <c r="AC468" i="1"/>
  <c r="D480" i="1"/>
  <c r="L479" i="1"/>
  <c r="AI467" i="1" l="1"/>
  <c r="AK466" i="1"/>
  <c r="AC469" i="1"/>
  <c r="D481" i="1"/>
  <c r="L480" i="1"/>
  <c r="AI468" i="1" l="1"/>
  <c r="AK467" i="1"/>
  <c r="AC470" i="1"/>
  <c r="D482" i="1"/>
  <c r="L481" i="1"/>
  <c r="AI469" i="1" l="1"/>
  <c r="AK468" i="1"/>
  <c r="AC471" i="1"/>
  <c r="D483" i="1"/>
  <c r="L482" i="1"/>
  <c r="AI470" i="1" l="1"/>
  <c r="AK469" i="1"/>
  <c r="AC472" i="1"/>
  <c r="D484" i="1"/>
  <c r="L483" i="1"/>
  <c r="AI471" i="1" l="1"/>
  <c r="AK470" i="1"/>
  <c r="AC473" i="1"/>
  <c r="D485" i="1"/>
  <c r="L484" i="1"/>
  <c r="AI472" i="1" l="1"/>
  <c r="AK471" i="1"/>
  <c r="AC474" i="1"/>
  <c r="D486" i="1"/>
  <c r="L485" i="1"/>
  <c r="AI473" i="1" l="1"/>
  <c r="AK472" i="1"/>
  <c r="AC475" i="1"/>
  <c r="D487" i="1"/>
  <c r="L486" i="1"/>
  <c r="AI474" i="1" l="1"/>
  <c r="AK473" i="1"/>
  <c r="AC476" i="1"/>
  <c r="D488" i="1"/>
  <c r="L487" i="1"/>
  <c r="AI475" i="1" l="1"/>
  <c r="AK474" i="1"/>
  <c r="AC477" i="1"/>
  <c r="D489" i="1"/>
  <c r="L488" i="1"/>
  <c r="AI476" i="1" l="1"/>
  <c r="AK475" i="1"/>
  <c r="AC478" i="1"/>
  <c r="D490" i="1"/>
  <c r="L489" i="1"/>
  <c r="AI477" i="1" l="1"/>
  <c r="AK476" i="1"/>
  <c r="AC479" i="1"/>
  <c r="D491" i="1"/>
  <c r="L490" i="1"/>
  <c r="AI478" i="1" l="1"/>
  <c r="AK477" i="1"/>
  <c r="AC480" i="1"/>
  <c r="D492" i="1"/>
  <c r="L491" i="1"/>
  <c r="AI479" i="1" l="1"/>
  <c r="AK478" i="1"/>
  <c r="AC481" i="1"/>
  <c r="D493" i="1"/>
  <c r="L492" i="1"/>
  <c r="AI480" i="1" l="1"/>
  <c r="AK479" i="1"/>
  <c r="AC482" i="1"/>
  <c r="D494" i="1"/>
  <c r="L493" i="1"/>
  <c r="AI481" i="1" l="1"/>
  <c r="AK480" i="1"/>
  <c r="AC483" i="1"/>
  <c r="D495" i="1"/>
  <c r="L494" i="1"/>
  <c r="AI482" i="1" l="1"/>
  <c r="AK481" i="1"/>
  <c r="AC484" i="1"/>
  <c r="D496" i="1"/>
  <c r="L495" i="1"/>
  <c r="AI483" i="1" l="1"/>
  <c r="AK482" i="1"/>
  <c r="AC485" i="1"/>
  <c r="D497" i="1"/>
  <c r="L496" i="1"/>
  <c r="AI484" i="1" l="1"/>
  <c r="AK483" i="1"/>
  <c r="AC486" i="1"/>
  <c r="D498" i="1"/>
  <c r="L497" i="1"/>
  <c r="AI485" i="1" l="1"/>
  <c r="AK484" i="1"/>
  <c r="AC487" i="1"/>
  <c r="D499" i="1"/>
  <c r="L498" i="1"/>
  <c r="AI486" i="1" l="1"/>
  <c r="AK485" i="1"/>
  <c r="AC488" i="1"/>
  <c r="D500" i="1"/>
  <c r="L499" i="1"/>
  <c r="AI487" i="1" l="1"/>
  <c r="AK486" i="1"/>
  <c r="AC489" i="1"/>
  <c r="D501" i="1"/>
  <c r="L500" i="1"/>
  <c r="AI488" i="1" l="1"/>
  <c r="AK487" i="1"/>
  <c r="AC490" i="1"/>
  <c r="D502" i="1"/>
  <c r="L501" i="1"/>
  <c r="AI489" i="1" l="1"/>
  <c r="AK488" i="1"/>
  <c r="AC491" i="1"/>
  <c r="D503" i="1"/>
  <c r="L502" i="1"/>
  <c r="AI490" i="1" l="1"/>
  <c r="AK489" i="1"/>
  <c r="AC492" i="1"/>
  <c r="D504" i="1"/>
  <c r="L503" i="1"/>
  <c r="AI491" i="1" l="1"/>
  <c r="AK490" i="1"/>
  <c r="AC493" i="1"/>
  <c r="D505" i="1"/>
  <c r="L504" i="1"/>
  <c r="AI492" i="1" l="1"/>
  <c r="AK491" i="1"/>
  <c r="AC494" i="1"/>
  <c r="D506" i="1"/>
  <c r="L505" i="1"/>
  <c r="AI493" i="1" l="1"/>
  <c r="AK492" i="1"/>
  <c r="AC495" i="1"/>
  <c r="D507" i="1"/>
  <c r="L506" i="1"/>
  <c r="AI494" i="1" l="1"/>
  <c r="AK493" i="1"/>
  <c r="AC496" i="1"/>
  <c r="D508" i="1"/>
  <c r="L507" i="1"/>
  <c r="AI495" i="1" l="1"/>
  <c r="AK494" i="1"/>
  <c r="AC497" i="1"/>
  <c r="D509" i="1"/>
  <c r="L508" i="1"/>
  <c r="AI496" i="1" l="1"/>
  <c r="AK495" i="1"/>
  <c r="AC498" i="1"/>
  <c r="D510" i="1"/>
  <c r="L509" i="1"/>
  <c r="AI497" i="1" l="1"/>
  <c r="AK496" i="1"/>
  <c r="AC499" i="1"/>
  <c r="D511" i="1"/>
  <c r="L510" i="1"/>
  <c r="AI498" i="1" l="1"/>
  <c r="AK497" i="1"/>
  <c r="AC500" i="1"/>
  <c r="D512" i="1"/>
  <c r="L511" i="1"/>
  <c r="AI499" i="1" l="1"/>
  <c r="AK498" i="1"/>
  <c r="AC501" i="1"/>
  <c r="D513" i="1"/>
  <c r="L512" i="1"/>
  <c r="AI500" i="1" l="1"/>
  <c r="AK499" i="1"/>
  <c r="AC502" i="1"/>
  <c r="D514" i="1"/>
  <c r="L513" i="1"/>
  <c r="AI501" i="1" l="1"/>
  <c r="AK500" i="1"/>
  <c r="AC503" i="1"/>
  <c r="D515" i="1"/>
  <c r="L514" i="1"/>
  <c r="AI502" i="1" l="1"/>
  <c r="AK501" i="1"/>
  <c r="AC504" i="1"/>
  <c r="D516" i="1"/>
  <c r="L515" i="1"/>
  <c r="AI503" i="1" l="1"/>
  <c r="AK502" i="1"/>
  <c r="AC505" i="1"/>
  <c r="D517" i="1"/>
  <c r="L516" i="1"/>
  <c r="AI504" i="1" l="1"/>
  <c r="AK503" i="1"/>
  <c r="AC506" i="1"/>
  <c r="D518" i="1"/>
  <c r="L517" i="1"/>
  <c r="AI505" i="1" l="1"/>
  <c r="AK504" i="1"/>
  <c r="AC507" i="1"/>
  <c r="D519" i="1"/>
  <c r="L518" i="1"/>
  <c r="AI506" i="1" l="1"/>
  <c r="AK505" i="1"/>
  <c r="AC508" i="1"/>
  <c r="D520" i="1"/>
  <c r="L519" i="1"/>
  <c r="AI507" i="1" l="1"/>
  <c r="AK506" i="1"/>
  <c r="AC509" i="1"/>
  <c r="D521" i="1"/>
  <c r="L520" i="1"/>
  <c r="AI508" i="1" l="1"/>
  <c r="AK507" i="1"/>
  <c r="AC510" i="1"/>
  <c r="D522" i="1"/>
  <c r="L521" i="1"/>
  <c r="AI509" i="1" l="1"/>
  <c r="AK508" i="1"/>
  <c r="AC511" i="1"/>
  <c r="D523" i="1"/>
  <c r="L522" i="1"/>
  <c r="AI510" i="1" l="1"/>
  <c r="AK509" i="1"/>
  <c r="AC512" i="1"/>
  <c r="D524" i="1"/>
  <c r="L523" i="1"/>
  <c r="AI511" i="1" l="1"/>
  <c r="AK510" i="1"/>
  <c r="AC513" i="1"/>
  <c r="D525" i="1"/>
  <c r="L524" i="1"/>
  <c r="AI512" i="1" l="1"/>
  <c r="AK511" i="1"/>
  <c r="AC514" i="1"/>
  <c r="D526" i="1"/>
  <c r="L525" i="1"/>
  <c r="AI513" i="1" l="1"/>
  <c r="AK512" i="1"/>
  <c r="AC515" i="1"/>
  <c r="D527" i="1"/>
  <c r="L526" i="1"/>
  <c r="AI514" i="1" l="1"/>
  <c r="AK513" i="1"/>
  <c r="AC516" i="1"/>
  <c r="D528" i="1"/>
  <c r="L527" i="1"/>
  <c r="AI515" i="1" l="1"/>
  <c r="AK514" i="1"/>
  <c r="AC517" i="1"/>
  <c r="D529" i="1"/>
  <c r="L528" i="1"/>
  <c r="AI516" i="1" l="1"/>
  <c r="AK515" i="1"/>
  <c r="AC518" i="1"/>
  <c r="D530" i="1"/>
  <c r="L529" i="1"/>
  <c r="AI517" i="1" l="1"/>
  <c r="AK516" i="1"/>
  <c r="AC519" i="1"/>
  <c r="D531" i="1"/>
  <c r="L530" i="1"/>
  <c r="AI518" i="1" l="1"/>
  <c r="AK517" i="1"/>
  <c r="AC520" i="1"/>
  <c r="D532" i="1"/>
  <c r="L531" i="1"/>
  <c r="AI519" i="1" l="1"/>
  <c r="AK518" i="1"/>
  <c r="AC521" i="1"/>
  <c r="D533" i="1"/>
  <c r="L532" i="1"/>
  <c r="AI520" i="1" l="1"/>
  <c r="AK519" i="1"/>
  <c r="AC522" i="1"/>
  <c r="D534" i="1"/>
  <c r="L533" i="1"/>
  <c r="AI521" i="1" l="1"/>
  <c r="AK520" i="1"/>
  <c r="AC523" i="1"/>
  <c r="D535" i="1"/>
  <c r="L534" i="1"/>
  <c r="AI522" i="1" l="1"/>
  <c r="AK521" i="1"/>
  <c r="AC524" i="1"/>
  <c r="D536" i="1"/>
  <c r="L535" i="1"/>
  <c r="AI523" i="1" l="1"/>
  <c r="AK522" i="1"/>
  <c r="AC525" i="1"/>
  <c r="D537" i="1"/>
  <c r="L536" i="1"/>
  <c r="AI524" i="1" l="1"/>
  <c r="AK523" i="1"/>
  <c r="AC526" i="1"/>
  <c r="D538" i="1"/>
  <c r="L537" i="1"/>
  <c r="AI525" i="1" l="1"/>
  <c r="AK524" i="1"/>
  <c r="AC527" i="1"/>
  <c r="D539" i="1"/>
  <c r="L538" i="1"/>
  <c r="AI526" i="1" l="1"/>
  <c r="AK525" i="1"/>
  <c r="AC528" i="1"/>
  <c r="D540" i="1"/>
  <c r="L539" i="1"/>
  <c r="AI527" i="1" l="1"/>
  <c r="AK526" i="1"/>
  <c r="AC529" i="1"/>
  <c r="D541" i="1"/>
  <c r="L540" i="1"/>
  <c r="AI528" i="1" l="1"/>
  <c r="AK527" i="1"/>
  <c r="AC530" i="1"/>
  <c r="D542" i="1"/>
  <c r="L541" i="1"/>
  <c r="AI529" i="1" l="1"/>
  <c r="AK528" i="1"/>
  <c r="AC531" i="1"/>
  <c r="D543" i="1"/>
  <c r="L542" i="1"/>
  <c r="AI530" i="1" l="1"/>
  <c r="AK529" i="1"/>
  <c r="AC532" i="1"/>
  <c r="D544" i="1"/>
  <c r="L543" i="1"/>
  <c r="AI531" i="1" l="1"/>
  <c r="AK530" i="1"/>
  <c r="AC533" i="1"/>
  <c r="D545" i="1"/>
  <c r="L544" i="1"/>
  <c r="AI532" i="1" l="1"/>
  <c r="AK531" i="1"/>
  <c r="AC534" i="1"/>
  <c r="D546" i="1"/>
  <c r="L545" i="1"/>
  <c r="AI533" i="1" l="1"/>
  <c r="AK532" i="1"/>
  <c r="AC535" i="1"/>
  <c r="D547" i="1"/>
  <c r="L546" i="1"/>
  <c r="AI534" i="1" l="1"/>
  <c r="AK533" i="1"/>
  <c r="AC536" i="1"/>
  <c r="D548" i="1"/>
  <c r="L547" i="1"/>
  <c r="AI535" i="1" l="1"/>
  <c r="AK534" i="1"/>
  <c r="AC537" i="1"/>
  <c r="D549" i="1"/>
  <c r="L548" i="1"/>
  <c r="AI536" i="1" l="1"/>
  <c r="AK535" i="1"/>
  <c r="AC538" i="1"/>
  <c r="D550" i="1"/>
  <c r="L549" i="1"/>
  <c r="AI537" i="1" l="1"/>
  <c r="AK536" i="1"/>
  <c r="AC539" i="1"/>
  <c r="D551" i="1"/>
  <c r="L550" i="1"/>
  <c r="AI538" i="1" l="1"/>
  <c r="AK537" i="1"/>
  <c r="AC540" i="1"/>
  <c r="D552" i="1"/>
  <c r="L551" i="1"/>
  <c r="AI539" i="1" l="1"/>
  <c r="AK538" i="1"/>
  <c r="AC541" i="1"/>
  <c r="D553" i="1"/>
  <c r="L552" i="1"/>
  <c r="AI540" i="1" l="1"/>
  <c r="AK539" i="1"/>
  <c r="AC542" i="1"/>
  <c r="D554" i="1"/>
  <c r="L553" i="1"/>
  <c r="AI541" i="1" l="1"/>
  <c r="AK540" i="1"/>
  <c r="AC543" i="1"/>
  <c r="D555" i="1"/>
  <c r="L554" i="1"/>
  <c r="AI542" i="1" l="1"/>
  <c r="AK541" i="1"/>
  <c r="AC544" i="1"/>
  <c r="D556" i="1"/>
  <c r="L555" i="1"/>
  <c r="AI543" i="1" l="1"/>
  <c r="AK542" i="1"/>
  <c r="AC545" i="1"/>
  <c r="D557" i="1"/>
  <c r="L556" i="1"/>
  <c r="AI544" i="1" l="1"/>
  <c r="AK543" i="1"/>
  <c r="AC546" i="1"/>
  <c r="D558" i="1"/>
  <c r="L557" i="1"/>
  <c r="AI545" i="1" l="1"/>
  <c r="AK544" i="1"/>
  <c r="AC547" i="1"/>
  <c r="D559" i="1"/>
  <c r="L558" i="1"/>
  <c r="AI546" i="1" l="1"/>
  <c r="AK545" i="1"/>
  <c r="AC548" i="1"/>
  <c r="D560" i="1"/>
  <c r="L559" i="1"/>
  <c r="AI547" i="1" l="1"/>
  <c r="AK546" i="1"/>
  <c r="AC549" i="1"/>
  <c r="D561" i="1"/>
  <c r="L560" i="1"/>
  <c r="AI548" i="1" l="1"/>
  <c r="AK547" i="1"/>
  <c r="AC550" i="1"/>
  <c r="D562" i="1"/>
  <c r="L561" i="1"/>
  <c r="AI549" i="1" l="1"/>
  <c r="AK548" i="1"/>
  <c r="AC551" i="1"/>
  <c r="D563" i="1"/>
  <c r="L562" i="1"/>
  <c r="AI550" i="1" l="1"/>
  <c r="AK549" i="1"/>
  <c r="AC552" i="1"/>
  <c r="D564" i="1"/>
  <c r="L563" i="1"/>
  <c r="AI551" i="1" l="1"/>
  <c r="AK550" i="1"/>
  <c r="AC553" i="1"/>
  <c r="D565" i="1"/>
  <c r="L564" i="1"/>
  <c r="AI552" i="1" l="1"/>
  <c r="AK551" i="1"/>
  <c r="AC554" i="1"/>
  <c r="D566" i="1"/>
  <c r="L565" i="1"/>
  <c r="AI553" i="1" l="1"/>
  <c r="AK552" i="1"/>
  <c r="AC555" i="1"/>
  <c r="D567" i="1"/>
  <c r="L566" i="1"/>
  <c r="AI554" i="1" l="1"/>
  <c r="AK553" i="1"/>
  <c r="AC556" i="1"/>
  <c r="D568" i="1"/>
  <c r="L567" i="1"/>
  <c r="AI555" i="1" l="1"/>
  <c r="AK554" i="1"/>
  <c r="AC557" i="1"/>
  <c r="D569" i="1"/>
  <c r="L568" i="1"/>
  <c r="AI556" i="1" l="1"/>
  <c r="AK555" i="1"/>
  <c r="AC558" i="1"/>
  <c r="D570" i="1"/>
  <c r="L569" i="1"/>
  <c r="AI557" i="1" l="1"/>
  <c r="AK556" i="1"/>
  <c r="AC559" i="1"/>
  <c r="D571" i="1"/>
  <c r="L570" i="1"/>
  <c r="AI558" i="1" l="1"/>
  <c r="AK557" i="1"/>
  <c r="AC560" i="1"/>
  <c r="D572" i="1"/>
  <c r="L571" i="1"/>
  <c r="AI559" i="1" l="1"/>
  <c r="AK558" i="1"/>
  <c r="AC561" i="1"/>
  <c r="D573" i="1"/>
  <c r="L572" i="1"/>
  <c r="AI560" i="1" l="1"/>
  <c r="AK559" i="1"/>
  <c r="AC562" i="1"/>
  <c r="D574" i="1"/>
  <c r="L573" i="1"/>
  <c r="AI561" i="1" l="1"/>
  <c r="AK560" i="1"/>
  <c r="AC563" i="1"/>
  <c r="D575" i="1"/>
  <c r="L574" i="1"/>
  <c r="AI562" i="1" l="1"/>
  <c r="AK561" i="1"/>
  <c r="AC564" i="1"/>
  <c r="D576" i="1"/>
  <c r="L575" i="1"/>
  <c r="AI563" i="1" l="1"/>
  <c r="AK562" i="1"/>
  <c r="AC565" i="1"/>
  <c r="D577" i="1"/>
  <c r="L576" i="1"/>
  <c r="AI564" i="1" l="1"/>
  <c r="AK563" i="1"/>
  <c r="AC566" i="1"/>
  <c r="D578" i="1"/>
  <c r="L577" i="1"/>
  <c r="AI565" i="1" l="1"/>
  <c r="AK564" i="1"/>
  <c r="AC567" i="1"/>
  <c r="D579" i="1"/>
  <c r="L578" i="1"/>
  <c r="AI566" i="1" l="1"/>
  <c r="AK565" i="1"/>
  <c r="AC568" i="1"/>
  <c r="D580" i="1"/>
  <c r="L579" i="1"/>
  <c r="AI567" i="1" l="1"/>
  <c r="AK566" i="1"/>
  <c r="AC569" i="1"/>
  <c r="D581" i="1"/>
  <c r="L580" i="1"/>
  <c r="AI568" i="1" l="1"/>
  <c r="AK567" i="1"/>
  <c r="AC570" i="1"/>
  <c r="D582" i="1"/>
  <c r="L581" i="1"/>
  <c r="AI569" i="1" l="1"/>
  <c r="AK568" i="1"/>
  <c r="AC571" i="1"/>
  <c r="D583" i="1"/>
  <c r="L582" i="1"/>
  <c r="AI570" i="1" l="1"/>
  <c r="AK569" i="1"/>
  <c r="AC572" i="1"/>
  <c r="D584" i="1"/>
  <c r="L583" i="1"/>
  <c r="AI571" i="1" l="1"/>
  <c r="AK570" i="1"/>
  <c r="AC573" i="1"/>
  <c r="D585" i="1"/>
  <c r="L584" i="1"/>
  <c r="AI572" i="1" l="1"/>
  <c r="AK571" i="1"/>
  <c r="AC574" i="1"/>
  <c r="D586" i="1"/>
  <c r="L585" i="1"/>
  <c r="AI573" i="1" l="1"/>
  <c r="AK572" i="1"/>
  <c r="AC575" i="1"/>
  <c r="D587" i="1"/>
  <c r="L586" i="1"/>
  <c r="AI574" i="1" l="1"/>
  <c r="AK573" i="1"/>
  <c r="AC576" i="1"/>
  <c r="D588" i="1"/>
  <c r="L587" i="1"/>
  <c r="AI575" i="1" l="1"/>
  <c r="AK574" i="1"/>
  <c r="AC577" i="1"/>
  <c r="D589" i="1"/>
  <c r="L588" i="1"/>
  <c r="AI576" i="1" l="1"/>
  <c r="AK575" i="1"/>
  <c r="AC578" i="1"/>
  <c r="D590" i="1"/>
  <c r="L589" i="1"/>
  <c r="AI577" i="1" l="1"/>
  <c r="AK576" i="1"/>
  <c r="AC579" i="1"/>
  <c r="D591" i="1"/>
  <c r="L590" i="1"/>
  <c r="AI578" i="1" l="1"/>
  <c r="AK577" i="1"/>
  <c r="AC580" i="1"/>
  <c r="D592" i="1"/>
  <c r="L591" i="1"/>
  <c r="AI579" i="1" l="1"/>
  <c r="AK578" i="1"/>
  <c r="AC581" i="1"/>
  <c r="D593" i="1"/>
  <c r="L592" i="1"/>
  <c r="AI580" i="1" l="1"/>
  <c r="AK579" i="1"/>
  <c r="AC582" i="1"/>
  <c r="D594" i="1"/>
  <c r="L593" i="1"/>
  <c r="AI581" i="1" l="1"/>
  <c r="AK580" i="1"/>
  <c r="AC583" i="1"/>
  <c r="D595" i="1"/>
  <c r="L594" i="1"/>
  <c r="AI582" i="1" l="1"/>
  <c r="AK581" i="1"/>
  <c r="AC584" i="1"/>
  <c r="D596" i="1"/>
  <c r="L595" i="1"/>
  <c r="AI583" i="1" l="1"/>
  <c r="AK582" i="1"/>
  <c r="AC585" i="1"/>
  <c r="D597" i="1"/>
  <c r="L596" i="1"/>
  <c r="AI584" i="1" l="1"/>
  <c r="AK583" i="1"/>
  <c r="AC586" i="1"/>
  <c r="D598" i="1"/>
  <c r="L597" i="1"/>
  <c r="AI585" i="1" l="1"/>
  <c r="AK584" i="1"/>
  <c r="AC587" i="1"/>
  <c r="D599" i="1"/>
  <c r="L598" i="1"/>
  <c r="AI586" i="1" l="1"/>
  <c r="AK585" i="1"/>
  <c r="AC588" i="1"/>
  <c r="D600" i="1"/>
  <c r="L599" i="1"/>
  <c r="AI587" i="1" l="1"/>
  <c r="AK586" i="1"/>
  <c r="AC589" i="1"/>
  <c r="D601" i="1"/>
  <c r="L600" i="1"/>
  <c r="AI588" i="1" l="1"/>
  <c r="AK587" i="1"/>
  <c r="AC590" i="1"/>
  <c r="D602" i="1"/>
  <c r="L601" i="1"/>
  <c r="AI589" i="1" l="1"/>
  <c r="AK588" i="1"/>
  <c r="AC591" i="1"/>
  <c r="D603" i="1"/>
  <c r="L602" i="1"/>
  <c r="AI590" i="1" l="1"/>
  <c r="AK589" i="1"/>
  <c r="AC592" i="1"/>
  <c r="D604" i="1"/>
  <c r="L603" i="1"/>
  <c r="AI591" i="1" l="1"/>
  <c r="AK590" i="1"/>
  <c r="AC593" i="1"/>
  <c r="D605" i="1"/>
  <c r="L604" i="1"/>
  <c r="AI592" i="1" l="1"/>
  <c r="AK591" i="1"/>
  <c r="AC594" i="1"/>
  <c r="D606" i="1"/>
  <c r="L605" i="1"/>
  <c r="AI593" i="1" l="1"/>
  <c r="AK592" i="1"/>
  <c r="AC595" i="1"/>
  <c r="D607" i="1"/>
  <c r="L606" i="1"/>
  <c r="AI594" i="1" l="1"/>
  <c r="AK593" i="1"/>
  <c r="AC596" i="1"/>
  <c r="D608" i="1"/>
  <c r="L607" i="1"/>
  <c r="AI595" i="1" l="1"/>
  <c r="AK594" i="1"/>
  <c r="AC597" i="1"/>
  <c r="D609" i="1"/>
  <c r="L608" i="1"/>
  <c r="AI596" i="1" l="1"/>
  <c r="AK595" i="1"/>
  <c r="AC598" i="1"/>
  <c r="D610" i="1"/>
  <c r="L609" i="1"/>
  <c r="AI597" i="1" l="1"/>
  <c r="AK596" i="1"/>
  <c r="AC599" i="1"/>
  <c r="D611" i="1"/>
  <c r="L610" i="1"/>
  <c r="AI598" i="1" l="1"/>
  <c r="AK597" i="1"/>
  <c r="AC600" i="1"/>
  <c r="D612" i="1"/>
  <c r="L611" i="1"/>
  <c r="AI599" i="1" l="1"/>
  <c r="AK598" i="1"/>
  <c r="AC601" i="1"/>
  <c r="D613" i="1"/>
  <c r="L612" i="1"/>
  <c r="AI600" i="1" l="1"/>
  <c r="AK599" i="1"/>
  <c r="AC602" i="1"/>
  <c r="D614" i="1"/>
  <c r="L613" i="1"/>
  <c r="AI601" i="1" l="1"/>
  <c r="AK600" i="1"/>
  <c r="AC603" i="1"/>
  <c r="D615" i="1"/>
  <c r="L614" i="1"/>
  <c r="AI602" i="1" l="1"/>
  <c r="AK601" i="1"/>
  <c r="AC604" i="1"/>
  <c r="D616" i="1"/>
  <c r="L615" i="1"/>
  <c r="AI603" i="1" l="1"/>
  <c r="AK602" i="1"/>
  <c r="AC605" i="1"/>
  <c r="D617" i="1"/>
  <c r="L616" i="1"/>
  <c r="AI604" i="1" l="1"/>
  <c r="AK603" i="1"/>
  <c r="AC606" i="1"/>
  <c r="D618" i="1"/>
  <c r="L617" i="1"/>
  <c r="AI605" i="1" l="1"/>
  <c r="AK604" i="1"/>
  <c r="AC607" i="1"/>
  <c r="D619" i="1"/>
  <c r="L618" i="1"/>
  <c r="AI606" i="1" l="1"/>
  <c r="AK605" i="1"/>
  <c r="AC608" i="1"/>
  <c r="D620" i="1"/>
  <c r="L619" i="1"/>
  <c r="AI607" i="1" l="1"/>
  <c r="AK606" i="1"/>
  <c r="AC609" i="1"/>
  <c r="D621" i="1"/>
  <c r="L620" i="1"/>
  <c r="AI608" i="1" l="1"/>
  <c r="AK607" i="1"/>
  <c r="AC610" i="1"/>
  <c r="D622" i="1"/>
  <c r="L621" i="1"/>
  <c r="AI609" i="1" l="1"/>
  <c r="AK608" i="1"/>
  <c r="AC611" i="1"/>
  <c r="D623" i="1"/>
  <c r="L622" i="1"/>
  <c r="AI610" i="1" l="1"/>
  <c r="AK609" i="1"/>
  <c r="AC612" i="1"/>
  <c r="D624" i="1"/>
  <c r="L623" i="1"/>
  <c r="AI611" i="1" l="1"/>
  <c r="AK610" i="1"/>
  <c r="AC613" i="1"/>
  <c r="D625" i="1"/>
  <c r="L624" i="1"/>
  <c r="AI612" i="1" l="1"/>
  <c r="AK611" i="1"/>
  <c r="AC614" i="1"/>
  <c r="D626" i="1"/>
  <c r="L625" i="1"/>
  <c r="AI613" i="1" l="1"/>
  <c r="AK612" i="1"/>
  <c r="AC615" i="1"/>
  <c r="D627" i="1"/>
  <c r="L626" i="1"/>
  <c r="AI614" i="1" l="1"/>
  <c r="AK613" i="1"/>
  <c r="AC616" i="1"/>
  <c r="D628" i="1"/>
  <c r="L627" i="1"/>
  <c r="AI615" i="1" l="1"/>
  <c r="AK614" i="1"/>
  <c r="AC617" i="1"/>
  <c r="D629" i="1"/>
  <c r="L628" i="1"/>
  <c r="AI616" i="1" l="1"/>
  <c r="AK615" i="1"/>
  <c r="AC618" i="1"/>
  <c r="D630" i="1"/>
  <c r="L629" i="1"/>
  <c r="AI617" i="1" l="1"/>
  <c r="AK616" i="1"/>
  <c r="AC619" i="1"/>
  <c r="D631" i="1"/>
  <c r="L630" i="1"/>
  <c r="AI618" i="1" l="1"/>
  <c r="AK617" i="1"/>
  <c r="AC620" i="1"/>
  <c r="D632" i="1"/>
  <c r="L631" i="1"/>
  <c r="AI619" i="1" l="1"/>
  <c r="AK618" i="1"/>
  <c r="AC621" i="1"/>
  <c r="D633" i="1"/>
  <c r="L632" i="1"/>
  <c r="AI620" i="1" l="1"/>
  <c r="AK619" i="1"/>
  <c r="AC622" i="1"/>
  <c r="D634" i="1"/>
  <c r="L633" i="1"/>
  <c r="AI621" i="1" l="1"/>
  <c r="AK620" i="1"/>
  <c r="AC623" i="1"/>
  <c r="D635" i="1"/>
  <c r="L634" i="1"/>
  <c r="AI622" i="1" l="1"/>
  <c r="AK621" i="1"/>
  <c r="AC624" i="1"/>
  <c r="D636" i="1"/>
  <c r="L635" i="1"/>
  <c r="AI623" i="1" l="1"/>
  <c r="AK622" i="1"/>
  <c r="AC625" i="1"/>
  <c r="D637" i="1"/>
  <c r="L636" i="1"/>
  <c r="AI624" i="1" l="1"/>
  <c r="AK623" i="1"/>
  <c r="AC626" i="1"/>
  <c r="D638" i="1"/>
  <c r="L637" i="1"/>
  <c r="AI625" i="1" l="1"/>
  <c r="AK624" i="1"/>
  <c r="AC627" i="1"/>
  <c r="D639" i="1"/>
  <c r="L638" i="1"/>
  <c r="AI626" i="1" l="1"/>
  <c r="AK625" i="1"/>
  <c r="AC628" i="1"/>
  <c r="D640" i="1"/>
  <c r="L639" i="1"/>
  <c r="AI627" i="1" l="1"/>
  <c r="AK626" i="1"/>
  <c r="AC629" i="1"/>
  <c r="D641" i="1"/>
  <c r="L640" i="1"/>
  <c r="AI628" i="1" l="1"/>
  <c r="AK627" i="1"/>
  <c r="AC630" i="1"/>
  <c r="D642" i="1"/>
  <c r="L641" i="1"/>
  <c r="AI629" i="1" l="1"/>
  <c r="AK628" i="1"/>
  <c r="AC631" i="1"/>
  <c r="D643" i="1"/>
  <c r="L642" i="1"/>
  <c r="AI630" i="1" l="1"/>
  <c r="AK629" i="1"/>
  <c r="AC632" i="1"/>
  <c r="D644" i="1"/>
  <c r="L643" i="1"/>
  <c r="AI631" i="1" l="1"/>
  <c r="AK630" i="1"/>
  <c r="AC633" i="1"/>
  <c r="D645" i="1"/>
  <c r="L644" i="1"/>
  <c r="AI632" i="1" l="1"/>
  <c r="AK631" i="1"/>
  <c r="AC634" i="1"/>
  <c r="D646" i="1"/>
  <c r="L645" i="1"/>
  <c r="AI633" i="1" l="1"/>
  <c r="AK632" i="1"/>
  <c r="AC635" i="1"/>
  <c r="D647" i="1"/>
  <c r="L646" i="1"/>
  <c r="AI634" i="1" l="1"/>
  <c r="AK633" i="1"/>
  <c r="AC636" i="1"/>
  <c r="D648" i="1"/>
  <c r="L647" i="1"/>
  <c r="AI635" i="1" l="1"/>
  <c r="AK634" i="1"/>
  <c r="AC637" i="1"/>
  <c r="D649" i="1"/>
  <c r="L648" i="1"/>
  <c r="AI636" i="1" l="1"/>
  <c r="AK635" i="1"/>
  <c r="AC638" i="1"/>
  <c r="D650" i="1"/>
  <c r="L649" i="1"/>
  <c r="AI637" i="1" l="1"/>
  <c r="AK636" i="1"/>
  <c r="AC639" i="1"/>
  <c r="D651" i="1"/>
  <c r="L650" i="1"/>
  <c r="AI638" i="1" l="1"/>
  <c r="AK637" i="1"/>
  <c r="AC640" i="1"/>
  <c r="D652" i="1"/>
  <c r="L651" i="1"/>
  <c r="AI639" i="1" l="1"/>
  <c r="AK638" i="1"/>
  <c r="AC641" i="1"/>
  <c r="D653" i="1"/>
  <c r="L652" i="1"/>
  <c r="AI640" i="1" l="1"/>
  <c r="AK639" i="1"/>
  <c r="AC642" i="1"/>
  <c r="D654" i="1"/>
  <c r="L653" i="1"/>
  <c r="AI641" i="1" l="1"/>
  <c r="AK640" i="1"/>
  <c r="AC643" i="1"/>
  <c r="D655" i="1"/>
  <c r="L654" i="1"/>
  <c r="AI642" i="1" l="1"/>
  <c r="AK641" i="1"/>
  <c r="AC644" i="1"/>
  <c r="D656" i="1"/>
  <c r="L655" i="1"/>
  <c r="AI643" i="1" l="1"/>
  <c r="AK642" i="1"/>
  <c r="AC645" i="1"/>
  <c r="D657" i="1"/>
  <c r="L656" i="1"/>
  <c r="AI644" i="1" l="1"/>
  <c r="AK643" i="1"/>
  <c r="AC646" i="1"/>
  <c r="D658" i="1"/>
  <c r="L657" i="1"/>
  <c r="AI645" i="1" l="1"/>
  <c r="AK644" i="1"/>
  <c r="AC647" i="1"/>
  <c r="D659" i="1"/>
  <c r="L658" i="1"/>
  <c r="AI646" i="1" l="1"/>
  <c r="AK645" i="1"/>
  <c r="AC648" i="1"/>
  <c r="D660" i="1"/>
  <c r="L659" i="1"/>
  <c r="AI647" i="1" l="1"/>
  <c r="AK646" i="1"/>
  <c r="AC649" i="1"/>
  <c r="D661" i="1"/>
  <c r="L660" i="1"/>
  <c r="AI648" i="1" l="1"/>
  <c r="AK647" i="1"/>
  <c r="AC650" i="1"/>
  <c r="D662" i="1"/>
  <c r="L661" i="1"/>
  <c r="AI649" i="1" l="1"/>
  <c r="AK648" i="1"/>
  <c r="AC651" i="1"/>
  <c r="D663" i="1"/>
  <c r="L662" i="1"/>
  <c r="AI650" i="1" l="1"/>
  <c r="AK649" i="1"/>
  <c r="AC652" i="1"/>
  <c r="D664" i="1"/>
  <c r="L663" i="1"/>
  <c r="AI651" i="1" l="1"/>
  <c r="AK650" i="1"/>
  <c r="AC653" i="1"/>
  <c r="D665" i="1"/>
  <c r="L664" i="1"/>
  <c r="AI652" i="1" l="1"/>
  <c r="AK651" i="1"/>
  <c r="AC654" i="1"/>
  <c r="D666" i="1"/>
  <c r="L665" i="1"/>
  <c r="AI653" i="1" l="1"/>
  <c r="AK652" i="1"/>
  <c r="AC655" i="1"/>
  <c r="D667" i="1"/>
  <c r="L666" i="1"/>
  <c r="AI654" i="1" l="1"/>
  <c r="AK653" i="1"/>
  <c r="AC656" i="1"/>
  <c r="D668" i="1"/>
  <c r="L667" i="1"/>
  <c r="AI655" i="1" l="1"/>
  <c r="AK654" i="1"/>
  <c r="AC657" i="1"/>
  <c r="D669" i="1"/>
  <c r="L668" i="1"/>
  <c r="AI656" i="1" l="1"/>
  <c r="AK655" i="1"/>
  <c r="AC658" i="1"/>
  <c r="D670" i="1"/>
  <c r="L669" i="1"/>
  <c r="AI657" i="1" l="1"/>
  <c r="AK656" i="1"/>
  <c r="AC659" i="1"/>
  <c r="D671" i="1"/>
  <c r="L670" i="1"/>
  <c r="AI658" i="1" l="1"/>
  <c r="AK657" i="1"/>
  <c r="AC660" i="1"/>
  <c r="D672" i="1"/>
  <c r="L671" i="1"/>
  <c r="AI659" i="1" l="1"/>
  <c r="AK658" i="1"/>
  <c r="AC661" i="1"/>
  <c r="D673" i="1"/>
  <c r="L672" i="1"/>
  <c r="AI660" i="1" l="1"/>
  <c r="AK659" i="1"/>
  <c r="AC662" i="1"/>
  <c r="D674" i="1"/>
  <c r="L673" i="1"/>
  <c r="AI661" i="1" l="1"/>
  <c r="AK660" i="1"/>
  <c r="AC663" i="1"/>
  <c r="D675" i="1"/>
  <c r="L674" i="1"/>
  <c r="AI662" i="1" l="1"/>
  <c r="AK661" i="1"/>
  <c r="AC664" i="1"/>
  <c r="D676" i="1"/>
  <c r="L675" i="1"/>
  <c r="AI663" i="1" l="1"/>
  <c r="AK662" i="1"/>
  <c r="AC665" i="1"/>
  <c r="D677" i="1"/>
  <c r="L676" i="1"/>
  <c r="AI664" i="1" l="1"/>
  <c r="AK663" i="1"/>
  <c r="AC666" i="1"/>
  <c r="D678" i="1"/>
  <c r="L677" i="1"/>
  <c r="AI665" i="1" l="1"/>
  <c r="AK664" i="1"/>
  <c r="AC667" i="1"/>
  <c r="D679" i="1"/>
  <c r="L678" i="1"/>
  <c r="AI666" i="1" l="1"/>
  <c r="AK665" i="1"/>
  <c r="AC668" i="1"/>
  <c r="D680" i="1"/>
  <c r="L679" i="1"/>
  <c r="AI667" i="1" l="1"/>
  <c r="AK666" i="1"/>
  <c r="AC669" i="1"/>
  <c r="D681" i="1"/>
  <c r="L680" i="1"/>
  <c r="AI668" i="1" l="1"/>
  <c r="AK667" i="1"/>
  <c r="AC670" i="1"/>
  <c r="D682" i="1"/>
  <c r="L681" i="1"/>
  <c r="AI669" i="1" l="1"/>
  <c r="AK668" i="1"/>
  <c r="AC671" i="1"/>
  <c r="D683" i="1"/>
  <c r="L682" i="1"/>
  <c r="AI670" i="1" l="1"/>
  <c r="AK669" i="1"/>
  <c r="AC672" i="1"/>
  <c r="D684" i="1"/>
  <c r="L683" i="1"/>
  <c r="AI671" i="1" l="1"/>
  <c r="AK670" i="1"/>
  <c r="AC673" i="1"/>
  <c r="D685" i="1"/>
  <c r="L684" i="1"/>
  <c r="AI672" i="1" l="1"/>
  <c r="AK671" i="1"/>
  <c r="AC674" i="1"/>
  <c r="D686" i="1"/>
  <c r="L685" i="1"/>
  <c r="AI673" i="1" l="1"/>
  <c r="AK672" i="1"/>
  <c r="AC675" i="1"/>
  <c r="D687" i="1"/>
  <c r="L686" i="1"/>
  <c r="AI674" i="1" l="1"/>
  <c r="AK673" i="1"/>
  <c r="AC676" i="1"/>
  <c r="D688" i="1"/>
  <c r="L687" i="1"/>
  <c r="AI675" i="1" l="1"/>
  <c r="AK674" i="1"/>
  <c r="AC677" i="1"/>
  <c r="D689" i="1"/>
  <c r="L688" i="1"/>
  <c r="AI676" i="1" l="1"/>
  <c r="AK675" i="1"/>
  <c r="AC678" i="1"/>
  <c r="D690" i="1"/>
  <c r="L689" i="1"/>
  <c r="AI677" i="1" l="1"/>
  <c r="AK676" i="1"/>
  <c r="AC679" i="1"/>
  <c r="D691" i="1"/>
  <c r="L690" i="1"/>
  <c r="AI678" i="1" l="1"/>
  <c r="AK677" i="1"/>
  <c r="AC680" i="1"/>
  <c r="D692" i="1"/>
  <c r="L691" i="1"/>
  <c r="AI679" i="1" l="1"/>
  <c r="AK678" i="1"/>
  <c r="AC681" i="1"/>
  <c r="D693" i="1"/>
  <c r="L692" i="1"/>
  <c r="AI680" i="1" l="1"/>
  <c r="AK679" i="1"/>
  <c r="AC682" i="1"/>
  <c r="D694" i="1"/>
  <c r="L693" i="1"/>
  <c r="AI681" i="1" l="1"/>
  <c r="AK680" i="1"/>
  <c r="AC683" i="1"/>
  <c r="D695" i="1"/>
  <c r="L694" i="1"/>
  <c r="AI682" i="1" l="1"/>
  <c r="AK681" i="1"/>
  <c r="AC684" i="1"/>
  <c r="D696" i="1"/>
  <c r="L695" i="1"/>
  <c r="AI683" i="1" l="1"/>
  <c r="AK682" i="1"/>
  <c r="AC685" i="1"/>
  <c r="D697" i="1"/>
  <c r="L696" i="1"/>
  <c r="AI684" i="1" l="1"/>
  <c r="AK683" i="1"/>
  <c r="AC686" i="1"/>
  <c r="D698" i="1"/>
  <c r="L697" i="1"/>
  <c r="AI685" i="1" l="1"/>
  <c r="AK684" i="1"/>
  <c r="AC687" i="1"/>
  <c r="D699" i="1"/>
  <c r="L698" i="1"/>
  <c r="AI686" i="1" l="1"/>
  <c r="AK685" i="1"/>
  <c r="AC688" i="1"/>
  <c r="D700" i="1"/>
  <c r="L699" i="1"/>
  <c r="AI687" i="1" l="1"/>
  <c r="AK686" i="1"/>
  <c r="AC689" i="1"/>
  <c r="D701" i="1"/>
  <c r="L700" i="1"/>
  <c r="AI688" i="1" l="1"/>
  <c r="AK687" i="1"/>
  <c r="AC690" i="1"/>
  <c r="D702" i="1"/>
  <c r="L701" i="1"/>
  <c r="AI689" i="1" l="1"/>
  <c r="AK688" i="1"/>
  <c r="AC691" i="1"/>
  <c r="D703" i="1"/>
  <c r="L702" i="1"/>
  <c r="AI690" i="1" l="1"/>
  <c r="AK689" i="1"/>
  <c r="AC692" i="1"/>
  <c r="D704" i="1"/>
  <c r="L703" i="1"/>
  <c r="AI691" i="1" l="1"/>
  <c r="AK690" i="1"/>
  <c r="AC693" i="1"/>
  <c r="D705" i="1"/>
  <c r="L704" i="1"/>
  <c r="AI692" i="1" l="1"/>
  <c r="AK691" i="1"/>
  <c r="AC694" i="1"/>
  <c r="D706" i="1"/>
  <c r="L705" i="1"/>
  <c r="AI693" i="1" l="1"/>
  <c r="AK692" i="1"/>
  <c r="AC695" i="1"/>
  <c r="D707" i="1"/>
  <c r="L706" i="1"/>
  <c r="AI694" i="1" l="1"/>
  <c r="AK693" i="1"/>
  <c r="AC696" i="1"/>
  <c r="D708" i="1"/>
  <c r="L707" i="1"/>
  <c r="AI695" i="1" l="1"/>
  <c r="AK694" i="1"/>
  <c r="AC697" i="1"/>
  <c r="D709" i="1"/>
  <c r="L708" i="1"/>
  <c r="AI696" i="1" l="1"/>
  <c r="AK695" i="1"/>
  <c r="AC698" i="1"/>
  <c r="D710" i="1"/>
  <c r="L709" i="1"/>
  <c r="AI697" i="1" l="1"/>
  <c r="AK696" i="1"/>
  <c r="AC699" i="1"/>
  <c r="D711" i="1"/>
  <c r="L710" i="1"/>
  <c r="AI698" i="1" l="1"/>
  <c r="AK697" i="1"/>
  <c r="AC700" i="1"/>
  <c r="D712" i="1"/>
  <c r="L711" i="1"/>
  <c r="AI699" i="1" l="1"/>
  <c r="AK698" i="1"/>
  <c r="AC701" i="1"/>
  <c r="D713" i="1"/>
  <c r="L712" i="1"/>
  <c r="AI700" i="1" l="1"/>
  <c r="AK699" i="1"/>
  <c r="AC702" i="1"/>
  <c r="D714" i="1"/>
  <c r="L713" i="1"/>
  <c r="AI701" i="1" l="1"/>
  <c r="AK700" i="1"/>
  <c r="AC703" i="1"/>
  <c r="D715" i="1"/>
  <c r="L714" i="1"/>
  <c r="AI702" i="1" l="1"/>
  <c r="AK701" i="1"/>
  <c r="AC704" i="1"/>
  <c r="D716" i="1"/>
  <c r="L715" i="1"/>
  <c r="AI703" i="1" l="1"/>
  <c r="AK702" i="1"/>
  <c r="AC705" i="1"/>
  <c r="D717" i="1"/>
  <c r="L716" i="1"/>
  <c r="AI704" i="1" l="1"/>
  <c r="AK703" i="1"/>
  <c r="AC706" i="1"/>
  <c r="D718" i="1"/>
  <c r="L717" i="1"/>
  <c r="AI705" i="1" l="1"/>
  <c r="AK704" i="1"/>
  <c r="AC707" i="1"/>
  <c r="D719" i="1"/>
  <c r="L718" i="1"/>
  <c r="AI706" i="1" l="1"/>
  <c r="AK705" i="1"/>
  <c r="AC708" i="1"/>
  <c r="D720" i="1"/>
  <c r="L719" i="1"/>
  <c r="AI707" i="1" l="1"/>
  <c r="AK706" i="1"/>
  <c r="AC709" i="1"/>
  <c r="D721" i="1"/>
  <c r="L720" i="1"/>
  <c r="AI708" i="1" l="1"/>
  <c r="AK707" i="1"/>
  <c r="AC710" i="1"/>
  <c r="D722" i="1"/>
  <c r="L721" i="1"/>
  <c r="AI709" i="1" l="1"/>
  <c r="AK708" i="1"/>
  <c r="AC711" i="1"/>
  <c r="D723" i="1"/>
  <c r="L722" i="1"/>
  <c r="AI710" i="1" l="1"/>
  <c r="AK709" i="1"/>
  <c r="AC712" i="1"/>
  <c r="D724" i="1"/>
  <c r="L723" i="1"/>
  <c r="AI711" i="1" l="1"/>
  <c r="AK710" i="1"/>
  <c r="AC713" i="1"/>
  <c r="D725" i="1"/>
  <c r="L724" i="1"/>
  <c r="AI712" i="1" l="1"/>
  <c r="AK711" i="1"/>
  <c r="AC714" i="1"/>
  <c r="D726" i="1"/>
  <c r="L725" i="1"/>
  <c r="AI713" i="1" l="1"/>
  <c r="AK712" i="1"/>
  <c r="AC715" i="1"/>
  <c r="D727" i="1"/>
  <c r="L726" i="1"/>
  <c r="AI714" i="1" l="1"/>
  <c r="AK713" i="1"/>
  <c r="AC716" i="1"/>
  <c r="D728" i="1"/>
  <c r="L727" i="1"/>
  <c r="AI715" i="1" l="1"/>
  <c r="AK714" i="1"/>
  <c r="AC717" i="1"/>
  <c r="D729" i="1"/>
  <c r="L728" i="1"/>
  <c r="AI716" i="1" l="1"/>
  <c r="AK715" i="1"/>
  <c r="AC718" i="1"/>
  <c r="D730" i="1"/>
  <c r="L729" i="1"/>
  <c r="AI717" i="1" l="1"/>
  <c r="AK716" i="1"/>
  <c r="AC719" i="1"/>
  <c r="D731" i="1"/>
  <c r="L730" i="1"/>
  <c r="AI718" i="1" l="1"/>
  <c r="AK717" i="1"/>
  <c r="AC720" i="1"/>
  <c r="D732" i="1"/>
  <c r="L731" i="1"/>
  <c r="AI719" i="1" l="1"/>
  <c r="AK718" i="1"/>
  <c r="AC721" i="1"/>
  <c r="D733" i="1"/>
  <c r="L732" i="1"/>
  <c r="AI720" i="1" l="1"/>
  <c r="AK719" i="1"/>
  <c r="AC722" i="1"/>
  <c r="D734" i="1"/>
  <c r="L733" i="1"/>
  <c r="AI721" i="1" l="1"/>
  <c r="AK720" i="1"/>
  <c r="AC723" i="1"/>
  <c r="D735" i="1"/>
  <c r="L734" i="1"/>
  <c r="AI722" i="1" l="1"/>
  <c r="AK721" i="1"/>
  <c r="AC724" i="1"/>
  <c r="D736" i="1"/>
  <c r="L735" i="1"/>
  <c r="AI723" i="1" l="1"/>
  <c r="AK722" i="1"/>
  <c r="AC725" i="1"/>
  <c r="D737" i="1"/>
  <c r="L736" i="1"/>
  <c r="AI724" i="1" l="1"/>
  <c r="AK723" i="1"/>
  <c r="AC726" i="1"/>
  <c r="D738" i="1"/>
  <c r="L737" i="1"/>
  <c r="AI725" i="1" l="1"/>
  <c r="AK724" i="1"/>
  <c r="AC727" i="1"/>
  <c r="D739" i="1"/>
  <c r="L738" i="1"/>
  <c r="AI726" i="1" l="1"/>
  <c r="AK725" i="1"/>
  <c r="AC728" i="1"/>
  <c r="D740" i="1"/>
  <c r="L739" i="1"/>
  <c r="AI727" i="1" l="1"/>
  <c r="AK726" i="1"/>
  <c r="AC729" i="1"/>
  <c r="D741" i="1"/>
  <c r="L740" i="1"/>
  <c r="AI728" i="1" l="1"/>
  <c r="AK727" i="1"/>
  <c r="AC730" i="1"/>
  <c r="D742" i="1"/>
  <c r="L741" i="1"/>
  <c r="AI729" i="1" l="1"/>
  <c r="AK728" i="1"/>
  <c r="AC731" i="1"/>
  <c r="D743" i="1"/>
  <c r="L742" i="1"/>
  <c r="AI730" i="1" l="1"/>
  <c r="AK729" i="1"/>
  <c r="AC732" i="1"/>
  <c r="D744" i="1"/>
  <c r="L743" i="1"/>
  <c r="AI731" i="1" l="1"/>
  <c r="AK730" i="1"/>
  <c r="AC733" i="1"/>
  <c r="D745" i="1"/>
  <c r="L744" i="1"/>
  <c r="AI732" i="1" l="1"/>
  <c r="AK731" i="1"/>
  <c r="AC734" i="1"/>
  <c r="D746" i="1"/>
  <c r="L745" i="1"/>
  <c r="AI733" i="1" l="1"/>
  <c r="AK732" i="1"/>
  <c r="AC735" i="1"/>
  <c r="D747" i="1"/>
  <c r="L746" i="1"/>
  <c r="AI734" i="1" l="1"/>
  <c r="AK733" i="1"/>
  <c r="AC736" i="1"/>
  <c r="D748" i="1"/>
  <c r="L747" i="1"/>
  <c r="AI735" i="1" l="1"/>
  <c r="AK734" i="1"/>
  <c r="AC737" i="1"/>
  <c r="D749" i="1"/>
  <c r="L748" i="1"/>
  <c r="AI736" i="1" l="1"/>
  <c r="AK735" i="1"/>
  <c r="AC738" i="1"/>
  <c r="D750" i="1"/>
  <c r="L749" i="1"/>
  <c r="AI737" i="1" l="1"/>
  <c r="AK736" i="1"/>
  <c r="AC739" i="1"/>
  <c r="D751" i="1"/>
  <c r="L750" i="1"/>
  <c r="AI738" i="1" l="1"/>
  <c r="AK737" i="1"/>
  <c r="AC740" i="1"/>
  <c r="D752" i="1"/>
  <c r="L751" i="1"/>
  <c r="AI739" i="1" l="1"/>
  <c r="AK738" i="1"/>
  <c r="AC741" i="1"/>
  <c r="D753" i="1"/>
  <c r="L752" i="1"/>
  <c r="AI740" i="1" l="1"/>
  <c r="AK739" i="1"/>
  <c r="AC742" i="1"/>
  <c r="D754" i="1"/>
  <c r="L753" i="1"/>
  <c r="AI741" i="1" l="1"/>
  <c r="AK740" i="1"/>
  <c r="AC743" i="1"/>
  <c r="D755" i="1"/>
  <c r="L754" i="1"/>
  <c r="AI742" i="1" l="1"/>
  <c r="AK741" i="1"/>
  <c r="AC744" i="1"/>
  <c r="D756" i="1"/>
  <c r="L755" i="1"/>
  <c r="AI743" i="1" l="1"/>
  <c r="AK742" i="1"/>
  <c r="AC745" i="1"/>
  <c r="D757" i="1"/>
  <c r="L756" i="1"/>
  <c r="AI744" i="1" l="1"/>
  <c r="AK743" i="1"/>
  <c r="AC746" i="1"/>
  <c r="D758" i="1"/>
  <c r="L757" i="1"/>
  <c r="AI745" i="1" l="1"/>
  <c r="AK744" i="1"/>
  <c r="AC747" i="1"/>
  <c r="D759" i="1"/>
  <c r="L758" i="1"/>
  <c r="AI746" i="1" l="1"/>
  <c r="AK745" i="1"/>
  <c r="AC748" i="1"/>
  <c r="D760" i="1"/>
  <c r="L759" i="1"/>
  <c r="AI747" i="1" l="1"/>
  <c r="AK746" i="1"/>
  <c r="AC749" i="1"/>
  <c r="D761" i="1"/>
  <c r="L760" i="1"/>
  <c r="AI748" i="1" l="1"/>
  <c r="AK747" i="1"/>
  <c r="AC750" i="1"/>
  <c r="D762" i="1"/>
  <c r="L761" i="1"/>
  <c r="AI749" i="1" l="1"/>
  <c r="AK748" i="1"/>
  <c r="AC751" i="1"/>
  <c r="D763" i="1"/>
  <c r="L762" i="1"/>
  <c r="AI750" i="1" l="1"/>
  <c r="AK749" i="1"/>
  <c r="AC752" i="1"/>
  <c r="D764" i="1"/>
  <c r="L763" i="1"/>
  <c r="AI751" i="1" l="1"/>
  <c r="AK750" i="1"/>
  <c r="AC753" i="1"/>
  <c r="D765" i="1"/>
  <c r="L764" i="1"/>
  <c r="AI752" i="1" l="1"/>
  <c r="AK751" i="1"/>
  <c r="AC754" i="1"/>
  <c r="D766" i="1"/>
  <c r="L765" i="1"/>
  <c r="AI753" i="1" l="1"/>
  <c r="AK752" i="1"/>
  <c r="AC755" i="1"/>
  <c r="D767" i="1"/>
  <c r="L766" i="1"/>
  <c r="AI754" i="1" l="1"/>
  <c r="AK753" i="1"/>
  <c r="AC756" i="1"/>
  <c r="D768" i="1"/>
  <c r="L767" i="1"/>
  <c r="AI755" i="1" l="1"/>
  <c r="AK754" i="1"/>
  <c r="AC757" i="1"/>
  <c r="D769" i="1"/>
  <c r="L768" i="1"/>
  <c r="AI756" i="1" l="1"/>
  <c r="AK755" i="1"/>
  <c r="AC758" i="1"/>
  <c r="D770" i="1"/>
  <c r="L769" i="1"/>
  <c r="AI757" i="1" l="1"/>
  <c r="AK756" i="1"/>
  <c r="AC759" i="1"/>
  <c r="D771" i="1"/>
  <c r="L770" i="1"/>
  <c r="AI758" i="1" l="1"/>
  <c r="AK757" i="1"/>
  <c r="AC760" i="1"/>
  <c r="D772" i="1"/>
  <c r="L771" i="1"/>
  <c r="AI759" i="1" l="1"/>
  <c r="AK758" i="1"/>
  <c r="AC761" i="1"/>
  <c r="D773" i="1"/>
  <c r="L772" i="1"/>
  <c r="AI760" i="1" l="1"/>
  <c r="AK759" i="1"/>
  <c r="AC762" i="1"/>
  <c r="D774" i="1"/>
  <c r="L773" i="1"/>
  <c r="AI761" i="1" l="1"/>
  <c r="AK760" i="1"/>
  <c r="AC763" i="1"/>
  <c r="D775" i="1"/>
  <c r="L774" i="1"/>
  <c r="AI762" i="1" l="1"/>
  <c r="AK761" i="1"/>
  <c r="AC764" i="1"/>
  <c r="D776" i="1"/>
  <c r="L775" i="1"/>
  <c r="AI763" i="1" l="1"/>
  <c r="AK762" i="1"/>
  <c r="AC765" i="1"/>
  <c r="D777" i="1"/>
  <c r="L776" i="1"/>
  <c r="AI764" i="1" l="1"/>
  <c r="AK763" i="1"/>
  <c r="AC766" i="1"/>
  <c r="D778" i="1"/>
  <c r="L777" i="1"/>
  <c r="AI765" i="1" l="1"/>
  <c r="AK764" i="1"/>
  <c r="AC767" i="1"/>
  <c r="D779" i="1"/>
  <c r="L778" i="1"/>
  <c r="AI766" i="1" l="1"/>
  <c r="AK765" i="1"/>
  <c r="AC768" i="1"/>
  <c r="D780" i="1"/>
  <c r="L779" i="1"/>
  <c r="AI767" i="1" l="1"/>
  <c r="AK766" i="1"/>
  <c r="AC769" i="1"/>
  <c r="D781" i="1"/>
  <c r="L780" i="1"/>
  <c r="AI768" i="1" l="1"/>
  <c r="AK767" i="1"/>
  <c r="AC770" i="1"/>
  <c r="D782" i="1"/>
  <c r="L781" i="1"/>
  <c r="AI769" i="1" l="1"/>
  <c r="AK768" i="1"/>
  <c r="AC771" i="1"/>
  <c r="D783" i="1"/>
  <c r="L782" i="1"/>
  <c r="AI770" i="1" l="1"/>
  <c r="AK769" i="1"/>
  <c r="AC772" i="1"/>
  <c r="D784" i="1"/>
  <c r="L783" i="1"/>
  <c r="AI771" i="1" l="1"/>
  <c r="AK770" i="1"/>
  <c r="AC773" i="1"/>
  <c r="D785" i="1"/>
  <c r="L784" i="1"/>
  <c r="AI772" i="1" l="1"/>
  <c r="AK771" i="1"/>
  <c r="AC774" i="1"/>
  <c r="D786" i="1"/>
  <c r="L785" i="1"/>
  <c r="AI773" i="1" l="1"/>
  <c r="AK772" i="1"/>
  <c r="AC775" i="1"/>
  <c r="D787" i="1"/>
  <c r="L786" i="1"/>
  <c r="AI774" i="1" l="1"/>
  <c r="AK773" i="1"/>
  <c r="AC776" i="1"/>
  <c r="D788" i="1"/>
  <c r="L787" i="1"/>
  <c r="AI775" i="1" l="1"/>
  <c r="AK774" i="1"/>
  <c r="AC777" i="1"/>
  <c r="D789" i="1"/>
  <c r="L788" i="1"/>
  <c r="AI776" i="1" l="1"/>
  <c r="AK775" i="1"/>
  <c r="AC778" i="1"/>
  <c r="D790" i="1"/>
  <c r="L789" i="1"/>
  <c r="AI777" i="1" l="1"/>
  <c r="AK776" i="1"/>
  <c r="AC779" i="1"/>
  <c r="D791" i="1"/>
  <c r="L790" i="1"/>
  <c r="AI778" i="1" l="1"/>
  <c r="AK777" i="1"/>
  <c r="AC780" i="1"/>
  <c r="D792" i="1"/>
  <c r="L791" i="1"/>
  <c r="AI779" i="1" l="1"/>
  <c r="AK778" i="1"/>
  <c r="AC781" i="1"/>
  <c r="D793" i="1"/>
  <c r="L792" i="1"/>
  <c r="AI780" i="1" l="1"/>
  <c r="AK779" i="1"/>
  <c r="AC782" i="1"/>
  <c r="D794" i="1"/>
  <c r="L793" i="1"/>
  <c r="AI781" i="1" l="1"/>
  <c r="AK780" i="1"/>
  <c r="AC783" i="1"/>
  <c r="D795" i="1"/>
  <c r="L794" i="1"/>
  <c r="AI782" i="1" l="1"/>
  <c r="AK781" i="1"/>
  <c r="AC784" i="1"/>
  <c r="D796" i="1"/>
  <c r="L795" i="1"/>
  <c r="AI783" i="1" l="1"/>
  <c r="AK782" i="1"/>
  <c r="AC785" i="1"/>
  <c r="D797" i="1"/>
  <c r="L796" i="1"/>
  <c r="AI784" i="1" l="1"/>
  <c r="AK783" i="1"/>
  <c r="AC786" i="1"/>
  <c r="D798" i="1"/>
  <c r="L797" i="1"/>
  <c r="AI785" i="1" l="1"/>
  <c r="AK784" i="1"/>
  <c r="AC787" i="1"/>
  <c r="D799" i="1"/>
  <c r="L798" i="1"/>
  <c r="AI786" i="1" l="1"/>
  <c r="AK785" i="1"/>
  <c r="AC788" i="1"/>
  <c r="D800" i="1"/>
  <c r="L799" i="1"/>
  <c r="AI787" i="1" l="1"/>
  <c r="AK786" i="1"/>
  <c r="AC789" i="1"/>
  <c r="D801" i="1"/>
  <c r="L800" i="1"/>
  <c r="AI788" i="1" l="1"/>
  <c r="AK787" i="1"/>
  <c r="AC790" i="1"/>
  <c r="D802" i="1"/>
  <c r="L801" i="1"/>
  <c r="AI789" i="1" l="1"/>
  <c r="AK788" i="1"/>
  <c r="AC791" i="1"/>
  <c r="D803" i="1"/>
  <c r="L802" i="1"/>
  <c r="AI790" i="1" l="1"/>
  <c r="AK789" i="1"/>
  <c r="AC792" i="1"/>
  <c r="D804" i="1"/>
  <c r="L803" i="1"/>
  <c r="AI791" i="1" l="1"/>
  <c r="AK790" i="1"/>
  <c r="AC793" i="1"/>
  <c r="D805" i="1"/>
  <c r="L804" i="1"/>
  <c r="AI792" i="1" l="1"/>
  <c r="AK791" i="1"/>
  <c r="AC794" i="1"/>
  <c r="D806" i="1"/>
  <c r="L805" i="1"/>
  <c r="AI793" i="1" l="1"/>
  <c r="AK792" i="1"/>
  <c r="AC795" i="1"/>
  <c r="D807" i="1"/>
  <c r="L806" i="1"/>
  <c r="AI794" i="1" l="1"/>
  <c r="AK793" i="1"/>
  <c r="AC796" i="1"/>
  <c r="D808" i="1"/>
  <c r="L807" i="1"/>
  <c r="AI795" i="1" l="1"/>
  <c r="AK794" i="1"/>
  <c r="AC797" i="1"/>
  <c r="D809" i="1"/>
  <c r="L808" i="1"/>
  <c r="AI796" i="1" l="1"/>
  <c r="AK795" i="1"/>
  <c r="AC798" i="1"/>
  <c r="D810" i="1"/>
  <c r="L809" i="1"/>
  <c r="AI797" i="1" l="1"/>
  <c r="AK796" i="1"/>
  <c r="AC799" i="1"/>
  <c r="D811" i="1"/>
  <c r="L810" i="1"/>
  <c r="AI798" i="1" l="1"/>
  <c r="AK797" i="1"/>
  <c r="AC800" i="1"/>
  <c r="D812" i="1"/>
  <c r="L811" i="1"/>
  <c r="AI799" i="1" l="1"/>
  <c r="AK798" i="1"/>
  <c r="AC801" i="1"/>
  <c r="D813" i="1"/>
  <c r="L812" i="1"/>
  <c r="AI800" i="1" l="1"/>
  <c r="AK799" i="1"/>
  <c r="AC802" i="1"/>
  <c r="D814" i="1"/>
  <c r="L813" i="1"/>
  <c r="AI801" i="1" l="1"/>
  <c r="AK800" i="1"/>
  <c r="AC803" i="1"/>
  <c r="D815" i="1"/>
  <c r="L814" i="1"/>
  <c r="AI802" i="1" l="1"/>
  <c r="AK801" i="1"/>
  <c r="AC804" i="1"/>
  <c r="D816" i="1"/>
  <c r="L815" i="1"/>
  <c r="AI803" i="1" l="1"/>
  <c r="AK802" i="1"/>
  <c r="AC805" i="1"/>
  <c r="D817" i="1"/>
  <c r="L816" i="1"/>
  <c r="AI804" i="1" l="1"/>
  <c r="AK803" i="1"/>
  <c r="AC806" i="1"/>
  <c r="D818" i="1"/>
  <c r="L817" i="1"/>
  <c r="AI805" i="1" l="1"/>
  <c r="AK804" i="1"/>
  <c r="AC807" i="1"/>
  <c r="D819" i="1"/>
  <c r="L818" i="1"/>
  <c r="AI806" i="1" l="1"/>
  <c r="AK805" i="1"/>
  <c r="AC808" i="1"/>
  <c r="D820" i="1"/>
  <c r="L819" i="1"/>
  <c r="AI807" i="1" l="1"/>
  <c r="AK806" i="1"/>
  <c r="AC809" i="1"/>
  <c r="D821" i="1"/>
  <c r="L820" i="1"/>
  <c r="AI808" i="1" l="1"/>
  <c r="AK807" i="1"/>
  <c r="AC810" i="1"/>
  <c r="D822" i="1"/>
  <c r="L821" i="1"/>
  <c r="AI809" i="1" l="1"/>
  <c r="AK808" i="1"/>
  <c r="AC811" i="1"/>
  <c r="D823" i="1"/>
  <c r="L822" i="1"/>
  <c r="AI810" i="1" l="1"/>
  <c r="AK809" i="1"/>
  <c r="AC812" i="1"/>
  <c r="D824" i="1"/>
  <c r="L823" i="1"/>
  <c r="AI811" i="1" l="1"/>
  <c r="AK810" i="1"/>
  <c r="AC813" i="1"/>
  <c r="D825" i="1"/>
  <c r="L824" i="1"/>
  <c r="AI812" i="1" l="1"/>
  <c r="AK811" i="1"/>
  <c r="AC814" i="1"/>
  <c r="D826" i="1"/>
  <c r="L825" i="1"/>
  <c r="AI813" i="1" l="1"/>
  <c r="AK812" i="1"/>
  <c r="AC815" i="1"/>
  <c r="D827" i="1"/>
  <c r="L826" i="1"/>
  <c r="AI814" i="1" l="1"/>
  <c r="AK813" i="1"/>
  <c r="AC816" i="1"/>
  <c r="D828" i="1"/>
  <c r="L827" i="1"/>
  <c r="AI815" i="1" l="1"/>
  <c r="AK814" i="1"/>
  <c r="AC817" i="1"/>
  <c r="D829" i="1"/>
  <c r="L828" i="1"/>
  <c r="AI816" i="1" l="1"/>
  <c r="AK815" i="1"/>
  <c r="AC818" i="1"/>
  <c r="D830" i="1"/>
  <c r="L829" i="1"/>
  <c r="AI817" i="1" l="1"/>
  <c r="AK816" i="1"/>
  <c r="AC819" i="1"/>
  <c r="D831" i="1"/>
  <c r="L830" i="1"/>
  <c r="AI818" i="1" l="1"/>
  <c r="AK817" i="1"/>
  <c r="AC820" i="1"/>
  <c r="D832" i="1"/>
  <c r="L831" i="1"/>
  <c r="AI819" i="1" l="1"/>
  <c r="AK818" i="1"/>
  <c r="AC821" i="1"/>
  <c r="D833" i="1"/>
  <c r="L832" i="1"/>
  <c r="AI820" i="1" l="1"/>
  <c r="AK819" i="1"/>
  <c r="AC822" i="1"/>
  <c r="D834" i="1"/>
  <c r="L833" i="1"/>
  <c r="AI821" i="1" l="1"/>
  <c r="AK820" i="1"/>
  <c r="AC823" i="1"/>
  <c r="D835" i="1"/>
  <c r="L834" i="1"/>
  <c r="AI822" i="1" l="1"/>
  <c r="AK821" i="1"/>
  <c r="AC824" i="1"/>
  <c r="D836" i="1"/>
  <c r="L835" i="1"/>
  <c r="AI823" i="1" l="1"/>
  <c r="AK822" i="1"/>
  <c r="AC825" i="1"/>
  <c r="D837" i="1"/>
  <c r="L836" i="1"/>
  <c r="AI824" i="1" l="1"/>
  <c r="AK823" i="1"/>
  <c r="AC826" i="1"/>
  <c r="D838" i="1"/>
  <c r="L837" i="1"/>
  <c r="AI825" i="1" l="1"/>
  <c r="AK824" i="1"/>
  <c r="AC827" i="1"/>
  <c r="D839" i="1"/>
  <c r="L838" i="1"/>
  <c r="AI826" i="1" l="1"/>
  <c r="AK825" i="1"/>
  <c r="AC828" i="1"/>
  <c r="D840" i="1"/>
  <c r="L839" i="1"/>
  <c r="AI827" i="1" l="1"/>
  <c r="AK826" i="1"/>
  <c r="AC829" i="1"/>
  <c r="D841" i="1"/>
  <c r="L840" i="1"/>
  <c r="AI828" i="1" l="1"/>
  <c r="AK827" i="1"/>
  <c r="AC830" i="1"/>
  <c r="D842" i="1"/>
  <c r="L841" i="1"/>
  <c r="AI829" i="1" l="1"/>
  <c r="AK828" i="1"/>
  <c r="AC831" i="1"/>
  <c r="D843" i="1"/>
  <c r="L842" i="1"/>
  <c r="AI830" i="1" l="1"/>
  <c r="AK829" i="1"/>
  <c r="AC832" i="1"/>
  <c r="D844" i="1"/>
  <c r="L843" i="1"/>
  <c r="AI831" i="1" l="1"/>
  <c r="AK830" i="1"/>
  <c r="AC833" i="1"/>
  <c r="D845" i="1"/>
  <c r="L844" i="1"/>
  <c r="AI832" i="1" l="1"/>
  <c r="AK831" i="1"/>
  <c r="AC834" i="1"/>
  <c r="D846" i="1"/>
  <c r="L845" i="1"/>
  <c r="AI833" i="1" l="1"/>
  <c r="AK832" i="1"/>
  <c r="AC835" i="1"/>
  <c r="D847" i="1"/>
  <c r="L846" i="1"/>
  <c r="AI834" i="1" l="1"/>
  <c r="AK833" i="1"/>
  <c r="AC836" i="1"/>
  <c r="D848" i="1"/>
  <c r="L847" i="1"/>
  <c r="AI835" i="1" l="1"/>
  <c r="AK834" i="1"/>
  <c r="AC837" i="1"/>
  <c r="D849" i="1"/>
  <c r="L848" i="1"/>
  <c r="AI836" i="1" l="1"/>
  <c r="AK835" i="1"/>
  <c r="AC838" i="1"/>
  <c r="D850" i="1"/>
  <c r="L849" i="1"/>
  <c r="AI837" i="1" l="1"/>
  <c r="AK836" i="1"/>
  <c r="AC839" i="1"/>
  <c r="D851" i="1"/>
  <c r="L850" i="1"/>
  <c r="AI838" i="1" l="1"/>
  <c r="AK837" i="1"/>
  <c r="AC840" i="1"/>
  <c r="D852" i="1"/>
  <c r="L851" i="1"/>
  <c r="AI839" i="1" l="1"/>
  <c r="AK838" i="1"/>
  <c r="AC841" i="1"/>
  <c r="D853" i="1"/>
  <c r="L852" i="1"/>
  <c r="AI840" i="1" l="1"/>
  <c r="AK839" i="1"/>
  <c r="AC842" i="1"/>
  <c r="D854" i="1"/>
  <c r="L853" i="1"/>
  <c r="AI841" i="1" l="1"/>
  <c r="AK840" i="1"/>
  <c r="AC843" i="1"/>
  <c r="D855" i="1"/>
  <c r="L854" i="1"/>
  <c r="AI842" i="1" l="1"/>
  <c r="AK841" i="1"/>
  <c r="AC844" i="1"/>
  <c r="D856" i="1"/>
  <c r="L855" i="1"/>
  <c r="AI843" i="1" l="1"/>
  <c r="AK842" i="1"/>
  <c r="AC845" i="1"/>
  <c r="D857" i="1"/>
  <c r="L856" i="1"/>
  <c r="AI844" i="1" l="1"/>
  <c r="AK843" i="1"/>
  <c r="AC846" i="1"/>
  <c r="D858" i="1"/>
  <c r="L857" i="1"/>
  <c r="AI845" i="1" l="1"/>
  <c r="AK844" i="1"/>
  <c r="AC847" i="1"/>
  <c r="D859" i="1"/>
  <c r="L858" i="1"/>
  <c r="AI846" i="1" l="1"/>
  <c r="AK845" i="1"/>
  <c r="AC848" i="1"/>
  <c r="D860" i="1"/>
  <c r="L859" i="1"/>
  <c r="AI847" i="1" l="1"/>
  <c r="AK846" i="1"/>
  <c r="AC849" i="1"/>
  <c r="D861" i="1"/>
  <c r="L860" i="1"/>
  <c r="AI848" i="1" l="1"/>
  <c r="AK847" i="1"/>
  <c r="AC850" i="1"/>
  <c r="D862" i="1"/>
  <c r="L861" i="1"/>
  <c r="AI849" i="1" l="1"/>
  <c r="AK848" i="1"/>
  <c r="AC851" i="1"/>
  <c r="D863" i="1"/>
  <c r="L862" i="1"/>
  <c r="AI850" i="1" l="1"/>
  <c r="AK849" i="1"/>
  <c r="AC852" i="1"/>
  <c r="D864" i="1"/>
  <c r="L863" i="1"/>
  <c r="AI851" i="1" l="1"/>
  <c r="AK850" i="1"/>
  <c r="AC853" i="1"/>
  <c r="D865" i="1"/>
  <c r="L864" i="1"/>
  <c r="AI852" i="1" l="1"/>
  <c r="AK851" i="1"/>
  <c r="AC854" i="1"/>
  <c r="D866" i="1"/>
  <c r="L865" i="1"/>
  <c r="AI853" i="1" l="1"/>
  <c r="AK852" i="1"/>
  <c r="AC855" i="1"/>
  <c r="D867" i="1"/>
  <c r="L866" i="1"/>
  <c r="AI854" i="1" l="1"/>
  <c r="AK853" i="1"/>
  <c r="AC856" i="1"/>
  <c r="D868" i="1"/>
  <c r="L867" i="1"/>
  <c r="AI855" i="1" l="1"/>
  <c r="AK854" i="1"/>
  <c r="AC857" i="1"/>
  <c r="D869" i="1"/>
  <c r="L868" i="1"/>
  <c r="AI856" i="1" l="1"/>
  <c r="AK855" i="1"/>
  <c r="AC858" i="1"/>
  <c r="D870" i="1"/>
  <c r="L869" i="1"/>
  <c r="AI857" i="1" l="1"/>
  <c r="AK856" i="1"/>
  <c r="AC859" i="1"/>
  <c r="D871" i="1"/>
  <c r="L870" i="1"/>
  <c r="AI858" i="1" l="1"/>
  <c r="AK857" i="1"/>
  <c r="AC860" i="1"/>
  <c r="D872" i="1"/>
  <c r="L871" i="1"/>
  <c r="AI859" i="1" l="1"/>
  <c r="AK858" i="1"/>
  <c r="AC861" i="1"/>
  <c r="D873" i="1"/>
  <c r="L872" i="1"/>
  <c r="AI860" i="1" l="1"/>
  <c r="AK859" i="1"/>
  <c r="AC862" i="1"/>
  <c r="D874" i="1"/>
  <c r="L873" i="1"/>
  <c r="AI861" i="1" l="1"/>
  <c r="AK860" i="1"/>
  <c r="AC863" i="1"/>
  <c r="D875" i="1"/>
  <c r="L874" i="1"/>
  <c r="AI862" i="1" l="1"/>
  <c r="AK861" i="1"/>
  <c r="AC864" i="1"/>
  <c r="D876" i="1"/>
  <c r="L875" i="1"/>
  <c r="AI863" i="1" l="1"/>
  <c r="AK862" i="1"/>
  <c r="AC865" i="1"/>
  <c r="D877" i="1"/>
  <c r="L876" i="1"/>
  <c r="AI864" i="1" l="1"/>
  <c r="AK863" i="1"/>
  <c r="AC866" i="1"/>
  <c r="D878" i="1"/>
  <c r="L877" i="1"/>
  <c r="AI865" i="1" l="1"/>
  <c r="AK864" i="1"/>
  <c r="AC867" i="1"/>
  <c r="D879" i="1"/>
  <c r="L878" i="1"/>
  <c r="AI866" i="1" l="1"/>
  <c r="AK865" i="1"/>
  <c r="AC868" i="1"/>
  <c r="D880" i="1"/>
  <c r="L879" i="1"/>
  <c r="AI867" i="1" l="1"/>
  <c r="AK866" i="1"/>
  <c r="AC869" i="1"/>
  <c r="D881" i="1"/>
  <c r="L880" i="1"/>
  <c r="AI868" i="1" l="1"/>
  <c r="AK867" i="1"/>
  <c r="AC870" i="1"/>
  <c r="D882" i="1"/>
  <c r="L881" i="1"/>
  <c r="AI869" i="1" l="1"/>
  <c r="AK868" i="1"/>
  <c r="AC871" i="1"/>
  <c r="D883" i="1"/>
  <c r="L882" i="1"/>
  <c r="AI870" i="1" l="1"/>
  <c r="AK869" i="1"/>
  <c r="AC872" i="1"/>
  <c r="D884" i="1"/>
  <c r="L883" i="1"/>
  <c r="AI871" i="1" l="1"/>
  <c r="AK870" i="1"/>
  <c r="AC873" i="1"/>
  <c r="D885" i="1"/>
  <c r="L884" i="1"/>
  <c r="AI872" i="1" l="1"/>
  <c r="AK871" i="1"/>
  <c r="AC874" i="1"/>
  <c r="D886" i="1"/>
  <c r="L885" i="1"/>
  <c r="AI873" i="1" l="1"/>
  <c r="AK872" i="1"/>
  <c r="AC875" i="1"/>
  <c r="D887" i="1"/>
  <c r="L886" i="1"/>
  <c r="AI874" i="1" l="1"/>
  <c r="AK873" i="1"/>
  <c r="AC876" i="1"/>
  <c r="D888" i="1"/>
  <c r="L887" i="1"/>
  <c r="AI875" i="1" l="1"/>
  <c r="AK874" i="1"/>
  <c r="AC877" i="1"/>
  <c r="D889" i="1"/>
  <c r="L888" i="1"/>
  <c r="AI876" i="1" l="1"/>
  <c r="AK875" i="1"/>
  <c r="AC878" i="1"/>
  <c r="D890" i="1"/>
  <c r="L889" i="1"/>
  <c r="AI877" i="1" l="1"/>
  <c r="AK876" i="1"/>
  <c r="AC879" i="1"/>
  <c r="D891" i="1"/>
  <c r="L890" i="1"/>
  <c r="AI878" i="1" l="1"/>
  <c r="AK877" i="1"/>
  <c r="AC880" i="1"/>
  <c r="D892" i="1"/>
  <c r="L891" i="1"/>
  <c r="AI879" i="1" l="1"/>
  <c r="AK878" i="1"/>
  <c r="AC881" i="1"/>
  <c r="D893" i="1"/>
  <c r="L892" i="1"/>
  <c r="AI880" i="1" l="1"/>
  <c r="AK879" i="1"/>
  <c r="AC882" i="1"/>
  <c r="D894" i="1"/>
  <c r="L893" i="1"/>
  <c r="AI881" i="1" l="1"/>
  <c r="AK880" i="1"/>
  <c r="AC883" i="1"/>
  <c r="D895" i="1"/>
  <c r="L894" i="1"/>
  <c r="AI882" i="1" l="1"/>
  <c r="AK881" i="1"/>
  <c r="AC884" i="1"/>
  <c r="D896" i="1"/>
  <c r="L895" i="1"/>
  <c r="AI883" i="1" l="1"/>
  <c r="AK882" i="1"/>
  <c r="AC885" i="1"/>
  <c r="D897" i="1"/>
  <c r="L896" i="1"/>
  <c r="AI884" i="1" l="1"/>
  <c r="AK883" i="1"/>
  <c r="AC886" i="1"/>
  <c r="D898" i="1"/>
  <c r="L897" i="1"/>
  <c r="AI885" i="1" l="1"/>
  <c r="AK884" i="1"/>
  <c r="AC887" i="1"/>
  <c r="D899" i="1"/>
  <c r="L898" i="1"/>
  <c r="AI886" i="1" l="1"/>
  <c r="AK885" i="1"/>
  <c r="AC888" i="1"/>
  <c r="D900" i="1"/>
  <c r="L899" i="1"/>
  <c r="AI887" i="1" l="1"/>
  <c r="AK886" i="1"/>
  <c r="AC889" i="1"/>
  <c r="D901" i="1"/>
  <c r="L900" i="1"/>
  <c r="AI888" i="1" l="1"/>
  <c r="AK887" i="1"/>
  <c r="AC890" i="1"/>
  <c r="D902" i="1"/>
  <c r="L901" i="1"/>
  <c r="AI889" i="1" l="1"/>
  <c r="AK888" i="1"/>
  <c r="AC891" i="1"/>
  <c r="D903" i="1"/>
  <c r="L902" i="1"/>
  <c r="AI890" i="1" l="1"/>
  <c r="AK889" i="1"/>
  <c r="AC892" i="1"/>
  <c r="D904" i="1"/>
  <c r="L903" i="1"/>
  <c r="AI891" i="1" l="1"/>
  <c r="AK890" i="1"/>
  <c r="AC893" i="1"/>
  <c r="D905" i="1"/>
  <c r="L904" i="1"/>
  <c r="AI892" i="1" l="1"/>
  <c r="AK891" i="1"/>
  <c r="AC894" i="1"/>
  <c r="D906" i="1"/>
  <c r="L905" i="1"/>
  <c r="AI893" i="1" l="1"/>
  <c r="AK892" i="1"/>
  <c r="AC895" i="1"/>
  <c r="D907" i="1"/>
  <c r="L906" i="1"/>
  <c r="AI894" i="1" l="1"/>
  <c r="AK893" i="1"/>
  <c r="AC896" i="1"/>
  <c r="D908" i="1"/>
  <c r="L907" i="1"/>
  <c r="AI895" i="1" l="1"/>
  <c r="AK894" i="1"/>
  <c r="AC897" i="1"/>
  <c r="D909" i="1"/>
  <c r="L908" i="1"/>
  <c r="AI896" i="1" l="1"/>
  <c r="AK895" i="1"/>
  <c r="AC898" i="1"/>
  <c r="D910" i="1"/>
  <c r="L909" i="1"/>
  <c r="AI897" i="1" l="1"/>
  <c r="AK896" i="1"/>
  <c r="AC899" i="1"/>
  <c r="D911" i="1"/>
  <c r="L910" i="1"/>
  <c r="AI898" i="1" l="1"/>
  <c r="AK897" i="1"/>
  <c r="AC900" i="1"/>
  <c r="D912" i="1"/>
  <c r="L911" i="1"/>
  <c r="AI899" i="1" l="1"/>
  <c r="AK898" i="1"/>
  <c r="AC901" i="1"/>
  <c r="D913" i="1"/>
  <c r="L912" i="1"/>
  <c r="AI900" i="1" l="1"/>
  <c r="AK899" i="1"/>
  <c r="AC902" i="1"/>
  <c r="D914" i="1"/>
  <c r="L913" i="1"/>
  <c r="AI901" i="1" l="1"/>
  <c r="AK900" i="1"/>
  <c r="AC903" i="1"/>
  <c r="D915" i="1"/>
  <c r="L914" i="1"/>
  <c r="AI902" i="1" l="1"/>
  <c r="AK901" i="1"/>
  <c r="AC904" i="1"/>
  <c r="D916" i="1"/>
  <c r="L915" i="1"/>
  <c r="AI903" i="1" l="1"/>
  <c r="AK902" i="1"/>
  <c r="AC905" i="1"/>
  <c r="D917" i="1"/>
  <c r="L916" i="1"/>
  <c r="AI904" i="1" l="1"/>
  <c r="AK903" i="1"/>
  <c r="AC906" i="1"/>
  <c r="D918" i="1"/>
  <c r="L917" i="1"/>
  <c r="AI905" i="1" l="1"/>
  <c r="AK904" i="1"/>
  <c r="AC907" i="1"/>
  <c r="D919" i="1"/>
  <c r="L918" i="1"/>
  <c r="AI906" i="1" l="1"/>
  <c r="AK905" i="1"/>
  <c r="AC908" i="1"/>
  <c r="D920" i="1"/>
  <c r="L919" i="1"/>
  <c r="AI907" i="1" l="1"/>
  <c r="AK906" i="1"/>
  <c r="AC909" i="1"/>
  <c r="D921" i="1"/>
  <c r="L920" i="1"/>
  <c r="AI908" i="1" l="1"/>
  <c r="AK907" i="1"/>
  <c r="AC910" i="1"/>
  <c r="D922" i="1"/>
  <c r="L921" i="1"/>
  <c r="AI909" i="1" l="1"/>
  <c r="AK908" i="1"/>
  <c r="AC911" i="1"/>
  <c r="D923" i="1"/>
  <c r="L922" i="1"/>
  <c r="AI910" i="1" l="1"/>
  <c r="AK909" i="1"/>
  <c r="AC912" i="1"/>
  <c r="D924" i="1"/>
  <c r="L923" i="1"/>
  <c r="AI911" i="1" l="1"/>
  <c r="AK910" i="1"/>
  <c r="AC913" i="1"/>
  <c r="D925" i="1"/>
  <c r="L924" i="1"/>
  <c r="AI912" i="1" l="1"/>
  <c r="AK911" i="1"/>
  <c r="AC914" i="1"/>
  <c r="D926" i="1"/>
  <c r="L925" i="1"/>
  <c r="AI913" i="1" l="1"/>
  <c r="AK912" i="1"/>
  <c r="AC915" i="1"/>
  <c r="D927" i="1"/>
  <c r="L926" i="1"/>
  <c r="AI914" i="1" l="1"/>
  <c r="AK913" i="1"/>
  <c r="AC916" i="1"/>
  <c r="D928" i="1"/>
  <c r="L927" i="1"/>
  <c r="AI915" i="1" l="1"/>
  <c r="AK914" i="1"/>
  <c r="AC917" i="1"/>
  <c r="D929" i="1"/>
  <c r="L928" i="1"/>
  <c r="AI916" i="1" l="1"/>
  <c r="AK915" i="1"/>
  <c r="AC918" i="1"/>
  <c r="D930" i="1"/>
  <c r="L929" i="1"/>
  <c r="AI917" i="1" l="1"/>
  <c r="AK916" i="1"/>
  <c r="AC919" i="1"/>
  <c r="D931" i="1"/>
  <c r="L930" i="1"/>
  <c r="AI918" i="1" l="1"/>
  <c r="AK917" i="1"/>
  <c r="AC920" i="1"/>
  <c r="D932" i="1"/>
  <c r="L931" i="1"/>
  <c r="AI919" i="1" l="1"/>
  <c r="AK918" i="1"/>
  <c r="AC921" i="1"/>
  <c r="D933" i="1"/>
  <c r="L932" i="1"/>
  <c r="AI920" i="1" l="1"/>
  <c r="AK919" i="1"/>
  <c r="AC922" i="1"/>
  <c r="D934" i="1"/>
  <c r="L933" i="1"/>
  <c r="AI921" i="1" l="1"/>
  <c r="AK920" i="1"/>
  <c r="AC923" i="1"/>
  <c r="D935" i="1"/>
  <c r="L934" i="1"/>
  <c r="AI922" i="1" l="1"/>
  <c r="AK921" i="1"/>
  <c r="AC924" i="1"/>
  <c r="D936" i="1"/>
  <c r="L935" i="1"/>
  <c r="AI923" i="1" l="1"/>
  <c r="AK922" i="1"/>
  <c r="AC925" i="1"/>
  <c r="D937" i="1"/>
  <c r="L936" i="1"/>
  <c r="AI924" i="1" l="1"/>
  <c r="AK923" i="1"/>
  <c r="AC926" i="1"/>
  <c r="D938" i="1"/>
  <c r="L937" i="1"/>
  <c r="AI925" i="1" l="1"/>
  <c r="AK924" i="1"/>
  <c r="AC927" i="1"/>
  <c r="D939" i="1"/>
  <c r="L938" i="1"/>
  <c r="AI926" i="1" l="1"/>
  <c r="AK925" i="1"/>
  <c r="AC928" i="1"/>
  <c r="D940" i="1"/>
  <c r="L939" i="1"/>
  <c r="AI927" i="1" l="1"/>
  <c r="AK926" i="1"/>
  <c r="AC929" i="1"/>
  <c r="D941" i="1"/>
  <c r="L940" i="1"/>
  <c r="AI928" i="1" l="1"/>
  <c r="AK927" i="1"/>
  <c r="AC930" i="1"/>
  <c r="D942" i="1"/>
  <c r="L941" i="1"/>
  <c r="AI929" i="1" l="1"/>
  <c r="AK928" i="1"/>
  <c r="AC931" i="1"/>
  <c r="D943" i="1"/>
  <c r="L942" i="1"/>
  <c r="AI930" i="1" l="1"/>
  <c r="AK929" i="1"/>
  <c r="AC932" i="1"/>
  <c r="D944" i="1"/>
  <c r="L943" i="1"/>
  <c r="AI931" i="1" l="1"/>
  <c r="AK930" i="1"/>
  <c r="AC933" i="1"/>
  <c r="D945" i="1"/>
  <c r="L944" i="1"/>
  <c r="AI932" i="1" l="1"/>
  <c r="AK931" i="1"/>
  <c r="AC934" i="1"/>
  <c r="D946" i="1"/>
  <c r="L945" i="1"/>
  <c r="AI933" i="1" l="1"/>
  <c r="AK932" i="1"/>
  <c r="AC935" i="1"/>
  <c r="D947" i="1"/>
  <c r="L946" i="1"/>
  <c r="AI934" i="1" l="1"/>
  <c r="AK933" i="1"/>
  <c r="AC936" i="1"/>
  <c r="D948" i="1"/>
  <c r="L947" i="1"/>
  <c r="AI935" i="1" l="1"/>
  <c r="AK934" i="1"/>
  <c r="AC937" i="1"/>
  <c r="D949" i="1"/>
  <c r="L948" i="1"/>
  <c r="AI936" i="1" l="1"/>
  <c r="AK935" i="1"/>
  <c r="AC938" i="1"/>
  <c r="D950" i="1"/>
  <c r="L949" i="1"/>
  <c r="AI937" i="1" l="1"/>
  <c r="AK936" i="1"/>
  <c r="AC939" i="1"/>
  <c r="D951" i="1"/>
  <c r="L950" i="1"/>
  <c r="AI938" i="1" l="1"/>
  <c r="AK937" i="1"/>
  <c r="AC940" i="1"/>
  <c r="D952" i="1"/>
  <c r="L951" i="1"/>
  <c r="AI939" i="1" l="1"/>
  <c r="AK938" i="1"/>
  <c r="AC941" i="1"/>
  <c r="D953" i="1"/>
  <c r="L952" i="1"/>
  <c r="AI940" i="1" l="1"/>
  <c r="AK939" i="1"/>
  <c r="AC942" i="1"/>
  <c r="D954" i="1"/>
  <c r="L953" i="1"/>
  <c r="AI941" i="1" l="1"/>
  <c r="AK940" i="1"/>
  <c r="AC943" i="1"/>
  <c r="D955" i="1"/>
  <c r="L954" i="1"/>
  <c r="AI942" i="1" l="1"/>
  <c r="AK941" i="1"/>
  <c r="AC944" i="1"/>
  <c r="D956" i="1"/>
  <c r="L955" i="1"/>
  <c r="AI943" i="1" l="1"/>
  <c r="AK942" i="1"/>
  <c r="AC945" i="1"/>
  <c r="D957" i="1"/>
  <c r="L956" i="1"/>
  <c r="AI944" i="1" l="1"/>
  <c r="AK943" i="1"/>
  <c r="AC946" i="1"/>
  <c r="D958" i="1"/>
  <c r="L957" i="1"/>
  <c r="AI945" i="1" l="1"/>
  <c r="AK944" i="1"/>
  <c r="AC947" i="1"/>
  <c r="D959" i="1"/>
  <c r="L958" i="1"/>
  <c r="AI946" i="1" l="1"/>
  <c r="AK945" i="1"/>
  <c r="AC948" i="1"/>
  <c r="D960" i="1"/>
  <c r="L959" i="1"/>
  <c r="AI947" i="1" l="1"/>
  <c r="AK946" i="1"/>
  <c r="AC949" i="1"/>
  <c r="D961" i="1"/>
  <c r="L960" i="1"/>
  <c r="AI948" i="1" l="1"/>
  <c r="AK947" i="1"/>
  <c r="AC950" i="1"/>
  <c r="D962" i="1"/>
  <c r="L961" i="1"/>
  <c r="AI949" i="1" l="1"/>
  <c r="AK948" i="1"/>
  <c r="AC951" i="1"/>
  <c r="D963" i="1"/>
  <c r="L962" i="1"/>
  <c r="AI950" i="1" l="1"/>
  <c r="AK949" i="1"/>
  <c r="AC952" i="1"/>
  <c r="D964" i="1"/>
  <c r="L963" i="1"/>
  <c r="AI951" i="1" l="1"/>
  <c r="AK950" i="1"/>
  <c r="AC953" i="1"/>
  <c r="D965" i="1"/>
  <c r="L964" i="1"/>
  <c r="AI952" i="1" l="1"/>
  <c r="AK951" i="1"/>
  <c r="AC954" i="1"/>
  <c r="D966" i="1"/>
  <c r="L965" i="1"/>
  <c r="AI953" i="1" l="1"/>
  <c r="AK952" i="1"/>
  <c r="AC955" i="1"/>
  <c r="D967" i="1"/>
  <c r="L966" i="1"/>
  <c r="AI954" i="1" l="1"/>
  <c r="AK953" i="1"/>
  <c r="AC956" i="1"/>
  <c r="D968" i="1"/>
  <c r="L967" i="1"/>
  <c r="AI955" i="1" l="1"/>
  <c r="AK954" i="1"/>
  <c r="AC957" i="1"/>
  <c r="D969" i="1"/>
  <c r="L968" i="1"/>
  <c r="AI956" i="1" l="1"/>
  <c r="AK955" i="1"/>
  <c r="AC958" i="1"/>
  <c r="D970" i="1"/>
  <c r="L969" i="1"/>
  <c r="AI957" i="1" l="1"/>
  <c r="AK956" i="1"/>
  <c r="AC959" i="1"/>
  <c r="D971" i="1"/>
  <c r="L970" i="1"/>
  <c r="AI958" i="1" l="1"/>
  <c r="AK957" i="1"/>
  <c r="AC960" i="1"/>
  <c r="D972" i="1"/>
  <c r="L971" i="1"/>
  <c r="AI959" i="1" l="1"/>
  <c r="AK958" i="1"/>
  <c r="AC961" i="1"/>
  <c r="D973" i="1"/>
  <c r="L972" i="1"/>
  <c r="AI960" i="1" l="1"/>
  <c r="AK959" i="1"/>
  <c r="AC962" i="1"/>
  <c r="D974" i="1"/>
  <c r="L973" i="1"/>
  <c r="AI961" i="1" l="1"/>
  <c r="AK960" i="1"/>
  <c r="AC963" i="1"/>
  <c r="D975" i="1"/>
  <c r="L974" i="1"/>
  <c r="AI962" i="1" l="1"/>
  <c r="AK961" i="1"/>
  <c r="AC964" i="1"/>
  <c r="D976" i="1"/>
  <c r="L975" i="1"/>
  <c r="AI963" i="1" l="1"/>
  <c r="AK962" i="1"/>
  <c r="AC965" i="1"/>
  <c r="D977" i="1"/>
  <c r="L976" i="1"/>
  <c r="AI964" i="1" l="1"/>
  <c r="AK963" i="1"/>
  <c r="AC966" i="1"/>
  <c r="D978" i="1"/>
  <c r="L977" i="1"/>
  <c r="AI965" i="1" l="1"/>
  <c r="AK964" i="1"/>
  <c r="AC967" i="1"/>
  <c r="D979" i="1"/>
  <c r="L978" i="1"/>
  <c r="AI966" i="1" l="1"/>
  <c r="AK965" i="1"/>
  <c r="AC968" i="1"/>
  <c r="D980" i="1"/>
  <c r="L979" i="1"/>
  <c r="AI967" i="1" l="1"/>
  <c r="AK966" i="1"/>
  <c r="AC969" i="1"/>
  <c r="D981" i="1"/>
  <c r="L980" i="1"/>
  <c r="AI968" i="1" l="1"/>
  <c r="AK967" i="1"/>
  <c r="AC970" i="1"/>
  <c r="D982" i="1"/>
  <c r="L981" i="1"/>
  <c r="AI969" i="1" l="1"/>
  <c r="AK968" i="1"/>
  <c r="AC971" i="1"/>
  <c r="D983" i="1"/>
  <c r="L982" i="1"/>
  <c r="AI970" i="1" l="1"/>
  <c r="AK969" i="1"/>
  <c r="AC972" i="1"/>
  <c r="D984" i="1"/>
  <c r="L983" i="1"/>
  <c r="AI971" i="1" l="1"/>
  <c r="AK970" i="1"/>
  <c r="AC973" i="1"/>
  <c r="D985" i="1"/>
  <c r="L984" i="1"/>
  <c r="AI972" i="1" l="1"/>
  <c r="AK971" i="1"/>
  <c r="AC974" i="1"/>
  <c r="D986" i="1"/>
  <c r="L985" i="1"/>
  <c r="AI973" i="1" l="1"/>
  <c r="AK972" i="1"/>
  <c r="AC975" i="1"/>
  <c r="D987" i="1"/>
  <c r="L986" i="1"/>
  <c r="AI974" i="1" l="1"/>
  <c r="AK973" i="1"/>
  <c r="AC976" i="1"/>
  <c r="D988" i="1"/>
  <c r="L987" i="1"/>
  <c r="AI975" i="1" l="1"/>
  <c r="AK974" i="1"/>
  <c r="AC977" i="1"/>
  <c r="D989" i="1"/>
  <c r="L988" i="1"/>
  <c r="AI976" i="1" l="1"/>
  <c r="AK975" i="1"/>
  <c r="AC978" i="1"/>
  <c r="D990" i="1"/>
  <c r="L989" i="1"/>
  <c r="AI977" i="1" l="1"/>
  <c r="AK976" i="1"/>
  <c r="AC979" i="1"/>
  <c r="D991" i="1"/>
  <c r="L990" i="1"/>
  <c r="AI978" i="1" l="1"/>
  <c r="AK977" i="1"/>
  <c r="AC980" i="1"/>
  <c r="D992" i="1"/>
  <c r="L991" i="1"/>
  <c r="AI979" i="1" l="1"/>
  <c r="AK978" i="1"/>
  <c r="AC981" i="1"/>
  <c r="D993" i="1"/>
  <c r="L992" i="1"/>
  <c r="AI980" i="1" l="1"/>
  <c r="AK979" i="1"/>
  <c r="AC982" i="1"/>
  <c r="D994" i="1"/>
  <c r="L993" i="1"/>
  <c r="AI981" i="1" l="1"/>
  <c r="AK980" i="1"/>
  <c r="AC983" i="1"/>
  <c r="D995" i="1"/>
  <c r="L994" i="1"/>
  <c r="AI982" i="1" l="1"/>
  <c r="AK981" i="1"/>
  <c r="AC984" i="1"/>
  <c r="D996" i="1"/>
  <c r="L995" i="1"/>
  <c r="AI983" i="1" l="1"/>
  <c r="AK982" i="1"/>
  <c r="AC985" i="1"/>
  <c r="D997" i="1"/>
  <c r="L996" i="1"/>
  <c r="AI984" i="1" l="1"/>
  <c r="AK983" i="1"/>
  <c r="AC986" i="1"/>
  <c r="D998" i="1"/>
  <c r="L997" i="1"/>
  <c r="AI985" i="1" l="1"/>
  <c r="AK984" i="1"/>
  <c r="AC987" i="1"/>
  <c r="D999" i="1"/>
  <c r="L998" i="1"/>
  <c r="AI986" i="1" l="1"/>
  <c r="AK985" i="1"/>
  <c r="AC988" i="1"/>
  <c r="D1000" i="1"/>
  <c r="L999" i="1"/>
  <c r="AI987" i="1" l="1"/>
  <c r="AK986" i="1"/>
  <c r="AC989" i="1"/>
  <c r="D1001" i="1"/>
  <c r="L1000" i="1"/>
  <c r="AI988" i="1" l="1"/>
  <c r="AK987" i="1"/>
  <c r="AC990" i="1"/>
  <c r="D1002" i="1"/>
  <c r="L1001" i="1"/>
  <c r="AI989" i="1" l="1"/>
  <c r="AK988" i="1"/>
  <c r="AC991" i="1"/>
  <c r="D1003" i="1"/>
  <c r="L1002" i="1"/>
  <c r="AI990" i="1" l="1"/>
  <c r="AK989" i="1"/>
  <c r="AC992" i="1"/>
  <c r="D1004" i="1"/>
  <c r="L1003" i="1"/>
  <c r="AI991" i="1" l="1"/>
  <c r="AK990" i="1"/>
  <c r="AC993" i="1"/>
  <c r="D1005" i="1"/>
  <c r="L1004" i="1"/>
  <c r="AI992" i="1" l="1"/>
  <c r="AK991" i="1"/>
  <c r="AC994" i="1"/>
  <c r="D1006" i="1"/>
  <c r="L1005" i="1"/>
  <c r="AI993" i="1" l="1"/>
  <c r="AK992" i="1"/>
  <c r="AC995" i="1"/>
  <c r="D1007" i="1"/>
  <c r="L1006" i="1"/>
  <c r="AI994" i="1" l="1"/>
  <c r="AK993" i="1"/>
  <c r="AC996" i="1"/>
  <c r="D1008" i="1"/>
  <c r="L1007" i="1"/>
  <c r="AI995" i="1" l="1"/>
  <c r="AK994" i="1"/>
  <c r="AC997" i="1"/>
  <c r="D1009" i="1"/>
  <c r="L1008" i="1"/>
  <c r="AI996" i="1" l="1"/>
  <c r="AK995" i="1"/>
  <c r="AC998" i="1"/>
  <c r="D1010" i="1"/>
  <c r="L1009" i="1"/>
  <c r="AI997" i="1" l="1"/>
  <c r="AK996" i="1"/>
  <c r="AC999" i="1"/>
  <c r="D1011" i="1"/>
  <c r="L1010" i="1"/>
  <c r="AI998" i="1" l="1"/>
  <c r="AK997" i="1"/>
  <c r="AC1000" i="1"/>
  <c r="D1012" i="1"/>
  <c r="L1011" i="1"/>
  <c r="AI999" i="1" l="1"/>
  <c r="AK998" i="1"/>
  <c r="AC1001" i="1"/>
  <c r="D1013" i="1"/>
  <c r="L1012" i="1"/>
  <c r="AI1000" i="1" l="1"/>
  <c r="AK999" i="1"/>
  <c r="AC1002" i="1"/>
  <c r="D1014" i="1"/>
  <c r="L1013" i="1"/>
  <c r="AI1001" i="1" l="1"/>
  <c r="AK1000" i="1"/>
  <c r="AC1003" i="1"/>
  <c r="D1015" i="1"/>
  <c r="L1014" i="1"/>
  <c r="AI1002" i="1" l="1"/>
  <c r="AK1001" i="1"/>
  <c r="AC1004" i="1"/>
  <c r="D1016" i="1"/>
  <c r="L1015" i="1"/>
  <c r="AI1003" i="1" l="1"/>
  <c r="AK1002" i="1"/>
  <c r="AC1005" i="1"/>
  <c r="D1017" i="1"/>
  <c r="L1016" i="1"/>
  <c r="AI1004" i="1" l="1"/>
  <c r="AK1003" i="1"/>
  <c r="AC1006" i="1"/>
  <c r="D1018" i="1"/>
  <c r="L1017" i="1"/>
  <c r="AI1005" i="1" l="1"/>
  <c r="AK1004" i="1"/>
  <c r="AC1007" i="1"/>
  <c r="D1019" i="1"/>
  <c r="L1018" i="1"/>
  <c r="AI1006" i="1" l="1"/>
  <c r="AK1005" i="1"/>
  <c r="AC1008" i="1"/>
  <c r="D1020" i="1"/>
  <c r="L1019" i="1"/>
  <c r="AI1007" i="1" l="1"/>
  <c r="AK1006" i="1"/>
  <c r="AC1009" i="1"/>
  <c r="D1021" i="1"/>
  <c r="L1020" i="1"/>
  <c r="AI1008" i="1" l="1"/>
  <c r="AK1007" i="1"/>
  <c r="AC1010" i="1"/>
  <c r="D1022" i="1"/>
  <c r="L1021" i="1"/>
  <c r="AI1009" i="1" l="1"/>
  <c r="AK1008" i="1"/>
  <c r="AC1011" i="1"/>
  <c r="D1023" i="1"/>
  <c r="L1022" i="1"/>
  <c r="AI1010" i="1" l="1"/>
  <c r="AK1009" i="1"/>
  <c r="AC1012" i="1"/>
  <c r="D1024" i="1"/>
  <c r="L1023" i="1"/>
  <c r="AI1011" i="1" l="1"/>
  <c r="AK1010" i="1"/>
  <c r="AC1013" i="1"/>
  <c r="D1025" i="1"/>
  <c r="L1024" i="1"/>
  <c r="AI1012" i="1" l="1"/>
  <c r="AK1011" i="1"/>
  <c r="AC1014" i="1"/>
  <c r="D1026" i="1"/>
  <c r="L1025" i="1"/>
  <c r="AI1013" i="1" l="1"/>
  <c r="AK1012" i="1"/>
  <c r="AC1015" i="1"/>
  <c r="D1027" i="1"/>
  <c r="L1026" i="1"/>
  <c r="AI1014" i="1" l="1"/>
  <c r="AK1013" i="1"/>
  <c r="AC1016" i="1"/>
  <c r="D1028" i="1"/>
  <c r="L1027" i="1"/>
  <c r="AI1015" i="1" l="1"/>
  <c r="AK1014" i="1"/>
  <c r="AC1017" i="1"/>
  <c r="D1029" i="1"/>
  <c r="L1028" i="1"/>
  <c r="AI1016" i="1" l="1"/>
  <c r="AK1015" i="1"/>
  <c r="AC1018" i="1"/>
  <c r="D1030" i="1"/>
  <c r="L1029" i="1"/>
  <c r="AI1017" i="1" l="1"/>
  <c r="AK1016" i="1"/>
  <c r="AC1019" i="1"/>
  <c r="D1031" i="1"/>
  <c r="L1030" i="1"/>
  <c r="AI1018" i="1" l="1"/>
  <c r="AK1017" i="1"/>
  <c r="AC1020" i="1"/>
  <c r="D1032" i="1"/>
  <c r="L1031" i="1"/>
  <c r="AI1019" i="1" l="1"/>
  <c r="AK1018" i="1"/>
  <c r="AC1021" i="1"/>
  <c r="D1033" i="1"/>
  <c r="L1032" i="1"/>
  <c r="AI1020" i="1" l="1"/>
  <c r="AK1019" i="1"/>
  <c r="AC1022" i="1"/>
  <c r="D1034" i="1"/>
  <c r="L1033" i="1"/>
  <c r="AI1021" i="1" l="1"/>
  <c r="AK1020" i="1"/>
  <c r="AC1023" i="1"/>
  <c r="D1035" i="1"/>
  <c r="L1034" i="1"/>
  <c r="AI1022" i="1" l="1"/>
  <c r="AK1021" i="1"/>
  <c r="AC1024" i="1"/>
  <c r="D1036" i="1"/>
  <c r="L1035" i="1"/>
  <c r="AI1023" i="1" l="1"/>
  <c r="AK1022" i="1"/>
  <c r="AC1025" i="1"/>
  <c r="D1037" i="1"/>
  <c r="L1036" i="1"/>
  <c r="AI1024" i="1" l="1"/>
  <c r="AK1023" i="1"/>
  <c r="AC1026" i="1"/>
  <c r="D1038" i="1"/>
  <c r="L1037" i="1"/>
  <c r="AI1025" i="1" l="1"/>
  <c r="AK1024" i="1"/>
  <c r="AC1027" i="1"/>
  <c r="D1039" i="1"/>
  <c r="L1038" i="1"/>
  <c r="AI1026" i="1" l="1"/>
  <c r="AK1025" i="1"/>
  <c r="AC1028" i="1"/>
  <c r="D1040" i="1"/>
  <c r="L1039" i="1"/>
  <c r="AI1027" i="1" l="1"/>
  <c r="AK1026" i="1"/>
  <c r="AC1029" i="1"/>
  <c r="D1041" i="1"/>
  <c r="L1040" i="1"/>
  <c r="AI1028" i="1" l="1"/>
  <c r="AK1027" i="1"/>
  <c r="AC1030" i="1"/>
  <c r="D1042" i="1"/>
  <c r="L1041" i="1"/>
  <c r="AI1029" i="1" l="1"/>
  <c r="AK1028" i="1"/>
  <c r="AC1031" i="1"/>
  <c r="D1043" i="1"/>
  <c r="L1042" i="1"/>
  <c r="AI1030" i="1" l="1"/>
  <c r="AK1029" i="1"/>
  <c r="AC1032" i="1"/>
  <c r="D1044" i="1"/>
  <c r="L1043" i="1"/>
  <c r="AI1031" i="1" l="1"/>
  <c r="AK1030" i="1"/>
  <c r="AC1033" i="1"/>
  <c r="D1045" i="1"/>
  <c r="L1044" i="1"/>
  <c r="AI1032" i="1" l="1"/>
  <c r="AK1031" i="1"/>
  <c r="AC1034" i="1"/>
  <c r="D1046" i="1"/>
  <c r="L1045" i="1"/>
  <c r="AI1033" i="1" l="1"/>
  <c r="AK1032" i="1"/>
  <c r="AC1035" i="1"/>
  <c r="D1047" i="1"/>
  <c r="L1046" i="1"/>
  <c r="AI1034" i="1" l="1"/>
  <c r="AK1033" i="1"/>
  <c r="AC1036" i="1"/>
  <c r="D1048" i="1"/>
  <c r="L1047" i="1"/>
  <c r="AI1035" i="1" l="1"/>
  <c r="AK1034" i="1"/>
  <c r="AC1037" i="1"/>
  <c r="D1049" i="1"/>
  <c r="L1048" i="1"/>
  <c r="AI1036" i="1" l="1"/>
  <c r="AK1035" i="1"/>
  <c r="AC1038" i="1"/>
  <c r="D1050" i="1"/>
  <c r="L1049" i="1"/>
  <c r="AI1037" i="1" l="1"/>
  <c r="AK1036" i="1"/>
  <c r="AC1039" i="1"/>
  <c r="D1051" i="1"/>
  <c r="L1050" i="1"/>
  <c r="AI1038" i="1" l="1"/>
  <c r="AK1037" i="1"/>
  <c r="AC1040" i="1"/>
  <c r="D1052" i="1"/>
  <c r="L1051" i="1"/>
  <c r="AI1039" i="1" l="1"/>
  <c r="AK1038" i="1"/>
  <c r="AC1041" i="1"/>
  <c r="D1053" i="1"/>
  <c r="L1052" i="1"/>
  <c r="AI1040" i="1" l="1"/>
  <c r="AK1039" i="1"/>
  <c r="AC1042" i="1"/>
  <c r="D1054" i="1"/>
  <c r="L1053" i="1"/>
  <c r="AI1041" i="1" l="1"/>
  <c r="AK1040" i="1"/>
  <c r="AC1043" i="1"/>
  <c r="D1055" i="1"/>
  <c r="L1054" i="1"/>
  <c r="AI1042" i="1" l="1"/>
  <c r="AK1041" i="1"/>
  <c r="AC1044" i="1"/>
  <c r="D1056" i="1"/>
  <c r="L1055" i="1"/>
  <c r="AI1043" i="1" l="1"/>
  <c r="AK1042" i="1"/>
  <c r="AC1045" i="1"/>
  <c r="D1057" i="1"/>
  <c r="L1056" i="1"/>
  <c r="AI1044" i="1" l="1"/>
  <c r="AK1043" i="1"/>
  <c r="AC1046" i="1"/>
  <c r="D1058" i="1"/>
  <c r="L1057" i="1"/>
  <c r="AI1045" i="1" l="1"/>
  <c r="AK1044" i="1"/>
  <c r="AC1047" i="1"/>
  <c r="D1059" i="1"/>
  <c r="L1058" i="1"/>
  <c r="AI1046" i="1" l="1"/>
  <c r="AK1045" i="1"/>
  <c r="AC1048" i="1"/>
  <c r="D1060" i="1"/>
  <c r="L1059" i="1"/>
  <c r="AI1047" i="1" l="1"/>
  <c r="AK1046" i="1"/>
  <c r="AC1049" i="1"/>
  <c r="D1061" i="1"/>
  <c r="L1060" i="1"/>
  <c r="AI1048" i="1" l="1"/>
  <c r="AK1047" i="1"/>
  <c r="AC1050" i="1"/>
  <c r="D1062" i="1"/>
  <c r="L1061" i="1"/>
  <c r="AI1049" i="1" l="1"/>
  <c r="AK1048" i="1"/>
  <c r="AC1051" i="1"/>
  <c r="D1063" i="1"/>
  <c r="L1062" i="1"/>
  <c r="AI1050" i="1" l="1"/>
  <c r="AK1049" i="1"/>
  <c r="AC1052" i="1"/>
  <c r="D1064" i="1"/>
  <c r="L1063" i="1"/>
  <c r="AI1051" i="1" l="1"/>
  <c r="AK1050" i="1"/>
  <c r="AC1053" i="1"/>
  <c r="D1065" i="1"/>
  <c r="L1064" i="1"/>
  <c r="AI1052" i="1" l="1"/>
  <c r="AK1051" i="1"/>
  <c r="AC1054" i="1"/>
  <c r="D1066" i="1"/>
  <c r="L1065" i="1"/>
  <c r="AI1053" i="1" l="1"/>
  <c r="AK1052" i="1"/>
  <c r="AC1055" i="1"/>
  <c r="D1067" i="1"/>
  <c r="L1066" i="1"/>
  <c r="AI1054" i="1" l="1"/>
  <c r="AK1053" i="1"/>
  <c r="AC1056" i="1"/>
  <c r="D1068" i="1"/>
  <c r="L1067" i="1"/>
  <c r="AI1055" i="1" l="1"/>
  <c r="AK1054" i="1"/>
  <c r="AC1057" i="1"/>
  <c r="D1069" i="1"/>
  <c r="L1068" i="1"/>
  <c r="AI1056" i="1" l="1"/>
  <c r="AK1055" i="1"/>
  <c r="AC1058" i="1"/>
  <c r="D1070" i="1"/>
  <c r="L1069" i="1"/>
  <c r="AI1057" i="1" l="1"/>
  <c r="AK1056" i="1"/>
  <c r="AC1059" i="1"/>
  <c r="D1071" i="1"/>
  <c r="L1070" i="1"/>
  <c r="AI1058" i="1" l="1"/>
  <c r="AK1057" i="1"/>
  <c r="AC1060" i="1"/>
  <c r="D1072" i="1"/>
  <c r="L1071" i="1"/>
  <c r="AI1059" i="1" l="1"/>
  <c r="AK1058" i="1"/>
  <c r="AC1061" i="1"/>
  <c r="D1073" i="1"/>
  <c r="L1072" i="1"/>
  <c r="AI1060" i="1" l="1"/>
  <c r="AK1059" i="1"/>
  <c r="AC1062" i="1"/>
  <c r="D1074" i="1"/>
  <c r="L1073" i="1"/>
  <c r="AI1061" i="1" l="1"/>
  <c r="AK1060" i="1"/>
  <c r="AC1063" i="1"/>
  <c r="D1075" i="1"/>
  <c r="L1074" i="1"/>
  <c r="AI1062" i="1" l="1"/>
  <c r="AK1061" i="1"/>
  <c r="AC1064" i="1"/>
  <c r="D1076" i="1"/>
  <c r="L1075" i="1"/>
  <c r="AI1063" i="1" l="1"/>
  <c r="AK1062" i="1"/>
  <c r="AC1065" i="1"/>
  <c r="D1077" i="1"/>
  <c r="L1076" i="1"/>
  <c r="AI1064" i="1" l="1"/>
  <c r="AK1063" i="1"/>
  <c r="AC1066" i="1"/>
  <c r="D1078" i="1"/>
  <c r="L1077" i="1"/>
  <c r="AI1065" i="1" l="1"/>
  <c r="AK1064" i="1"/>
  <c r="AC1067" i="1"/>
  <c r="D1079" i="1"/>
  <c r="L1078" i="1"/>
  <c r="AI1066" i="1" l="1"/>
  <c r="AK1065" i="1"/>
  <c r="AC1068" i="1"/>
  <c r="D1080" i="1"/>
  <c r="L1079" i="1"/>
  <c r="AI1067" i="1" l="1"/>
  <c r="AK1066" i="1"/>
  <c r="AC1069" i="1"/>
  <c r="D1081" i="1"/>
  <c r="L1080" i="1"/>
  <c r="AI1068" i="1" l="1"/>
  <c r="AK1067" i="1"/>
  <c r="AC1070" i="1"/>
  <c r="D1082" i="1"/>
  <c r="L1081" i="1"/>
  <c r="AI1069" i="1" l="1"/>
  <c r="AK1068" i="1"/>
  <c r="AC1071" i="1"/>
  <c r="D1083" i="1"/>
  <c r="L1082" i="1"/>
  <c r="AI1070" i="1" l="1"/>
  <c r="AK1069" i="1"/>
  <c r="AC1072" i="1"/>
  <c r="D1084" i="1"/>
  <c r="L1083" i="1"/>
  <c r="AI1071" i="1" l="1"/>
  <c r="AK1070" i="1"/>
  <c r="AC1073" i="1"/>
  <c r="D1085" i="1"/>
  <c r="L1084" i="1"/>
  <c r="AI1072" i="1" l="1"/>
  <c r="AK1071" i="1"/>
  <c r="AC1074" i="1"/>
  <c r="D1086" i="1"/>
  <c r="L1085" i="1"/>
  <c r="AI1073" i="1" l="1"/>
  <c r="AK1072" i="1"/>
  <c r="AC1075" i="1"/>
  <c r="D1087" i="1"/>
  <c r="L1086" i="1"/>
  <c r="AI1074" i="1" l="1"/>
  <c r="AK1073" i="1"/>
  <c r="AC1076" i="1"/>
  <c r="D1088" i="1"/>
  <c r="L1087" i="1"/>
  <c r="AI1075" i="1" l="1"/>
  <c r="AK1074" i="1"/>
  <c r="AC1077" i="1"/>
  <c r="D1089" i="1"/>
  <c r="L1088" i="1"/>
  <c r="AI1076" i="1" l="1"/>
  <c r="AK1075" i="1"/>
  <c r="AC1078" i="1"/>
  <c r="D1090" i="1"/>
  <c r="L1089" i="1"/>
  <c r="AI1077" i="1" l="1"/>
  <c r="AK1076" i="1"/>
  <c r="AC1079" i="1"/>
  <c r="D1091" i="1"/>
  <c r="L1090" i="1"/>
  <c r="AI1078" i="1" l="1"/>
  <c r="AK1077" i="1"/>
  <c r="AC1080" i="1"/>
  <c r="D1092" i="1"/>
  <c r="L1091" i="1"/>
  <c r="AI1079" i="1" l="1"/>
  <c r="AK1078" i="1"/>
  <c r="AC1081" i="1"/>
  <c r="D1093" i="1"/>
  <c r="L1092" i="1"/>
  <c r="AI1080" i="1" l="1"/>
  <c r="AK1079" i="1"/>
  <c r="AC1082" i="1"/>
  <c r="D1094" i="1"/>
  <c r="L1093" i="1"/>
  <c r="AI1081" i="1" l="1"/>
  <c r="AK1080" i="1"/>
  <c r="AC1083" i="1"/>
  <c r="D1095" i="1"/>
  <c r="L1094" i="1"/>
  <c r="AI1082" i="1" l="1"/>
  <c r="AK1081" i="1"/>
  <c r="AC1084" i="1"/>
  <c r="D1096" i="1"/>
  <c r="L1095" i="1"/>
  <c r="AI1083" i="1" l="1"/>
  <c r="AK1082" i="1"/>
  <c r="AC1085" i="1"/>
  <c r="D1097" i="1"/>
  <c r="L1096" i="1"/>
  <c r="AI1084" i="1" l="1"/>
  <c r="AK1083" i="1"/>
  <c r="AC1086" i="1"/>
  <c r="D1098" i="1"/>
  <c r="L1097" i="1"/>
  <c r="AI1085" i="1" l="1"/>
  <c r="AK1084" i="1"/>
  <c r="AC1087" i="1"/>
  <c r="D1099" i="1"/>
  <c r="L1098" i="1"/>
  <c r="AI1086" i="1" l="1"/>
  <c r="AK1085" i="1"/>
  <c r="AC1088" i="1"/>
  <c r="D1100" i="1"/>
  <c r="L1099" i="1"/>
  <c r="AI1087" i="1" l="1"/>
  <c r="AK1086" i="1"/>
  <c r="AC1089" i="1"/>
  <c r="L1100" i="1"/>
  <c r="AI1088" i="1" l="1"/>
  <c r="AK1087" i="1"/>
  <c r="AC1090" i="1"/>
  <c r="AI1089" i="1" l="1"/>
  <c r="AK1088" i="1"/>
  <c r="AC1091" i="1"/>
  <c r="AI1090" i="1" l="1"/>
  <c r="AK1089" i="1"/>
  <c r="AC1092" i="1"/>
  <c r="AI1091" i="1" l="1"/>
  <c r="AK1090" i="1"/>
  <c r="AC1093" i="1"/>
  <c r="AI1092" i="1" l="1"/>
  <c r="AK1091" i="1"/>
  <c r="AC1094" i="1"/>
  <c r="AI1093" i="1" l="1"/>
  <c r="AK1092" i="1"/>
  <c r="AC1095" i="1"/>
  <c r="AI1094" i="1" l="1"/>
  <c r="AK1093" i="1"/>
  <c r="AC1096" i="1"/>
  <c r="AI1095" i="1" l="1"/>
  <c r="AK1094" i="1"/>
  <c r="AC1097" i="1"/>
  <c r="AI1096" i="1" l="1"/>
  <c r="AK1095" i="1"/>
  <c r="AC1098" i="1"/>
  <c r="AI1097" i="1" l="1"/>
  <c r="AK1096" i="1"/>
  <c r="AC1099" i="1"/>
  <c r="AI1098" i="1" l="1"/>
  <c r="AK1097" i="1"/>
  <c r="AC1100" i="1"/>
  <c r="AI1099" i="1" l="1"/>
  <c r="AK1098" i="1"/>
  <c r="AI1100" i="1" l="1"/>
  <c r="AK1100" i="1" s="1"/>
  <c r="AK10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<sst xmlns="http://schemas.openxmlformats.org/spreadsheetml/2006/main" count="2719" uniqueCount="1085">
  <si>
    <t>Nome do evento</t>
  </si>
  <si>
    <t>Endereço do evento</t>
  </si>
  <si>
    <t>Regional</t>
  </si>
  <si>
    <t>R$</t>
  </si>
  <si>
    <t>Ano</t>
  </si>
  <si>
    <t>GERARDO DUARTE ALVARES VIEIRA</t>
  </si>
  <si>
    <t>BLOCO DE RUA AFOXÉ BANDARERE</t>
  </si>
  <si>
    <t>PRAÇA DO MEXICO (CONCÓRDIA)</t>
  </si>
  <si>
    <t>Aprovada</t>
  </si>
  <si>
    <t>RAFAEL BARROS GOMES</t>
  </si>
  <si>
    <t>BLOCO DE RUA FILHOS DE TCHA TCHA</t>
  </si>
  <si>
    <t>RUA JATAÍ (BAIRRO CONCÓRDIA) (INTERNET)</t>
  </si>
  <si>
    <t>DIOGO JEFFERSON DE PAULA</t>
  </si>
  <si>
    <t>BLOCO AFRO ANGOLA JANGA</t>
  </si>
  <si>
    <t>RUA ESPIRITO SANTO (CENTRO)</t>
  </si>
  <si>
    <t>RAMIRO MORENO AMORIM GONTIJO L. FARIA</t>
  </si>
  <si>
    <t>BLOCO DAQUI NÓIS NÃO ARREDA O PÉ</t>
  </si>
  <si>
    <t>AV. GETÚLIO VARGAS COM RUA BERNABDO GUIMARÃES (FUNCIONÁRIOS)</t>
  </si>
  <si>
    <t>PAULO VITOR RIBEIRO</t>
  </si>
  <si>
    <t>BLOCO SEU VIZINHO</t>
  </si>
  <si>
    <t>PRAÇA DO CARDOSO (SERRA)</t>
  </si>
  <si>
    <t>DANIELA MORAES SOUZA RAMOS</t>
  </si>
  <si>
    <t xml:space="preserve">BLOCO TIRA O QUEIJO </t>
  </si>
  <si>
    <t>PRAÇA DA ESTAÇÃO (CENTRO)</t>
  </si>
  <si>
    <t>ANDRE LUIZ EMILIANO</t>
  </si>
  <si>
    <t xml:space="preserve">BLOCO LEÃO DA LAGOINHA </t>
  </si>
  <si>
    <t>RUA ITAPECERICA COM RUA MACHADO DE ASSIS (LAGOINHA)</t>
  </si>
  <si>
    <t>CARLOS HENRIQUE FREITAS NUNES</t>
  </si>
  <si>
    <t>BLOCO CARNAVALESCO DEBAIXO DA SAIA</t>
  </si>
  <si>
    <t>RUA MARIETA ALEXANDRINO MACEDO (SÃO PEDRO)</t>
  </si>
  <si>
    <t>DOMINGOS FELIPE DOS SANTOS</t>
  </si>
  <si>
    <t>BLOCO DRAGÃO DE VILA SÃO JORGE</t>
  </si>
  <si>
    <t>AV. SILVA LOBO (CALAFATE)</t>
  </si>
  <si>
    <t>BERNARDO SANTOS BARBOSA MELLO</t>
  </si>
  <si>
    <t>BLOCO SAI ZIC(K)A</t>
  </si>
  <si>
    <t>AV DOS BANDEIRANTES (ANCHIETA)</t>
  </si>
  <si>
    <t>CASSIO BARBOSA DA CRUZ</t>
  </si>
  <si>
    <t xml:space="preserve">BLOCO CARNAFLORA </t>
  </si>
  <si>
    <t>RUA JOSE SOARES (FLORAMAR)</t>
  </si>
  <si>
    <t>GLAYSON SILVA MENDES</t>
  </si>
  <si>
    <t>BLOCO DU SÔ TCHÊ</t>
  </si>
  <si>
    <t>RUA MANOEL ALEXANDRINO, 362 (SÃO PAULO)</t>
  </si>
  <si>
    <t>ROMULO BRANDAO DA SILVA</t>
  </si>
  <si>
    <t xml:space="preserve">BLOCO TREM NA CABEÇA </t>
  </si>
  <si>
    <t>AV. BERNARDO MONTEIRO</t>
  </si>
  <si>
    <t>MAGNO LUCIANO BOTELHO</t>
  </si>
  <si>
    <t>BLOCO PÉ NO RABO</t>
  </si>
  <si>
    <t>AV. SILVIANO BRADÃO (HORTO)</t>
  </si>
  <si>
    <t>CARLA CRISTINA DE PAULA GOMES</t>
  </si>
  <si>
    <t>BLOCO HEI, JÓIA?!</t>
  </si>
  <si>
    <t xml:space="preserve">RUA PARAÍBA (SAVASSI) </t>
  </si>
  <si>
    <t>CAMILA COELI ROCHA MEIRELES</t>
  </si>
  <si>
    <t xml:space="preserve">BLOCO BILU BILU </t>
  </si>
  <si>
    <t>Reprovado</t>
  </si>
  <si>
    <t>LUCAS OLIVEIRA PIRES DE MORAES</t>
  </si>
  <si>
    <t>BLOCO FUNK YOU</t>
  </si>
  <si>
    <t>RUA GRÃO PARÁ (FUNCIONÁRIOS)</t>
  </si>
  <si>
    <t>ELISA DIAS CARVALHO</t>
  </si>
  <si>
    <t>BLOCO DE RUA L'ITALIA MASCHERATA</t>
  </si>
  <si>
    <t>PRAÇA NEY WERNECK (BELVEDERE)</t>
  </si>
  <si>
    <t>AUGUSTO RODRIGUES BORGES</t>
  </si>
  <si>
    <t>BLOCO MAMA NA VACA</t>
  </si>
  <si>
    <t>RUA SAGARANA (SANTO ANTÔNIO)</t>
  </si>
  <si>
    <t>BRUNA VELLASCO DE CARVALHO</t>
  </si>
  <si>
    <t>BLOCO DE RUA GUERREIROS</t>
  </si>
  <si>
    <t>AV. ILACIR PEREIRA DE LIMA  (SILVEIRA)</t>
  </si>
  <si>
    <t>SEBASTIAO JACINTO JUNIOR</t>
  </si>
  <si>
    <t>BLOCO DO PADRECO</t>
  </si>
  <si>
    <t>PRAÇA GERALDO TORRES (PADRE EUSTÁQUIO)</t>
  </si>
  <si>
    <t>GUSTAVO CAETANO MATOS</t>
  </si>
  <si>
    <t>BLOCO UNIDOS DO SAMBA QUEIXINHO</t>
  </si>
  <si>
    <t>AV. NOSSA SENHORA DE FÁTIMA 1646</t>
  </si>
  <si>
    <t>MARIA LUIZA COELHO ABREU</t>
  </si>
  <si>
    <t xml:space="preserve">BLOCO DO BONDE </t>
  </si>
  <si>
    <t>RUA DIVINÓPOLIS COM RUA SILVIANÓPOLIS (SANTA TEREZA)</t>
  </si>
  <si>
    <t>RENATO ANTÔNIO FONSECA - MURINGA PRODUÇÕES E EVENTOS - ME</t>
  </si>
  <si>
    <t xml:space="preserve">BLOCO DA ESQUINA </t>
  </si>
  <si>
    <t>RUA DIVINÓPOLIS (SANTA TEREZA)</t>
  </si>
  <si>
    <t>ANTONIO EDUARDO SILVA NICACIO</t>
  </si>
  <si>
    <t>BLOCO FERA NENEM</t>
  </si>
  <si>
    <t>RUA LAVRAS (SÃO PEDRO)</t>
  </si>
  <si>
    <t>BRUNO ROBERTY ASSIS SOUZA PERDIGAO</t>
  </si>
  <si>
    <t>MATIZ CULTURAL LTDA</t>
  </si>
  <si>
    <t>BLOCO DE RUA AQUÁTICO</t>
  </si>
  <si>
    <t>PARQUE PROFESSOR MARCOS MANZONI (CIDADE NOVA)</t>
  </si>
  <si>
    <t>NASSIF PRODUCOES E ENTRETENIMENTO LTDA</t>
  </si>
  <si>
    <t>BLOCO DE RUA U'BLOCO</t>
  </si>
  <si>
    <t>AV. AFONSO PENA (FUNCIONÁRIOS)</t>
  </si>
  <si>
    <t>LEONARDO SOARES MARINHO</t>
  </si>
  <si>
    <t>BLOCO DE RUA PRIMERA BATERIA, VIRA, VIRA, VIRA</t>
  </si>
  <si>
    <t>AV. CORONEL OSCAR PASCHOAL (PAMPULHA)</t>
  </si>
  <si>
    <t>CLAUDIO LIMA BOTELHO</t>
  </si>
  <si>
    <t>BLOCO ME BEBE QUE EU SOU CERVEJEIRO</t>
  </si>
  <si>
    <t>ANTONIO DE ALBURQUEQUE (SAVASSI)</t>
  </si>
  <si>
    <t>MARIA CELIA DE PAULA BRAGA</t>
  </si>
  <si>
    <t xml:space="preserve">BLOCO ATRAS DO JACARE </t>
  </si>
  <si>
    <t>AV. ALFREDO CAMARATE (PAMPULHA)</t>
  </si>
  <si>
    <t>VINICIUS DE SOUZA MARQUES</t>
  </si>
  <si>
    <t>BLOCO PACATO CIDADÃO</t>
  </si>
  <si>
    <t>PRAÇA JK (SION)</t>
  </si>
  <si>
    <t>FLAVIO TEIXEIRA MAIA</t>
  </si>
  <si>
    <t xml:space="preserve">BLOCO MAGNÓLIA </t>
  </si>
  <si>
    <t>RUA MAGNÓLIA (CAIÇARAS)</t>
  </si>
  <si>
    <t>JABEZ SOUSA SILVA</t>
  </si>
  <si>
    <t>BLOCO SWING SAFADO</t>
  </si>
  <si>
    <t xml:space="preserve">CONJUNTO SANTA MARIA </t>
  </si>
  <si>
    <t>SANDRA MARQUES AUHAREK</t>
  </si>
  <si>
    <t xml:space="preserve">BLOCO CHAMA O SINDICO </t>
  </si>
  <si>
    <t>LUIZ ALBERTO VITORINO</t>
  </si>
  <si>
    <t xml:space="preserve">BLOCO DA LÍNGUA </t>
  </si>
  <si>
    <t>RUA BARBOSA, 355 (GLORIA)</t>
  </si>
  <si>
    <t>LEONARDO CÉZAR CORREA MEDINA</t>
  </si>
  <si>
    <t>BLOCO TODO MUNDO CABE NO MUNDO</t>
  </si>
  <si>
    <t>RUA PIAUI (FUNCIONARIOS)</t>
  </si>
  <si>
    <t>MATHEUS CAMPOS CALDEIRA BRANT</t>
  </si>
  <si>
    <t>BLOCO ME BEIJA QUE EU SOU PAGODEIRO</t>
  </si>
  <si>
    <t>AV. FRANCISCO SÁ (GUTIERREZ)</t>
  </si>
  <si>
    <t>ZUZILEISON OLIVEIRA MOREIRA</t>
  </si>
  <si>
    <t>BLOCO PESCOÇÃO</t>
  </si>
  <si>
    <t>AV. ALVARES CABRAL (CENTRO)</t>
  </si>
  <si>
    <t>GREMIO RECREATIVO BLOCO CARICATO MULATOS DO SAMBA</t>
  </si>
  <si>
    <t xml:space="preserve">AV. AFONSO PENA   </t>
  </si>
  <si>
    <t>GREMIO RECREATIVO BLOCO CARICATO ESTIVADORES DO HAVAI</t>
  </si>
  <si>
    <t>GREMIO RECREATIVO CULTURAL ESPORTIVO BLOCO CARICATO UNIDOS DA ZONA NORTE - G.R.C.E.B.C.U.Z.N</t>
  </si>
  <si>
    <t>GREMIO RECREATIVO BLOCO CARICATO BACHAREIS DO SAMBA</t>
  </si>
  <si>
    <t>GREMIO RECREATIVO BLOCO CARICATO ACADEMICOS DA VILA ESTRELA</t>
  </si>
  <si>
    <t>GREMIO RECREATIVO ESCOLA DE SAMBA IMPERAVI DE OUROS</t>
  </si>
  <si>
    <t>GREMIO RECREATIVO ESCOLA DE SAMBA ACADEMICOS DE VENDA NOVA</t>
  </si>
  <si>
    <t>BLOCO CARICATO CORSÁRIOS DO SAMBA</t>
  </si>
  <si>
    <t>GRÊMIO RECREATIVO BLOCO CARICATO INFILTRADOS DO SANTA TEREZA</t>
  </si>
  <si>
    <t>GREMIO RECREATIVO BLOCO CARICATO ACADEMIA DE SAMBA POR ACASO</t>
  </si>
  <si>
    <t>G.R.E.S. CIDADE JARDIM</t>
  </si>
  <si>
    <t>GRÊMIO RECREATIVO ESCOLA DE SAMBA ESTRELA DO VALE</t>
  </si>
  <si>
    <t>BLOCO CARICATO OS INOCENTES DE SANTA TEREZA</t>
  </si>
  <si>
    <t>GREMIO RECREATIVO BLOCO CARICATO OS INVASORES DO BAIRRO SANTO ANTONIO</t>
  </si>
  <si>
    <t>ASSOCIACAO BENEF.CRUZADA UNIDA REG.DO BARREIRO DE CIMA</t>
  </si>
  <si>
    <t>O GRANDE SERMÃO DA MONTANHA</t>
  </si>
  <si>
    <t>Av. Deputado Álvaro Antônio</t>
  </si>
  <si>
    <t>REDE DE INTERCÂMBIO DE TECNOLOGIAS ALTERNATIVAS</t>
  </si>
  <si>
    <t>9º DEIXEM A ONÇA BEBER ÁGUA</t>
  </si>
  <si>
    <t>Ribeirão Onça (margem do rio)</t>
  </si>
  <si>
    <t>Nordeste</t>
  </si>
  <si>
    <t>BRINCO DE OURO FUTEBOL CLUBE</t>
  </si>
  <si>
    <t>FESTA DAS MÃES DO BRINCO DE OURO</t>
  </si>
  <si>
    <t>Bairro Jardim São josé</t>
  </si>
  <si>
    <t>Noroeste</t>
  </si>
  <si>
    <t>CENTRO INFANTIL MANAIM</t>
  </si>
  <si>
    <t>FESTIVAL REVELANDO TALENTOS</t>
  </si>
  <si>
    <t>RUA OZANAM 344 (IPIRANGA)</t>
  </si>
  <si>
    <t>UNIAO NACIONAL DOS ESTUDANTES</t>
  </si>
  <si>
    <t>55º CONGRESSO NACIONAL DA UNE - CONUNE</t>
  </si>
  <si>
    <t>Mineirinho - Av. Antônio Abrahão Caram, 1000</t>
  </si>
  <si>
    <t>Pampulha</t>
  </si>
  <si>
    <t>IASMINE DIAS RUFINO 10374225621</t>
  </si>
  <si>
    <t>PROJETO FESTIVAL FESTA POPULAR</t>
  </si>
  <si>
    <t>FESTA JULINA RUA 7 COMEMORAÇÃO 10 ANOS</t>
  </si>
  <si>
    <t>RUA JOSE AGUILAR FILHO (SÃO JOÃO BATISTA)</t>
  </si>
  <si>
    <t>SAMA - PRODUÇÕES E EVENTOS LTDA. - ME</t>
  </si>
  <si>
    <t>ARRAIÁ BACANA DEMAIS</t>
  </si>
  <si>
    <t>CRECHE CASINHA FELIZ DA COMUNIDADE VILA SÃO JOSÉ</t>
  </si>
  <si>
    <t>5º ARRAIA DA JOÃO PIRES/CABANA</t>
  </si>
  <si>
    <t>Rua João Pires</t>
  </si>
  <si>
    <t>Oeste</t>
  </si>
  <si>
    <t>ASSOCIACAO COMUNITARIA DO BAIRRO ERMELINDA - ACOBE</t>
  </si>
  <si>
    <t>II ARRAIAL DE BELO HORIZONTE NO BAIRRO ERMELINDA</t>
  </si>
  <si>
    <t>Bairro Ermelinda</t>
  </si>
  <si>
    <t>ASSOCIACAO COMUNITARIA DO BAIRRO SENHOR BOM JESUS</t>
  </si>
  <si>
    <t>5º ARRAIAL DO SUMARÉ</t>
  </si>
  <si>
    <t>Bairro Sumaré</t>
  </si>
  <si>
    <t>JP CULTURAL PROMOCOES E EVENTOS LTDA - ME</t>
  </si>
  <si>
    <t>PROJETO FESTIVAL SABORES DE MINAS</t>
  </si>
  <si>
    <t>ASSOCIACAO CRISTA DE DESENVOLVIMENTO HUMANO (ACREDITH)</t>
  </si>
  <si>
    <t>FESTA COUNTRY 2017</t>
  </si>
  <si>
    <t xml:space="preserve">RUA OSCAR CASTANHEIRA 200 (DONA CLARA) </t>
  </si>
  <si>
    <t>LOCABET MÁQUINAS E EQUIPAMENTOS LTDA. - ME</t>
  </si>
  <si>
    <t>ARRAIAL TAMO JUNTO NA BEIRA LINHA</t>
  </si>
  <si>
    <t>RUA PADRE ARGEMIRO MOREIRA 233 (PAULO VI)</t>
  </si>
  <si>
    <t>INSTITUTO EDUCACIONAL PARA CONSCIENTIZACAO E REALIZACAO DE POLITICAS PUBLICAS - ICPP</t>
  </si>
  <si>
    <t>VIVER BEM E SAUDÁVEL - ESPORTE, SAUDE E EDUCAÇÃO</t>
  </si>
  <si>
    <t>REGIONAL NORDESTE DA PBH</t>
  </si>
  <si>
    <t>ASSOCIACAO DOS MORADORES DO CONJUNTO VILA MARIA E JARDIM VITORIA</t>
  </si>
  <si>
    <t>ARRAIÁ DA VILA MARIA</t>
  </si>
  <si>
    <t xml:space="preserve">VILA MARIA </t>
  </si>
  <si>
    <t>ASSOCIACAO COMUNITARIA CASA DE ZAQUEU</t>
  </si>
  <si>
    <t>FESTIVAL DE MÚSICA</t>
  </si>
  <si>
    <t>RUA ITAMAR 656 (ALTO VERA CRUZ)</t>
  </si>
  <si>
    <t>SANTUARIO SAO PAULO DA CRUZ</t>
  </si>
  <si>
    <t>FESTA DA FAMÍLIA NA PRAÇA</t>
  </si>
  <si>
    <t>Praça Domingos Gatti</t>
  </si>
  <si>
    <t>Barreiro</t>
  </si>
  <si>
    <t>EVENTUAL LOCACAO DE SERVICOS E EQUIPAMENTOS DE SOM E SHOWS EIRELI - ME</t>
  </si>
  <si>
    <t>PROJETO ARRAIÁ AGOSTINO - VILA SUMARÉ E BAIRRO SANTO ANDRÉ</t>
  </si>
  <si>
    <t>ASSOCIACAO INTERNACIONAL DE CAPOEIRA ARTES DAS GERAIS</t>
  </si>
  <si>
    <t>8º ARRAIÁ DA SAIDEIRA</t>
  </si>
  <si>
    <t xml:space="preserve">AVENIDA MEN DE SÁ </t>
  </si>
  <si>
    <t>BEATRIZ ROSA DE OLIVEIRA 63923246668</t>
  </si>
  <si>
    <t>VI LIBERARTE</t>
  </si>
  <si>
    <t>Praça da Liberdade</t>
  </si>
  <si>
    <t>Centro-Sul</t>
  </si>
  <si>
    <t>Aprovado parcialmente</t>
  </si>
  <si>
    <t>INSTITUTO BENEFICENTE FILADÉLFIA</t>
  </si>
  <si>
    <t>FESTA MINHA CIDADE VIVE</t>
  </si>
  <si>
    <t xml:space="preserve">AV. VILARINHO </t>
  </si>
  <si>
    <t>FESTA DE NOSSA SENHORA APARECIDA</t>
  </si>
  <si>
    <t>PAROQUIA SANTUÁRIO SÃO PAULO DA CRUZ (SANTA HELENA)</t>
  </si>
  <si>
    <t>ASSOCIACAO BETEL DE ASSISTENCIA SOCIAL</t>
  </si>
  <si>
    <t>ABAS EM AÇÃO - PRAÇA DA ESTAÇÃO</t>
  </si>
  <si>
    <t>Praça da Estação</t>
  </si>
  <si>
    <t>ASSOCIACAO MINEIRA DO ACIDENTE VASCULAR CEREBRAL</t>
  </si>
  <si>
    <t>DIA MUNDIAL DE COMBATE AO AVC</t>
  </si>
  <si>
    <t>PRAÇA DA LIBERDADE</t>
  </si>
  <si>
    <t>FRATERNIDADE LUZ BONDADE E VERDADE</t>
  </si>
  <si>
    <t>CRIANÇA FELIZ</t>
  </si>
  <si>
    <t>PRAÇA LOUIS BRAILLE (SAUDADE)</t>
  </si>
  <si>
    <t>SPEED SOLIDÁRIO</t>
  </si>
  <si>
    <t>AV. MAGENTA (VITORIA)</t>
  </si>
  <si>
    <t>MACAV PROMOÇÕES LTDA.- ME</t>
  </si>
  <si>
    <t>PROJETO ENTÃO É NOEL</t>
  </si>
  <si>
    <t xml:space="preserve">QUADRA DA CIDADE JARDIM </t>
  </si>
  <si>
    <t>PROJETO BRINCANDO COM MUSICA</t>
  </si>
  <si>
    <t>RUA LÍDIO LUNATDI (PALMARES)</t>
  </si>
  <si>
    <t>UNIAO DE MORADORES PELO DESENVOLVIMENTO SOCIAL DO BAIRRO CEU AZUL</t>
  </si>
  <si>
    <t>PRIMEIRO NATAL SOLIDÁRIO UMCA</t>
  </si>
  <si>
    <t>PRAÇA DA MADONNA (CÉU AZUL)</t>
  </si>
  <si>
    <t>ASSOCIACAO DE MORADORES NATAL SOLIDARIO DO BAIRRO DAS INDUSTRIAS</t>
  </si>
  <si>
    <t>PROJETO NATAL SOLIDÁRIO</t>
  </si>
  <si>
    <t>RUA PRESIDENTE COSTA E SILVA (BAIRRO DAS INSDÚSTRIAS)</t>
  </si>
  <si>
    <t xml:space="preserve">GREMIO REC ESCOLA DE SAMBA MOCIDADE INDEPENDENTE BEM TE VI </t>
  </si>
  <si>
    <t>Avenida Afonso Pena</t>
  </si>
  <si>
    <t xml:space="preserve">G.R.E.S. CIDADE JARDIM </t>
  </si>
  <si>
    <t>Em análise</t>
  </si>
  <si>
    <t xml:space="preserve">GREMIO RECREATIVO CULTURAL ESPORTIVO BLOCO CARICATO UNIDOS DA ZONA NORTE - G.R.C.E.B.C.U.Z.N </t>
  </si>
  <si>
    <t>GREMIO RECREATIVO ESCOLA DE SAMBA ESTRELA DO VALE</t>
  </si>
  <si>
    <t xml:space="preserve">GREMIO RECREATIVO ESCOLA DE SAMBA IMPERAVI DE OUROS </t>
  </si>
  <si>
    <t xml:space="preserve">GREMIO RECREATIVO ESCOLA DE SAMBA CANTO DA ALVORADA </t>
  </si>
  <si>
    <t xml:space="preserve">GREMIO RECREATIVO BLOCO CARICATO MULATOS DO SAMBA </t>
  </si>
  <si>
    <t>ALAECIO GERALDO MARTINS DE SOUZA</t>
  </si>
  <si>
    <t xml:space="preserve">BLOCO CHAMA O SÍNDICO </t>
  </si>
  <si>
    <t xml:space="preserve">AV AFONSO PENA (PALACIO DAS ARTES) </t>
  </si>
  <si>
    <t xml:space="preserve">ANA CECILIA AUGUSTA DE ASSIS </t>
  </si>
  <si>
    <t>BLOCO FANFARRA FEMININA SAGRADA PROFANA</t>
  </si>
  <si>
    <t xml:space="preserve">PRAÇA CORONEL ASSIS DUARTE (SANTA INÊS) </t>
  </si>
  <si>
    <t>Leste</t>
  </si>
  <si>
    <t xml:space="preserve">ANA CRISTINA DE ANDRADE ATHAYDE </t>
  </si>
  <si>
    <t>BLOCO PADECENDO NO PARAÍSO</t>
  </si>
  <si>
    <t>Rua Antônio de Albuquerque</t>
  </si>
  <si>
    <t xml:space="preserve">BRUNO ROBERTY ASSIS SOUZA PERDIGAO </t>
  </si>
  <si>
    <t>BLOCO ALÔ ABACAXI</t>
  </si>
  <si>
    <t>Avenida Augusto de Lima, 1913</t>
  </si>
  <si>
    <t>CLARISSE GUIMARAES SALLES</t>
  </si>
  <si>
    <t>Bairro Barro Preto</t>
  </si>
  <si>
    <t xml:space="preserve">CRISTINA DE FATIMA GIL SANTOS </t>
  </si>
  <si>
    <t>BLOCO HAVAYANAS USADAS</t>
  </si>
  <si>
    <t>Av. dos Andradas, 3526</t>
  </si>
  <si>
    <t xml:space="preserve">DANIEL VINICIUS XAVIER BEVILACQUA </t>
  </si>
  <si>
    <t>BLOCO REI</t>
  </si>
  <si>
    <t>Bairro Nova Pampulha</t>
  </si>
  <si>
    <t>BLOCO TIRA O QUEIJO</t>
  </si>
  <si>
    <t>Praça Rui Barbosa - Av. dos Andradas, 201</t>
  </si>
  <si>
    <t>FABIANO PAULA CAMILO</t>
  </si>
  <si>
    <t>BLOCO AFRO MAGIA NEGRA</t>
  </si>
  <si>
    <t>BLOCO AFOXÉ BANDARERÊ</t>
  </si>
  <si>
    <t>Praça México, Concórdia</t>
  </si>
  <si>
    <t xml:space="preserve">LA E CA PRODUCOES E EVENTOS EIRELI </t>
  </si>
  <si>
    <t xml:space="preserve">LUCAS OLIVEIRA PIRES DE MORAES </t>
  </si>
  <si>
    <t>Bairro Funcionários</t>
  </si>
  <si>
    <t>LUCIANA SILVA DE PAULA</t>
  </si>
  <si>
    <t>BLOCO BLOQUIM DUBEM</t>
  </si>
  <si>
    <t>Rua Professor Costa Chiabi, 333</t>
  </si>
  <si>
    <t>MARCELA LINHARES SERRAO DINIZ SILVA</t>
  </si>
  <si>
    <t>BLOCO RODA DE TIBAU</t>
  </si>
  <si>
    <t>MARCELA REGINA PIERI PEREIRA</t>
  </si>
  <si>
    <t>BLOCO JUVENTUDE BRONZEADA</t>
  </si>
  <si>
    <t>Av. Assis Chateubriand</t>
  </si>
  <si>
    <t xml:space="preserve">MARCIO JOSE GABRICH FONSECA FREIRE RAMOS </t>
  </si>
  <si>
    <t>BLOCO GAROTAS SOLTEIRAS</t>
  </si>
  <si>
    <t>Av. Olegário Maciel, 1903</t>
  </si>
  <si>
    <t>MATHEUS NUNES LOBO</t>
  </si>
  <si>
    <t>Rua Bandonion, 290</t>
  </si>
  <si>
    <t>POLLYANA BELO PAIXAO SANDENBERG</t>
  </si>
  <si>
    <t>BLOCO BAIANAS OZADAS</t>
  </si>
  <si>
    <t xml:space="preserve">RENATO ANTONIO FONSECA </t>
  </si>
  <si>
    <t>BLOCO DA ESQUINA</t>
  </si>
  <si>
    <t>Bairro Santa Tereza</t>
  </si>
  <si>
    <t>RODRIGO MARCIO CARDOSO BORGES</t>
  </si>
  <si>
    <t>BLOCO DIVINA BANDA</t>
  </si>
  <si>
    <t>Rua Mármore, Santa Tereza</t>
  </si>
  <si>
    <t>STEFANIO MARQUES TELES JUNIOR</t>
  </si>
  <si>
    <t>BLOCO ESPERANDO O METRÔ</t>
  </si>
  <si>
    <t>ADONAY DAS NEVES</t>
  </si>
  <si>
    <t>BLOCO SUSTENIDO #</t>
  </si>
  <si>
    <t>Rua dos Topógrafos, 207 (ALIPIO DE MELO)</t>
  </si>
  <si>
    <t>ASSOCIAÇÃO CULTURAL CASINHA</t>
  </si>
  <si>
    <t>BLOCO UNIDOS DO BARRO PRETO</t>
  </si>
  <si>
    <t>Rua Juiz de Fora, 115</t>
  </si>
  <si>
    <t>BELISA DUARTE MURTA</t>
  </si>
  <si>
    <t xml:space="preserve">BLOCO MIKARETA </t>
  </si>
  <si>
    <t>RUA DOS TUPIS (BARRO PRETO)</t>
  </si>
  <si>
    <t>BLOCO FUI POBRE MAS NEM ME LEMBRO</t>
  </si>
  <si>
    <t>Rua Ilacir Pereira Lima, 267</t>
  </si>
  <si>
    <t>CAIO HENRIQUE GUIMARAES RODRIGUES</t>
  </si>
  <si>
    <t>BLOCO SARRADÁ</t>
  </si>
  <si>
    <t>Rua Aarão Reis, 570, Centro</t>
  </si>
  <si>
    <t>CRISTIANO RACIOPPI DABUS TEIXEIRA</t>
  </si>
  <si>
    <t>BLOCO VOU ALI E VOLTO</t>
  </si>
  <si>
    <t>Rua Camilo de Brito, 480, Padre Eustáquio</t>
  </si>
  <si>
    <t>BLOCO BAQUE DE MINA</t>
  </si>
  <si>
    <t>Rua da Bahia, 1201, centro</t>
  </si>
  <si>
    <t>DANILO FRANCA BRASIL</t>
  </si>
  <si>
    <t>BLOCO COCO DA GENTE</t>
  </si>
  <si>
    <t>Rua Tenente Durval, 532, Santa Teresa</t>
  </si>
  <si>
    <t>ELI DE SOUZA</t>
  </si>
  <si>
    <t>BLOCO SAGRADA FOLIA</t>
  </si>
  <si>
    <t>Rua Pitangui, 3230, Horto</t>
  </si>
  <si>
    <t xml:space="preserve">HELENO AUGUSTO FERNANDES CAMPOS </t>
  </si>
  <si>
    <t>BLOCO RAGA MOFE</t>
  </si>
  <si>
    <t>Rua Frei Orlando, 1195, Caiçara</t>
  </si>
  <si>
    <t xml:space="preserve">HÍBRIDO COMUNICAÇÃO E CULTURA LTDA </t>
  </si>
  <si>
    <t>BLOCO I WANNA LOVE YOU</t>
  </si>
  <si>
    <t>praça do Grota, Sagrada Família</t>
  </si>
  <si>
    <t>JERFFERSON DA MATA ALMEIDA</t>
  </si>
  <si>
    <t>BLOCO OS MEGA BARRA</t>
  </si>
  <si>
    <t>Avenida Altamiro Avelino Soares, 1269, Castelo</t>
  </si>
  <si>
    <t xml:space="preserve">JULIO CESAR DA SILVA ARAUJO </t>
  </si>
  <si>
    <t>BLOCO ALALAOR</t>
  </si>
  <si>
    <t>Rua Silvianopolis, 189, Santa Tereza</t>
  </si>
  <si>
    <t>MATHEUS HENRIQUE MARTINS</t>
  </si>
  <si>
    <t>BLOCO FILHOS DA PUC</t>
  </si>
  <si>
    <t>Avenida Getúlio Vargas, 58, Funcionários</t>
  </si>
  <si>
    <t xml:space="preserve">NATHALIA DA SILVA BAETA </t>
  </si>
  <si>
    <t>BLOCO GAROTA EU VOU PRO CALIFÓRINA</t>
  </si>
  <si>
    <t>Avenida dos Clarins, 0, California</t>
  </si>
  <si>
    <t>NEY HENRIQUE MOURAO MAIA</t>
  </si>
  <si>
    <t>BLOCO US BEETHOVEN</t>
  </si>
  <si>
    <t>Avenida Assis Chateubriand, 384</t>
  </si>
  <si>
    <t>OCTAVIO HENRIQUE CARDOZO MARTINS</t>
  </si>
  <si>
    <t>BLOCO HAJA AMOR</t>
  </si>
  <si>
    <t>Avenida Francisco Sales, 20</t>
  </si>
  <si>
    <t>VANESSA CRISTINA DE JESUS</t>
  </si>
  <si>
    <t>BLOCO ARRASTA BLOCO DA FAVELA</t>
  </si>
  <si>
    <t>Rua Esperança, 210, Vila Antena</t>
  </si>
  <si>
    <t>VINICIUS DE LEMOS MOREIRA</t>
  </si>
  <si>
    <t>BLOCO SEXTA, NINGUÉM SABE?</t>
  </si>
  <si>
    <t>Rua Alvarenga Peixoto, 1000</t>
  </si>
  <si>
    <t xml:space="preserve">ZUZILEISON OLIVEIRA MOREIRA </t>
  </si>
  <si>
    <t>BLOCO DO PESCOÇÃO</t>
  </si>
  <si>
    <t>Rua da Bahia, 1071, centro</t>
  </si>
  <si>
    <t xml:space="preserve">APARECIDA DE ANDRADE COUTO SILVA </t>
  </si>
  <si>
    <t>BLOCO ENCHE MEU COPO</t>
  </si>
  <si>
    <t>Praça Santa Rita, 93, Esplanada</t>
  </si>
  <si>
    <t>BRUNO LELIS DE SOUZA FARIA</t>
  </si>
  <si>
    <t>BLOCO FECHA A SANTA</t>
  </si>
  <si>
    <t>Praça Raul Soares, 16, centro</t>
  </si>
  <si>
    <t>CARLOS ROBERTO GONCALVES DA ROCHA</t>
  </si>
  <si>
    <t>BLOCO TREMA NA LINGUIÇA</t>
  </si>
  <si>
    <t>Benvinda de Carvalho, 301</t>
  </si>
  <si>
    <t xml:space="preserve">DANIEL TEIXEIRA ELOI SANTOS </t>
  </si>
  <si>
    <t>BLOCO DE SEU BENTO A DONA LÚCIA</t>
  </si>
  <si>
    <t>Rua Arcangelo Maletta, 20</t>
  </si>
  <si>
    <t>EMERSON DE FREITAS</t>
  </si>
  <si>
    <t>BLOCO BANDULINO</t>
  </si>
  <si>
    <t>Rua Tomé de Souza, 920, Savassi</t>
  </si>
  <si>
    <t xml:space="preserve">ERIKA MAIA FIORINI </t>
  </si>
  <si>
    <t>BLOCO NÃO ACREDITO QUE TE BEIJEI</t>
  </si>
  <si>
    <t>Avenida Visconde de Ibituruna, 344, Barreiro</t>
  </si>
  <si>
    <t>FLAVIO GERSON FERNANDES DE OLIVEIRA</t>
  </si>
  <si>
    <t>BLOCO DU SÔ TCHÉ</t>
  </si>
  <si>
    <t>RUA MANOEL ALEXANDRINO, 362 SÃO PAULO.</t>
  </si>
  <si>
    <t>GERALDO FERREIRA JUNIOR</t>
  </si>
  <si>
    <t>BLOCO XIBIU</t>
  </si>
  <si>
    <t>Rua dos Economistas (Praça compositores)</t>
  </si>
  <si>
    <t>GLADSTONE MARINHO JUNIOR</t>
  </si>
  <si>
    <t>BLOCO CSH</t>
  </si>
  <si>
    <t>Rua Conde de Monte Cristo, 135, Bairro Ipiranga</t>
  </si>
  <si>
    <t>GUILHERME GARCIA DIAS MARZANA</t>
  </si>
  <si>
    <t>BLOCO DU SEU PAI E FILHAS DE GABY</t>
  </si>
  <si>
    <t>Rua Ceará, 1461, Funcionários</t>
  </si>
  <si>
    <t>JOSE FLAVIO RIBEIRO DE MEIRELES</t>
  </si>
  <si>
    <t>BLOCO UNIDOS DO OESTE</t>
  </si>
  <si>
    <t>Praça APA, 56, Jardim América</t>
  </si>
  <si>
    <t xml:space="preserve">LEONARDO LUIZ LIMA DUARTE </t>
  </si>
  <si>
    <t>BLOCO FÚNEBRE</t>
  </si>
  <si>
    <t>Praça da Bandeira, Mangabeiras</t>
  </si>
  <si>
    <t>LUCIANA RODRIGUES DA SILVA</t>
  </si>
  <si>
    <t>BLOCO CHEGA O REI</t>
  </si>
  <si>
    <t>Rua Marques de Lavradio, Alto dos Pinheiros</t>
  </si>
  <si>
    <t>LUISA DE LOURDES BARROS</t>
  </si>
  <si>
    <t>BLOCO ACORDA AMOR</t>
  </si>
  <si>
    <t>Av. Mem de Sá</t>
  </si>
  <si>
    <t>MARINA ARAUJO</t>
  </si>
  <si>
    <t>BLOCO DA FOFOCA</t>
  </si>
  <si>
    <t>Rua Espírito Santo</t>
  </si>
  <si>
    <t xml:space="preserve">PEDRO VIEIRA DE FIGUEIREDO PENA </t>
  </si>
  <si>
    <t>BLOCO DOS VALETES</t>
  </si>
  <si>
    <t>Rua Silva Ortiz, 233</t>
  </si>
  <si>
    <t>RENATA LUIZA ROJO</t>
  </si>
  <si>
    <t>BLOCO BATUQUE COLETIVO</t>
  </si>
  <si>
    <t>Av. Getúlio Vargas, 470</t>
  </si>
  <si>
    <t>SERGIO HENRIQUE COSSE PIRES</t>
  </si>
  <si>
    <t>BLOCO JAM DIRA - CARNAROCK</t>
  </si>
  <si>
    <t>VIVIANE MARCELLE GONCALVES MACEDO</t>
  </si>
  <si>
    <t>BLOCO VEMKENKÉ</t>
  </si>
  <si>
    <t>Rua Senhor Simeone, 226</t>
  </si>
  <si>
    <t xml:space="preserve">ALEX ANTONIO DA SILVA </t>
  </si>
  <si>
    <t>BLOCO DAS TARADAS</t>
  </si>
  <si>
    <t>Rua Garota de Ipanema, 268</t>
  </si>
  <si>
    <t>Venda Nova</t>
  </si>
  <si>
    <t>DANIELA ITABORAHY DOS SANTOS</t>
  </si>
  <si>
    <t>BLOCO UNIDOS DA ESTRELA DA MORTE</t>
  </si>
  <si>
    <t>Rua Marechal Deodoro, 210</t>
  </si>
  <si>
    <t xml:space="preserve">FABIO LUIZ NUNES DE SOUZA </t>
  </si>
  <si>
    <t>BLOCO CARANGUEJO</t>
  </si>
  <si>
    <t>Rua Doutor Camilo Antônio Nogueira</t>
  </si>
  <si>
    <t>IZABELA GUIMARAES BARBOSA</t>
  </si>
  <si>
    <t>BLOCO DURO</t>
  </si>
  <si>
    <t>Rua Dores do Indaiá, bairro Santa Tereza</t>
  </si>
  <si>
    <t>Rua Piauí, 646</t>
  </si>
  <si>
    <t>LUCIANA RODRIGUES COSTA</t>
  </si>
  <si>
    <t>Rua Marquês do Lavradio, 619</t>
  </si>
  <si>
    <t>notificada</t>
  </si>
  <si>
    <t>LUIZ INACIO CAVALLIERI PENIDO</t>
  </si>
  <si>
    <t>BLOCO CAVALLIERI RGP</t>
  </si>
  <si>
    <t>Rua Outono, 540</t>
  </si>
  <si>
    <t xml:space="preserve">MARCIO AUGUSTO SANT'ANA </t>
  </si>
  <si>
    <t>BLOCO BOCA FROXA</t>
  </si>
  <si>
    <t xml:space="preserve">MILTON CARVALHO MOREIRA JUNIOR </t>
  </si>
  <si>
    <t>BLOCO ABRE TE SESAMO</t>
  </si>
  <si>
    <t>Praça Rio Branco, Centro</t>
  </si>
  <si>
    <t>BLOCO TAMBORINS TANTÃS</t>
  </si>
  <si>
    <t>Avenida Augusto de Lima</t>
  </si>
  <si>
    <t>RAFAEL FROIS DA SILVA</t>
  </si>
  <si>
    <t>BLOCO BRÓCOLIS</t>
  </si>
  <si>
    <t xml:space="preserve">RICARDO ARIEL FARIAS ALBIN </t>
  </si>
  <si>
    <t>BLOCO INIMIGOS DO FIM</t>
  </si>
  <si>
    <t>Avenida Professor Mario Werneck, 2130</t>
  </si>
  <si>
    <t>ROSIMEIRE FERREIRA LIMA MACEDO</t>
  </si>
  <si>
    <t>BLOCO DAS PRIMAS</t>
  </si>
  <si>
    <t>Rua Maria de Deus, 159, Serrano</t>
  </si>
  <si>
    <t>SANTUZA FERNANDES RODRIGUES</t>
  </si>
  <si>
    <t>BLOCO SBC - SAMBA, BOBAGEM, CERVEJA</t>
  </si>
  <si>
    <t>SOLANGE SANTOS CAETANO</t>
  </si>
  <si>
    <t>BLOCO DO BIGODE</t>
  </si>
  <si>
    <t>Rua Vinte e Cinco de Agosto, 444, Aparecida</t>
  </si>
  <si>
    <t>TELMA DA SILVA GOMES</t>
  </si>
  <si>
    <t>BLOCO AFRO FALA TAMBOR</t>
  </si>
  <si>
    <t>Avenida do Contorno, 0, Santa Efigenia</t>
  </si>
  <si>
    <t>WILLIAN APARECIDO DE OLIVEIRA</t>
  </si>
  <si>
    <t>BLOCO BLOCÃO DO CACHORRÃO</t>
  </si>
  <si>
    <t>Rua Vicente Risola, 1357</t>
  </si>
  <si>
    <t xml:space="preserve"> JP CULTURAL PROMOCOES E EVENTOS LTDA </t>
  </si>
  <si>
    <t>1ª FESTA DE TODOS OS POVOS</t>
  </si>
  <si>
    <t>Rua Mantiqueira</t>
  </si>
  <si>
    <t>2ª FESTA DE TODOS OS POVOS</t>
  </si>
  <si>
    <t xml:space="preserve"> INSTITUTO CENTRO DE CAPACITAÇÃO E APOIO AO EMPREENDENDOR -  INSTITUTO CENTRO CAPE</t>
  </si>
  <si>
    <t>29ª FEIRA NACIONAL DE ARTESANATO</t>
  </si>
  <si>
    <t>Expominas - Av. Amazonas, 6200</t>
  </si>
  <si>
    <t>JUMP PROMOCOES E EVENTOS LTDA</t>
  </si>
  <si>
    <t>A.F.I.M - RESSACA DE CARNAVAL</t>
  </si>
  <si>
    <t>Mirante Beagá - Rua Gabriela de Melo, s/nº</t>
  </si>
  <si>
    <t>CENTRO MINEIRO DE ALIANCAS INTERSETORIAIS - CEMAIS</t>
  </si>
  <si>
    <t>1ª FEIRA SURPREENDA-SE</t>
  </si>
  <si>
    <t>Mercado Central - Av. Augusto de Lima, 744</t>
  </si>
  <si>
    <t xml:space="preserve"> CASULO CULTURA LTDA</t>
  </si>
  <si>
    <t>CIRCUITO GASTRONÔMICO DE FAVELAS - EDITAÇÃO DE NATAL</t>
  </si>
  <si>
    <t>ARLETE SOARES DE OLIVEIRA 00881501603</t>
  </si>
  <si>
    <t>5º COLÓQUIO IBERO-AMERICANO PAISAGEM CULTURAL, PATRIMÔNIO E PROJETO</t>
  </si>
  <si>
    <t>UFMG - Avenida Antonio Carlos, 6627</t>
  </si>
  <si>
    <t>PRODUTORA EXCLUSIVE EIRELI</t>
  </si>
  <si>
    <t>OKTOBER VILA</t>
  </si>
  <si>
    <t>Orquestra Filarmônica de Minas Gerais - Rua Tenente Brito Melo, 1090</t>
  </si>
  <si>
    <t>JUNGLE NO PARQUE</t>
  </si>
  <si>
    <t>Parque Municipal - Av. Afonso Pena, 1377</t>
  </si>
  <si>
    <t xml:space="preserve">VILA ISABEL BAR MUSICAL LTDA </t>
  </si>
  <si>
    <t>LOVE WINE</t>
  </si>
  <si>
    <t>Av. Prof. Cristóvam dos Santos, 444</t>
  </si>
  <si>
    <t>RODRIGO MENDES DE FIGUEIREDO</t>
  </si>
  <si>
    <t>CIRCUITO DE BLOQUINHOS PÓS CARNAVAL</t>
  </si>
  <si>
    <t>Praça JK - R. Eng. Caetano Lopes</t>
  </si>
  <si>
    <t>ASSOCIACAO DE COOPERACAO EM CULTURA E TECNOLOGIA BRASIL - JAPAO - ACCTBJ</t>
  </si>
  <si>
    <t>FESTIVAL DO JAPÃO EM MINAS</t>
  </si>
  <si>
    <t xml:space="preserve"> EDER SAN JUNIOR CINEMATOGRAFICA E ARTE LTDA </t>
  </si>
  <si>
    <t>CIRCUITO DE GASTRONOMIA E ARTE DA SAPUCAÍ</t>
  </si>
  <si>
    <t>Pecatore - Rua Sapu caí, 535</t>
  </si>
  <si>
    <t xml:space="preserve"> AL2 EVENTOS LTDA. </t>
  </si>
  <si>
    <t>BOTECAR 2018</t>
  </si>
  <si>
    <t>Vários (38 bares)</t>
  </si>
  <si>
    <t>Vários</t>
  </si>
  <si>
    <t>TATO PRODUCOES E EVENTOS LTDA</t>
  </si>
  <si>
    <t>1º FESTIVAL DE COMIDA E CULTURA SÍRIO LIBANESA</t>
  </si>
  <si>
    <t>Rua Santa Rita Durão</t>
  </si>
  <si>
    <t xml:space="preserve"> KMJ COMUNICACAO LTDA</t>
  </si>
  <si>
    <t>IDE FESTIVAL</t>
  </si>
  <si>
    <t>Fábrica de Artes - Rua Formiga, 450</t>
  </si>
  <si>
    <t xml:space="preserve"> PHOSFORO PRODUCAO DE EVENTOS EIRELI</t>
  </si>
  <si>
    <t>SAINT PATRICK'S FESTIVAL</t>
  </si>
  <si>
    <t xml:space="preserve">ASSOCIAÇÃO ARTE PELA PAZ </t>
  </si>
  <si>
    <t>DIA DA GOSPA</t>
  </si>
  <si>
    <t>Casa da Gospa - R. Matias Aíres, 96</t>
  </si>
  <si>
    <t xml:space="preserve">ARLETE SOARES DE OLIVEIRA 00881501603 </t>
  </si>
  <si>
    <t>2º SIMPÓSIO CIENTÍFICO DO COMITÊ BRASILEIRO DO CONSELHO INTERNACIONAL DE MONUMENTOS E SÍTIOS: OS DESAFIOS DO PATRIMÔNIO MODERNO</t>
  </si>
  <si>
    <t xml:space="preserve"> CENTRAL ÚNICA DAS FAVELAS DE MINAS GERAIS - CUFA MINAS </t>
  </si>
  <si>
    <t>TAÇA DAS FAVELAS DE MINAS</t>
  </si>
  <si>
    <t>Avenida Senador Levindo Coelho, 2280</t>
  </si>
  <si>
    <t>ZANGIEF PRODUCOES LTDA</t>
  </si>
  <si>
    <t>SÓ TRACK BOA FESTIVAL</t>
  </si>
  <si>
    <t xml:space="preserve">Mineirão - Av. Antônio Abrahão Caram, 1001 </t>
  </si>
  <si>
    <t xml:space="preserve">SERVIÇO DE APOIO ÀS MICRO E PEQUENAS EMPRESAS DE MINAS GERAIS - SEBRAE MG </t>
  </si>
  <si>
    <t>ASSOCIACAO MINEIRA DE ORQUIDOFILOS</t>
  </si>
  <si>
    <t>39ª FEIRA E EXPOSIÇÃO DE ORQUÍDEAS E ESPAÇO AMO GOURMET ORIGEM MINAS</t>
  </si>
  <si>
    <t>Serraria Souza Pinto - Av. Assis Chateaubriand, 809</t>
  </si>
  <si>
    <t xml:space="preserve"> ESPAÇO AMPLIAR - ASSESSORIA, PROJETOS E EVENTOS LTDA. - ME </t>
  </si>
  <si>
    <t>MINAS EVENTOS X-PERIENCE 2018</t>
  </si>
  <si>
    <t>Vários (Praça da Liberdade, Mercado Central, Mineirão)</t>
  </si>
  <si>
    <t xml:space="preserve"> INSTITUTO SUSTENTAR DE RESPONSABILIDADE SOCIOAMBIENTAL</t>
  </si>
  <si>
    <t>SUSTENTAR - 11º FORUM INTERNACINAL PELO DESENVOLVIMENTO SUSTENTÁVEL E HACKATHON SUSTENTAR</t>
  </si>
  <si>
    <t>Sebrae-MG, Av. Barão Homem de Melo, 329</t>
  </si>
  <si>
    <t>AL2 EVENTOS LTDA</t>
  </si>
  <si>
    <t>BOTECAR DE VERÃO 2018 - A SELETIVA</t>
  </si>
  <si>
    <t>Vários (40 bares)</t>
  </si>
  <si>
    <t>ANISTON ALVES DE OLIVEIRA</t>
  </si>
  <si>
    <t>CLIC - CIRCUITO DE LITERATURA E CAFÉS</t>
  </si>
  <si>
    <t>Godarc - Avenida Guarapari, 89</t>
  </si>
  <si>
    <t xml:space="preserve">INSTITUTO CULTURAL ARTIGOS E CARROS DE EPOCA </t>
  </si>
  <si>
    <t>DA JARDINEIRA A PATRIMÔNIO CULTURAL DA HUMANIDADE</t>
  </si>
  <si>
    <t>INSTITUTO CULTURAL ABRAPALAVRA</t>
  </si>
  <si>
    <t>ERA UMA VOZ</t>
  </si>
  <si>
    <t>Museu Gerdau - Praça da Liberdade</t>
  </si>
  <si>
    <t>BARRO PRETO FASHION DAY</t>
  </si>
  <si>
    <t>Rua Mato Grosso</t>
  </si>
  <si>
    <t xml:space="preserve">ASSOCIACAO MINEIRA DE FUTEBOL AMERICANO BH EAGLES </t>
  </si>
  <si>
    <t>COPA SESC MINAS DE FUTEBOL AMERICANO</t>
  </si>
  <si>
    <t>Sesc Venda Nova - R. José Félix Martins, 1246</t>
  </si>
  <si>
    <t xml:space="preserve"> KARLINHOS SOLUCOES FUTEBOLISTICAS EIRELI </t>
  </si>
  <si>
    <t>BEM BOM NO BURITIS</t>
  </si>
  <si>
    <t>Parque Municipal Aggeo Pio Sobrinho - Av. Prof. Mario Weneck, 2691</t>
  </si>
  <si>
    <t xml:space="preserve">GABRIELLE FERREIRA CORREA LACERDA RIBEIRO </t>
  </si>
  <si>
    <t>FESTIVAL DA CRIANÇA ORQUESTRANDO</t>
  </si>
  <si>
    <t>Museu Histórico Abílio Barreto - Avenida Prudente de Morais, 202</t>
  </si>
  <si>
    <t xml:space="preserve"> MOTO TRIAL BRASIL, COMERCIO, IMPORTACAO E EXPORTACAO DE VEICULOS AUTOMOTORES LTDA </t>
  </si>
  <si>
    <t>AEROTRIAL - UMA NOVA EXPERIÊNCIA</t>
  </si>
  <si>
    <t>Aeroporto Carlos Prates - R. Ocidente, 100</t>
  </si>
  <si>
    <t xml:space="preserve"> CONTEUDO ARTE E TECNOLOGIA EIRELI </t>
  </si>
  <si>
    <t>BIENAL DE ARTE E TECNOLOGIA &amp; SIMPÓSIO INTERNACIONAL</t>
  </si>
  <si>
    <t xml:space="preserve"> GUILHERME HENRIQUE RIBEIRO COLINA 06704782613</t>
  </si>
  <si>
    <t>VALORIZE BH</t>
  </si>
  <si>
    <t>Vários (Museu de Arte da Pampulha, Casa do Baile, Casa Fiat de Cultura, Espaço Atmosphera Casa JK)</t>
  </si>
  <si>
    <t>TALENTOS PRODUCOES ARTISTICAS E COMERCIO LTDA</t>
  </si>
  <si>
    <t>VI FESTIVAL BH NA PAZ</t>
  </si>
  <si>
    <t xml:space="preserve">INSTITUTO CULTURAL ABRAPALAVRA </t>
  </si>
  <si>
    <t>NOTURNO CANDEIA: CIRCULAÇÃO DE NARRAÇÃO ARTÍSTICA POR BELO HORIZONTE</t>
  </si>
  <si>
    <t>Vários (Odara, Museu de Arte da Pampulha, Santo Chá, MM Gerdau, Noturno - Música, Massas e Vinhos)</t>
  </si>
  <si>
    <t xml:space="preserve">MARCELO AUGUSTO SANTIAGO 08026141679 </t>
  </si>
  <si>
    <t>Vários (OOP Café, Cafeteria do Produtor e Café Kahlúa)</t>
  </si>
  <si>
    <t xml:space="preserve">PROTOTIPO CERVEJAS ARTESANAIS LTDA </t>
  </si>
  <si>
    <t>rua henriqueto cardinale, 121</t>
  </si>
  <si>
    <t xml:space="preserve"> ASSOCIACAO COMERCIAL DO BARRO PRETO </t>
  </si>
  <si>
    <t>Rua Bom Despacho, 11, Santa Tereza</t>
  </si>
  <si>
    <t>Av. Sinfrônio Brochado, 1002</t>
  </si>
  <si>
    <t>Rua Espirito Santo, 757, Centro</t>
  </si>
  <si>
    <t>Rua Vila Rica, sem número, Caiçaras</t>
  </si>
  <si>
    <t>Não entregue</t>
  </si>
  <si>
    <t>Rua Murilo Moraes de Andrade, esquina com Avenida Arthur Bernardes (Barragem Santa Lúcia)- S/N.</t>
  </si>
  <si>
    <t>Museu de arte da Pampulha/Casa do Baile/Casa Fiat/Espaço Atmosphera(Vale do Sereno-Nova Lima)</t>
  </si>
  <si>
    <t>RUA ITAJUBÁ (COM RUA TEIXEIRA MAGALHÃES) FLORESTA</t>
  </si>
  <si>
    <t>Afonso Pena (igreja São José)</t>
  </si>
  <si>
    <t>BURITIS E CENTRO-SUL</t>
  </si>
  <si>
    <t>PRAÇA PAULO VI (ALIPIO DE MELO)</t>
  </si>
  <si>
    <t>Dia</t>
  </si>
  <si>
    <t>Contratos Assinados</t>
  </si>
  <si>
    <t>Acumulado</t>
  </si>
  <si>
    <t>PC Recebida</t>
  </si>
  <si>
    <t>PC Encerrada</t>
  </si>
  <si>
    <t>PCs Pendentes</t>
  </si>
  <si>
    <t xml:space="preserve"> ASSOCIACAO DE COOPERACAO EM CULTURA E TECNOLOGIA BRASIL - JAPAO - ACCTBJ </t>
  </si>
  <si>
    <t>8º FESTIVAL DO JAPÃO EM MINAS</t>
  </si>
  <si>
    <t>Em Análise</t>
  </si>
  <si>
    <t>IDE FESTIVAL - ESTAÇÃO VERÃO</t>
  </si>
  <si>
    <t>Parque Ecológico da Pampulha - Av. Otacílio Negrão de Lima, 6061</t>
  </si>
  <si>
    <t xml:space="preserve">NÓ DE ROSA PRODUÇÕES EIRELI - EPP </t>
  </si>
  <si>
    <t>PLANETA BRASIL</t>
  </si>
  <si>
    <t xml:space="preserve">RODRIGO MENDES DE FIGUEIREDO </t>
  </si>
  <si>
    <t>BH DANCE CONFERENCE</t>
  </si>
  <si>
    <t>CONFERENCIA ARENA JOVEM 2019 - INVENCIVEL</t>
  </si>
  <si>
    <t>GINASIO ESCOLA PROFESSOR HILTON ROCHA (CRISTIANO MACHADO 8200)</t>
  </si>
  <si>
    <t xml:space="preserve"> ASSOCIACAO AREBELDIA CULTURAL </t>
  </si>
  <si>
    <t>SARAU DA VERA - FESTIVAL DE LITERATURA MARGINAL</t>
  </si>
  <si>
    <t xml:space="preserve"> VILA ISABEL BAR MUSICAL LTDA </t>
  </si>
  <si>
    <t>INFRA DO BRASIL COMERCIO E SERVIÇOS EIRELI</t>
  </si>
  <si>
    <t>CARNAVAL DE RUA SOLIDARIO BAR DO MUSEU CLUBE DA ESQUINA 2019</t>
  </si>
  <si>
    <t>Rua Divinópolis</t>
  </si>
  <si>
    <t>CENTRO CULINARIO EDUARDO MAYA LTDA</t>
  </si>
  <si>
    <t>FEIRINHA APROXIMA - ESPECIAL CARNAVAL</t>
  </si>
  <si>
    <t xml:space="preserve"> LARANJEIRA PRODUCOES ARTISTICAS LTDA </t>
  </si>
  <si>
    <t>PALCO HORIZONTES CULTURAIS</t>
  </si>
  <si>
    <t>Rua Sergipe, 212</t>
  </si>
  <si>
    <t xml:space="preserve">ESPAÇO AMPLIAR - ASSESSORIA, PROJETOS E EVENTOS LTDA. - ME </t>
  </si>
  <si>
    <t>VISITE BELO HORIZONTE</t>
  </si>
  <si>
    <t>Vários (Estádio Mineirão, Expominas, Mercado Central, Centro UNA Aimorés, Conjunto Liberdade – Praça da Liberdade)</t>
  </si>
  <si>
    <t>ASSOCIACAO MINEIRA DE FUTEBOL AMERICANO BH EAGLES</t>
  </si>
  <si>
    <t>BRASIL FOOTBALL AMERICANO</t>
  </si>
  <si>
    <t xml:space="preserve">SESC VENDA NOVA </t>
  </si>
  <si>
    <t xml:space="preserve"> MARCELO AUGUSTO SANTIAGO 08026141679 </t>
  </si>
  <si>
    <t>GIN/CANA</t>
  </si>
  <si>
    <t>2 ENDEREÇOS (SANTA LÚCIA E SANTA AMÉLIA)</t>
  </si>
  <si>
    <t xml:space="preserve">ANDRE HOFMAN SODRE 13827773610 </t>
  </si>
  <si>
    <t>BH SUMMER BEER FESTIVAL</t>
  </si>
  <si>
    <t>Avenida Prudente de Morais, 202</t>
  </si>
  <si>
    <t>Teatro José Aparecido de Oliveira, Teatro da Biblioteca Pública Estadual de Minas Gerais - Praça da Liberdade, 21</t>
  </si>
  <si>
    <t>PROJETO BOM NA BOLA BOM NA VIDA</t>
  </si>
  <si>
    <t xml:space="preserve">GUILHERME HENRIQUE RIBEIRO COLINA 06704782613 </t>
  </si>
  <si>
    <t>DEGUSTA CULTURA</t>
  </si>
  <si>
    <t>PRADO, CENTRO, SÃO JOSÉ</t>
  </si>
  <si>
    <t xml:space="preserve"> A MAIS PRODUTORA LTDA</t>
  </si>
  <si>
    <t>Centro Cultural Venda Nova (CCVN) - R. José Ferreira dos Santos, 184</t>
  </si>
  <si>
    <t xml:space="preserve">ANIMASSAURO PRODUCOES LTDA </t>
  </si>
  <si>
    <t>TRALALÁ, FESTIVAL INFANTIL - VOLTA ÀS AULAS</t>
  </si>
  <si>
    <t xml:space="preserve"> GABRIELLE FERREIRA CORREA LACERDA RIBEIRO 07958831706      </t>
  </si>
  <si>
    <t>FESTIVAL ORQUESTRANDO</t>
  </si>
  <si>
    <t>Espaço Buritis - Avenida Professor Mário Werneck, 1550</t>
  </si>
  <si>
    <t xml:space="preserve">A OBRA LTDA </t>
  </si>
  <si>
    <t>CARNAVAL D'AOBRA</t>
  </si>
  <si>
    <t>A Obra - Rua Rio Grande do Norte, 1168</t>
  </si>
  <si>
    <t xml:space="preserve"> FERNANDO ALVIM BUSTAMANTE</t>
  </si>
  <si>
    <t>MUSEU VIVO - A MODA CONVIDA</t>
  </si>
  <si>
    <t>Museu da Moda - Rua da Bahia, 1149</t>
  </si>
  <si>
    <t xml:space="preserve">LUCIANO DA SILVA VIANA 05524418645 </t>
  </si>
  <si>
    <t>Largo do Teatro Francisco Nunes, Parque Municipal - Av. Afonso Pena, 1377</t>
  </si>
  <si>
    <t xml:space="preserve">ESCOLA DE SAMBA </t>
  </si>
  <si>
    <t>Av. Afonso Pena</t>
  </si>
  <si>
    <t xml:space="preserve"> GREMIO RECREATIVO CULTURAL ESPORTIVO BLOCO CARICATO UNIDOS DA ZONA NORTE - G.R.C.E.B.C.U.Z.N</t>
  </si>
  <si>
    <t xml:space="preserve">GREMIO RECREATIVO BLOCO CARICATO ACADEMICOS DA VILA ESTRELA </t>
  </si>
  <si>
    <t xml:space="preserve"> GREMIO RECREATIVO BLOCO CARICATO ACADEMIA DE SAMBA POR ACASO</t>
  </si>
  <si>
    <t xml:space="preserve">GREMIO RECREATIVO BLOCO CARICATO REAL GRANDEZA </t>
  </si>
  <si>
    <t xml:space="preserve"> BLOCO CARICATO CORSÁRIOS DO SAMBA</t>
  </si>
  <si>
    <t xml:space="preserve"> GRÊMIO RECREATIVO BLOCO CARICATO INFILTRADOS DO SANTA TEREZA </t>
  </si>
  <si>
    <t xml:space="preserve"> GREMIO RECREATIVO BLOCO CARICATO MULATOS DO SAMBA </t>
  </si>
  <si>
    <t>TAMBORINS TANTÃS</t>
  </si>
  <si>
    <t>BLOC US BEETHOVEN</t>
  </si>
  <si>
    <t>RUA DOS GUAJAJARAS</t>
  </si>
  <si>
    <t xml:space="preserve"> FABIANO PAULA CAMILO</t>
  </si>
  <si>
    <t xml:space="preserve">BLOCO AFRO MAGIA NEGRA </t>
  </si>
  <si>
    <t>RUA JUNDIAÍ (CONCÓRDIA)</t>
  </si>
  <si>
    <t xml:space="preserve"> BRUNO ROBERTY ASSIS SOUZA PERDIGAO </t>
  </si>
  <si>
    <t xml:space="preserve">ALÔ ABACAXI </t>
  </si>
  <si>
    <t xml:space="preserve"> PAULO VITOR RIBEIRO </t>
  </si>
  <si>
    <t xml:space="preserve">BLOCO SEU VIZINHO </t>
  </si>
  <si>
    <t>AV. MEM DE AS 1880 (SANTA EFIGENIA)</t>
  </si>
  <si>
    <t xml:space="preserve"> CRISTINA DE FATIMA GIL SANTOS</t>
  </si>
  <si>
    <t xml:space="preserve">HAVAYANAS USADAS </t>
  </si>
  <si>
    <t>Avenida dos Andradas, 3760</t>
  </si>
  <si>
    <t xml:space="preserve"> MARINA ARAUJO </t>
  </si>
  <si>
    <t>Rua Espírito Santo, 757</t>
  </si>
  <si>
    <t xml:space="preserve"> FABIO LUIZ NUNES DE SOUZA</t>
  </si>
  <si>
    <t xml:space="preserve">BLOCO CARANGUEJO </t>
  </si>
  <si>
    <t>RUA CORONEL JORGE DAVIS (SERRA)</t>
  </si>
  <si>
    <t xml:space="preserve"> GLADSTONE MARINHO JUNIOR</t>
  </si>
  <si>
    <t xml:space="preserve">BLOCO CSH </t>
  </si>
  <si>
    <t>Rua Conde de Monte Cristo</t>
  </si>
  <si>
    <t xml:space="preserve"> RICARDO ARIEL FARIAS ALBIN </t>
  </si>
  <si>
    <t>INIMIGOS DO FIM</t>
  </si>
  <si>
    <t>Avenida Professor Mario Werneck, 2141</t>
  </si>
  <si>
    <t xml:space="preserve"> LUCIANA RODRIGUES COSTA </t>
  </si>
  <si>
    <t>COM SAGRADOS</t>
  </si>
  <si>
    <t>Avenida Petrolina</t>
  </si>
  <si>
    <t>RUA TOMÉ DE SOUZA (SAVASSI)</t>
  </si>
  <si>
    <t xml:space="preserve">CARNA FLORA </t>
  </si>
  <si>
    <t>Bairro Floramar</t>
  </si>
  <si>
    <t>Norte</t>
  </si>
  <si>
    <t xml:space="preserve"> RODRIGO MARCIO CARDOSO BORGES </t>
  </si>
  <si>
    <t>Rua Mármore, 170</t>
  </si>
  <si>
    <t xml:space="preserve">GREMIO RECREATIVO ESCOLA DE SAMBA ACADEMICOS DE VENDA NOVA </t>
  </si>
  <si>
    <t xml:space="preserve"> G.R.E.S. CIDADE JARDIM</t>
  </si>
  <si>
    <t>GREMIO RECREATIVO ESCOLA DE SAMBA IMPERAVI DE OUROS (R$ 100000)</t>
  </si>
  <si>
    <t xml:space="preserve"> GREMIO REC ESCOLA DE SAMBA MOCIDADE INDEPENDENTE BEM TE VI </t>
  </si>
  <si>
    <t xml:space="preserve"> GREMIO RECREATIVO ESCOLA DE SAMBA CANTO DA ALVORADA</t>
  </si>
  <si>
    <t xml:space="preserve"> GREMIO RECREATIVO ESCOLA DE SAMBA RAIO DE SOL </t>
  </si>
  <si>
    <t xml:space="preserve"> ASSOCIACAO RECREATIVA ESCOLA DE SAMBA UNIDOS GUARANYS PEDREIRA PRADO LOPES </t>
  </si>
  <si>
    <t>JULIO CESAR RIBEIRO DOS SANTOS</t>
  </si>
  <si>
    <t>BLOCO TREM NA CABEÇA</t>
  </si>
  <si>
    <t>Av. Bernardo Monteiro</t>
  </si>
  <si>
    <t xml:space="preserve">BLOCO FÚNEBRE </t>
  </si>
  <si>
    <t>PRAÇA DA BANDEIRA</t>
  </si>
  <si>
    <t xml:space="preserve"> CLAUDIO LIMA BOTELHO</t>
  </si>
  <si>
    <t xml:space="preserve">ME BEBE QUE SOU CERVEJEIRO </t>
  </si>
  <si>
    <t>Rua Sergipe</t>
  </si>
  <si>
    <t xml:space="preserve"> ANA CRISTINA DE ANDRADE ATHAYDE</t>
  </si>
  <si>
    <t xml:space="preserve">PADECENDO NO PARAÍSO </t>
  </si>
  <si>
    <t xml:space="preserve"> JULIO SERGIO DA SILVA</t>
  </si>
  <si>
    <t>BLOCO MIOLO MOLE</t>
  </si>
  <si>
    <t>Rua Professora Cecilia Siqueira, 76</t>
  </si>
  <si>
    <t>MARCOS HENRIQUE DO NASCIMENTO</t>
  </si>
  <si>
    <t xml:space="preserve">BLOCO DO PATA DE LEÃO </t>
  </si>
  <si>
    <t>Rua Pernambuco</t>
  </si>
  <si>
    <t xml:space="preserve"> GERARDO DUARTE ALVARES VIEIRA </t>
  </si>
  <si>
    <t>AFOXÉ BANDARERÊ</t>
  </si>
  <si>
    <t>Praça México, 202</t>
  </si>
  <si>
    <t xml:space="preserve"> ANA CECILIA AUGUSTA DE ASSIS </t>
  </si>
  <si>
    <t>CHEGA O REI</t>
  </si>
  <si>
    <t xml:space="preserve">EMBAIXO DO VIADUTO FRANCISCO SALES </t>
  </si>
  <si>
    <t xml:space="preserve">SOLANGE SANTOS CAETANO </t>
  </si>
  <si>
    <t>Rua Vinte e Cinco De Agosto, 273</t>
  </si>
  <si>
    <t xml:space="preserve"> LUIZ INACIO CAVALLIERI PENIDO </t>
  </si>
  <si>
    <t xml:space="preserve">BLOCO DA FAMÍLIA </t>
  </si>
  <si>
    <t>Rua Outono, 559</t>
  </si>
  <si>
    <t xml:space="preserve"> MARCELA LINHARES SERRAO DINIZ SILVA</t>
  </si>
  <si>
    <t xml:space="preserve">BLOCO CIRCULADÔ </t>
  </si>
  <si>
    <t>Avenida Bernardo Monteiro, 72</t>
  </si>
  <si>
    <t xml:space="preserve"> GERALDO FERREIRA JUNIOR</t>
  </si>
  <si>
    <t xml:space="preserve">BLOCO XIBIU </t>
  </si>
  <si>
    <t>Praça do Coreto Alípio de Melo</t>
  </si>
  <si>
    <t xml:space="preserve"> ADONAY DAS NEVES </t>
  </si>
  <si>
    <t xml:space="preserve">BLOCO DO SUSTENIDO </t>
  </si>
  <si>
    <t>Rua Dos Topografos, 207</t>
  </si>
  <si>
    <t xml:space="preserve"> FERNANDO SERGIO MAPA </t>
  </si>
  <si>
    <t>BLOCO DA PERUCA</t>
  </si>
  <si>
    <t>Rua Ernesto Austin, 325</t>
  </si>
  <si>
    <t xml:space="preserve"> LUCIANA RIBEIRO VICTORINO</t>
  </si>
  <si>
    <t>BLOCO BRUTA FLOR</t>
  </si>
  <si>
    <t>Rua Guaicurus, 50</t>
  </si>
  <si>
    <t xml:space="preserve"> ANDRE ORSINE MATOS</t>
  </si>
  <si>
    <t>R. Pitangui</t>
  </si>
  <si>
    <t xml:space="preserve"> LUISA CALDAS MOREIRA AVILA TEIXEIRA </t>
  </si>
  <si>
    <t xml:space="preserve">LUA DE CRIXTAL </t>
  </si>
  <si>
    <t>Praça México</t>
  </si>
  <si>
    <t xml:space="preserve"> WAGNER ALVES MARQUES </t>
  </si>
  <si>
    <t>BLOCO MEXIANA</t>
  </si>
  <si>
    <t>Rua Indianópolis, 992</t>
  </si>
  <si>
    <t>Não entregue - Notificada</t>
  </si>
  <si>
    <t xml:space="preserve">FERNANDO EUSTAQUIO MARTINS CAIAFA SILVA </t>
  </si>
  <si>
    <t>BLOCO DO GOLO</t>
  </si>
  <si>
    <t>Rua Vicente Risola, 1540</t>
  </si>
  <si>
    <t>JUVENTINO ANTONIO DIAS NETO</t>
  </si>
  <si>
    <t>BLOCO BABADAN BANDA DE RUA</t>
  </si>
  <si>
    <t>Praça do Peixe, Lagoinha</t>
  </si>
  <si>
    <t>EDER GEOVANI ALVES NEPOMUCENO</t>
  </si>
  <si>
    <t xml:space="preserve">BLOCO APAETUCADA </t>
  </si>
  <si>
    <t>Rua Cristal, 88</t>
  </si>
  <si>
    <t>VALERIA PERES MORATO GONCALVES</t>
  </si>
  <si>
    <t>INTEVALO</t>
  </si>
  <si>
    <t>Praça Comendador Negrão, 93</t>
  </si>
  <si>
    <t>IZABELA CRISTINA LAURICO DA CRUZ</t>
  </si>
  <si>
    <t>TAPA DE MINAS</t>
  </si>
  <si>
    <t>Rua Maria Carmem Valadares, 600</t>
  </si>
  <si>
    <t xml:space="preserve">JOAO CARLOS CORSINO PEREIRA DE SOUZA </t>
  </si>
  <si>
    <t>BLOCO DA BICICLETINHA</t>
  </si>
  <si>
    <t>Rua Sergipe, 623</t>
  </si>
  <si>
    <t xml:space="preserve"> DIEGO GONTIJO LACERDA </t>
  </si>
  <si>
    <t>ABRE TE SÉSAMO</t>
  </si>
  <si>
    <t>Rua Curitiba, 339</t>
  </si>
  <si>
    <t xml:space="preserve"> JOSÉ ANTÔNIO MOTA SILVEIRA MAGALHÃES </t>
  </si>
  <si>
    <t>BLOCO MAGALHÃES</t>
  </si>
  <si>
    <t>Avenida Francisco Sales, 23</t>
  </si>
  <si>
    <t xml:space="preserve"> IAGO FERNANDES PROENCA </t>
  </si>
  <si>
    <t>BLOCO DO SÔ JÃO</t>
  </si>
  <si>
    <t>Rua Vicente Risola, 637</t>
  </si>
  <si>
    <t>LUIZ EUGENIO SANTOS SILVEIRA</t>
  </si>
  <si>
    <t>BLOCO TREM DU BÃO</t>
  </si>
  <si>
    <t>Praça da Capela Nova</t>
  </si>
  <si>
    <t xml:space="preserve">LUAN DANIEL VIEIRA </t>
  </si>
  <si>
    <t xml:space="preserve">DAQUELE JEITO </t>
  </si>
  <si>
    <t>Avenida Alvares Cabral, 387</t>
  </si>
  <si>
    <t>DANILO FABRINO FAVATO</t>
  </si>
  <si>
    <t>ABRE QUE TÔ PASSANÚ</t>
  </si>
  <si>
    <t>Praça Marino Mendes Campos, 1078</t>
  </si>
  <si>
    <t xml:space="preserve">MARIO HENRIQUEMARINO SANTOS </t>
  </si>
  <si>
    <t>Rua Dores Do Indaia, 399</t>
  </si>
  <si>
    <t>COOPERATIVA DOS EMPREENDEDORES EM ACOES CULTURAIS, HISTORIA E MEMORIA</t>
  </si>
  <si>
    <t>SANTOS E SANTAS</t>
  </si>
  <si>
    <t>Rua Candido Lucio, 626</t>
  </si>
  <si>
    <t>ANDRINE THEODORO MAGALHAES</t>
  </si>
  <si>
    <t>TIOZÕES DO PAGODE</t>
  </si>
  <si>
    <t>Rua Mato Grosso, 307</t>
  </si>
  <si>
    <t>SAMUEL HENRIQUE MATOS</t>
  </si>
  <si>
    <t>BLOCO ARRIBA</t>
  </si>
  <si>
    <t>Avenida Assis Chateaubriand, 3</t>
  </si>
  <si>
    <t>CRISTIANO LIMA PIMENTA</t>
  </si>
  <si>
    <t xml:space="preserve">BLOCO TRANSBORDA </t>
  </si>
  <si>
    <t>R. Monte Verde, 535</t>
  </si>
  <si>
    <t xml:space="preserve">PAULO FLÁVIO QUEIROZ </t>
  </si>
  <si>
    <t>AFOXÉ ILÊ ODARA</t>
  </si>
  <si>
    <t>Av. Pinheiros</t>
  </si>
  <si>
    <t>FERNANDO AUGUSTO SILVEIRA TRINDADE</t>
  </si>
  <si>
    <t>GATO ESCALDADO</t>
  </si>
  <si>
    <t>Avenida Dos Bandeirantes, 238</t>
  </si>
  <si>
    <t xml:space="preserve"> MARIA BUZELIN LEONEL</t>
  </si>
  <si>
    <t>PENA DE PAVÃO DE KRISHNA</t>
  </si>
  <si>
    <t>Rua Dona Lala Fernandes, 866</t>
  </si>
  <si>
    <t xml:space="preserve">BRENO BARRETO DE OLIVEIRA </t>
  </si>
  <si>
    <t>MIENTRAS DURA</t>
  </si>
  <si>
    <t>Rua Araxá, 580</t>
  </si>
  <si>
    <t xml:space="preserve">BAIANAS OZADAS PRODUCOES ARTISTICAS EIRELI </t>
  </si>
  <si>
    <t xml:space="preserve">BAIANAS OZADAS </t>
  </si>
  <si>
    <t xml:space="preserve"> LUIZ GUSTAVO SIMONINI</t>
  </si>
  <si>
    <t>BLOCO PUTZGRILLA</t>
  </si>
  <si>
    <t>Rua Professor Morais, 216</t>
  </si>
  <si>
    <t>DANIELA PONCE DE LEON SCHIAFFINO</t>
  </si>
  <si>
    <t>PISA NA FULÔ</t>
  </si>
  <si>
    <t>Avenida Presidente Juscelino Kubitschek</t>
  </si>
  <si>
    <t>RODRIGO MOREIRA MAGALHAES</t>
  </si>
  <si>
    <t>JUVENTUDE BRONZEADA</t>
  </si>
  <si>
    <t>Avenida Assis Chateaubriand - 127</t>
  </si>
  <si>
    <t>LEANDRO DINIZ NASSIF</t>
  </si>
  <si>
    <t>UBLOCO</t>
  </si>
  <si>
    <t>Avenida Afonso Pena, 1377</t>
  </si>
  <si>
    <t xml:space="preserve"> BRENO LEANDRO DO CARMO CORREA</t>
  </si>
  <si>
    <t xml:space="preserve">FILHOS DA PUC OFICIAL </t>
  </si>
  <si>
    <t xml:space="preserve">AV. GETÚLIO VARGAS </t>
  </si>
  <si>
    <t xml:space="preserve"> PEDRO HENRIQUE MEDRADO CORREA</t>
  </si>
  <si>
    <t xml:space="preserve">VOU ALI E VOLTO </t>
  </si>
  <si>
    <t>Praça Tejó</t>
  </si>
  <si>
    <t xml:space="preserve">VINICIUS MAXIMILIANO FERREIRA DA SILVA </t>
  </si>
  <si>
    <t xml:space="preserve">BLOCO DO INDIO ROQUEIRO </t>
  </si>
  <si>
    <t>Rua Caetés, 26</t>
  </si>
  <si>
    <t>ISABELLA DE SOUZA FIGUEIRA</t>
  </si>
  <si>
    <t>TRUCK DO DESEJO</t>
  </si>
  <si>
    <t xml:space="preserve"> LAILA HERINGER COSTA </t>
  </si>
  <si>
    <t>TCHANZINHO ZONA NORTE</t>
  </si>
  <si>
    <t>AV. SEBASTIÃO DE BRITO</t>
  </si>
  <si>
    <t xml:space="preserve"> DANIEL TEIXEIRA ELOI SANTOS</t>
  </si>
  <si>
    <t>Avenida Halley, 1011</t>
  </si>
  <si>
    <t>PAULO CÉSAR DE AZEVEDO</t>
  </si>
  <si>
    <t>BLOCO DO PIPIXO</t>
  </si>
  <si>
    <t>Avenida Saramenha</t>
  </si>
  <si>
    <t>CARLOS ALBERTO ROCHA</t>
  </si>
  <si>
    <t>GAMBÁ NA GAMBOA</t>
  </si>
  <si>
    <t>RUA PENAFIEL, 186 Bairro Anchieta</t>
  </si>
  <si>
    <t>INSTITUTO CULTURAL, ESPORTIVO E SOCIAL BACANA DEMAIS - ICESBADE</t>
  </si>
  <si>
    <t>BLOCO BACANA DEMAIS</t>
  </si>
  <si>
    <t>Praça do México</t>
  </si>
  <si>
    <t>ARRASTA BLOCO DE FAVELA</t>
  </si>
  <si>
    <t>Avenida Raja Gabaglia , 1716</t>
  </si>
  <si>
    <t xml:space="preserve"> LUISA DE LOURDES BARROS</t>
  </si>
  <si>
    <t>ACORDA AMOR</t>
  </si>
  <si>
    <t>Praca Guaraci, 34</t>
  </si>
  <si>
    <t>APARECIDA DE ANDRADE COUTO SILVA</t>
  </si>
  <si>
    <t>Praça Santa Rita, 131</t>
  </si>
  <si>
    <t>Rua Sergipe, 811</t>
  </si>
  <si>
    <t xml:space="preserve"> WILLIAN APARECIDO DE OLIVEIRA </t>
  </si>
  <si>
    <t xml:space="preserve">BLOCÃO DO CACHORRÃO </t>
  </si>
  <si>
    <t xml:space="preserve">FELIPE GONCALVES DOS SANTOS CABRAL </t>
  </si>
  <si>
    <t>BLOQUINHO</t>
  </si>
  <si>
    <t>Rua Conquista, 254</t>
  </si>
  <si>
    <t>LUISA BARROSA MOURAO</t>
  </si>
  <si>
    <t xml:space="preserve">LAVÔ, TÁ NOVO </t>
  </si>
  <si>
    <t>Rua Dona Maria Ignez, 62</t>
  </si>
  <si>
    <t xml:space="preserve"> ALEXANDRE GUIDO SANTOS COSTA</t>
  </si>
  <si>
    <t>ESTAGIÁRIOS BRASS BLOCO</t>
  </si>
  <si>
    <t>Rua Silva Jardim, 15</t>
  </si>
  <si>
    <t xml:space="preserve">LUCAS FELIPE DO NASCIMENTO JUPETIPE </t>
  </si>
  <si>
    <t>Avenida Amazonas, 641</t>
  </si>
  <si>
    <t xml:space="preserve"> JOÃO BATISTA DE SOUZA JUNIOR </t>
  </si>
  <si>
    <t>BLOCO FARAÓ</t>
  </si>
  <si>
    <t>Rua São Paulo, 759</t>
  </si>
  <si>
    <t xml:space="preserve"> ARIADNE CRISTINA DIAS FERREIRA</t>
  </si>
  <si>
    <t>SEXTA NINGUÉM SABE</t>
  </si>
  <si>
    <t>Av. Afonso Pena, 1537</t>
  </si>
  <si>
    <t xml:space="preserve"> GABRIEL DELUCCA BARROS </t>
  </si>
  <si>
    <t>RODA DE TIMBAU</t>
  </si>
  <si>
    <t>Rua Itajuba, 331</t>
  </si>
  <si>
    <t xml:space="preserve"> NATHALIA DA SILVA BAETA</t>
  </si>
  <si>
    <t xml:space="preserve">GAROTA EU VOU PRO CALIFORNIA </t>
  </si>
  <si>
    <t>Rua Dos Bandolins, 114</t>
  </si>
  <si>
    <t xml:space="preserve"> BRUNA VELLASCO DE CARVALHO</t>
  </si>
  <si>
    <t>BLOCO FUI POBRE MAS NEM LEMBRO</t>
  </si>
  <si>
    <t>Rua Waldir Leite Pena</t>
  </si>
  <si>
    <t>NÃO ACREDITO QUE TE BEIJEI UAI</t>
  </si>
  <si>
    <t>Avenida Afonso Vaz de Melo, 1001</t>
  </si>
  <si>
    <t xml:space="preserve">BRUNO LEIJÔTO SIMÃO </t>
  </si>
  <si>
    <t>BATUQUE COLETIVO</t>
  </si>
  <si>
    <t>Avenida Getúlio Vargas, 456</t>
  </si>
  <si>
    <t xml:space="preserve">LEONARDO CÉZAR CORREA MEDINA </t>
  </si>
  <si>
    <t>TODO MUNDO CABE NO MUNDO</t>
  </si>
  <si>
    <t>Rua Piaui, 647</t>
  </si>
  <si>
    <t xml:space="preserve"> NELIO BEZERRA TORRES </t>
  </si>
  <si>
    <t xml:space="preserve">CAVALO MARINHO EM BH </t>
  </si>
  <si>
    <t>Rua Paraisópolis, 946</t>
  </si>
  <si>
    <t>FEIRAS APROXIMA (ABRIL, MAIO E JUNHO)</t>
  </si>
  <si>
    <t xml:space="preserve">TATO PRODUCOES E EVENTOS LTDA </t>
  </si>
  <si>
    <t>FEIRINHAS APROXIMA - COMIDA SIRIO-LIBANESA- ESTAÇÃO OUTONO</t>
  </si>
  <si>
    <t>RUA SANTA RITA DURÃO (PARAÍBA E ALAGOAS)</t>
  </si>
  <si>
    <t>AL2 EVENTOS LTDA.</t>
  </si>
  <si>
    <t>BOTECAR 2019</t>
  </si>
  <si>
    <t>Vários (35 bares)</t>
  </si>
  <si>
    <t xml:space="preserve">PLAY CULTURAL LTDA </t>
  </si>
  <si>
    <t>FESTIVAL INTERNACIONAL DE CERVEJA E CULTURA</t>
  </si>
  <si>
    <t>Mineirão - Av. Antônio Abrahão Caram, 1001</t>
  </si>
  <si>
    <t xml:space="preserve">RESTAURANTE SALUMERIA CENTRAL LTDA </t>
  </si>
  <si>
    <t>5ª CIRCUITO SAPUCAÍ - EDIÇÃO GASTRONOMIA PERUANA</t>
  </si>
  <si>
    <t>Rua Sapucaí, s/n</t>
  </si>
  <si>
    <t xml:space="preserve"> MOTO TRIAL BRASIL, COMERCIO, IMPORTACAO E EXPORTACAO DE VEICULOS AUTOMOTORES LTDA</t>
  </si>
  <si>
    <t>1ª ETAPA DO CAMPEONATO BRASILEIRO DE MOTO TRIAL</t>
  </si>
  <si>
    <t xml:space="preserve"> JUMP PROMOCOES E EVENTOS LTDA </t>
  </si>
  <si>
    <t>EVA - 40 CARNAVAIS</t>
  </si>
  <si>
    <t xml:space="preserve">PRODUTORA EXCLUSIVE EIRELI </t>
  </si>
  <si>
    <t>EXCLUSIVE MOTOFEST</t>
  </si>
  <si>
    <t>R. Henriqueto Cardinale (ANGAR)</t>
  </si>
  <si>
    <t>VILA ISABEL BAR MUSICAL LTDA</t>
  </si>
  <si>
    <t>JBM BEBIDAS E CORRELATOS EIRELI</t>
  </si>
  <si>
    <t xml:space="preserve">E &amp; M PROMOCOES LTDA </t>
  </si>
  <si>
    <t>BH BIKE FEST</t>
  </si>
  <si>
    <t>BEM BOM NO BETÂNIA</t>
  </si>
  <si>
    <t>Parque Jacques Cousteau - Rua Augusto José dos Santos, 366</t>
  </si>
  <si>
    <t xml:space="preserve"> ARMID FESTAS E EVENTOS LTDA. - ME </t>
  </si>
  <si>
    <t>AMERICAN FUN FEST</t>
  </si>
  <si>
    <t xml:space="preserve"> GUILHERME HENRIQUE RIBEIRO COLINA 06704782613 </t>
  </si>
  <si>
    <t xml:space="preserve">OESTE E NORDESTE </t>
  </si>
  <si>
    <t>FESTIVAL BRASIL FA</t>
  </si>
  <si>
    <t>ENCONTRO COMUNICACAO E EVENTOS EDITORA LTDA</t>
  </si>
  <si>
    <t>ENCONTRO DELAS - ROCK EDITION</t>
  </si>
  <si>
    <t>LAGOA SECA - BELVEDERE</t>
  </si>
  <si>
    <t>CONGRESSO MULHERES DE HONRA 2019</t>
  </si>
  <si>
    <t>Sara Nossa Terra BH - Rua Oscar Castanheira, 200</t>
  </si>
  <si>
    <t>ABRASEL MG - ASSOCIACAO BRASILEIRA DE BARES E RESTAURANTES SECCIONAL MINAS GERAIS</t>
  </si>
  <si>
    <t xml:space="preserve">FESTIVAL BRASIL SABOR 2019 </t>
  </si>
  <si>
    <t>Vários (26 restaurantes)</t>
  </si>
  <si>
    <t xml:space="preserve">GABRIELLE FERREIRA CORREA LACERDA RIBEIRO 07958831706 </t>
  </si>
  <si>
    <t>Mercado Distrital do Cruzeiro - Rua Ouro Fino, 452</t>
  </si>
  <si>
    <t>FESTIVAL MUSICA QUENTE</t>
  </si>
  <si>
    <t>2 ENDEREÇOS (BONFIM E PEMPÉIA)</t>
  </si>
  <si>
    <t>ANIMASSAURO PRODUCOES LTDA</t>
  </si>
  <si>
    <t>TRALALÁ FESTIVAL INFANTIL - COMIDINHAS E DIVERSÃO</t>
  </si>
  <si>
    <t>MAURICIO DE OLIVEIRA SANTIAGO 37842794812</t>
  </si>
  <si>
    <t>SEMINÁRIO DA REDE DO PATRIMÔNIO HISTÓRICO-CULTURAL IBEROAMERICANO (PHI)</t>
  </si>
  <si>
    <t>NEW LOOK PRODUCOES E EVENTOS EIRELI</t>
  </si>
  <si>
    <t>MOSTRA MODA KIDS E TEEN</t>
  </si>
  <si>
    <t>Buffet Catharina - Av. Raja Gabaglia, 3080</t>
  </si>
  <si>
    <t>PAULA LIBERIA CAMARGOS 12661508627</t>
  </si>
  <si>
    <t>ANAMNESE</t>
  </si>
  <si>
    <t>Vários (Centro Cultural Salgado Filho, Centro de Referência da Cultura Popular e Tradicional Lagoa do Nado e Hospital das Clínicas)</t>
  </si>
  <si>
    <t>FEDERACAO ISRAELITA DO ESTADO DE MINAS GERAIS</t>
  </si>
  <si>
    <t>28ª FESTA DE ISRAEL</t>
  </si>
  <si>
    <t>Praça Estado de Israel - MANGABEIRAS</t>
  </si>
  <si>
    <t xml:space="preserve">FERNANDO LUIZ SILVA CHAGAS 30018898882 </t>
  </si>
  <si>
    <t>CALDOS, CAUSOS E VIOLAS: UM PASSEIO PELAS HISTÓRIAS E CULINÁRIA DE MINAS E BH</t>
  </si>
  <si>
    <t>Vários (Rua Guaicurus, 50 - Centro e Rua Souza Bastos, 175 - Floresta)</t>
  </si>
  <si>
    <t>CLAUDIO ROCHA PEREIRA</t>
  </si>
  <si>
    <t>QUADRILHA JUNINA</t>
  </si>
  <si>
    <t>SILVIA MARTINS PEREIRA</t>
  </si>
  <si>
    <t xml:space="preserve"> MAURO HENRIQUE DE OLIVEIRA MELO </t>
  </si>
  <si>
    <t xml:space="preserve"> MARCELO EDUARDO DA SILVA </t>
  </si>
  <si>
    <t xml:space="preserve">WASHINGTON JUNIO GOMES DA SILVA </t>
  </si>
  <si>
    <t xml:space="preserve"> ADRIENE BARBOSA DE JESUS</t>
  </si>
  <si>
    <t xml:space="preserve"> MAX JORDAN ALVES BORGES</t>
  </si>
  <si>
    <t xml:space="preserve">CARLOS HENRIQUE DOS SANTOS </t>
  </si>
  <si>
    <t xml:space="preserve"> TAYNARA FERREIRA MARTINS</t>
  </si>
  <si>
    <t xml:space="preserve">JORCIMAR FIRMO ELIAS </t>
  </si>
  <si>
    <t xml:space="preserve"> DOUGLAS FERREIRA DE CASTILHO</t>
  </si>
  <si>
    <t xml:space="preserve">PEDRO HENRIQUE SILVA ALVES </t>
  </si>
  <si>
    <t xml:space="preserve">FABIANE REGINA TORRES CORREIA </t>
  </si>
  <si>
    <t xml:space="preserve"> LUIZ ANTÔNIO DOS SANTOS FERREIRA </t>
  </si>
  <si>
    <t>MARCIA REGINA XAVIER DE SOUZA</t>
  </si>
  <si>
    <t xml:space="preserve"> VANIA LUCIA DA SILVA GONCALVES </t>
  </si>
  <si>
    <t xml:space="preserve"> MARCELO ARAUJO FERREIRA</t>
  </si>
  <si>
    <t xml:space="preserve"> ELLEN KELY LIMA MARTINS</t>
  </si>
  <si>
    <t xml:space="preserve"> ROSELY DA SILVA SANTOS </t>
  </si>
  <si>
    <t xml:space="preserve"> LUCAS LOPES DA SILVA </t>
  </si>
  <si>
    <t>EDUARDO RAIMUNDO BAVOSE</t>
  </si>
  <si>
    <t xml:space="preserve"> SHEILA CRISTINA MENEZES DE SOUZA </t>
  </si>
  <si>
    <t xml:space="preserve">GEOVANE DOS SANTOS FERREIRA </t>
  </si>
  <si>
    <t xml:space="preserve">GLEIDSON ALVARENGA RIBEIRO </t>
  </si>
  <si>
    <t xml:space="preserve"> BRENDA MATHELLY GUIMARAES DA SILVA </t>
  </si>
  <si>
    <t xml:space="preserve">NAYANE KESSI DA SILVA BATISTA </t>
  </si>
  <si>
    <t xml:space="preserve"> GUSTAVO HENRIQUE SILVA ROSA </t>
  </si>
  <si>
    <t>STEFANI APARECIDA DE MOURA DIAS</t>
  </si>
  <si>
    <t>LARISSA OLIVEIRA SANTOS</t>
  </si>
  <si>
    <t>YANAJARA JULIA DE OLIVEIRA SOUZA</t>
  </si>
  <si>
    <t xml:space="preserve"> VITOR DANIEL FERREIRA COELHO </t>
  </si>
  <si>
    <t xml:space="preserve">MARCUS VINÍCIUS SANTOS DE MOURA </t>
  </si>
  <si>
    <t>VALQUIRIA NOGUEIRA RODRIGUES</t>
  </si>
  <si>
    <t xml:space="preserve">MOISES TAVARES </t>
  </si>
  <si>
    <t xml:space="preserve"> LILIANI DE CASSIA CLAUDINO</t>
  </si>
  <si>
    <t xml:space="preserve">JOYCE MACEDO SOUZA </t>
  </si>
  <si>
    <t xml:space="preserve"> KASSIUS WELLINGTON DA CRUZ SILVA</t>
  </si>
  <si>
    <t xml:space="preserve"> THAILA DE OLIVEIRA SILVA</t>
  </si>
  <si>
    <t xml:space="preserve"> CAMILA CRISTINA FERREIRA DA SILVA </t>
  </si>
  <si>
    <t xml:space="preserve"> LEANDRO MARTINS PEREIRA </t>
  </si>
  <si>
    <t>GUERRA BUFFET EIRELI</t>
  </si>
  <si>
    <t>CIRCUITO GASTRONÔMICO DA PAMPULHA</t>
  </si>
  <si>
    <t>Vários (16 restaurantes da pampulha)</t>
  </si>
  <si>
    <t xml:space="preserve">ARMID FESTAS E EVENTOS LTDA. - ME </t>
  </si>
  <si>
    <t>WORLD FUN FEST</t>
  </si>
  <si>
    <t>MOTO TRIAL BRASIL, COMERCIO, IMPORTACAO E EXPORTACAO DE VEICULOS AUTOMOTORES LTDA</t>
  </si>
  <si>
    <t>SEGUNDA ETAPA DO CAMPEONATO BRASILEIRO DE MOTO TRIAL</t>
  </si>
  <si>
    <t>ENCONTRO DELAS</t>
  </si>
  <si>
    <t>Shopping DiamondMall - Av. Olegário Maciel, 1600</t>
  </si>
  <si>
    <t>BH AO PÉ DO OUVIDO</t>
  </si>
  <si>
    <t>Centro de Arte Popular Cemig - Rua Gonçalves Dias, 1.608</t>
  </si>
  <si>
    <t>SONS DA CIDADE: MOSTRA INTERNACIONAL DE VIOLÃO DE BELO HORIZONTE</t>
  </si>
  <si>
    <t>Conservatório UFMG - Avenida Afonso Pena, 1534</t>
  </si>
  <si>
    <t>DEZEMBRO EVENTOS LTDA</t>
  </si>
  <si>
    <t>FESTIVAL UNIVERSO BH (ANITA E OUTROS CANTORES)</t>
  </si>
  <si>
    <t>W.C.A LOCAÇÃO DE EQUIPAMENTOS LTDA. - ME</t>
  </si>
  <si>
    <t>6º FESTIVAL INTERNACIONAL DE CERVEJA E CULTURA</t>
  </si>
  <si>
    <t>Mineirão - Av. Antônio Abrahão Caram, 1002</t>
  </si>
  <si>
    <t>FESTIVAL DE MÚSICA - BAR DO MUSEU CLUBE DA ESQUINA</t>
  </si>
  <si>
    <t>Bar do Museu Clube da Esquina - Rua Paraisópolis, 738</t>
  </si>
  <si>
    <t>GIAMPIETRO RIBEIRO SIMONETTI 13000429662</t>
  </si>
  <si>
    <t>O SOM DO CORAÇÃO</t>
  </si>
  <si>
    <t>Praça Santo Antônio, 2</t>
  </si>
  <si>
    <t>ESPAÇO AMPLIAR - ASSESSORIA, PROJETOS E EVENTOS LTDA. - ME</t>
  </si>
  <si>
    <t>UNA - Rua dos Aimorés, 1451</t>
  </si>
  <si>
    <t xml:space="preserve">INSTITUTO EDUARDO FRIEIRO </t>
  </si>
  <si>
    <t>SEMANA DA GASTRONOMIA MINEIRA 2019</t>
  </si>
  <si>
    <t>8 RESTAURANTES</t>
  </si>
  <si>
    <t>MACACO PREGO ARTE E CULTURA LTDA</t>
  </si>
  <si>
    <t>FESTIVAL SARARÁ</t>
  </si>
  <si>
    <t>ADO SILVA VIANA 10420007601</t>
  </si>
  <si>
    <t>NERD EXPERIENCE</t>
  </si>
  <si>
    <t>2 LOCAIS = CENTRO DE EVENTOS UNIMED / AVENIDA DO CONTORNO 1570</t>
  </si>
  <si>
    <t>SERGIO JOSE DE SOUZA</t>
  </si>
  <si>
    <t>BUENA VISTA JAZZ &amp; BLUES FESTIVAL</t>
  </si>
  <si>
    <t>Praça da Savassi</t>
  </si>
  <si>
    <t>EDER SAN JUNIOR CINEMATOGRAFICA E ARTE LTDA</t>
  </si>
  <si>
    <t>6º CIRCUITO SAPUCAÍ - FESTA JUNINA SAPUCAÍ</t>
  </si>
  <si>
    <t>Rua Sapucaí</t>
  </si>
  <si>
    <t xml:space="preserve"> MERCADO CENTRAL ABASTECIMENTO E SERVICOS S/C</t>
  </si>
  <si>
    <t>MERCADO CENTRAL - 90 ANOS</t>
  </si>
  <si>
    <t>FESTIVAL COLD HOT - EDIÇÃO JAZZ E BLUES PARA TODOS NA PRAÇA</t>
  </si>
  <si>
    <t xml:space="preserve">ASSOCIACAO CRISTA DE DESENVOLVIMENTO HUMANO (ACREDITH) </t>
  </si>
  <si>
    <t>FESTA COUNTRY 2019</t>
  </si>
  <si>
    <t>AMPLO ESPAÇO. RUA OSCAR CASTANHEIRA, 93 (DONA CLARA)</t>
  </si>
  <si>
    <t>A MAIS PRODUTORA LTDA</t>
  </si>
  <si>
    <t>BH ARTE E TRADIÇÃO</t>
  </si>
  <si>
    <t>Vários (Praça São Grancisco de Assis, Casa JK, Centro Cultural Vila Fátima, Feira Hippie)</t>
  </si>
  <si>
    <t>FESTA TRADICIONAL ITALIANA 2019</t>
  </si>
  <si>
    <t>Av. Getúlio Vargas</t>
  </si>
  <si>
    <t>GERALDO DUARTE ALVARES VIEIRA</t>
  </si>
  <si>
    <t>PRAÇA DO MÉXICO</t>
  </si>
  <si>
    <t xml:space="preserve"> GREMIO RECREATIVO BLOCO CARICATO INFILTRADOS DO SANTA TEREZA </t>
  </si>
  <si>
    <t>FESTIVAL BAR EM BAR</t>
  </si>
  <si>
    <t>Vários (24 BARES)</t>
  </si>
  <si>
    <t xml:space="preserve">ASSOCIACAO COMERCIAL DO BARRO PRETO </t>
  </si>
  <si>
    <t>BARRO PRETO FASHION DAY PRIMAVERA/VERÃO</t>
  </si>
  <si>
    <t>RUA MATO GROSSO (BARRO PRETO)</t>
  </si>
  <si>
    <t>MUNDIAL PRODUÇÕES E LOCACOES DE BENS MOVEIS EIRELI</t>
  </si>
  <si>
    <t>TORNEIO MINAS SEVENS - DIA DO RUGBY</t>
  </si>
  <si>
    <t xml:space="preserve">SESC VENDA NOVA   </t>
  </si>
  <si>
    <t>CRISTINA CAMPOS BRASIL DA FONSECA</t>
  </si>
  <si>
    <t>CENÁRIO DA SERRA</t>
  </si>
  <si>
    <t xml:space="preserve">PARQUE DAS MANGABEIRAS </t>
  </si>
  <si>
    <t xml:space="preserve"> GREMIO RECREATIVO ESCOLA DE SAMBA CIDADE JARDIM </t>
  </si>
  <si>
    <t xml:space="preserve"> GREMIO RECREATIVO ESCOLA DE SAMBA ESTRELA DO VALE </t>
  </si>
  <si>
    <t>FESTEJA BELO HORIZONTE (WESLWY SAFADÃO E OUTROS SERTANEJOS)</t>
  </si>
  <si>
    <t>ACADEMIA DE DANÇA PE DE VALSA LTDA</t>
  </si>
  <si>
    <t>24 FESTA ESPANHOLA ROMERIA DEL ROCIO</t>
  </si>
  <si>
    <t xml:space="preserve">VARIOS LOCAIS: RUA SÃO ROMÃO, 167, PRAÇA DA BANDEIRA, PRAÇA JK. </t>
  </si>
  <si>
    <t>SHOPPING CIDADE</t>
  </si>
  <si>
    <t>?</t>
  </si>
  <si>
    <t>Vários BAIRROS: BARREIRO, ALTO VERA CRUZ, SERRA</t>
  </si>
  <si>
    <t>Vários (TODOS NA MESMA REGIONAL)</t>
  </si>
  <si>
    <t>ACORDOS, CONTRATOS, CONVÊNIOS  E INSTRUMENTO CONGÊNERES - Somatório</t>
  </si>
  <si>
    <t>N. de Contratos Assinados =</t>
  </si>
  <si>
    <t>Dias =</t>
  </si>
  <si>
    <t>N. de Contratos Assinados / Dia =</t>
  </si>
  <si>
    <t>N. de Contas Encerradas / Dia =</t>
  </si>
  <si>
    <t>Proporção entre Contratos e Contas =</t>
  </si>
  <si>
    <t>N. de dias entre entrega e aprovação</t>
  </si>
  <si>
    <t>Geral</t>
  </si>
  <si>
    <t>… com pendência</t>
  </si>
  <si>
    <t>N. de Dias entre PC e encerramento …</t>
  </si>
  <si>
    <t>… sem pendência</t>
  </si>
  <si>
    <t>TODOS OS CONTRATOS</t>
  </si>
  <si>
    <t>Carnaval - Blocos de Rua</t>
  </si>
  <si>
    <t>Eventos Diversos</t>
  </si>
  <si>
    <t>Carnaval - Blocos Caricatos e Escolas</t>
  </si>
  <si>
    <t>Quadrilhas Juninas</t>
  </si>
  <si>
    <t xml:space="preserve">Δ = </t>
  </si>
  <si>
    <t>n.</t>
  </si>
  <si>
    <t>%</t>
  </si>
  <si>
    <t>N. de Contas Aprovadas =</t>
  </si>
  <si>
    <t>Contratos</t>
  </si>
  <si>
    <t>Recursos</t>
  </si>
  <si>
    <t xml:space="preserve">N. de Pendências = </t>
  </si>
  <si>
    <t>Fonte: Elaboração própria com dados do Ofício Belotur/Draf/TCE-MG n. 61/2019 e da análise dos autos de cada prestação de contas realizada pela equipe de auditoria.</t>
  </si>
  <si>
    <t>Assinatura</t>
  </si>
  <si>
    <t>Entrega da PC</t>
  </si>
  <si>
    <t>Encerramento da PC</t>
  </si>
  <si>
    <t>Pendência</t>
  </si>
  <si>
    <t>Situação da PC</t>
  </si>
  <si>
    <t>Data</t>
  </si>
  <si>
    <t>Valor Repassado</t>
  </si>
  <si>
    <t>Categoria</t>
  </si>
  <si>
    <t>Anexo I.1 - Acordos, contratos, convênios e instrumentos congêneres de saída de recursos (Lista)</t>
  </si>
  <si>
    <t>Anexo I.2 - Acordos, contratos, convênios e instrumentos congêneres de saída de recursos (Acumulado)</t>
  </si>
  <si>
    <t>Destinatário do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</si>
</sst>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"/>
    <numFmt numFmtId="165" formatCode="mm/dd/yyyy"/>
    <numFmt numFmtId="166" formatCode="[$-416]d\-mmm\-yy;@"/>
    <numFmt numFmtId="167" formatCode="[$-409]d\-mmm\-yyyy;@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11"/>
      <color theme="1"/>
      <name val="Calibri"/>
      <family val="2"/>
      <scheme val="minor"/>
    </font>
    <font>
      <b/>
      <sz val="8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ck">
        <color theme="4" tint="-0.499984740745262"/>
      </top>
      <bottom/>
      <diagonal/>
    </border>
    <border>
      <left style="medium">
        <color theme="4" tint="-0.499984740745262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medium">
        <color theme="4" tint="-0.499984740745262"/>
      </left>
      <right/>
      <top/>
      <bottom style="medium">
        <color theme="0"/>
      </bottom>
      <diagonal/>
    </border>
    <border>
      <left/>
      <right style="medium">
        <color theme="4" tint="-0.499984740745262"/>
      </right>
      <top/>
      <bottom style="medium">
        <color theme="0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9" xfId="0" applyFont="1" applyFill="1" applyBorder="1" applyAlignment="1">
      <alignment horizontal="center"/>
    </xf>
    <xf numFmtId="1" fontId="2" fillId="0" borderId="9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0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right"/>
    </xf>
    <xf numFmtId="0" fontId="6" fillId="3" borderId="16" xfId="0" applyFont="1" applyFill="1" applyBorder="1" applyAlignment="1">
      <alignment horizontal="right"/>
    </xf>
    <xf numFmtId="0" fontId="6" fillId="3" borderId="18" xfId="0" applyFont="1" applyFill="1" applyBorder="1" applyAlignment="1">
      <alignment horizontal="right"/>
    </xf>
    <xf numFmtId="0" fontId="6" fillId="3" borderId="19" xfId="0" applyFont="1" applyFill="1" applyBorder="1" applyAlignment="1">
      <alignment horizontal="right"/>
    </xf>
    <xf numFmtId="0" fontId="6" fillId="3" borderId="17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2" borderId="20" xfId="0" applyFont="1" applyFill="1" applyBorder="1"/>
    <xf numFmtId="0" fontId="1" fillId="2" borderId="20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2" fontId="2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2" borderId="21" xfId="0" applyFont="1" applyFill="1" applyBorder="1"/>
    <xf numFmtId="0" fontId="2" fillId="2" borderId="0" xfId="0" applyFont="1" applyFill="1" applyBorder="1" applyAlignment="1">
      <alignment horizontal="right"/>
    </xf>
    <xf numFmtId="10" fontId="2" fillId="4" borderId="9" xfId="2" applyNumberFormat="1" applyFont="1" applyFill="1" applyBorder="1" applyAlignment="1">
      <alignment horizontal="center" vertical="center"/>
    </xf>
    <xf numFmtId="0" fontId="2" fillId="2" borderId="11" xfId="0" applyFont="1" applyFill="1" applyBorder="1"/>
    <xf numFmtId="0" fontId="6" fillId="3" borderId="5" xfId="0" applyFont="1" applyFill="1" applyBorder="1" applyAlignment="1">
      <alignment horizontal="center" vertical="center"/>
    </xf>
    <xf numFmtId="9" fontId="6" fillId="3" borderId="5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44" fontId="2" fillId="4" borderId="0" xfId="1" applyFont="1" applyFill="1"/>
    <xf numFmtId="10" fontId="2" fillId="4" borderId="0" xfId="2" applyNumberFormat="1" applyFont="1" applyFill="1" applyBorder="1" applyAlignment="1">
      <alignment horizontal="center" vertical="center"/>
    </xf>
    <xf numFmtId="10" fontId="2" fillId="4" borderId="12" xfId="2" applyNumberFormat="1" applyFont="1" applyFill="1" applyBorder="1" applyAlignment="1">
      <alignment horizontal="center" vertical="center"/>
    </xf>
    <xf numFmtId="44" fontId="6" fillId="3" borderId="5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44" fontId="2" fillId="4" borderId="0" xfId="1" applyFont="1" applyFill="1" applyBorder="1"/>
    <xf numFmtId="0" fontId="2" fillId="2" borderId="9" xfId="0" applyFont="1" applyFill="1" applyBorder="1"/>
    <xf numFmtId="2" fontId="2" fillId="4" borderId="8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2" fontId="2" fillId="4" borderId="9" xfId="0" applyNumberFormat="1" applyFont="1" applyFill="1" applyBorder="1" applyAlignment="1">
      <alignment horizontal="center" vertical="center"/>
    </xf>
    <xf numFmtId="1" fontId="2" fillId="4" borderId="10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2" fillId="4" borderId="1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166" fontId="3" fillId="0" borderId="0" xfId="0" applyNumberFormat="1" applyFont="1" applyFill="1"/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44" fontId="3" fillId="0" borderId="0" xfId="1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65" fontId="3" fillId="0" borderId="0" xfId="0" applyNumberFormat="1" applyFont="1" applyFill="1" applyAlignment="1">
      <alignment horizontal="left" vertical="center"/>
    </xf>
    <xf numFmtId="0" fontId="3" fillId="0" borderId="4" xfId="0" applyFont="1" applyFill="1" applyBorder="1"/>
    <xf numFmtId="0" fontId="2" fillId="0" borderId="0" xfId="0" applyFont="1" applyFill="1" applyAlignment="1">
      <alignment horizontal="left" vertical="center"/>
    </xf>
    <xf numFmtId="44" fontId="2" fillId="0" borderId="0" xfId="1" applyFont="1" applyFill="1" applyAlignment="1">
      <alignment horizontal="center" vertical="center"/>
    </xf>
    <xf numFmtId="166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44" fontId="3" fillId="0" borderId="0" xfId="1" applyFont="1" applyFill="1"/>
    <xf numFmtId="166" fontId="3" fillId="0" borderId="0" xfId="0" applyNumberFormat="1" applyFont="1" applyFill="1" applyAlignment="1">
      <alignment horizontal="center"/>
    </xf>
    <xf numFmtId="0" fontId="3" fillId="0" borderId="1" xfId="0" applyFont="1" applyFill="1" applyBorder="1"/>
    <xf numFmtId="44" fontId="3" fillId="0" borderId="1" xfId="1" applyFont="1" applyFill="1" applyBorder="1"/>
    <xf numFmtId="16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67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44" fontId="2" fillId="0" borderId="27" xfId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/>
    </xf>
    <xf numFmtId="166" fontId="2" fillId="0" borderId="27" xfId="0" applyNumberFormat="1" applyFont="1" applyFill="1" applyBorder="1" applyAlignment="1">
      <alignment horizontal="center" vertical="center"/>
    </xf>
    <xf numFmtId="167" fontId="2" fillId="0" borderId="27" xfId="0" applyNumberFormat="1" applyFont="1" applyFill="1" applyBorder="1" applyAlignment="1">
      <alignment horizontal="center" vertical="center"/>
    </xf>
    <xf numFmtId="1" fontId="3" fillId="0" borderId="27" xfId="0" applyNumberFormat="1" applyFont="1" applyFill="1" applyBorder="1" applyAlignment="1">
      <alignment horizontal="center" vertical="center"/>
    </xf>
    <xf numFmtId="44" fontId="3" fillId="0" borderId="27" xfId="1" applyFont="1" applyFill="1" applyBorder="1" applyAlignment="1">
      <alignment horizontal="center" vertical="center"/>
    </xf>
    <xf numFmtId="14" fontId="3" fillId="0" borderId="27" xfId="0" applyNumberFormat="1" applyFont="1" applyFill="1" applyBorder="1" applyAlignment="1">
      <alignment horizontal="left" vertical="center"/>
    </xf>
    <xf numFmtId="166" fontId="3" fillId="0" borderId="27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16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A9D18E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487370453379598E-2"/>
          <c:y val="6.060604252981313E-2"/>
          <c:w val="0.89428327527661833"/>
          <c:h val="0.70538871826869531"/>
        </c:manualLayout>
      </c:layout>
      <c:lineChart>
        <c:grouping val="standard"/>
        <c:varyColors val="0"/>
        <c:ser>
          <c:idx val="0"/>
          <c:order val="0"/>
          <c:tx>
            <c:strRef>
              <c:f>I.2!$C$3:$C$4</c:f>
              <c:strCache>
                <c:ptCount val="2"/>
                <c:pt idx="0">
                  <c:v>Contratos Assinados</c:v>
                </c:pt>
                <c:pt idx="1">
                  <c:v>Dia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I.2!$C$6:$C$1131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</c:v>
                </c:pt>
                <c:pt idx="51">
                  <c:v>25</c:v>
                </c:pt>
                <c:pt idx="52">
                  <c:v>3</c:v>
                </c:pt>
                <c:pt idx="53">
                  <c:v>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3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16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58</c:v>
                </c:pt>
                <c:pt idx="401">
                  <c:v>1</c:v>
                </c:pt>
                <c:pt idx="402">
                  <c:v>15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3</c:v>
                </c:pt>
                <c:pt idx="424">
                  <c:v>2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3</c:v>
                </c:pt>
                <c:pt idx="429">
                  <c:v>6</c:v>
                </c:pt>
                <c:pt idx="430">
                  <c:v>1</c:v>
                </c:pt>
                <c:pt idx="431">
                  <c:v>0</c:v>
                </c:pt>
                <c:pt idx="432">
                  <c:v>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16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5</c:v>
                </c:pt>
                <c:pt idx="744">
                  <c:v>10</c:v>
                </c:pt>
                <c:pt idx="745">
                  <c:v>7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6</c:v>
                </c:pt>
                <c:pt idx="759">
                  <c:v>3</c:v>
                </c:pt>
                <c:pt idx="760">
                  <c:v>1</c:v>
                </c:pt>
                <c:pt idx="761">
                  <c:v>2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0</c:v>
                </c:pt>
                <c:pt idx="767">
                  <c:v>2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3</c:v>
                </c:pt>
                <c:pt idx="773">
                  <c:v>12</c:v>
                </c:pt>
                <c:pt idx="774">
                  <c:v>56</c:v>
                </c:pt>
                <c:pt idx="775">
                  <c:v>17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9</c:v>
                </c:pt>
                <c:pt idx="804">
                  <c:v>0</c:v>
                </c:pt>
                <c:pt idx="805">
                  <c:v>0</c:v>
                </c:pt>
                <c:pt idx="806">
                  <c:v>18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31</c:v>
                </c:pt>
                <c:pt idx="893">
                  <c:v>8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9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11</c:v>
                </c:pt>
                <c:pt idx="905">
                  <c:v>2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1</c:v>
                </c:pt>
                <c:pt idx="996">
                  <c:v>1</c:v>
                </c:pt>
                <c:pt idx="997">
                  <c:v>4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4-42EE-9F0B-D2146304C25D}"/>
            </c:ext>
          </c:extLst>
        </c:ser>
        <c:ser>
          <c:idx val="6"/>
          <c:order val="6"/>
          <c:tx>
            <c:strRef>
              <c:f>I.2!$I$3:$I$4</c:f>
              <c:strCache>
                <c:ptCount val="2"/>
                <c:pt idx="0">
                  <c:v>PC Encerrada</c:v>
                </c:pt>
                <c:pt idx="1">
                  <c:v>Dia</c:v>
                </c:pt>
              </c:strCache>
            </c:strRef>
          </c:tx>
          <c:spPr>
            <a:ln w="28575" cap="rnd">
              <a:solidFill>
                <a:srgbClr val="A9D18E"/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I.2!$I$6:$I$1131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6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2</c:v>
                </c:pt>
                <c:pt idx="300">
                  <c:v>0</c:v>
                </c:pt>
                <c:pt idx="301">
                  <c:v>0</c:v>
                </c:pt>
                <c:pt idx="302">
                  <c:v>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3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5</c:v>
                </c:pt>
                <c:pt idx="339">
                  <c:v>4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4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5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5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5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3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3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4</c:v>
                </c:pt>
                <c:pt idx="796">
                  <c:v>1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2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1</c:v>
                </c:pt>
                <c:pt idx="817">
                  <c:v>2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2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</c:v>
                </c:pt>
                <c:pt idx="893">
                  <c:v>1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3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4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3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2</c:v>
                </c:pt>
                <c:pt idx="1059">
                  <c:v>0</c:v>
                </c:pt>
                <c:pt idx="1060">
                  <c:v>0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84-42EE-9F0B-D2146304C25D}"/>
            </c:ext>
          </c:extLst>
        </c:ser>
        <c:ser>
          <c:idx val="9"/>
          <c:order val="9"/>
          <c:tx>
            <c:strRef>
              <c:f>I.2!$L$3:$L$4</c:f>
              <c:strCache>
                <c:ptCount val="2"/>
                <c:pt idx="0">
                  <c:v>PCs Pendentes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I.2!$L$6:$L$1131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19</c:v>
                </c:pt>
                <c:pt idx="51">
                  <c:v>44</c:v>
                </c:pt>
                <c:pt idx="52">
                  <c:v>47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53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53</c:v>
                </c:pt>
                <c:pt idx="64">
                  <c:v>53</c:v>
                </c:pt>
                <c:pt idx="65">
                  <c:v>53</c:v>
                </c:pt>
                <c:pt idx="66">
                  <c:v>54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54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54</c:v>
                </c:pt>
                <c:pt idx="88">
                  <c:v>54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55</c:v>
                </c:pt>
                <c:pt idx="95">
                  <c:v>55</c:v>
                </c:pt>
                <c:pt idx="96">
                  <c:v>55</c:v>
                </c:pt>
                <c:pt idx="97">
                  <c:v>56</c:v>
                </c:pt>
                <c:pt idx="98">
                  <c:v>56</c:v>
                </c:pt>
                <c:pt idx="99">
                  <c:v>56</c:v>
                </c:pt>
                <c:pt idx="100">
                  <c:v>56</c:v>
                </c:pt>
                <c:pt idx="101">
                  <c:v>46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40</c:v>
                </c:pt>
                <c:pt idx="107">
                  <c:v>37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34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33</c:v>
                </c:pt>
                <c:pt idx="127">
                  <c:v>33</c:v>
                </c:pt>
                <c:pt idx="128">
                  <c:v>33</c:v>
                </c:pt>
                <c:pt idx="129">
                  <c:v>32</c:v>
                </c:pt>
                <c:pt idx="130">
                  <c:v>32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30</c:v>
                </c:pt>
                <c:pt idx="135">
                  <c:v>30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32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33</c:v>
                </c:pt>
                <c:pt idx="167">
                  <c:v>33</c:v>
                </c:pt>
                <c:pt idx="168">
                  <c:v>33</c:v>
                </c:pt>
                <c:pt idx="169">
                  <c:v>33</c:v>
                </c:pt>
                <c:pt idx="170">
                  <c:v>33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39</c:v>
                </c:pt>
                <c:pt idx="186">
                  <c:v>39</c:v>
                </c:pt>
                <c:pt idx="187">
                  <c:v>39</c:v>
                </c:pt>
                <c:pt idx="188">
                  <c:v>39</c:v>
                </c:pt>
                <c:pt idx="189">
                  <c:v>39</c:v>
                </c:pt>
                <c:pt idx="190">
                  <c:v>39</c:v>
                </c:pt>
                <c:pt idx="191">
                  <c:v>39</c:v>
                </c:pt>
                <c:pt idx="192">
                  <c:v>41</c:v>
                </c:pt>
                <c:pt idx="193">
                  <c:v>41</c:v>
                </c:pt>
                <c:pt idx="194">
                  <c:v>41</c:v>
                </c:pt>
                <c:pt idx="195">
                  <c:v>41</c:v>
                </c:pt>
                <c:pt idx="196">
                  <c:v>41</c:v>
                </c:pt>
                <c:pt idx="197">
                  <c:v>41</c:v>
                </c:pt>
                <c:pt idx="198">
                  <c:v>41</c:v>
                </c:pt>
                <c:pt idx="199">
                  <c:v>42</c:v>
                </c:pt>
                <c:pt idx="200">
                  <c:v>42</c:v>
                </c:pt>
                <c:pt idx="201">
                  <c:v>42</c:v>
                </c:pt>
                <c:pt idx="202">
                  <c:v>42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</c:v>
                </c:pt>
                <c:pt idx="210">
                  <c:v>43</c:v>
                </c:pt>
                <c:pt idx="211">
                  <c:v>43</c:v>
                </c:pt>
                <c:pt idx="212">
                  <c:v>43</c:v>
                </c:pt>
                <c:pt idx="213">
                  <c:v>45</c:v>
                </c:pt>
                <c:pt idx="214">
                  <c:v>45</c:v>
                </c:pt>
                <c:pt idx="215">
                  <c:v>45</c:v>
                </c:pt>
                <c:pt idx="216">
                  <c:v>45</c:v>
                </c:pt>
                <c:pt idx="217">
                  <c:v>45</c:v>
                </c:pt>
                <c:pt idx="218">
                  <c:v>45</c:v>
                </c:pt>
                <c:pt idx="219">
                  <c:v>45</c:v>
                </c:pt>
                <c:pt idx="220">
                  <c:v>45</c:v>
                </c:pt>
                <c:pt idx="221">
                  <c:v>45</c:v>
                </c:pt>
                <c:pt idx="222">
                  <c:v>45</c:v>
                </c:pt>
                <c:pt idx="223">
                  <c:v>45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46</c:v>
                </c:pt>
                <c:pt idx="228">
                  <c:v>46</c:v>
                </c:pt>
                <c:pt idx="229">
                  <c:v>46</c:v>
                </c:pt>
                <c:pt idx="230">
                  <c:v>46</c:v>
                </c:pt>
                <c:pt idx="231">
                  <c:v>46</c:v>
                </c:pt>
                <c:pt idx="232">
                  <c:v>46</c:v>
                </c:pt>
                <c:pt idx="233">
                  <c:v>46</c:v>
                </c:pt>
                <c:pt idx="234">
                  <c:v>46</c:v>
                </c:pt>
                <c:pt idx="235">
                  <c:v>46</c:v>
                </c:pt>
                <c:pt idx="236">
                  <c:v>46</c:v>
                </c:pt>
                <c:pt idx="237">
                  <c:v>46</c:v>
                </c:pt>
                <c:pt idx="238">
                  <c:v>46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47</c:v>
                </c:pt>
                <c:pt idx="244">
                  <c:v>47</c:v>
                </c:pt>
                <c:pt idx="245">
                  <c:v>47</c:v>
                </c:pt>
                <c:pt idx="246">
                  <c:v>47</c:v>
                </c:pt>
                <c:pt idx="247">
                  <c:v>47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</c:v>
                </c:pt>
                <c:pt idx="264">
                  <c:v>47</c:v>
                </c:pt>
                <c:pt idx="265">
                  <c:v>47</c:v>
                </c:pt>
                <c:pt idx="266">
                  <c:v>47</c:v>
                </c:pt>
                <c:pt idx="267">
                  <c:v>47</c:v>
                </c:pt>
                <c:pt idx="268">
                  <c:v>47</c:v>
                </c:pt>
                <c:pt idx="269">
                  <c:v>48</c:v>
                </c:pt>
                <c:pt idx="270">
                  <c:v>48</c:v>
                </c:pt>
                <c:pt idx="271">
                  <c:v>48</c:v>
                </c:pt>
                <c:pt idx="272">
                  <c:v>48</c:v>
                </c:pt>
                <c:pt idx="273">
                  <c:v>48</c:v>
                </c:pt>
                <c:pt idx="274">
                  <c:v>48</c:v>
                </c:pt>
                <c:pt idx="275">
                  <c:v>49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49</c:v>
                </c:pt>
                <c:pt idx="300">
                  <c:v>49</c:v>
                </c:pt>
                <c:pt idx="301">
                  <c:v>49</c:v>
                </c:pt>
                <c:pt idx="302">
                  <c:v>47</c:v>
                </c:pt>
                <c:pt idx="303">
                  <c:v>47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46</c:v>
                </c:pt>
                <c:pt idx="319">
                  <c:v>46</c:v>
                </c:pt>
                <c:pt idx="320">
                  <c:v>46</c:v>
                </c:pt>
                <c:pt idx="321">
                  <c:v>46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46</c:v>
                </c:pt>
                <c:pt idx="328">
                  <c:v>46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41</c:v>
                </c:pt>
                <c:pt idx="338">
                  <c:v>36</c:v>
                </c:pt>
                <c:pt idx="339">
                  <c:v>33</c:v>
                </c:pt>
                <c:pt idx="340">
                  <c:v>36</c:v>
                </c:pt>
                <c:pt idx="341">
                  <c:v>36</c:v>
                </c:pt>
                <c:pt idx="342">
                  <c:v>37</c:v>
                </c:pt>
                <c:pt idx="343">
                  <c:v>37</c:v>
                </c:pt>
                <c:pt idx="344">
                  <c:v>36</c:v>
                </c:pt>
                <c:pt idx="345">
                  <c:v>34</c:v>
                </c:pt>
                <c:pt idx="346">
                  <c:v>34</c:v>
                </c:pt>
                <c:pt idx="347">
                  <c:v>34</c:v>
                </c:pt>
                <c:pt idx="348">
                  <c:v>34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44</c:v>
                </c:pt>
                <c:pt idx="387">
                  <c:v>43</c:v>
                </c:pt>
                <c:pt idx="388">
                  <c:v>43</c:v>
                </c:pt>
                <c:pt idx="389">
                  <c:v>43</c:v>
                </c:pt>
                <c:pt idx="390">
                  <c:v>43</c:v>
                </c:pt>
                <c:pt idx="391">
                  <c:v>43</c:v>
                </c:pt>
                <c:pt idx="392">
                  <c:v>43</c:v>
                </c:pt>
                <c:pt idx="393">
                  <c:v>43</c:v>
                </c:pt>
                <c:pt idx="394">
                  <c:v>43</c:v>
                </c:pt>
                <c:pt idx="395">
                  <c:v>43</c:v>
                </c:pt>
                <c:pt idx="396">
                  <c:v>43</c:v>
                </c:pt>
                <c:pt idx="397">
                  <c:v>43</c:v>
                </c:pt>
                <c:pt idx="398">
                  <c:v>43</c:v>
                </c:pt>
                <c:pt idx="399">
                  <c:v>43</c:v>
                </c:pt>
                <c:pt idx="400">
                  <c:v>101</c:v>
                </c:pt>
                <c:pt idx="401">
                  <c:v>102</c:v>
                </c:pt>
                <c:pt idx="402">
                  <c:v>117</c:v>
                </c:pt>
                <c:pt idx="403">
                  <c:v>117</c:v>
                </c:pt>
                <c:pt idx="404">
                  <c:v>117</c:v>
                </c:pt>
                <c:pt idx="405">
                  <c:v>117</c:v>
                </c:pt>
                <c:pt idx="406">
                  <c:v>117</c:v>
                </c:pt>
                <c:pt idx="407">
                  <c:v>117</c:v>
                </c:pt>
                <c:pt idx="408">
                  <c:v>117</c:v>
                </c:pt>
                <c:pt idx="409">
                  <c:v>117</c:v>
                </c:pt>
                <c:pt idx="410">
                  <c:v>117</c:v>
                </c:pt>
                <c:pt idx="411">
                  <c:v>119</c:v>
                </c:pt>
                <c:pt idx="412">
                  <c:v>119</c:v>
                </c:pt>
                <c:pt idx="413">
                  <c:v>119</c:v>
                </c:pt>
                <c:pt idx="414">
                  <c:v>119</c:v>
                </c:pt>
                <c:pt idx="415">
                  <c:v>119</c:v>
                </c:pt>
                <c:pt idx="416">
                  <c:v>119</c:v>
                </c:pt>
                <c:pt idx="417">
                  <c:v>119</c:v>
                </c:pt>
                <c:pt idx="418">
                  <c:v>120</c:v>
                </c:pt>
                <c:pt idx="419">
                  <c:v>120</c:v>
                </c:pt>
                <c:pt idx="420">
                  <c:v>120</c:v>
                </c:pt>
                <c:pt idx="421">
                  <c:v>120</c:v>
                </c:pt>
                <c:pt idx="422">
                  <c:v>120</c:v>
                </c:pt>
                <c:pt idx="423">
                  <c:v>123</c:v>
                </c:pt>
                <c:pt idx="424">
                  <c:v>125</c:v>
                </c:pt>
                <c:pt idx="425">
                  <c:v>126</c:v>
                </c:pt>
                <c:pt idx="426">
                  <c:v>126</c:v>
                </c:pt>
                <c:pt idx="427">
                  <c:v>126</c:v>
                </c:pt>
                <c:pt idx="428">
                  <c:v>129</c:v>
                </c:pt>
                <c:pt idx="429">
                  <c:v>135</c:v>
                </c:pt>
                <c:pt idx="430">
                  <c:v>136</c:v>
                </c:pt>
                <c:pt idx="431">
                  <c:v>136</c:v>
                </c:pt>
                <c:pt idx="432">
                  <c:v>138</c:v>
                </c:pt>
                <c:pt idx="433">
                  <c:v>138</c:v>
                </c:pt>
                <c:pt idx="434">
                  <c:v>138</c:v>
                </c:pt>
                <c:pt idx="435">
                  <c:v>138</c:v>
                </c:pt>
                <c:pt idx="436">
                  <c:v>138</c:v>
                </c:pt>
                <c:pt idx="437">
                  <c:v>138</c:v>
                </c:pt>
                <c:pt idx="438">
                  <c:v>137</c:v>
                </c:pt>
                <c:pt idx="439">
                  <c:v>137</c:v>
                </c:pt>
                <c:pt idx="440">
                  <c:v>137</c:v>
                </c:pt>
                <c:pt idx="441">
                  <c:v>137</c:v>
                </c:pt>
                <c:pt idx="442">
                  <c:v>137</c:v>
                </c:pt>
                <c:pt idx="443">
                  <c:v>137</c:v>
                </c:pt>
                <c:pt idx="444">
                  <c:v>137</c:v>
                </c:pt>
                <c:pt idx="445">
                  <c:v>137</c:v>
                </c:pt>
                <c:pt idx="446">
                  <c:v>137</c:v>
                </c:pt>
                <c:pt idx="447">
                  <c:v>137</c:v>
                </c:pt>
                <c:pt idx="448">
                  <c:v>137</c:v>
                </c:pt>
                <c:pt idx="449">
                  <c:v>137</c:v>
                </c:pt>
                <c:pt idx="450">
                  <c:v>137</c:v>
                </c:pt>
                <c:pt idx="451">
                  <c:v>137</c:v>
                </c:pt>
                <c:pt idx="452">
                  <c:v>137</c:v>
                </c:pt>
                <c:pt idx="453">
                  <c:v>137</c:v>
                </c:pt>
                <c:pt idx="454">
                  <c:v>137</c:v>
                </c:pt>
                <c:pt idx="455">
                  <c:v>137</c:v>
                </c:pt>
                <c:pt idx="456">
                  <c:v>137</c:v>
                </c:pt>
                <c:pt idx="457">
                  <c:v>137</c:v>
                </c:pt>
                <c:pt idx="458">
                  <c:v>137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133</c:v>
                </c:pt>
                <c:pt idx="465">
                  <c:v>133</c:v>
                </c:pt>
                <c:pt idx="466">
                  <c:v>133</c:v>
                </c:pt>
                <c:pt idx="467">
                  <c:v>133</c:v>
                </c:pt>
                <c:pt idx="468">
                  <c:v>133</c:v>
                </c:pt>
                <c:pt idx="469">
                  <c:v>133</c:v>
                </c:pt>
                <c:pt idx="470">
                  <c:v>133</c:v>
                </c:pt>
                <c:pt idx="471">
                  <c:v>133</c:v>
                </c:pt>
                <c:pt idx="472">
                  <c:v>133</c:v>
                </c:pt>
                <c:pt idx="473">
                  <c:v>133</c:v>
                </c:pt>
                <c:pt idx="474">
                  <c:v>133</c:v>
                </c:pt>
                <c:pt idx="475">
                  <c:v>133</c:v>
                </c:pt>
                <c:pt idx="476">
                  <c:v>133</c:v>
                </c:pt>
                <c:pt idx="477">
                  <c:v>133</c:v>
                </c:pt>
                <c:pt idx="478">
                  <c:v>133</c:v>
                </c:pt>
                <c:pt idx="479">
                  <c:v>133</c:v>
                </c:pt>
                <c:pt idx="480">
                  <c:v>133</c:v>
                </c:pt>
                <c:pt idx="481">
                  <c:v>133</c:v>
                </c:pt>
                <c:pt idx="482">
                  <c:v>133</c:v>
                </c:pt>
                <c:pt idx="483">
                  <c:v>133</c:v>
                </c:pt>
                <c:pt idx="484">
                  <c:v>133</c:v>
                </c:pt>
                <c:pt idx="485">
                  <c:v>133</c:v>
                </c:pt>
                <c:pt idx="486">
                  <c:v>134</c:v>
                </c:pt>
                <c:pt idx="487">
                  <c:v>134</c:v>
                </c:pt>
                <c:pt idx="488">
                  <c:v>129</c:v>
                </c:pt>
                <c:pt idx="489">
                  <c:v>129</c:v>
                </c:pt>
                <c:pt idx="490">
                  <c:v>129</c:v>
                </c:pt>
                <c:pt idx="491">
                  <c:v>129</c:v>
                </c:pt>
                <c:pt idx="492">
                  <c:v>129</c:v>
                </c:pt>
                <c:pt idx="493">
                  <c:v>129</c:v>
                </c:pt>
                <c:pt idx="494">
                  <c:v>129</c:v>
                </c:pt>
                <c:pt idx="495">
                  <c:v>129</c:v>
                </c:pt>
                <c:pt idx="496">
                  <c:v>129</c:v>
                </c:pt>
                <c:pt idx="497">
                  <c:v>129</c:v>
                </c:pt>
                <c:pt idx="498">
                  <c:v>129</c:v>
                </c:pt>
                <c:pt idx="499">
                  <c:v>129</c:v>
                </c:pt>
                <c:pt idx="500">
                  <c:v>129</c:v>
                </c:pt>
                <c:pt idx="501">
                  <c:v>129</c:v>
                </c:pt>
                <c:pt idx="502">
                  <c:v>129</c:v>
                </c:pt>
                <c:pt idx="503">
                  <c:v>129</c:v>
                </c:pt>
                <c:pt idx="504">
                  <c:v>129</c:v>
                </c:pt>
                <c:pt idx="505">
                  <c:v>129</c:v>
                </c:pt>
                <c:pt idx="506">
                  <c:v>128</c:v>
                </c:pt>
                <c:pt idx="507">
                  <c:v>128</c:v>
                </c:pt>
                <c:pt idx="508">
                  <c:v>128</c:v>
                </c:pt>
                <c:pt idx="509">
                  <c:v>128</c:v>
                </c:pt>
                <c:pt idx="510">
                  <c:v>128</c:v>
                </c:pt>
                <c:pt idx="511">
                  <c:v>128</c:v>
                </c:pt>
                <c:pt idx="512">
                  <c:v>128</c:v>
                </c:pt>
                <c:pt idx="513">
                  <c:v>128</c:v>
                </c:pt>
                <c:pt idx="514">
                  <c:v>128</c:v>
                </c:pt>
                <c:pt idx="515">
                  <c:v>128</c:v>
                </c:pt>
                <c:pt idx="516">
                  <c:v>128</c:v>
                </c:pt>
                <c:pt idx="517">
                  <c:v>128</c:v>
                </c:pt>
                <c:pt idx="518">
                  <c:v>128</c:v>
                </c:pt>
                <c:pt idx="519">
                  <c:v>128</c:v>
                </c:pt>
                <c:pt idx="520">
                  <c:v>128</c:v>
                </c:pt>
                <c:pt idx="521">
                  <c:v>129</c:v>
                </c:pt>
                <c:pt idx="522">
                  <c:v>129</c:v>
                </c:pt>
                <c:pt idx="523">
                  <c:v>129</c:v>
                </c:pt>
                <c:pt idx="524">
                  <c:v>129</c:v>
                </c:pt>
                <c:pt idx="525">
                  <c:v>129</c:v>
                </c:pt>
                <c:pt idx="526">
                  <c:v>129</c:v>
                </c:pt>
                <c:pt idx="527">
                  <c:v>129</c:v>
                </c:pt>
                <c:pt idx="528">
                  <c:v>129</c:v>
                </c:pt>
                <c:pt idx="529">
                  <c:v>129</c:v>
                </c:pt>
                <c:pt idx="530">
                  <c:v>129</c:v>
                </c:pt>
                <c:pt idx="531">
                  <c:v>129</c:v>
                </c:pt>
                <c:pt idx="532">
                  <c:v>129</c:v>
                </c:pt>
                <c:pt idx="533">
                  <c:v>129</c:v>
                </c:pt>
                <c:pt idx="534">
                  <c:v>128</c:v>
                </c:pt>
                <c:pt idx="535">
                  <c:v>128</c:v>
                </c:pt>
                <c:pt idx="536">
                  <c:v>128</c:v>
                </c:pt>
                <c:pt idx="537">
                  <c:v>128</c:v>
                </c:pt>
                <c:pt idx="538">
                  <c:v>128</c:v>
                </c:pt>
                <c:pt idx="539">
                  <c:v>128</c:v>
                </c:pt>
                <c:pt idx="540">
                  <c:v>128</c:v>
                </c:pt>
                <c:pt idx="541">
                  <c:v>128</c:v>
                </c:pt>
                <c:pt idx="542">
                  <c:v>128</c:v>
                </c:pt>
                <c:pt idx="543">
                  <c:v>128</c:v>
                </c:pt>
                <c:pt idx="544">
                  <c:v>128</c:v>
                </c:pt>
                <c:pt idx="545">
                  <c:v>128</c:v>
                </c:pt>
                <c:pt idx="546">
                  <c:v>128</c:v>
                </c:pt>
                <c:pt idx="547">
                  <c:v>129</c:v>
                </c:pt>
                <c:pt idx="548">
                  <c:v>129</c:v>
                </c:pt>
                <c:pt idx="549">
                  <c:v>129</c:v>
                </c:pt>
                <c:pt idx="550">
                  <c:v>129</c:v>
                </c:pt>
                <c:pt idx="551">
                  <c:v>129</c:v>
                </c:pt>
                <c:pt idx="552">
                  <c:v>129</c:v>
                </c:pt>
                <c:pt idx="553">
                  <c:v>129</c:v>
                </c:pt>
                <c:pt idx="554">
                  <c:v>129</c:v>
                </c:pt>
                <c:pt idx="555">
                  <c:v>129</c:v>
                </c:pt>
                <c:pt idx="556">
                  <c:v>129</c:v>
                </c:pt>
                <c:pt idx="557">
                  <c:v>129</c:v>
                </c:pt>
                <c:pt idx="558">
                  <c:v>129</c:v>
                </c:pt>
                <c:pt idx="559">
                  <c:v>129</c:v>
                </c:pt>
                <c:pt idx="560">
                  <c:v>129</c:v>
                </c:pt>
                <c:pt idx="561">
                  <c:v>129</c:v>
                </c:pt>
                <c:pt idx="562">
                  <c:v>129</c:v>
                </c:pt>
                <c:pt idx="563">
                  <c:v>129</c:v>
                </c:pt>
                <c:pt idx="564">
                  <c:v>129</c:v>
                </c:pt>
                <c:pt idx="565">
                  <c:v>129</c:v>
                </c:pt>
                <c:pt idx="566">
                  <c:v>129</c:v>
                </c:pt>
                <c:pt idx="567">
                  <c:v>129</c:v>
                </c:pt>
                <c:pt idx="568">
                  <c:v>129</c:v>
                </c:pt>
                <c:pt idx="569">
                  <c:v>129</c:v>
                </c:pt>
                <c:pt idx="570">
                  <c:v>129</c:v>
                </c:pt>
                <c:pt idx="571">
                  <c:v>129</c:v>
                </c:pt>
                <c:pt idx="572">
                  <c:v>129</c:v>
                </c:pt>
                <c:pt idx="573">
                  <c:v>129</c:v>
                </c:pt>
                <c:pt idx="574">
                  <c:v>129</c:v>
                </c:pt>
                <c:pt idx="575">
                  <c:v>129</c:v>
                </c:pt>
                <c:pt idx="576">
                  <c:v>129</c:v>
                </c:pt>
                <c:pt idx="577">
                  <c:v>129</c:v>
                </c:pt>
                <c:pt idx="578">
                  <c:v>130</c:v>
                </c:pt>
                <c:pt idx="579">
                  <c:v>130</c:v>
                </c:pt>
                <c:pt idx="580">
                  <c:v>130</c:v>
                </c:pt>
                <c:pt idx="581">
                  <c:v>130</c:v>
                </c:pt>
                <c:pt idx="582">
                  <c:v>130</c:v>
                </c:pt>
                <c:pt idx="583">
                  <c:v>130</c:v>
                </c:pt>
                <c:pt idx="584">
                  <c:v>130</c:v>
                </c:pt>
                <c:pt idx="585">
                  <c:v>130</c:v>
                </c:pt>
                <c:pt idx="586">
                  <c:v>130</c:v>
                </c:pt>
                <c:pt idx="587">
                  <c:v>130</c:v>
                </c:pt>
                <c:pt idx="588">
                  <c:v>130</c:v>
                </c:pt>
                <c:pt idx="589">
                  <c:v>130</c:v>
                </c:pt>
                <c:pt idx="590">
                  <c:v>130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130</c:v>
                </c:pt>
                <c:pt idx="595">
                  <c:v>130</c:v>
                </c:pt>
                <c:pt idx="596">
                  <c:v>130</c:v>
                </c:pt>
                <c:pt idx="597">
                  <c:v>129</c:v>
                </c:pt>
                <c:pt idx="598">
                  <c:v>129</c:v>
                </c:pt>
                <c:pt idx="599">
                  <c:v>129</c:v>
                </c:pt>
                <c:pt idx="600">
                  <c:v>129</c:v>
                </c:pt>
                <c:pt idx="601">
                  <c:v>129</c:v>
                </c:pt>
                <c:pt idx="602">
                  <c:v>129</c:v>
                </c:pt>
                <c:pt idx="603">
                  <c:v>129</c:v>
                </c:pt>
                <c:pt idx="604">
                  <c:v>129</c:v>
                </c:pt>
                <c:pt idx="605">
                  <c:v>129</c:v>
                </c:pt>
                <c:pt idx="606">
                  <c:v>129</c:v>
                </c:pt>
                <c:pt idx="607">
                  <c:v>129</c:v>
                </c:pt>
                <c:pt idx="608">
                  <c:v>129</c:v>
                </c:pt>
                <c:pt idx="609">
                  <c:v>129</c:v>
                </c:pt>
                <c:pt idx="610">
                  <c:v>129</c:v>
                </c:pt>
                <c:pt idx="611">
                  <c:v>129</c:v>
                </c:pt>
                <c:pt idx="612">
                  <c:v>129</c:v>
                </c:pt>
                <c:pt idx="613">
                  <c:v>129</c:v>
                </c:pt>
                <c:pt idx="614">
                  <c:v>129</c:v>
                </c:pt>
                <c:pt idx="615">
                  <c:v>129</c:v>
                </c:pt>
                <c:pt idx="616">
                  <c:v>129</c:v>
                </c:pt>
                <c:pt idx="617">
                  <c:v>129</c:v>
                </c:pt>
                <c:pt idx="618">
                  <c:v>129</c:v>
                </c:pt>
                <c:pt idx="619">
                  <c:v>129</c:v>
                </c:pt>
                <c:pt idx="620">
                  <c:v>129</c:v>
                </c:pt>
                <c:pt idx="621">
                  <c:v>129</c:v>
                </c:pt>
                <c:pt idx="622">
                  <c:v>129</c:v>
                </c:pt>
                <c:pt idx="623">
                  <c:v>129</c:v>
                </c:pt>
                <c:pt idx="624">
                  <c:v>129</c:v>
                </c:pt>
                <c:pt idx="625">
                  <c:v>129</c:v>
                </c:pt>
                <c:pt idx="626">
                  <c:v>129</c:v>
                </c:pt>
                <c:pt idx="627">
                  <c:v>129</c:v>
                </c:pt>
                <c:pt idx="628">
                  <c:v>129</c:v>
                </c:pt>
                <c:pt idx="629">
                  <c:v>129</c:v>
                </c:pt>
                <c:pt idx="630">
                  <c:v>129</c:v>
                </c:pt>
                <c:pt idx="631">
                  <c:v>129</c:v>
                </c:pt>
                <c:pt idx="632">
                  <c:v>145</c:v>
                </c:pt>
                <c:pt idx="633">
                  <c:v>146</c:v>
                </c:pt>
                <c:pt idx="634">
                  <c:v>146</c:v>
                </c:pt>
                <c:pt idx="635">
                  <c:v>146</c:v>
                </c:pt>
                <c:pt idx="636">
                  <c:v>146</c:v>
                </c:pt>
                <c:pt idx="637">
                  <c:v>146</c:v>
                </c:pt>
                <c:pt idx="638">
                  <c:v>146</c:v>
                </c:pt>
                <c:pt idx="639">
                  <c:v>145</c:v>
                </c:pt>
                <c:pt idx="640">
                  <c:v>144</c:v>
                </c:pt>
                <c:pt idx="641">
                  <c:v>143</c:v>
                </c:pt>
                <c:pt idx="642">
                  <c:v>142</c:v>
                </c:pt>
                <c:pt idx="643">
                  <c:v>142</c:v>
                </c:pt>
                <c:pt idx="644">
                  <c:v>142</c:v>
                </c:pt>
                <c:pt idx="645">
                  <c:v>142</c:v>
                </c:pt>
                <c:pt idx="646">
                  <c:v>142</c:v>
                </c:pt>
                <c:pt idx="647">
                  <c:v>142</c:v>
                </c:pt>
                <c:pt idx="648">
                  <c:v>142</c:v>
                </c:pt>
                <c:pt idx="649">
                  <c:v>142</c:v>
                </c:pt>
                <c:pt idx="650">
                  <c:v>142</c:v>
                </c:pt>
                <c:pt idx="651">
                  <c:v>142</c:v>
                </c:pt>
                <c:pt idx="652">
                  <c:v>142</c:v>
                </c:pt>
                <c:pt idx="653">
                  <c:v>142</c:v>
                </c:pt>
                <c:pt idx="654">
                  <c:v>142</c:v>
                </c:pt>
                <c:pt idx="655">
                  <c:v>142</c:v>
                </c:pt>
                <c:pt idx="656">
                  <c:v>142</c:v>
                </c:pt>
                <c:pt idx="657">
                  <c:v>142</c:v>
                </c:pt>
                <c:pt idx="658">
                  <c:v>142</c:v>
                </c:pt>
                <c:pt idx="659">
                  <c:v>142</c:v>
                </c:pt>
                <c:pt idx="660">
                  <c:v>142</c:v>
                </c:pt>
                <c:pt idx="661">
                  <c:v>141</c:v>
                </c:pt>
                <c:pt idx="662">
                  <c:v>141</c:v>
                </c:pt>
                <c:pt idx="663">
                  <c:v>141</c:v>
                </c:pt>
                <c:pt idx="664">
                  <c:v>141</c:v>
                </c:pt>
                <c:pt idx="665">
                  <c:v>141</c:v>
                </c:pt>
                <c:pt idx="666">
                  <c:v>141</c:v>
                </c:pt>
                <c:pt idx="667">
                  <c:v>136</c:v>
                </c:pt>
                <c:pt idx="668">
                  <c:v>136</c:v>
                </c:pt>
                <c:pt idx="669">
                  <c:v>136</c:v>
                </c:pt>
                <c:pt idx="670">
                  <c:v>136</c:v>
                </c:pt>
                <c:pt idx="671">
                  <c:v>136</c:v>
                </c:pt>
                <c:pt idx="672">
                  <c:v>136</c:v>
                </c:pt>
                <c:pt idx="673">
                  <c:v>136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134</c:v>
                </c:pt>
                <c:pt idx="688">
                  <c:v>134</c:v>
                </c:pt>
                <c:pt idx="689">
                  <c:v>134</c:v>
                </c:pt>
                <c:pt idx="690">
                  <c:v>134</c:v>
                </c:pt>
                <c:pt idx="691">
                  <c:v>133</c:v>
                </c:pt>
                <c:pt idx="692">
                  <c:v>133</c:v>
                </c:pt>
                <c:pt idx="693">
                  <c:v>133</c:v>
                </c:pt>
                <c:pt idx="694">
                  <c:v>133</c:v>
                </c:pt>
                <c:pt idx="695">
                  <c:v>133</c:v>
                </c:pt>
                <c:pt idx="696">
                  <c:v>133</c:v>
                </c:pt>
                <c:pt idx="697">
                  <c:v>133</c:v>
                </c:pt>
                <c:pt idx="698">
                  <c:v>133</c:v>
                </c:pt>
                <c:pt idx="699">
                  <c:v>133</c:v>
                </c:pt>
                <c:pt idx="700">
                  <c:v>133</c:v>
                </c:pt>
                <c:pt idx="701">
                  <c:v>133</c:v>
                </c:pt>
                <c:pt idx="702">
                  <c:v>133</c:v>
                </c:pt>
                <c:pt idx="703">
                  <c:v>133</c:v>
                </c:pt>
                <c:pt idx="704">
                  <c:v>133</c:v>
                </c:pt>
                <c:pt idx="705">
                  <c:v>133</c:v>
                </c:pt>
                <c:pt idx="706">
                  <c:v>133</c:v>
                </c:pt>
                <c:pt idx="707">
                  <c:v>133</c:v>
                </c:pt>
                <c:pt idx="708">
                  <c:v>133</c:v>
                </c:pt>
                <c:pt idx="709">
                  <c:v>133</c:v>
                </c:pt>
                <c:pt idx="710">
                  <c:v>133</c:v>
                </c:pt>
                <c:pt idx="711">
                  <c:v>133</c:v>
                </c:pt>
                <c:pt idx="712">
                  <c:v>133</c:v>
                </c:pt>
                <c:pt idx="713">
                  <c:v>133</c:v>
                </c:pt>
                <c:pt idx="714">
                  <c:v>133</c:v>
                </c:pt>
                <c:pt idx="715">
                  <c:v>133</c:v>
                </c:pt>
                <c:pt idx="716">
                  <c:v>133</c:v>
                </c:pt>
                <c:pt idx="717">
                  <c:v>133</c:v>
                </c:pt>
                <c:pt idx="718">
                  <c:v>133</c:v>
                </c:pt>
                <c:pt idx="719">
                  <c:v>133</c:v>
                </c:pt>
                <c:pt idx="720">
                  <c:v>133</c:v>
                </c:pt>
                <c:pt idx="721">
                  <c:v>133</c:v>
                </c:pt>
                <c:pt idx="722">
                  <c:v>133</c:v>
                </c:pt>
                <c:pt idx="723">
                  <c:v>133</c:v>
                </c:pt>
                <c:pt idx="724">
                  <c:v>133</c:v>
                </c:pt>
                <c:pt idx="725">
                  <c:v>133</c:v>
                </c:pt>
                <c:pt idx="726">
                  <c:v>133</c:v>
                </c:pt>
                <c:pt idx="727">
                  <c:v>133</c:v>
                </c:pt>
                <c:pt idx="728">
                  <c:v>133</c:v>
                </c:pt>
                <c:pt idx="729">
                  <c:v>133</c:v>
                </c:pt>
                <c:pt idx="730">
                  <c:v>133</c:v>
                </c:pt>
                <c:pt idx="731">
                  <c:v>133</c:v>
                </c:pt>
                <c:pt idx="732">
                  <c:v>133</c:v>
                </c:pt>
                <c:pt idx="733">
                  <c:v>133</c:v>
                </c:pt>
                <c:pt idx="734">
                  <c:v>133</c:v>
                </c:pt>
                <c:pt idx="735">
                  <c:v>133</c:v>
                </c:pt>
                <c:pt idx="736">
                  <c:v>133</c:v>
                </c:pt>
                <c:pt idx="737">
                  <c:v>133</c:v>
                </c:pt>
                <c:pt idx="738">
                  <c:v>133</c:v>
                </c:pt>
                <c:pt idx="739">
                  <c:v>133</c:v>
                </c:pt>
                <c:pt idx="740">
                  <c:v>133</c:v>
                </c:pt>
                <c:pt idx="741">
                  <c:v>133</c:v>
                </c:pt>
                <c:pt idx="742">
                  <c:v>133</c:v>
                </c:pt>
                <c:pt idx="743">
                  <c:v>138</c:v>
                </c:pt>
                <c:pt idx="744">
                  <c:v>148</c:v>
                </c:pt>
                <c:pt idx="745">
                  <c:v>155</c:v>
                </c:pt>
                <c:pt idx="746">
                  <c:v>155</c:v>
                </c:pt>
                <c:pt idx="747">
                  <c:v>155</c:v>
                </c:pt>
                <c:pt idx="748">
                  <c:v>155</c:v>
                </c:pt>
                <c:pt idx="749">
                  <c:v>155</c:v>
                </c:pt>
                <c:pt idx="750">
                  <c:v>155</c:v>
                </c:pt>
                <c:pt idx="751">
                  <c:v>155</c:v>
                </c:pt>
                <c:pt idx="752">
                  <c:v>155</c:v>
                </c:pt>
                <c:pt idx="753">
                  <c:v>155</c:v>
                </c:pt>
                <c:pt idx="754">
                  <c:v>155</c:v>
                </c:pt>
                <c:pt idx="755">
                  <c:v>155</c:v>
                </c:pt>
                <c:pt idx="756">
                  <c:v>155</c:v>
                </c:pt>
                <c:pt idx="757">
                  <c:v>155</c:v>
                </c:pt>
                <c:pt idx="758">
                  <c:v>161</c:v>
                </c:pt>
                <c:pt idx="759">
                  <c:v>164</c:v>
                </c:pt>
                <c:pt idx="760">
                  <c:v>165</c:v>
                </c:pt>
                <c:pt idx="761">
                  <c:v>167</c:v>
                </c:pt>
                <c:pt idx="762">
                  <c:v>166</c:v>
                </c:pt>
                <c:pt idx="763">
                  <c:v>166</c:v>
                </c:pt>
                <c:pt idx="764">
                  <c:v>167</c:v>
                </c:pt>
                <c:pt idx="765">
                  <c:v>169</c:v>
                </c:pt>
                <c:pt idx="766">
                  <c:v>164</c:v>
                </c:pt>
                <c:pt idx="767">
                  <c:v>166</c:v>
                </c:pt>
                <c:pt idx="768">
                  <c:v>166</c:v>
                </c:pt>
                <c:pt idx="769">
                  <c:v>166</c:v>
                </c:pt>
                <c:pt idx="770">
                  <c:v>166</c:v>
                </c:pt>
                <c:pt idx="771">
                  <c:v>166</c:v>
                </c:pt>
                <c:pt idx="772">
                  <c:v>169</c:v>
                </c:pt>
                <c:pt idx="773">
                  <c:v>181</c:v>
                </c:pt>
                <c:pt idx="774">
                  <c:v>237</c:v>
                </c:pt>
                <c:pt idx="775">
                  <c:v>254</c:v>
                </c:pt>
                <c:pt idx="776">
                  <c:v>254</c:v>
                </c:pt>
                <c:pt idx="777">
                  <c:v>254</c:v>
                </c:pt>
                <c:pt idx="778">
                  <c:v>251</c:v>
                </c:pt>
                <c:pt idx="779">
                  <c:v>251</c:v>
                </c:pt>
                <c:pt idx="780">
                  <c:v>250</c:v>
                </c:pt>
                <c:pt idx="781">
                  <c:v>249</c:v>
                </c:pt>
                <c:pt idx="782">
                  <c:v>249</c:v>
                </c:pt>
                <c:pt idx="783">
                  <c:v>249</c:v>
                </c:pt>
                <c:pt idx="784">
                  <c:v>249</c:v>
                </c:pt>
                <c:pt idx="785">
                  <c:v>249</c:v>
                </c:pt>
                <c:pt idx="786">
                  <c:v>249</c:v>
                </c:pt>
                <c:pt idx="787">
                  <c:v>249</c:v>
                </c:pt>
                <c:pt idx="788">
                  <c:v>246</c:v>
                </c:pt>
                <c:pt idx="789">
                  <c:v>246</c:v>
                </c:pt>
                <c:pt idx="790">
                  <c:v>246</c:v>
                </c:pt>
                <c:pt idx="791">
                  <c:v>246</c:v>
                </c:pt>
                <c:pt idx="792">
                  <c:v>246</c:v>
                </c:pt>
                <c:pt idx="793">
                  <c:v>246</c:v>
                </c:pt>
                <c:pt idx="794">
                  <c:v>246</c:v>
                </c:pt>
                <c:pt idx="795">
                  <c:v>242</c:v>
                </c:pt>
                <c:pt idx="796">
                  <c:v>241</c:v>
                </c:pt>
                <c:pt idx="797">
                  <c:v>241</c:v>
                </c:pt>
                <c:pt idx="798">
                  <c:v>241</c:v>
                </c:pt>
                <c:pt idx="799">
                  <c:v>241</c:v>
                </c:pt>
                <c:pt idx="800">
                  <c:v>241</c:v>
                </c:pt>
                <c:pt idx="801">
                  <c:v>239</c:v>
                </c:pt>
                <c:pt idx="802">
                  <c:v>240</c:v>
                </c:pt>
                <c:pt idx="803">
                  <c:v>249</c:v>
                </c:pt>
                <c:pt idx="804">
                  <c:v>249</c:v>
                </c:pt>
                <c:pt idx="805">
                  <c:v>249</c:v>
                </c:pt>
                <c:pt idx="806">
                  <c:v>267</c:v>
                </c:pt>
                <c:pt idx="807">
                  <c:v>266</c:v>
                </c:pt>
                <c:pt idx="808">
                  <c:v>265</c:v>
                </c:pt>
                <c:pt idx="809">
                  <c:v>265</c:v>
                </c:pt>
                <c:pt idx="810">
                  <c:v>265</c:v>
                </c:pt>
                <c:pt idx="811">
                  <c:v>265</c:v>
                </c:pt>
                <c:pt idx="812">
                  <c:v>265</c:v>
                </c:pt>
                <c:pt idx="813">
                  <c:v>265</c:v>
                </c:pt>
                <c:pt idx="814">
                  <c:v>264</c:v>
                </c:pt>
                <c:pt idx="815">
                  <c:v>264</c:v>
                </c:pt>
                <c:pt idx="816">
                  <c:v>263</c:v>
                </c:pt>
                <c:pt idx="817">
                  <c:v>261</c:v>
                </c:pt>
                <c:pt idx="818">
                  <c:v>261</c:v>
                </c:pt>
                <c:pt idx="819">
                  <c:v>261</c:v>
                </c:pt>
                <c:pt idx="820">
                  <c:v>261</c:v>
                </c:pt>
                <c:pt idx="821">
                  <c:v>261</c:v>
                </c:pt>
                <c:pt idx="822">
                  <c:v>261</c:v>
                </c:pt>
                <c:pt idx="823">
                  <c:v>261</c:v>
                </c:pt>
                <c:pt idx="824">
                  <c:v>261</c:v>
                </c:pt>
                <c:pt idx="825">
                  <c:v>261</c:v>
                </c:pt>
                <c:pt idx="826">
                  <c:v>261</c:v>
                </c:pt>
                <c:pt idx="827">
                  <c:v>261</c:v>
                </c:pt>
                <c:pt idx="828">
                  <c:v>261</c:v>
                </c:pt>
                <c:pt idx="829">
                  <c:v>261</c:v>
                </c:pt>
                <c:pt idx="830">
                  <c:v>261</c:v>
                </c:pt>
                <c:pt idx="831">
                  <c:v>261</c:v>
                </c:pt>
                <c:pt idx="832">
                  <c:v>261</c:v>
                </c:pt>
                <c:pt idx="833">
                  <c:v>261</c:v>
                </c:pt>
                <c:pt idx="834">
                  <c:v>261</c:v>
                </c:pt>
                <c:pt idx="835">
                  <c:v>261</c:v>
                </c:pt>
                <c:pt idx="836">
                  <c:v>261</c:v>
                </c:pt>
                <c:pt idx="837">
                  <c:v>261</c:v>
                </c:pt>
                <c:pt idx="838">
                  <c:v>261</c:v>
                </c:pt>
                <c:pt idx="839">
                  <c:v>261</c:v>
                </c:pt>
                <c:pt idx="840">
                  <c:v>261</c:v>
                </c:pt>
                <c:pt idx="841">
                  <c:v>261</c:v>
                </c:pt>
                <c:pt idx="842">
                  <c:v>261</c:v>
                </c:pt>
                <c:pt idx="843">
                  <c:v>261</c:v>
                </c:pt>
                <c:pt idx="844">
                  <c:v>261</c:v>
                </c:pt>
                <c:pt idx="845">
                  <c:v>261</c:v>
                </c:pt>
                <c:pt idx="846">
                  <c:v>261</c:v>
                </c:pt>
                <c:pt idx="847">
                  <c:v>261</c:v>
                </c:pt>
                <c:pt idx="848">
                  <c:v>261</c:v>
                </c:pt>
                <c:pt idx="849">
                  <c:v>261</c:v>
                </c:pt>
                <c:pt idx="850">
                  <c:v>261</c:v>
                </c:pt>
                <c:pt idx="851">
                  <c:v>261</c:v>
                </c:pt>
                <c:pt idx="852">
                  <c:v>261</c:v>
                </c:pt>
                <c:pt idx="853">
                  <c:v>261</c:v>
                </c:pt>
                <c:pt idx="854">
                  <c:v>261</c:v>
                </c:pt>
                <c:pt idx="855">
                  <c:v>261</c:v>
                </c:pt>
                <c:pt idx="856">
                  <c:v>261</c:v>
                </c:pt>
                <c:pt idx="857">
                  <c:v>261</c:v>
                </c:pt>
                <c:pt idx="858">
                  <c:v>261</c:v>
                </c:pt>
                <c:pt idx="859">
                  <c:v>261</c:v>
                </c:pt>
                <c:pt idx="860">
                  <c:v>261</c:v>
                </c:pt>
                <c:pt idx="861">
                  <c:v>261</c:v>
                </c:pt>
                <c:pt idx="862">
                  <c:v>261</c:v>
                </c:pt>
                <c:pt idx="863">
                  <c:v>261</c:v>
                </c:pt>
                <c:pt idx="864">
                  <c:v>261</c:v>
                </c:pt>
                <c:pt idx="865">
                  <c:v>261</c:v>
                </c:pt>
                <c:pt idx="866">
                  <c:v>261</c:v>
                </c:pt>
                <c:pt idx="867">
                  <c:v>261</c:v>
                </c:pt>
                <c:pt idx="868">
                  <c:v>261</c:v>
                </c:pt>
                <c:pt idx="869">
                  <c:v>261</c:v>
                </c:pt>
                <c:pt idx="870">
                  <c:v>261</c:v>
                </c:pt>
                <c:pt idx="871">
                  <c:v>261</c:v>
                </c:pt>
                <c:pt idx="872">
                  <c:v>261</c:v>
                </c:pt>
                <c:pt idx="873">
                  <c:v>261</c:v>
                </c:pt>
                <c:pt idx="874">
                  <c:v>261</c:v>
                </c:pt>
                <c:pt idx="875">
                  <c:v>261</c:v>
                </c:pt>
                <c:pt idx="876">
                  <c:v>259</c:v>
                </c:pt>
                <c:pt idx="877">
                  <c:v>259</c:v>
                </c:pt>
                <c:pt idx="878">
                  <c:v>259</c:v>
                </c:pt>
                <c:pt idx="879">
                  <c:v>259</c:v>
                </c:pt>
                <c:pt idx="880">
                  <c:v>259</c:v>
                </c:pt>
                <c:pt idx="881">
                  <c:v>259</c:v>
                </c:pt>
                <c:pt idx="882">
                  <c:v>259</c:v>
                </c:pt>
                <c:pt idx="883">
                  <c:v>259</c:v>
                </c:pt>
                <c:pt idx="884">
                  <c:v>258</c:v>
                </c:pt>
                <c:pt idx="885">
                  <c:v>258</c:v>
                </c:pt>
                <c:pt idx="886">
                  <c:v>258</c:v>
                </c:pt>
                <c:pt idx="887">
                  <c:v>256</c:v>
                </c:pt>
                <c:pt idx="888">
                  <c:v>256</c:v>
                </c:pt>
                <c:pt idx="889">
                  <c:v>256</c:v>
                </c:pt>
                <c:pt idx="890">
                  <c:v>256</c:v>
                </c:pt>
                <c:pt idx="891">
                  <c:v>256</c:v>
                </c:pt>
                <c:pt idx="892">
                  <c:v>285</c:v>
                </c:pt>
                <c:pt idx="893">
                  <c:v>292</c:v>
                </c:pt>
                <c:pt idx="894">
                  <c:v>291</c:v>
                </c:pt>
                <c:pt idx="895">
                  <c:v>291</c:v>
                </c:pt>
                <c:pt idx="896">
                  <c:v>291</c:v>
                </c:pt>
                <c:pt idx="897">
                  <c:v>292</c:v>
                </c:pt>
                <c:pt idx="898">
                  <c:v>292</c:v>
                </c:pt>
                <c:pt idx="899">
                  <c:v>301</c:v>
                </c:pt>
                <c:pt idx="900">
                  <c:v>301</c:v>
                </c:pt>
                <c:pt idx="901">
                  <c:v>301</c:v>
                </c:pt>
                <c:pt idx="902">
                  <c:v>301</c:v>
                </c:pt>
                <c:pt idx="903">
                  <c:v>301</c:v>
                </c:pt>
                <c:pt idx="904">
                  <c:v>312</c:v>
                </c:pt>
                <c:pt idx="905">
                  <c:v>314</c:v>
                </c:pt>
                <c:pt idx="906">
                  <c:v>314</c:v>
                </c:pt>
                <c:pt idx="907">
                  <c:v>314</c:v>
                </c:pt>
                <c:pt idx="908">
                  <c:v>314</c:v>
                </c:pt>
                <c:pt idx="909">
                  <c:v>314</c:v>
                </c:pt>
                <c:pt idx="910">
                  <c:v>314</c:v>
                </c:pt>
                <c:pt idx="911">
                  <c:v>314</c:v>
                </c:pt>
                <c:pt idx="912">
                  <c:v>313</c:v>
                </c:pt>
                <c:pt idx="913">
                  <c:v>310</c:v>
                </c:pt>
                <c:pt idx="914">
                  <c:v>310</c:v>
                </c:pt>
                <c:pt idx="915">
                  <c:v>309</c:v>
                </c:pt>
                <c:pt idx="916">
                  <c:v>309</c:v>
                </c:pt>
                <c:pt idx="917">
                  <c:v>309</c:v>
                </c:pt>
                <c:pt idx="918">
                  <c:v>309</c:v>
                </c:pt>
                <c:pt idx="919">
                  <c:v>309</c:v>
                </c:pt>
                <c:pt idx="920">
                  <c:v>309</c:v>
                </c:pt>
                <c:pt idx="921">
                  <c:v>308</c:v>
                </c:pt>
                <c:pt idx="922">
                  <c:v>308</c:v>
                </c:pt>
                <c:pt idx="923">
                  <c:v>308</c:v>
                </c:pt>
                <c:pt idx="924">
                  <c:v>308</c:v>
                </c:pt>
                <c:pt idx="925">
                  <c:v>308</c:v>
                </c:pt>
                <c:pt idx="926">
                  <c:v>308</c:v>
                </c:pt>
                <c:pt idx="927">
                  <c:v>308</c:v>
                </c:pt>
                <c:pt idx="928">
                  <c:v>307</c:v>
                </c:pt>
                <c:pt idx="929">
                  <c:v>307</c:v>
                </c:pt>
                <c:pt idx="930">
                  <c:v>307</c:v>
                </c:pt>
                <c:pt idx="931">
                  <c:v>307</c:v>
                </c:pt>
                <c:pt idx="932">
                  <c:v>307</c:v>
                </c:pt>
                <c:pt idx="933">
                  <c:v>307</c:v>
                </c:pt>
                <c:pt idx="934">
                  <c:v>307</c:v>
                </c:pt>
                <c:pt idx="935">
                  <c:v>307</c:v>
                </c:pt>
                <c:pt idx="936">
                  <c:v>307</c:v>
                </c:pt>
                <c:pt idx="937">
                  <c:v>307</c:v>
                </c:pt>
                <c:pt idx="938">
                  <c:v>307</c:v>
                </c:pt>
                <c:pt idx="939">
                  <c:v>307</c:v>
                </c:pt>
                <c:pt idx="940">
                  <c:v>307</c:v>
                </c:pt>
                <c:pt idx="941">
                  <c:v>307</c:v>
                </c:pt>
                <c:pt idx="942">
                  <c:v>307</c:v>
                </c:pt>
                <c:pt idx="943">
                  <c:v>307</c:v>
                </c:pt>
                <c:pt idx="944">
                  <c:v>307</c:v>
                </c:pt>
                <c:pt idx="945">
                  <c:v>307</c:v>
                </c:pt>
                <c:pt idx="946">
                  <c:v>307</c:v>
                </c:pt>
                <c:pt idx="947">
                  <c:v>307</c:v>
                </c:pt>
                <c:pt idx="948">
                  <c:v>307</c:v>
                </c:pt>
                <c:pt idx="949">
                  <c:v>307</c:v>
                </c:pt>
                <c:pt idx="950">
                  <c:v>307</c:v>
                </c:pt>
                <c:pt idx="951">
                  <c:v>307</c:v>
                </c:pt>
                <c:pt idx="952">
                  <c:v>307</c:v>
                </c:pt>
                <c:pt idx="953">
                  <c:v>307</c:v>
                </c:pt>
                <c:pt idx="954">
                  <c:v>307</c:v>
                </c:pt>
                <c:pt idx="955">
                  <c:v>307</c:v>
                </c:pt>
                <c:pt idx="956">
                  <c:v>307</c:v>
                </c:pt>
                <c:pt idx="957">
                  <c:v>307</c:v>
                </c:pt>
                <c:pt idx="958">
                  <c:v>307</c:v>
                </c:pt>
                <c:pt idx="959">
                  <c:v>307</c:v>
                </c:pt>
                <c:pt idx="960">
                  <c:v>307</c:v>
                </c:pt>
                <c:pt idx="961">
                  <c:v>307</c:v>
                </c:pt>
                <c:pt idx="962">
                  <c:v>307</c:v>
                </c:pt>
                <c:pt idx="963">
                  <c:v>307</c:v>
                </c:pt>
                <c:pt idx="964">
                  <c:v>307</c:v>
                </c:pt>
                <c:pt idx="965">
                  <c:v>307</c:v>
                </c:pt>
                <c:pt idx="966">
                  <c:v>307</c:v>
                </c:pt>
                <c:pt idx="967">
                  <c:v>307</c:v>
                </c:pt>
                <c:pt idx="968">
                  <c:v>307</c:v>
                </c:pt>
                <c:pt idx="969">
                  <c:v>307</c:v>
                </c:pt>
                <c:pt idx="970">
                  <c:v>307</c:v>
                </c:pt>
                <c:pt idx="971">
                  <c:v>307</c:v>
                </c:pt>
                <c:pt idx="972">
                  <c:v>307</c:v>
                </c:pt>
                <c:pt idx="973">
                  <c:v>307</c:v>
                </c:pt>
                <c:pt idx="974">
                  <c:v>307</c:v>
                </c:pt>
                <c:pt idx="975">
                  <c:v>307</c:v>
                </c:pt>
                <c:pt idx="976">
                  <c:v>307</c:v>
                </c:pt>
                <c:pt idx="977">
                  <c:v>307</c:v>
                </c:pt>
                <c:pt idx="978">
                  <c:v>307</c:v>
                </c:pt>
                <c:pt idx="979">
                  <c:v>307</c:v>
                </c:pt>
                <c:pt idx="980">
                  <c:v>307</c:v>
                </c:pt>
                <c:pt idx="981">
                  <c:v>307</c:v>
                </c:pt>
                <c:pt idx="982">
                  <c:v>307</c:v>
                </c:pt>
                <c:pt idx="983">
                  <c:v>307</c:v>
                </c:pt>
                <c:pt idx="984">
                  <c:v>307</c:v>
                </c:pt>
                <c:pt idx="985">
                  <c:v>307</c:v>
                </c:pt>
                <c:pt idx="986">
                  <c:v>307</c:v>
                </c:pt>
                <c:pt idx="987">
                  <c:v>307</c:v>
                </c:pt>
                <c:pt idx="988">
                  <c:v>307</c:v>
                </c:pt>
                <c:pt idx="989">
                  <c:v>307</c:v>
                </c:pt>
                <c:pt idx="990">
                  <c:v>307</c:v>
                </c:pt>
                <c:pt idx="991">
                  <c:v>307</c:v>
                </c:pt>
                <c:pt idx="992">
                  <c:v>307</c:v>
                </c:pt>
                <c:pt idx="993">
                  <c:v>307</c:v>
                </c:pt>
                <c:pt idx="994">
                  <c:v>307</c:v>
                </c:pt>
                <c:pt idx="995">
                  <c:v>304</c:v>
                </c:pt>
                <c:pt idx="996">
                  <c:v>305</c:v>
                </c:pt>
                <c:pt idx="997">
                  <c:v>309</c:v>
                </c:pt>
                <c:pt idx="998">
                  <c:v>309</c:v>
                </c:pt>
                <c:pt idx="999">
                  <c:v>309</c:v>
                </c:pt>
                <c:pt idx="1000">
                  <c:v>309</c:v>
                </c:pt>
                <c:pt idx="1001">
                  <c:v>309</c:v>
                </c:pt>
                <c:pt idx="1002">
                  <c:v>309</c:v>
                </c:pt>
                <c:pt idx="1003">
                  <c:v>309</c:v>
                </c:pt>
                <c:pt idx="1004">
                  <c:v>309</c:v>
                </c:pt>
                <c:pt idx="1005">
                  <c:v>309</c:v>
                </c:pt>
                <c:pt idx="1006">
                  <c:v>309</c:v>
                </c:pt>
                <c:pt idx="1007">
                  <c:v>309</c:v>
                </c:pt>
                <c:pt idx="1008">
                  <c:v>309</c:v>
                </c:pt>
                <c:pt idx="1009">
                  <c:v>309</c:v>
                </c:pt>
                <c:pt idx="1010">
                  <c:v>309</c:v>
                </c:pt>
                <c:pt idx="1011">
                  <c:v>309</c:v>
                </c:pt>
                <c:pt idx="1012">
                  <c:v>309</c:v>
                </c:pt>
                <c:pt idx="1013">
                  <c:v>309</c:v>
                </c:pt>
                <c:pt idx="1014">
                  <c:v>309</c:v>
                </c:pt>
                <c:pt idx="1015">
                  <c:v>309</c:v>
                </c:pt>
                <c:pt idx="1016">
                  <c:v>309</c:v>
                </c:pt>
                <c:pt idx="1017">
                  <c:v>309</c:v>
                </c:pt>
                <c:pt idx="1018">
                  <c:v>309</c:v>
                </c:pt>
                <c:pt idx="1019">
                  <c:v>309</c:v>
                </c:pt>
                <c:pt idx="1020">
                  <c:v>309</c:v>
                </c:pt>
                <c:pt idx="1021">
                  <c:v>309</c:v>
                </c:pt>
                <c:pt idx="1022">
                  <c:v>309</c:v>
                </c:pt>
                <c:pt idx="1023">
                  <c:v>309</c:v>
                </c:pt>
                <c:pt idx="1024">
                  <c:v>309</c:v>
                </c:pt>
                <c:pt idx="1025">
                  <c:v>309</c:v>
                </c:pt>
                <c:pt idx="1026">
                  <c:v>309</c:v>
                </c:pt>
                <c:pt idx="1027">
                  <c:v>309</c:v>
                </c:pt>
                <c:pt idx="1028">
                  <c:v>309</c:v>
                </c:pt>
                <c:pt idx="1029">
                  <c:v>309</c:v>
                </c:pt>
                <c:pt idx="1030">
                  <c:v>309</c:v>
                </c:pt>
                <c:pt idx="1031">
                  <c:v>309</c:v>
                </c:pt>
                <c:pt idx="1032">
                  <c:v>309</c:v>
                </c:pt>
                <c:pt idx="1033">
                  <c:v>309</c:v>
                </c:pt>
                <c:pt idx="1034">
                  <c:v>309</c:v>
                </c:pt>
                <c:pt idx="1035">
                  <c:v>309</c:v>
                </c:pt>
                <c:pt idx="1036">
                  <c:v>309</c:v>
                </c:pt>
                <c:pt idx="1037">
                  <c:v>308</c:v>
                </c:pt>
                <c:pt idx="1038">
                  <c:v>308</c:v>
                </c:pt>
                <c:pt idx="1039">
                  <c:v>308</c:v>
                </c:pt>
                <c:pt idx="1040">
                  <c:v>308</c:v>
                </c:pt>
                <c:pt idx="1041">
                  <c:v>307</c:v>
                </c:pt>
                <c:pt idx="1042">
                  <c:v>307</c:v>
                </c:pt>
                <c:pt idx="1043">
                  <c:v>307</c:v>
                </c:pt>
                <c:pt idx="1044">
                  <c:v>306</c:v>
                </c:pt>
                <c:pt idx="1045">
                  <c:v>306</c:v>
                </c:pt>
                <c:pt idx="1046">
                  <c:v>306</c:v>
                </c:pt>
                <c:pt idx="1047">
                  <c:v>303</c:v>
                </c:pt>
                <c:pt idx="1048">
                  <c:v>303</c:v>
                </c:pt>
                <c:pt idx="1049">
                  <c:v>303</c:v>
                </c:pt>
                <c:pt idx="1050">
                  <c:v>303</c:v>
                </c:pt>
                <c:pt idx="1051">
                  <c:v>303</c:v>
                </c:pt>
                <c:pt idx="1052">
                  <c:v>302</c:v>
                </c:pt>
                <c:pt idx="1053">
                  <c:v>302</c:v>
                </c:pt>
                <c:pt idx="1054">
                  <c:v>302</c:v>
                </c:pt>
                <c:pt idx="1055">
                  <c:v>302</c:v>
                </c:pt>
                <c:pt idx="1056">
                  <c:v>302</c:v>
                </c:pt>
                <c:pt idx="1057">
                  <c:v>302</c:v>
                </c:pt>
                <c:pt idx="1058">
                  <c:v>300</c:v>
                </c:pt>
                <c:pt idx="1059">
                  <c:v>300</c:v>
                </c:pt>
                <c:pt idx="1060">
                  <c:v>300</c:v>
                </c:pt>
                <c:pt idx="1061">
                  <c:v>299</c:v>
                </c:pt>
                <c:pt idx="1062">
                  <c:v>299</c:v>
                </c:pt>
                <c:pt idx="1063">
                  <c:v>299</c:v>
                </c:pt>
                <c:pt idx="1064">
                  <c:v>299</c:v>
                </c:pt>
                <c:pt idx="1065">
                  <c:v>299</c:v>
                </c:pt>
                <c:pt idx="1066">
                  <c:v>299</c:v>
                </c:pt>
                <c:pt idx="1067">
                  <c:v>299</c:v>
                </c:pt>
                <c:pt idx="1068">
                  <c:v>299</c:v>
                </c:pt>
                <c:pt idx="1069">
                  <c:v>299</c:v>
                </c:pt>
                <c:pt idx="1070">
                  <c:v>299</c:v>
                </c:pt>
                <c:pt idx="1071">
                  <c:v>299</c:v>
                </c:pt>
                <c:pt idx="1072">
                  <c:v>299</c:v>
                </c:pt>
                <c:pt idx="1073">
                  <c:v>299</c:v>
                </c:pt>
                <c:pt idx="1074">
                  <c:v>298</c:v>
                </c:pt>
                <c:pt idx="1075">
                  <c:v>297</c:v>
                </c:pt>
                <c:pt idx="1076">
                  <c:v>297</c:v>
                </c:pt>
                <c:pt idx="1077">
                  <c:v>297</c:v>
                </c:pt>
                <c:pt idx="1078">
                  <c:v>297</c:v>
                </c:pt>
                <c:pt idx="1079">
                  <c:v>297</c:v>
                </c:pt>
                <c:pt idx="1080">
                  <c:v>296</c:v>
                </c:pt>
                <c:pt idx="1081">
                  <c:v>296</c:v>
                </c:pt>
                <c:pt idx="1082">
                  <c:v>296</c:v>
                </c:pt>
                <c:pt idx="1083">
                  <c:v>296</c:v>
                </c:pt>
                <c:pt idx="1084">
                  <c:v>296</c:v>
                </c:pt>
                <c:pt idx="1085">
                  <c:v>296</c:v>
                </c:pt>
                <c:pt idx="1086">
                  <c:v>296</c:v>
                </c:pt>
                <c:pt idx="1087">
                  <c:v>296</c:v>
                </c:pt>
                <c:pt idx="1088">
                  <c:v>296</c:v>
                </c:pt>
                <c:pt idx="1089">
                  <c:v>296</c:v>
                </c:pt>
                <c:pt idx="1090">
                  <c:v>295</c:v>
                </c:pt>
                <c:pt idx="1091">
                  <c:v>295</c:v>
                </c:pt>
                <c:pt idx="1092">
                  <c:v>295</c:v>
                </c:pt>
                <c:pt idx="1093">
                  <c:v>295</c:v>
                </c:pt>
                <c:pt idx="1094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84-42EE-9F0B-D2146304C25D}"/>
            </c:ext>
          </c:extLst>
        </c:ser>
        <c:ser>
          <c:idx val="10"/>
          <c:order val="10"/>
          <c:tx>
            <c:v>Zeros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I.2!#REF!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F-4BA4-BFD9-E3BE2F6B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3820384"/>
        <c:axId val="-18438236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I.2!$D$3:$D$4</c15:sqref>
                        </c15:formulaRef>
                      </c:ext>
                    </c:extLst>
                    <c:strCache>
                      <c:ptCount val="2"/>
                      <c:pt idx="0">
                        <c:v>Contratos Assinados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I.2!$D$6:$D$1131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4</c:v>
                      </c:pt>
                      <c:pt idx="44">
                        <c:v>14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14</c:v>
                      </c:pt>
                      <c:pt idx="48">
                        <c:v>14</c:v>
                      </c:pt>
                      <c:pt idx="49">
                        <c:v>14</c:v>
                      </c:pt>
                      <c:pt idx="50">
                        <c:v>19</c:v>
                      </c:pt>
                      <c:pt idx="51">
                        <c:v>44</c:v>
                      </c:pt>
                      <c:pt idx="52">
                        <c:v>47</c:v>
                      </c:pt>
                      <c:pt idx="53">
                        <c:v>53</c:v>
                      </c:pt>
                      <c:pt idx="54">
                        <c:v>53</c:v>
                      </c:pt>
                      <c:pt idx="55">
                        <c:v>53</c:v>
                      </c:pt>
                      <c:pt idx="56">
                        <c:v>53</c:v>
                      </c:pt>
                      <c:pt idx="57">
                        <c:v>53</c:v>
                      </c:pt>
                      <c:pt idx="58">
                        <c:v>53</c:v>
                      </c:pt>
                      <c:pt idx="59">
                        <c:v>53</c:v>
                      </c:pt>
                      <c:pt idx="60">
                        <c:v>53</c:v>
                      </c:pt>
                      <c:pt idx="61">
                        <c:v>53</c:v>
                      </c:pt>
                      <c:pt idx="62">
                        <c:v>53</c:v>
                      </c:pt>
                      <c:pt idx="63">
                        <c:v>53</c:v>
                      </c:pt>
                      <c:pt idx="64">
                        <c:v>53</c:v>
                      </c:pt>
                      <c:pt idx="65">
                        <c:v>53</c:v>
                      </c:pt>
                      <c:pt idx="66">
                        <c:v>54</c:v>
                      </c:pt>
                      <c:pt idx="67">
                        <c:v>54</c:v>
                      </c:pt>
                      <c:pt idx="68">
                        <c:v>54</c:v>
                      </c:pt>
                      <c:pt idx="69">
                        <c:v>54</c:v>
                      </c:pt>
                      <c:pt idx="70">
                        <c:v>54</c:v>
                      </c:pt>
                      <c:pt idx="71">
                        <c:v>54</c:v>
                      </c:pt>
                      <c:pt idx="72">
                        <c:v>54</c:v>
                      </c:pt>
                      <c:pt idx="73">
                        <c:v>54</c:v>
                      </c:pt>
                      <c:pt idx="74">
                        <c:v>54</c:v>
                      </c:pt>
                      <c:pt idx="75">
                        <c:v>54</c:v>
                      </c:pt>
                      <c:pt idx="76">
                        <c:v>54</c:v>
                      </c:pt>
                      <c:pt idx="77">
                        <c:v>54</c:v>
                      </c:pt>
                      <c:pt idx="78">
                        <c:v>54</c:v>
                      </c:pt>
                      <c:pt idx="79">
                        <c:v>54</c:v>
                      </c:pt>
                      <c:pt idx="80">
                        <c:v>54</c:v>
                      </c:pt>
                      <c:pt idx="81">
                        <c:v>54</c:v>
                      </c:pt>
                      <c:pt idx="82">
                        <c:v>54</c:v>
                      </c:pt>
                      <c:pt idx="83">
                        <c:v>54</c:v>
                      </c:pt>
                      <c:pt idx="84">
                        <c:v>54</c:v>
                      </c:pt>
                      <c:pt idx="85">
                        <c:v>54</c:v>
                      </c:pt>
                      <c:pt idx="86">
                        <c:v>54</c:v>
                      </c:pt>
                      <c:pt idx="87">
                        <c:v>54</c:v>
                      </c:pt>
                      <c:pt idx="88">
                        <c:v>54</c:v>
                      </c:pt>
                      <c:pt idx="89">
                        <c:v>54</c:v>
                      </c:pt>
                      <c:pt idx="90">
                        <c:v>54</c:v>
                      </c:pt>
                      <c:pt idx="91">
                        <c:v>54</c:v>
                      </c:pt>
                      <c:pt idx="92">
                        <c:v>54</c:v>
                      </c:pt>
                      <c:pt idx="93">
                        <c:v>54</c:v>
                      </c:pt>
                      <c:pt idx="94">
                        <c:v>55</c:v>
                      </c:pt>
                      <c:pt idx="95">
                        <c:v>55</c:v>
                      </c:pt>
                      <c:pt idx="96">
                        <c:v>55</c:v>
                      </c:pt>
                      <c:pt idx="97">
                        <c:v>56</c:v>
                      </c:pt>
                      <c:pt idx="98">
                        <c:v>56</c:v>
                      </c:pt>
                      <c:pt idx="99">
                        <c:v>56</c:v>
                      </c:pt>
                      <c:pt idx="100">
                        <c:v>56</c:v>
                      </c:pt>
                      <c:pt idx="101">
                        <c:v>56</c:v>
                      </c:pt>
                      <c:pt idx="102">
                        <c:v>56</c:v>
                      </c:pt>
                      <c:pt idx="103">
                        <c:v>56</c:v>
                      </c:pt>
                      <c:pt idx="104">
                        <c:v>56</c:v>
                      </c:pt>
                      <c:pt idx="105">
                        <c:v>56</c:v>
                      </c:pt>
                      <c:pt idx="106">
                        <c:v>56</c:v>
                      </c:pt>
                      <c:pt idx="107">
                        <c:v>56</c:v>
                      </c:pt>
                      <c:pt idx="108">
                        <c:v>56</c:v>
                      </c:pt>
                      <c:pt idx="109">
                        <c:v>56</c:v>
                      </c:pt>
                      <c:pt idx="110">
                        <c:v>56</c:v>
                      </c:pt>
                      <c:pt idx="111">
                        <c:v>56</c:v>
                      </c:pt>
                      <c:pt idx="112">
                        <c:v>56</c:v>
                      </c:pt>
                      <c:pt idx="113">
                        <c:v>56</c:v>
                      </c:pt>
                      <c:pt idx="114">
                        <c:v>56</c:v>
                      </c:pt>
                      <c:pt idx="115">
                        <c:v>56</c:v>
                      </c:pt>
                      <c:pt idx="116">
                        <c:v>56</c:v>
                      </c:pt>
                      <c:pt idx="117">
                        <c:v>56</c:v>
                      </c:pt>
                      <c:pt idx="118">
                        <c:v>56</c:v>
                      </c:pt>
                      <c:pt idx="119">
                        <c:v>56</c:v>
                      </c:pt>
                      <c:pt idx="120">
                        <c:v>56</c:v>
                      </c:pt>
                      <c:pt idx="121">
                        <c:v>56</c:v>
                      </c:pt>
                      <c:pt idx="122">
                        <c:v>56</c:v>
                      </c:pt>
                      <c:pt idx="123">
                        <c:v>56</c:v>
                      </c:pt>
                      <c:pt idx="124">
                        <c:v>56</c:v>
                      </c:pt>
                      <c:pt idx="125">
                        <c:v>56</c:v>
                      </c:pt>
                      <c:pt idx="126">
                        <c:v>56</c:v>
                      </c:pt>
                      <c:pt idx="127">
                        <c:v>56</c:v>
                      </c:pt>
                      <c:pt idx="128">
                        <c:v>56</c:v>
                      </c:pt>
                      <c:pt idx="129">
                        <c:v>56</c:v>
                      </c:pt>
                      <c:pt idx="130">
                        <c:v>56</c:v>
                      </c:pt>
                      <c:pt idx="131">
                        <c:v>56</c:v>
                      </c:pt>
                      <c:pt idx="132">
                        <c:v>56</c:v>
                      </c:pt>
                      <c:pt idx="133">
                        <c:v>56</c:v>
                      </c:pt>
                      <c:pt idx="134">
                        <c:v>56</c:v>
                      </c:pt>
                      <c:pt idx="135">
                        <c:v>56</c:v>
                      </c:pt>
                      <c:pt idx="136">
                        <c:v>56</c:v>
                      </c:pt>
                      <c:pt idx="137">
                        <c:v>56</c:v>
                      </c:pt>
                      <c:pt idx="138">
                        <c:v>56</c:v>
                      </c:pt>
                      <c:pt idx="139">
                        <c:v>56</c:v>
                      </c:pt>
                      <c:pt idx="140">
                        <c:v>56</c:v>
                      </c:pt>
                      <c:pt idx="141">
                        <c:v>56</c:v>
                      </c:pt>
                      <c:pt idx="142">
                        <c:v>56</c:v>
                      </c:pt>
                      <c:pt idx="143">
                        <c:v>56</c:v>
                      </c:pt>
                      <c:pt idx="144">
                        <c:v>56</c:v>
                      </c:pt>
                      <c:pt idx="145">
                        <c:v>56</c:v>
                      </c:pt>
                      <c:pt idx="146">
                        <c:v>56</c:v>
                      </c:pt>
                      <c:pt idx="147">
                        <c:v>56</c:v>
                      </c:pt>
                      <c:pt idx="148">
                        <c:v>56</c:v>
                      </c:pt>
                      <c:pt idx="149">
                        <c:v>56</c:v>
                      </c:pt>
                      <c:pt idx="150">
                        <c:v>56</c:v>
                      </c:pt>
                      <c:pt idx="151">
                        <c:v>56</c:v>
                      </c:pt>
                      <c:pt idx="152">
                        <c:v>56</c:v>
                      </c:pt>
                      <c:pt idx="153">
                        <c:v>56</c:v>
                      </c:pt>
                      <c:pt idx="154">
                        <c:v>56</c:v>
                      </c:pt>
                      <c:pt idx="155">
                        <c:v>56</c:v>
                      </c:pt>
                      <c:pt idx="156">
                        <c:v>56</c:v>
                      </c:pt>
                      <c:pt idx="157">
                        <c:v>56</c:v>
                      </c:pt>
                      <c:pt idx="158">
                        <c:v>59</c:v>
                      </c:pt>
                      <c:pt idx="159">
                        <c:v>59</c:v>
                      </c:pt>
                      <c:pt idx="160">
                        <c:v>59</c:v>
                      </c:pt>
                      <c:pt idx="161">
                        <c:v>59</c:v>
                      </c:pt>
                      <c:pt idx="162">
                        <c:v>60</c:v>
                      </c:pt>
                      <c:pt idx="163">
                        <c:v>60</c:v>
                      </c:pt>
                      <c:pt idx="164">
                        <c:v>60</c:v>
                      </c:pt>
                      <c:pt idx="165">
                        <c:v>60</c:v>
                      </c:pt>
                      <c:pt idx="166">
                        <c:v>60</c:v>
                      </c:pt>
                      <c:pt idx="167">
                        <c:v>60</c:v>
                      </c:pt>
                      <c:pt idx="168">
                        <c:v>60</c:v>
                      </c:pt>
                      <c:pt idx="169">
                        <c:v>60</c:v>
                      </c:pt>
                      <c:pt idx="170">
                        <c:v>60</c:v>
                      </c:pt>
                      <c:pt idx="171">
                        <c:v>61</c:v>
                      </c:pt>
                      <c:pt idx="172">
                        <c:v>61</c:v>
                      </c:pt>
                      <c:pt idx="173">
                        <c:v>61</c:v>
                      </c:pt>
                      <c:pt idx="174">
                        <c:v>61</c:v>
                      </c:pt>
                      <c:pt idx="175">
                        <c:v>61</c:v>
                      </c:pt>
                      <c:pt idx="176">
                        <c:v>61</c:v>
                      </c:pt>
                      <c:pt idx="177">
                        <c:v>61</c:v>
                      </c:pt>
                      <c:pt idx="178">
                        <c:v>61</c:v>
                      </c:pt>
                      <c:pt idx="179">
                        <c:v>61</c:v>
                      </c:pt>
                      <c:pt idx="180">
                        <c:v>61</c:v>
                      </c:pt>
                      <c:pt idx="181">
                        <c:v>61</c:v>
                      </c:pt>
                      <c:pt idx="182">
                        <c:v>61</c:v>
                      </c:pt>
                      <c:pt idx="183">
                        <c:v>61</c:v>
                      </c:pt>
                      <c:pt idx="184">
                        <c:v>61</c:v>
                      </c:pt>
                      <c:pt idx="185">
                        <c:v>66</c:v>
                      </c:pt>
                      <c:pt idx="186">
                        <c:v>66</c:v>
                      </c:pt>
                      <c:pt idx="187">
                        <c:v>66</c:v>
                      </c:pt>
                      <c:pt idx="188">
                        <c:v>66</c:v>
                      </c:pt>
                      <c:pt idx="189">
                        <c:v>66</c:v>
                      </c:pt>
                      <c:pt idx="190">
                        <c:v>66</c:v>
                      </c:pt>
                      <c:pt idx="191">
                        <c:v>66</c:v>
                      </c:pt>
                      <c:pt idx="192">
                        <c:v>68</c:v>
                      </c:pt>
                      <c:pt idx="193">
                        <c:v>68</c:v>
                      </c:pt>
                      <c:pt idx="194">
                        <c:v>68</c:v>
                      </c:pt>
                      <c:pt idx="195">
                        <c:v>68</c:v>
                      </c:pt>
                      <c:pt idx="196">
                        <c:v>68</c:v>
                      </c:pt>
                      <c:pt idx="197">
                        <c:v>68</c:v>
                      </c:pt>
                      <c:pt idx="198">
                        <c:v>68</c:v>
                      </c:pt>
                      <c:pt idx="199">
                        <c:v>69</c:v>
                      </c:pt>
                      <c:pt idx="200">
                        <c:v>69</c:v>
                      </c:pt>
                      <c:pt idx="201">
                        <c:v>69</c:v>
                      </c:pt>
                      <c:pt idx="202">
                        <c:v>69</c:v>
                      </c:pt>
                      <c:pt idx="203">
                        <c:v>69</c:v>
                      </c:pt>
                      <c:pt idx="204">
                        <c:v>69</c:v>
                      </c:pt>
                      <c:pt idx="205">
                        <c:v>69</c:v>
                      </c:pt>
                      <c:pt idx="206">
                        <c:v>70</c:v>
                      </c:pt>
                      <c:pt idx="207">
                        <c:v>70</c:v>
                      </c:pt>
                      <c:pt idx="208">
                        <c:v>70</c:v>
                      </c:pt>
                      <c:pt idx="209">
                        <c:v>70</c:v>
                      </c:pt>
                      <c:pt idx="210">
                        <c:v>70</c:v>
                      </c:pt>
                      <c:pt idx="211">
                        <c:v>70</c:v>
                      </c:pt>
                      <c:pt idx="212">
                        <c:v>70</c:v>
                      </c:pt>
                      <c:pt idx="213">
                        <c:v>72</c:v>
                      </c:pt>
                      <c:pt idx="214">
                        <c:v>72</c:v>
                      </c:pt>
                      <c:pt idx="215">
                        <c:v>72</c:v>
                      </c:pt>
                      <c:pt idx="216">
                        <c:v>72</c:v>
                      </c:pt>
                      <c:pt idx="217">
                        <c:v>72</c:v>
                      </c:pt>
                      <c:pt idx="218">
                        <c:v>72</c:v>
                      </c:pt>
                      <c:pt idx="219">
                        <c:v>72</c:v>
                      </c:pt>
                      <c:pt idx="220">
                        <c:v>72</c:v>
                      </c:pt>
                      <c:pt idx="221">
                        <c:v>72</c:v>
                      </c:pt>
                      <c:pt idx="222">
                        <c:v>72</c:v>
                      </c:pt>
                      <c:pt idx="223">
                        <c:v>72</c:v>
                      </c:pt>
                      <c:pt idx="224">
                        <c:v>72</c:v>
                      </c:pt>
                      <c:pt idx="225">
                        <c:v>72</c:v>
                      </c:pt>
                      <c:pt idx="226">
                        <c:v>72</c:v>
                      </c:pt>
                      <c:pt idx="227">
                        <c:v>73</c:v>
                      </c:pt>
                      <c:pt idx="228">
                        <c:v>73</c:v>
                      </c:pt>
                      <c:pt idx="229">
                        <c:v>73</c:v>
                      </c:pt>
                      <c:pt idx="230">
                        <c:v>73</c:v>
                      </c:pt>
                      <c:pt idx="231">
                        <c:v>73</c:v>
                      </c:pt>
                      <c:pt idx="232">
                        <c:v>73</c:v>
                      </c:pt>
                      <c:pt idx="233">
                        <c:v>73</c:v>
                      </c:pt>
                      <c:pt idx="234">
                        <c:v>73</c:v>
                      </c:pt>
                      <c:pt idx="235">
                        <c:v>73</c:v>
                      </c:pt>
                      <c:pt idx="236">
                        <c:v>73</c:v>
                      </c:pt>
                      <c:pt idx="237">
                        <c:v>73</c:v>
                      </c:pt>
                      <c:pt idx="238">
                        <c:v>73</c:v>
                      </c:pt>
                      <c:pt idx="239">
                        <c:v>73</c:v>
                      </c:pt>
                      <c:pt idx="240">
                        <c:v>73</c:v>
                      </c:pt>
                      <c:pt idx="241">
                        <c:v>73</c:v>
                      </c:pt>
                      <c:pt idx="242">
                        <c:v>73</c:v>
                      </c:pt>
                      <c:pt idx="243">
                        <c:v>74</c:v>
                      </c:pt>
                      <c:pt idx="244">
                        <c:v>74</c:v>
                      </c:pt>
                      <c:pt idx="245">
                        <c:v>74</c:v>
                      </c:pt>
                      <c:pt idx="246">
                        <c:v>74</c:v>
                      </c:pt>
                      <c:pt idx="247">
                        <c:v>74</c:v>
                      </c:pt>
                      <c:pt idx="248">
                        <c:v>74</c:v>
                      </c:pt>
                      <c:pt idx="249">
                        <c:v>74</c:v>
                      </c:pt>
                      <c:pt idx="250">
                        <c:v>74</c:v>
                      </c:pt>
                      <c:pt idx="251">
                        <c:v>74</c:v>
                      </c:pt>
                      <c:pt idx="252">
                        <c:v>74</c:v>
                      </c:pt>
                      <c:pt idx="253">
                        <c:v>74</c:v>
                      </c:pt>
                      <c:pt idx="254">
                        <c:v>74</c:v>
                      </c:pt>
                      <c:pt idx="255">
                        <c:v>74</c:v>
                      </c:pt>
                      <c:pt idx="256">
                        <c:v>74</c:v>
                      </c:pt>
                      <c:pt idx="257">
                        <c:v>74</c:v>
                      </c:pt>
                      <c:pt idx="258">
                        <c:v>74</c:v>
                      </c:pt>
                      <c:pt idx="259">
                        <c:v>74</c:v>
                      </c:pt>
                      <c:pt idx="260">
                        <c:v>74</c:v>
                      </c:pt>
                      <c:pt idx="261">
                        <c:v>74</c:v>
                      </c:pt>
                      <c:pt idx="262">
                        <c:v>74</c:v>
                      </c:pt>
                      <c:pt idx="263">
                        <c:v>74</c:v>
                      </c:pt>
                      <c:pt idx="264">
                        <c:v>74</c:v>
                      </c:pt>
                      <c:pt idx="265">
                        <c:v>74</c:v>
                      </c:pt>
                      <c:pt idx="266">
                        <c:v>74</c:v>
                      </c:pt>
                      <c:pt idx="267">
                        <c:v>74</c:v>
                      </c:pt>
                      <c:pt idx="268">
                        <c:v>74</c:v>
                      </c:pt>
                      <c:pt idx="269">
                        <c:v>75</c:v>
                      </c:pt>
                      <c:pt idx="270">
                        <c:v>75</c:v>
                      </c:pt>
                      <c:pt idx="271">
                        <c:v>75</c:v>
                      </c:pt>
                      <c:pt idx="272">
                        <c:v>75</c:v>
                      </c:pt>
                      <c:pt idx="273">
                        <c:v>75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76</c:v>
                      </c:pt>
                      <c:pt idx="277">
                        <c:v>76</c:v>
                      </c:pt>
                      <c:pt idx="278">
                        <c:v>76</c:v>
                      </c:pt>
                      <c:pt idx="279">
                        <c:v>76</c:v>
                      </c:pt>
                      <c:pt idx="280">
                        <c:v>76</c:v>
                      </c:pt>
                      <c:pt idx="281">
                        <c:v>76</c:v>
                      </c:pt>
                      <c:pt idx="282">
                        <c:v>76</c:v>
                      </c:pt>
                      <c:pt idx="283">
                        <c:v>77</c:v>
                      </c:pt>
                      <c:pt idx="284">
                        <c:v>77</c:v>
                      </c:pt>
                      <c:pt idx="285">
                        <c:v>77</c:v>
                      </c:pt>
                      <c:pt idx="286">
                        <c:v>77</c:v>
                      </c:pt>
                      <c:pt idx="287">
                        <c:v>77</c:v>
                      </c:pt>
                      <c:pt idx="288">
                        <c:v>77</c:v>
                      </c:pt>
                      <c:pt idx="289">
                        <c:v>77</c:v>
                      </c:pt>
                      <c:pt idx="290">
                        <c:v>77</c:v>
                      </c:pt>
                      <c:pt idx="291">
                        <c:v>77</c:v>
                      </c:pt>
                      <c:pt idx="292">
                        <c:v>77</c:v>
                      </c:pt>
                      <c:pt idx="293">
                        <c:v>77</c:v>
                      </c:pt>
                      <c:pt idx="294">
                        <c:v>77</c:v>
                      </c:pt>
                      <c:pt idx="295">
                        <c:v>77</c:v>
                      </c:pt>
                      <c:pt idx="296">
                        <c:v>77</c:v>
                      </c:pt>
                      <c:pt idx="297">
                        <c:v>77</c:v>
                      </c:pt>
                      <c:pt idx="298">
                        <c:v>77</c:v>
                      </c:pt>
                      <c:pt idx="299">
                        <c:v>78</c:v>
                      </c:pt>
                      <c:pt idx="300">
                        <c:v>78</c:v>
                      </c:pt>
                      <c:pt idx="301">
                        <c:v>78</c:v>
                      </c:pt>
                      <c:pt idx="302">
                        <c:v>78</c:v>
                      </c:pt>
                      <c:pt idx="303">
                        <c:v>78</c:v>
                      </c:pt>
                      <c:pt idx="304">
                        <c:v>79</c:v>
                      </c:pt>
                      <c:pt idx="305">
                        <c:v>79</c:v>
                      </c:pt>
                      <c:pt idx="306">
                        <c:v>79</c:v>
                      </c:pt>
                      <c:pt idx="307">
                        <c:v>79</c:v>
                      </c:pt>
                      <c:pt idx="308">
                        <c:v>79</c:v>
                      </c:pt>
                      <c:pt idx="309">
                        <c:v>79</c:v>
                      </c:pt>
                      <c:pt idx="310">
                        <c:v>79</c:v>
                      </c:pt>
                      <c:pt idx="311">
                        <c:v>79</c:v>
                      </c:pt>
                      <c:pt idx="312">
                        <c:v>79</c:v>
                      </c:pt>
                      <c:pt idx="313">
                        <c:v>79</c:v>
                      </c:pt>
                      <c:pt idx="314">
                        <c:v>79</c:v>
                      </c:pt>
                      <c:pt idx="315">
                        <c:v>79</c:v>
                      </c:pt>
                      <c:pt idx="316">
                        <c:v>79</c:v>
                      </c:pt>
                      <c:pt idx="317">
                        <c:v>79</c:v>
                      </c:pt>
                      <c:pt idx="318">
                        <c:v>79</c:v>
                      </c:pt>
                      <c:pt idx="319">
                        <c:v>79</c:v>
                      </c:pt>
                      <c:pt idx="320">
                        <c:v>79</c:v>
                      </c:pt>
                      <c:pt idx="321">
                        <c:v>79</c:v>
                      </c:pt>
                      <c:pt idx="322">
                        <c:v>79</c:v>
                      </c:pt>
                      <c:pt idx="323">
                        <c:v>79</c:v>
                      </c:pt>
                      <c:pt idx="324">
                        <c:v>79</c:v>
                      </c:pt>
                      <c:pt idx="325">
                        <c:v>79</c:v>
                      </c:pt>
                      <c:pt idx="326">
                        <c:v>79</c:v>
                      </c:pt>
                      <c:pt idx="327">
                        <c:v>79</c:v>
                      </c:pt>
                      <c:pt idx="328">
                        <c:v>79</c:v>
                      </c:pt>
                      <c:pt idx="329">
                        <c:v>79</c:v>
                      </c:pt>
                      <c:pt idx="330">
                        <c:v>79</c:v>
                      </c:pt>
                      <c:pt idx="331">
                        <c:v>79</c:v>
                      </c:pt>
                      <c:pt idx="332">
                        <c:v>79</c:v>
                      </c:pt>
                      <c:pt idx="333">
                        <c:v>79</c:v>
                      </c:pt>
                      <c:pt idx="334">
                        <c:v>79</c:v>
                      </c:pt>
                      <c:pt idx="335">
                        <c:v>79</c:v>
                      </c:pt>
                      <c:pt idx="336">
                        <c:v>79</c:v>
                      </c:pt>
                      <c:pt idx="337">
                        <c:v>79</c:v>
                      </c:pt>
                      <c:pt idx="338">
                        <c:v>79</c:v>
                      </c:pt>
                      <c:pt idx="339">
                        <c:v>80</c:v>
                      </c:pt>
                      <c:pt idx="340">
                        <c:v>83</c:v>
                      </c:pt>
                      <c:pt idx="341">
                        <c:v>83</c:v>
                      </c:pt>
                      <c:pt idx="342">
                        <c:v>84</c:v>
                      </c:pt>
                      <c:pt idx="343">
                        <c:v>84</c:v>
                      </c:pt>
                      <c:pt idx="344">
                        <c:v>84</c:v>
                      </c:pt>
                      <c:pt idx="345">
                        <c:v>84</c:v>
                      </c:pt>
                      <c:pt idx="346">
                        <c:v>84</c:v>
                      </c:pt>
                      <c:pt idx="347">
                        <c:v>84</c:v>
                      </c:pt>
                      <c:pt idx="348">
                        <c:v>84</c:v>
                      </c:pt>
                      <c:pt idx="349">
                        <c:v>84</c:v>
                      </c:pt>
                      <c:pt idx="350">
                        <c:v>84</c:v>
                      </c:pt>
                      <c:pt idx="351">
                        <c:v>84</c:v>
                      </c:pt>
                      <c:pt idx="352">
                        <c:v>84</c:v>
                      </c:pt>
                      <c:pt idx="353">
                        <c:v>84</c:v>
                      </c:pt>
                      <c:pt idx="354">
                        <c:v>84</c:v>
                      </c:pt>
                      <c:pt idx="355">
                        <c:v>84</c:v>
                      </c:pt>
                      <c:pt idx="356">
                        <c:v>84</c:v>
                      </c:pt>
                      <c:pt idx="357">
                        <c:v>84</c:v>
                      </c:pt>
                      <c:pt idx="358">
                        <c:v>84</c:v>
                      </c:pt>
                      <c:pt idx="359">
                        <c:v>84</c:v>
                      </c:pt>
                      <c:pt idx="360">
                        <c:v>84</c:v>
                      </c:pt>
                      <c:pt idx="361">
                        <c:v>84</c:v>
                      </c:pt>
                      <c:pt idx="362">
                        <c:v>84</c:v>
                      </c:pt>
                      <c:pt idx="363">
                        <c:v>84</c:v>
                      </c:pt>
                      <c:pt idx="364">
                        <c:v>84</c:v>
                      </c:pt>
                      <c:pt idx="365">
                        <c:v>84</c:v>
                      </c:pt>
                      <c:pt idx="366">
                        <c:v>84</c:v>
                      </c:pt>
                      <c:pt idx="367">
                        <c:v>84</c:v>
                      </c:pt>
                      <c:pt idx="368">
                        <c:v>84</c:v>
                      </c:pt>
                      <c:pt idx="369">
                        <c:v>84</c:v>
                      </c:pt>
                      <c:pt idx="370">
                        <c:v>84</c:v>
                      </c:pt>
                      <c:pt idx="371">
                        <c:v>84</c:v>
                      </c:pt>
                      <c:pt idx="372">
                        <c:v>84</c:v>
                      </c:pt>
                      <c:pt idx="373">
                        <c:v>84</c:v>
                      </c:pt>
                      <c:pt idx="374">
                        <c:v>84</c:v>
                      </c:pt>
                      <c:pt idx="375">
                        <c:v>84</c:v>
                      </c:pt>
                      <c:pt idx="376">
                        <c:v>84</c:v>
                      </c:pt>
                      <c:pt idx="377">
                        <c:v>84</c:v>
                      </c:pt>
                      <c:pt idx="378">
                        <c:v>84</c:v>
                      </c:pt>
                      <c:pt idx="379">
                        <c:v>84</c:v>
                      </c:pt>
                      <c:pt idx="380">
                        <c:v>84</c:v>
                      </c:pt>
                      <c:pt idx="381">
                        <c:v>84</c:v>
                      </c:pt>
                      <c:pt idx="382">
                        <c:v>84</c:v>
                      </c:pt>
                      <c:pt idx="383">
                        <c:v>84</c:v>
                      </c:pt>
                      <c:pt idx="384">
                        <c:v>84</c:v>
                      </c:pt>
                      <c:pt idx="385">
                        <c:v>84</c:v>
                      </c:pt>
                      <c:pt idx="386">
                        <c:v>100</c:v>
                      </c:pt>
                      <c:pt idx="387">
                        <c:v>100</c:v>
                      </c:pt>
                      <c:pt idx="388">
                        <c:v>100</c:v>
                      </c:pt>
                      <c:pt idx="389">
                        <c:v>100</c:v>
                      </c:pt>
                      <c:pt idx="390">
                        <c:v>100</c:v>
                      </c:pt>
                      <c:pt idx="391">
                        <c:v>100</c:v>
                      </c:pt>
                      <c:pt idx="392">
                        <c:v>100</c:v>
                      </c:pt>
                      <c:pt idx="393">
                        <c:v>100</c:v>
                      </c:pt>
                      <c:pt idx="394">
                        <c:v>100</c:v>
                      </c:pt>
                      <c:pt idx="395">
                        <c:v>100</c:v>
                      </c:pt>
                      <c:pt idx="396">
                        <c:v>100</c:v>
                      </c:pt>
                      <c:pt idx="397">
                        <c:v>100</c:v>
                      </c:pt>
                      <c:pt idx="398">
                        <c:v>100</c:v>
                      </c:pt>
                      <c:pt idx="399">
                        <c:v>100</c:v>
                      </c:pt>
                      <c:pt idx="400">
                        <c:v>158</c:v>
                      </c:pt>
                      <c:pt idx="401">
                        <c:v>159</c:v>
                      </c:pt>
                      <c:pt idx="402">
                        <c:v>174</c:v>
                      </c:pt>
                      <c:pt idx="403">
                        <c:v>174</c:v>
                      </c:pt>
                      <c:pt idx="404">
                        <c:v>174</c:v>
                      </c:pt>
                      <c:pt idx="405">
                        <c:v>174</c:v>
                      </c:pt>
                      <c:pt idx="406">
                        <c:v>174</c:v>
                      </c:pt>
                      <c:pt idx="407">
                        <c:v>174</c:v>
                      </c:pt>
                      <c:pt idx="408">
                        <c:v>174</c:v>
                      </c:pt>
                      <c:pt idx="409">
                        <c:v>174</c:v>
                      </c:pt>
                      <c:pt idx="410">
                        <c:v>174</c:v>
                      </c:pt>
                      <c:pt idx="411">
                        <c:v>176</c:v>
                      </c:pt>
                      <c:pt idx="412">
                        <c:v>176</c:v>
                      </c:pt>
                      <c:pt idx="413">
                        <c:v>176</c:v>
                      </c:pt>
                      <c:pt idx="414">
                        <c:v>176</c:v>
                      </c:pt>
                      <c:pt idx="415">
                        <c:v>176</c:v>
                      </c:pt>
                      <c:pt idx="416">
                        <c:v>176</c:v>
                      </c:pt>
                      <c:pt idx="417">
                        <c:v>176</c:v>
                      </c:pt>
                      <c:pt idx="418">
                        <c:v>177</c:v>
                      </c:pt>
                      <c:pt idx="419">
                        <c:v>177</c:v>
                      </c:pt>
                      <c:pt idx="420">
                        <c:v>177</c:v>
                      </c:pt>
                      <c:pt idx="421">
                        <c:v>177</c:v>
                      </c:pt>
                      <c:pt idx="422">
                        <c:v>177</c:v>
                      </c:pt>
                      <c:pt idx="423">
                        <c:v>180</c:v>
                      </c:pt>
                      <c:pt idx="424">
                        <c:v>182</c:v>
                      </c:pt>
                      <c:pt idx="425">
                        <c:v>183</c:v>
                      </c:pt>
                      <c:pt idx="426">
                        <c:v>183</c:v>
                      </c:pt>
                      <c:pt idx="427">
                        <c:v>183</c:v>
                      </c:pt>
                      <c:pt idx="428">
                        <c:v>186</c:v>
                      </c:pt>
                      <c:pt idx="429">
                        <c:v>192</c:v>
                      </c:pt>
                      <c:pt idx="430">
                        <c:v>193</c:v>
                      </c:pt>
                      <c:pt idx="431">
                        <c:v>193</c:v>
                      </c:pt>
                      <c:pt idx="432">
                        <c:v>195</c:v>
                      </c:pt>
                      <c:pt idx="433">
                        <c:v>195</c:v>
                      </c:pt>
                      <c:pt idx="434">
                        <c:v>195</c:v>
                      </c:pt>
                      <c:pt idx="435">
                        <c:v>195</c:v>
                      </c:pt>
                      <c:pt idx="436">
                        <c:v>195</c:v>
                      </c:pt>
                      <c:pt idx="437">
                        <c:v>195</c:v>
                      </c:pt>
                      <c:pt idx="438">
                        <c:v>195</c:v>
                      </c:pt>
                      <c:pt idx="439">
                        <c:v>195</c:v>
                      </c:pt>
                      <c:pt idx="440">
                        <c:v>195</c:v>
                      </c:pt>
                      <c:pt idx="441">
                        <c:v>195</c:v>
                      </c:pt>
                      <c:pt idx="442">
                        <c:v>195</c:v>
                      </c:pt>
                      <c:pt idx="443">
                        <c:v>195</c:v>
                      </c:pt>
                      <c:pt idx="444">
                        <c:v>195</c:v>
                      </c:pt>
                      <c:pt idx="445">
                        <c:v>195</c:v>
                      </c:pt>
                      <c:pt idx="446">
                        <c:v>195</c:v>
                      </c:pt>
                      <c:pt idx="447">
                        <c:v>195</c:v>
                      </c:pt>
                      <c:pt idx="448">
                        <c:v>195</c:v>
                      </c:pt>
                      <c:pt idx="449">
                        <c:v>195</c:v>
                      </c:pt>
                      <c:pt idx="450">
                        <c:v>195</c:v>
                      </c:pt>
                      <c:pt idx="451">
                        <c:v>195</c:v>
                      </c:pt>
                      <c:pt idx="452">
                        <c:v>195</c:v>
                      </c:pt>
                      <c:pt idx="453">
                        <c:v>195</c:v>
                      </c:pt>
                      <c:pt idx="454">
                        <c:v>195</c:v>
                      </c:pt>
                      <c:pt idx="455">
                        <c:v>195</c:v>
                      </c:pt>
                      <c:pt idx="456">
                        <c:v>195</c:v>
                      </c:pt>
                      <c:pt idx="457">
                        <c:v>195</c:v>
                      </c:pt>
                      <c:pt idx="458">
                        <c:v>195</c:v>
                      </c:pt>
                      <c:pt idx="459">
                        <c:v>195</c:v>
                      </c:pt>
                      <c:pt idx="460">
                        <c:v>195</c:v>
                      </c:pt>
                      <c:pt idx="461">
                        <c:v>195</c:v>
                      </c:pt>
                      <c:pt idx="462">
                        <c:v>195</c:v>
                      </c:pt>
                      <c:pt idx="463">
                        <c:v>195</c:v>
                      </c:pt>
                      <c:pt idx="464">
                        <c:v>195</c:v>
                      </c:pt>
                      <c:pt idx="465">
                        <c:v>195</c:v>
                      </c:pt>
                      <c:pt idx="466">
                        <c:v>195</c:v>
                      </c:pt>
                      <c:pt idx="467">
                        <c:v>195</c:v>
                      </c:pt>
                      <c:pt idx="468">
                        <c:v>195</c:v>
                      </c:pt>
                      <c:pt idx="469">
                        <c:v>195</c:v>
                      </c:pt>
                      <c:pt idx="470">
                        <c:v>195</c:v>
                      </c:pt>
                      <c:pt idx="471">
                        <c:v>195</c:v>
                      </c:pt>
                      <c:pt idx="472">
                        <c:v>195</c:v>
                      </c:pt>
                      <c:pt idx="473">
                        <c:v>195</c:v>
                      </c:pt>
                      <c:pt idx="474">
                        <c:v>195</c:v>
                      </c:pt>
                      <c:pt idx="475">
                        <c:v>195</c:v>
                      </c:pt>
                      <c:pt idx="476">
                        <c:v>195</c:v>
                      </c:pt>
                      <c:pt idx="477">
                        <c:v>195</c:v>
                      </c:pt>
                      <c:pt idx="478">
                        <c:v>195</c:v>
                      </c:pt>
                      <c:pt idx="479">
                        <c:v>195</c:v>
                      </c:pt>
                      <c:pt idx="480">
                        <c:v>195</c:v>
                      </c:pt>
                      <c:pt idx="481">
                        <c:v>195</c:v>
                      </c:pt>
                      <c:pt idx="482">
                        <c:v>195</c:v>
                      </c:pt>
                      <c:pt idx="483">
                        <c:v>195</c:v>
                      </c:pt>
                      <c:pt idx="484">
                        <c:v>195</c:v>
                      </c:pt>
                      <c:pt idx="485">
                        <c:v>195</c:v>
                      </c:pt>
                      <c:pt idx="486">
                        <c:v>196</c:v>
                      </c:pt>
                      <c:pt idx="487">
                        <c:v>196</c:v>
                      </c:pt>
                      <c:pt idx="488">
                        <c:v>196</c:v>
                      </c:pt>
                      <c:pt idx="489">
                        <c:v>196</c:v>
                      </c:pt>
                      <c:pt idx="490">
                        <c:v>196</c:v>
                      </c:pt>
                      <c:pt idx="491">
                        <c:v>196</c:v>
                      </c:pt>
                      <c:pt idx="492">
                        <c:v>196</c:v>
                      </c:pt>
                      <c:pt idx="493">
                        <c:v>196</c:v>
                      </c:pt>
                      <c:pt idx="494">
                        <c:v>196</c:v>
                      </c:pt>
                      <c:pt idx="495">
                        <c:v>196</c:v>
                      </c:pt>
                      <c:pt idx="496">
                        <c:v>196</c:v>
                      </c:pt>
                      <c:pt idx="497">
                        <c:v>196</c:v>
                      </c:pt>
                      <c:pt idx="498">
                        <c:v>196</c:v>
                      </c:pt>
                      <c:pt idx="499">
                        <c:v>196</c:v>
                      </c:pt>
                      <c:pt idx="500">
                        <c:v>196</c:v>
                      </c:pt>
                      <c:pt idx="501">
                        <c:v>196</c:v>
                      </c:pt>
                      <c:pt idx="502">
                        <c:v>196</c:v>
                      </c:pt>
                      <c:pt idx="503">
                        <c:v>196</c:v>
                      </c:pt>
                      <c:pt idx="504">
                        <c:v>196</c:v>
                      </c:pt>
                      <c:pt idx="505">
                        <c:v>196</c:v>
                      </c:pt>
                      <c:pt idx="506">
                        <c:v>196</c:v>
                      </c:pt>
                      <c:pt idx="507">
                        <c:v>196</c:v>
                      </c:pt>
                      <c:pt idx="508">
                        <c:v>196</c:v>
                      </c:pt>
                      <c:pt idx="509">
                        <c:v>196</c:v>
                      </c:pt>
                      <c:pt idx="510">
                        <c:v>196</c:v>
                      </c:pt>
                      <c:pt idx="511">
                        <c:v>196</c:v>
                      </c:pt>
                      <c:pt idx="512">
                        <c:v>196</c:v>
                      </c:pt>
                      <c:pt idx="513">
                        <c:v>196</c:v>
                      </c:pt>
                      <c:pt idx="514">
                        <c:v>196</c:v>
                      </c:pt>
                      <c:pt idx="515">
                        <c:v>196</c:v>
                      </c:pt>
                      <c:pt idx="516">
                        <c:v>196</c:v>
                      </c:pt>
                      <c:pt idx="517">
                        <c:v>196</c:v>
                      </c:pt>
                      <c:pt idx="518">
                        <c:v>196</c:v>
                      </c:pt>
                      <c:pt idx="519">
                        <c:v>196</c:v>
                      </c:pt>
                      <c:pt idx="520">
                        <c:v>196</c:v>
                      </c:pt>
                      <c:pt idx="521">
                        <c:v>197</c:v>
                      </c:pt>
                      <c:pt idx="522">
                        <c:v>197</c:v>
                      </c:pt>
                      <c:pt idx="523">
                        <c:v>197</c:v>
                      </c:pt>
                      <c:pt idx="524">
                        <c:v>197</c:v>
                      </c:pt>
                      <c:pt idx="525">
                        <c:v>197</c:v>
                      </c:pt>
                      <c:pt idx="526">
                        <c:v>197</c:v>
                      </c:pt>
                      <c:pt idx="527">
                        <c:v>197</c:v>
                      </c:pt>
                      <c:pt idx="528">
                        <c:v>197</c:v>
                      </c:pt>
                      <c:pt idx="529">
                        <c:v>197</c:v>
                      </c:pt>
                      <c:pt idx="530">
                        <c:v>197</c:v>
                      </c:pt>
                      <c:pt idx="531">
                        <c:v>197</c:v>
                      </c:pt>
                      <c:pt idx="532">
                        <c:v>197</c:v>
                      </c:pt>
                      <c:pt idx="533">
                        <c:v>197</c:v>
                      </c:pt>
                      <c:pt idx="534">
                        <c:v>197</c:v>
                      </c:pt>
                      <c:pt idx="535">
                        <c:v>197</c:v>
                      </c:pt>
                      <c:pt idx="536">
                        <c:v>197</c:v>
                      </c:pt>
                      <c:pt idx="537">
                        <c:v>197</c:v>
                      </c:pt>
                      <c:pt idx="538">
                        <c:v>197</c:v>
                      </c:pt>
                      <c:pt idx="539">
                        <c:v>197</c:v>
                      </c:pt>
                      <c:pt idx="540">
                        <c:v>197</c:v>
                      </c:pt>
                      <c:pt idx="541">
                        <c:v>197</c:v>
                      </c:pt>
                      <c:pt idx="542">
                        <c:v>197</c:v>
                      </c:pt>
                      <c:pt idx="543">
                        <c:v>197</c:v>
                      </c:pt>
                      <c:pt idx="544">
                        <c:v>197</c:v>
                      </c:pt>
                      <c:pt idx="545">
                        <c:v>197</c:v>
                      </c:pt>
                      <c:pt idx="546">
                        <c:v>197</c:v>
                      </c:pt>
                      <c:pt idx="547">
                        <c:v>198</c:v>
                      </c:pt>
                      <c:pt idx="548">
                        <c:v>198</c:v>
                      </c:pt>
                      <c:pt idx="549">
                        <c:v>198</c:v>
                      </c:pt>
                      <c:pt idx="550">
                        <c:v>198</c:v>
                      </c:pt>
                      <c:pt idx="551">
                        <c:v>198</c:v>
                      </c:pt>
                      <c:pt idx="552">
                        <c:v>198</c:v>
                      </c:pt>
                      <c:pt idx="553">
                        <c:v>198</c:v>
                      </c:pt>
                      <c:pt idx="554">
                        <c:v>198</c:v>
                      </c:pt>
                      <c:pt idx="555">
                        <c:v>198</c:v>
                      </c:pt>
                      <c:pt idx="556">
                        <c:v>198</c:v>
                      </c:pt>
                      <c:pt idx="557">
                        <c:v>198</c:v>
                      </c:pt>
                      <c:pt idx="558">
                        <c:v>198</c:v>
                      </c:pt>
                      <c:pt idx="559">
                        <c:v>198</c:v>
                      </c:pt>
                      <c:pt idx="560">
                        <c:v>198</c:v>
                      </c:pt>
                      <c:pt idx="561">
                        <c:v>198</c:v>
                      </c:pt>
                      <c:pt idx="562">
                        <c:v>198</c:v>
                      </c:pt>
                      <c:pt idx="563">
                        <c:v>198</c:v>
                      </c:pt>
                      <c:pt idx="564">
                        <c:v>198</c:v>
                      </c:pt>
                      <c:pt idx="565">
                        <c:v>198</c:v>
                      </c:pt>
                      <c:pt idx="566">
                        <c:v>198</c:v>
                      </c:pt>
                      <c:pt idx="567">
                        <c:v>198</c:v>
                      </c:pt>
                      <c:pt idx="568">
                        <c:v>198</c:v>
                      </c:pt>
                      <c:pt idx="569">
                        <c:v>198</c:v>
                      </c:pt>
                      <c:pt idx="570">
                        <c:v>198</c:v>
                      </c:pt>
                      <c:pt idx="571">
                        <c:v>198</c:v>
                      </c:pt>
                      <c:pt idx="572">
                        <c:v>198</c:v>
                      </c:pt>
                      <c:pt idx="573">
                        <c:v>198</c:v>
                      </c:pt>
                      <c:pt idx="574">
                        <c:v>198</c:v>
                      </c:pt>
                      <c:pt idx="575">
                        <c:v>198</c:v>
                      </c:pt>
                      <c:pt idx="576">
                        <c:v>198</c:v>
                      </c:pt>
                      <c:pt idx="577">
                        <c:v>198</c:v>
                      </c:pt>
                      <c:pt idx="578">
                        <c:v>199</c:v>
                      </c:pt>
                      <c:pt idx="579">
                        <c:v>199</c:v>
                      </c:pt>
                      <c:pt idx="580">
                        <c:v>199</c:v>
                      </c:pt>
                      <c:pt idx="581">
                        <c:v>199</c:v>
                      </c:pt>
                      <c:pt idx="582">
                        <c:v>199</c:v>
                      </c:pt>
                      <c:pt idx="583">
                        <c:v>199</c:v>
                      </c:pt>
                      <c:pt idx="584">
                        <c:v>199</c:v>
                      </c:pt>
                      <c:pt idx="585">
                        <c:v>199</c:v>
                      </c:pt>
                      <c:pt idx="586">
                        <c:v>199</c:v>
                      </c:pt>
                      <c:pt idx="587">
                        <c:v>199</c:v>
                      </c:pt>
                      <c:pt idx="588">
                        <c:v>199</c:v>
                      </c:pt>
                      <c:pt idx="589">
                        <c:v>199</c:v>
                      </c:pt>
                      <c:pt idx="590">
                        <c:v>199</c:v>
                      </c:pt>
                      <c:pt idx="591">
                        <c:v>199</c:v>
                      </c:pt>
                      <c:pt idx="592">
                        <c:v>199</c:v>
                      </c:pt>
                      <c:pt idx="593">
                        <c:v>199</c:v>
                      </c:pt>
                      <c:pt idx="594">
                        <c:v>199</c:v>
                      </c:pt>
                      <c:pt idx="595">
                        <c:v>199</c:v>
                      </c:pt>
                      <c:pt idx="596">
                        <c:v>199</c:v>
                      </c:pt>
                      <c:pt idx="597">
                        <c:v>199</c:v>
                      </c:pt>
                      <c:pt idx="598">
                        <c:v>199</c:v>
                      </c:pt>
                      <c:pt idx="599">
                        <c:v>199</c:v>
                      </c:pt>
                      <c:pt idx="600">
                        <c:v>199</c:v>
                      </c:pt>
                      <c:pt idx="601">
                        <c:v>199</c:v>
                      </c:pt>
                      <c:pt idx="602">
                        <c:v>199</c:v>
                      </c:pt>
                      <c:pt idx="603">
                        <c:v>199</c:v>
                      </c:pt>
                      <c:pt idx="604">
                        <c:v>199</c:v>
                      </c:pt>
                      <c:pt idx="605">
                        <c:v>199</c:v>
                      </c:pt>
                      <c:pt idx="606">
                        <c:v>199</c:v>
                      </c:pt>
                      <c:pt idx="607">
                        <c:v>199</c:v>
                      </c:pt>
                      <c:pt idx="608">
                        <c:v>199</c:v>
                      </c:pt>
                      <c:pt idx="609">
                        <c:v>199</c:v>
                      </c:pt>
                      <c:pt idx="610">
                        <c:v>199</c:v>
                      </c:pt>
                      <c:pt idx="611">
                        <c:v>199</c:v>
                      </c:pt>
                      <c:pt idx="612">
                        <c:v>199</c:v>
                      </c:pt>
                      <c:pt idx="613">
                        <c:v>199</c:v>
                      </c:pt>
                      <c:pt idx="614">
                        <c:v>199</c:v>
                      </c:pt>
                      <c:pt idx="615">
                        <c:v>199</c:v>
                      </c:pt>
                      <c:pt idx="616">
                        <c:v>199</c:v>
                      </c:pt>
                      <c:pt idx="617">
                        <c:v>199</c:v>
                      </c:pt>
                      <c:pt idx="618">
                        <c:v>199</c:v>
                      </c:pt>
                      <c:pt idx="619">
                        <c:v>199</c:v>
                      </c:pt>
                      <c:pt idx="620">
                        <c:v>199</c:v>
                      </c:pt>
                      <c:pt idx="621">
                        <c:v>199</c:v>
                      </c:pt>
                      <c:pt idx="622">
                        <c:v>199</c:v>
                      </c:pt>
                      <c:pt idx="623">
                        <c:v>199</c:v>
                      </c:pt>
                      <c:pt idx="624">
                        <c:v>199</c:v>
                      </c:pt>
                      <c:pt idx="625">
                        <c:v>199</c:v>
                      </c:pt>
                      <c:pt idx="626">
                        <c:v>199</c:v>
                      </c:pt>
                      <c:pt idx="627">
                        <c:v>199</c:v>
                      </c:pt>
                      <c:pt idx="628">
                        <c:v>199</c:v>
                      </c:pt>
                      <c:pt idx="629">
                        <c:v>199</c:v>
                      </c:pt>
                      <c:pt idx="630">
                        <c:v>199</c:v>
                      </c:pt>
                      <c:pt idx="631">
                        <c:v>199</c:v>
                      </c:pt>
                      <c:pt idx="632">
                        <c:v>215</c:v>
                      </c:pt>
                      <c:pt idx="633">
                        <c:v>216</c:v>
                      </c:pt>
                      <c:pt idx="634">
                        <c:v>216</c:v>
                      </c:pt>
                      <c:pt idx="635">
                        <c:v>216</c:v>
                      </c:pt>
                      <c:pt idx="636">
                        <c:v>216</c:v>
                      </c:pt>
                      <c:pt idx="637">
                        <c:v>216</c:v>
                      </c:pt>
                      <c:pt idx="638">
                        <c:v>216</c:v>
                      </c:pt>
                      <c:pt idx="639">
                        <c:v>216</c:v>
                      </c:pt>
                      <c:pt idx="640">
                        <c:v>216</c:v>
                      </c:pt>
                      <c:pt idx="641">
                        <c:v>216</c:v>
                      </c:pt>
                      <c:pt idx="642">
                        <c:v>216</c:v>
                      </c:pt>
                      <c:pt idx="643">
                        <c:v>216</c:v>
                      </c:pt>
                      <c:pt idx="644">
                        <c:v>216</c:v>
                      </c:pt>
                      <c:pt idx="645">
                        <c:v>216</c:v>
                      </c:pt>
                      <c:pt idx="646">
                        <c:v>216</c:v>
                      </c:pt>
                      <c:pt idx="647">
                        <c:v>216</c:v>
                      </c:pt>
                      <c:pt idx="648">
                        <c:v>216</c:v>
                      </c:pt>
                      <c:pt idx="649">
                        <c:v>216</c:v>
                      </c:pt>
                      <c:pt idx="650">
                        <c:v>216</c:v>
                      </c:pt>
                      <c:pt idx="651">
                        <c:v>216</c:v>
                      </c:pt>
                      <c:pt idx="652">
                        <c:v>216</c:v>
                      </c:pt>
                      <c:pt idx="653">
                        <c:v>216</c:v>
                      </c:pt>
                      <c:pt idx="654">
                        <c:v>216</c:v>
                      </c:pt>
                      <c:pt idx="655">
                        <c:v>216</c:v>
                      </c:pt>
                      <c:pt idx="656">
                        <c:v>216</c:v>
                      </c:pt>
                      <c:pt idx="657">
                        <c:v>216</c:v>
                      </c:pt>
                      <c:pt idx="658">
                        <c:v>216</c:v>
                      </c:pt>
                      <c:pt idx="659">
                        <c:v>216</c:v>
                      </c:pt>
                      <c:pt idx="660">
                        <c:v>216</c:v>
                      </c:pt>
                      <c:pt idx="661">
                        <c:v>216</c:v>
                      </c:pt>
                      <c:pt idx="662">
                        <c:v>216</c:v>
                      </c:pt>
                      <c:pt idx="663">
                        <c:v>216</c:v>
                      </c:pt>
                      <c:pt idx="664">
                        <c:v>216</c:v>
                      </c:pt>
                      <c:pt idx="665">
                        <c:v>216</c:v>
                      </c:pt>
                      <c:pt idx="666">
                        <c:v>216</c:v>
                      </c:pt>
                      <c:pt idx="667">
                        <c:v>216</c:v>
                      </c:pt>
                      <c:pt idx="668">
                        <c:v>216</c:v>
                      </c:pt>
                      <c:pt idx="669">
                        <c:v>216</c:v>
                      </c:pt>
                      <c:pt idx="670">
                        <c:v>216</c:v>
                      </c:pt>
                      <c:pt idx="671">
                        <c:v>216</c:v>
                      </c:pt>
                      <c:pt idx="672">
                        <c:v>216</c:v>
                      </c:pt>
                      <c:pt idx="673">
                        <c:v>216</c:v>
                      </c:pt>
                      <c:pt idx="674">
                        <c:v>216</c:v>
                      </c:pt>
                      <c:pt idx="675">
                        <c:v>216</c:v>
                      </c:pt>
                      <c:pt idx="676">
                        <c:v>216</c:v>
                      </c:pt>
                      <c:pt idx="677">
                        <c:v>216</c:v>
                      </c:pt>
                      <c:pt idx="678">
                        <c:v>216</c:v>
                      </c:pt>
                      <c:pt idx="679">
                        <c:v>216</c:v>
                      </c:pt>
                      <c:pt idx="680">
                        <c:v>216</c:v>
                      </c:pt>
                      <c:pt idx="681">
                        <c:v>216</c:v>
                      </c:pt>
                      <c:pt idx="682">
                        <c:v>216</c:v>
                      </c:pt>
                      <c:pt idx="683">
                        <c:v>216</c:v>
                      </c:pt>
                      <c:pt idx="684">
                        <c:v>216</c:v>
                      </c:pt>
                      <c:pt idx="685">
                        <c:v>216</c:v>
                      </c:pt>
                      <c:pt idx="686">
                        <c:v>216</c:v>
                      </c:pt>
                      <c:pt idx="687">
                        <c:v>216</c:v>
                      </c:pt>
                      <c:pt idx="688">
                        <c:v>216</c:v>
                      </c:pt>
                      <c:pt idx="689">
                        <c:v>216</c:v>
                      </c:pt>
                      <c:pt idx="690">
                        <c:v>216</c:v>
                      </c:pt>
                      <c:pt idx="691">
                        <c:v>216</c:v>
                      </c:pt>
                      <c:pt idx="692">
                        <c:v>216</c:v>
                      </c:pt>
                      <c:pt idx="693">
                        <c:v>216</c:v>
                      </c:pt>
                      <c:pt idx="694">
                        <c:v>216</c:v>
                      </c:pt>
                      <c:pt idx="695">
                        <c:v>216</c:v>
                      </c:pt>
                      <c:pt idx="696">
                        <c:v>216</c:v>
                      </c:pt>
                      <c:pt idx="697">
                        <c:v>216</c:v>
                      </c:pt>
                      <c:pt idx="698">
                        <c:v>216</c:v>
                      </c:pt>
                      <c:pt idx="699">
                        <c:v>216</c:v>
                      </c:pt>
                      <c:pt idx="700">
                        <c:v>216</c:v>
                      </c:pt>
                      <c:pt idx="701">
                        <c:v>216</c:v>
                      </c:pt>
                      <c:pt idx="702">
                        <c:v>216</c:v>
                      </c:pt>
                      <c:pt idx="703">
                        <c:v>216</c:v>
                      </c:pt>
                      <c:pt idx="704">
                        <c:v>216</c:v>
                      </c:pt>
                      <c:pt idx="705">
                        <c:v>216</c:v>
                      </c:pt>
                      <c:pt idx="706">
                        <c:v>216</c:v>
                      </c:pt>
                      <c:pt idx="707">
                        <c:v>216</c:v>
                      </c:pt>
                      <c:pt idx="708">
                        <c:v>216</c:v>
                      </c:pt>
                      <c:pt idx="709">
                        <c:v>216</c:v>
                      </c:pt>
                      <c:pt idx="710">
                        <c:v>216</c:v>
                      </c:pt>
                      <c:pt idx="711">
                        <c:v>216</c:v>
                      </c:pt>
                      <c:pt idx="712">
                        <c:v>216</c:v>
                      </c:pt>
                      <c:pt idx="713">
                        <c:v>216</c:v>
                      </c:pt>
                      <c:pt idx="714">
                        <c:v>216</c:v>
                      </c:pt>
                      <c:pt idx="715">
                        <c:v>216</c:v>
                      </c:pt>
                      <c:pt idx="716">
                        <c:v>216</c:v>
                      </c:pt>
                      <c:pt idx="717">
                        <c:v>216</c:v>
                      </c:pt>
                      <c:pt idx="718">
                        <c:v>216</c:v>
                      </c:pt>
                      <c:pt idx="719">
                        <c:v>216</c:v>
                      </c:pt>
                      <c:pt idx="720">
                        <c:v>216</c:v>
                      </c:pt>
                      <c:pt idx="721">
                        <c:v>216</c:v>
                      </c:pt>
                      <c:pt idx="722">
                        <c:v>216</c:v>
                      </c:pt>
                      <c:pt idx="723">
                        <c:v>216</c:v>
                      </c:pt>
                      <c:pt idx="724">
                        <c:v>216</c:v>
                      </c:pt>
                      <c:pt idx="725">
                        <c:v>216</c:v>
                      </c:pt>
                      <c:pt idx="726">
                        <c:v>216</c:v>
                      </c:pt>
                      <c:pt idx="727">
                        <c:v>216</c:v>
                      </c:pt>
                      <c:pt idx="728">
                        <c:v>216</c:v>
                      </c:pt>
                      <c:pt idx="729">
                        <c:v>216</c:v>
                      </c:pt>
                      <c:pt idx="730">
                        <c:v>216</c:v>
                      </c:pt>
                      <c:pt idx="731">
                        <c:v>216</c:v>
                      </c:pt>
                      <c:pt idx="732">
                        <c:v>216</c:v>
                      </c:pt>
                      <c:pt idx="733">
                        <c:v>216</c:v>
                      </c:pt>
                      <c:pt idx="734">
                        <c:v>216</c:v>
                      </c:pt>
                      <c:pt idx="735">
                        <c:v>216</c:v>
                      </c:pt>
                      <c:pt idx="736">
                        <c:v>216</c:v>
                      </c:pt>
                      <c:pt idx="737">
                        <c:v>216</c:v>
                      </c:pt>
                      <c:pt idx="738">
                        <c:v>216</c:v>
                      </c:pt>
                      <c:pt idx="739">
                        <c:v>216</c:v>
                      </c:pt>
                      <c:pt idx="740">
                        <c:v>216</c:v>
                      </c:pt>
                      <c:pt idx="741">
                        <c:v>216</c:v>
                      </c:pt>
                      <c:pt idx="742">
                        <c:v>216</c:v>
                      </c:pt>
                      <c:pt idx="743">
                        <c:v>221</c:v>
                      </c:pt>
                      <c:pt idx="744">
                        <c:v>231</c:v>
                      </c:pt>
                      <c:pt idx="745">
                        <c:v>238</c:v>
                      </c:pt>
                      <c:pt idx="746">
                        <c:v>238</c:v>
                      </c:pt>
                      <c:pt idx="747">
                        <c:v>238</c:v>
                      </c:pt>
                      <c:pt idx="748">
                        <c:v>238</c:v>
                      </c:pt>
                      <c:pt idx="749">
                        <c:v>238</c:v>
                      </c:pt>
                      <c:pt idx="750">
                        <c:v>238</c:v>
                      </c:pt>
                      <c:pt idx="751">
                        <c:v>238</c:v>
                      </c:pt>
                      <c:pt idx="752">
                        <c:v>238</c:v>
                      </c:pt>
                      <c:pt idx="753">
                        <c:v>238</c:v>
                      </c:pt>
                      <c:pt idx="754">
                        <c:v>238</c:v>
                      </c:pt>
                      <c:pt idx="755">
                        <c:v>238</c:v>
                      </c:pt>
                      <c:pt idx="756">
                        <c:v>238</c:v>
                      </c:pt>
                      <c:pt idx="757">
                        <c:v>238</c:v>
                      </c:pt>
                      <c:pt idx="758">
                        <c:v>244</c:v>
                      </c:pt>
                      <c:pt idx="759">
                        <c:v>247</c:v>
                      </c:pt>
                      <c:pt idx="760">
                        <c:v>248</c:v>
                      </c:pt>
                      <c:pt idx="761">
                        <c:v>250</c:v>
                      </c:pt>
                      <c:pt idx="762">
                        <c:v>250</c:v>
                      </c:pt>
                      <c:pt idx="763">
                        <c:v>250</c:v>
                      </c:pt>
                      <c:pt idx="764">
                        <c:v>251</c:v>
                      </c:pt>
                      <c:pt idx="765">
                        <c:v>253</c:v>
                      </c:pt>
                      <c:pt idx="766">
                        <c:v>253</c:v>
                      </c:pt>
                      <c:pt idx="767">
                        <c:v>255</c:v>
                      </c:pt>
                      <c:pt idx="768">
                        <c:v>255</c:v>
                      </c:pt>
                      <c:pt idx="769">
                        <c:v>255</c:v>
                      </c:pt>
                      <c:pt idx="770">
                        <c:v>255</c:v>
                      </c:pt>
                      <c:pt idx="771">
                        <c:v>255</c:v>
                      </c:pt>
                      <c:pt idx="772">
                        <c:v>258</c:v>
                      </c:pt>
                      <c:pt idx="773">
                        <c:v>270</c:v>
                      </c:pt>
                      <c:pt idx="774">
                        <c:v>326</c:v>
                      </c:pt>
                      <c:pt idx="775">
                        <c:v>343</c:v>
                      </c:pt>
                      <c:pt idx="776">
                        <c:v>343</c:v>
                      </c:pt>
                      <c:pt idx="777">
                        <c:v>343</c:v>
                      </c:pt>
                      <c:pt idx="778">
                        <c:v>343</c:v>
                      </c:pt>
                      <c:pt idx="779">
                        <c:v>344</c:v>
                      </c:pt>
                      <c:pt idx="780">
                        <c:v>344</c:v>
                      </c:pt>
                      <c:pt idx="781">
                        <c:v>344</c:v>
                      </c:pt>
                      <c:pt idx="782">
                        <c:v>345</c:v>
                      </c:pt>
                      <c:pt idx="783">
                        <c:v>345</c:v>
                      </c:pt>
                      <c:pt idx="784">
                        <c:v>345</c:v>
                      </c:pt>
                      <c:pt idx="785">
                        <c:v>345</c:v>
                      </c:pt>
                      <c:pt idx="786">
                        <c:v>345</c:v>
                      </c:pt>
                      <c:pt idx="787">
                        <c:v>345</c:v>
                      </c:pt>
                      <c:pt idx="788">
                        <c:v>345</c:v>
                      </c:pt>
                      <c:pt idx="789">
                        <c:v>345</c:v>
                      </c:pt>
                      <c:pt idx="790">
                        <c:v>345</c:v>
                      </c:pt>
                      <c:pt idx="791">
                        <c:v>345</c:v>
                      </c:pt>
                      <c:pt idx="792">
                        <c:v>345</c:v>
                      </c:pt>
                      <c:pt idx="793">
                        <c:v>345</c:v>
                      </c:pt>
                      <c:pt idx="794">
                        <c:v>345</c:v>
                      </c:pt>
                      <c:pt idx="795">
                        <c:v>345</c:v>
                      </c:pt>
                      <c:pt idx="796">
                        <c:v>345</c:v>
                      </c:pt>
                      <c:pt idx="797">
                        <c:v>345</c:v>
                      </c:pt>
                      <c:pt idx="798">
                        <c:v>345</c:v>
                      </c:pt>
                      <c:pt idx="799">
                        <c:v>345</c:v>
                      </c:pt>
                      <c:pt idx="800">
                        <c:v>345</c:v>
                      </c:pt>
                      <c:pt idx="801">
                        <c:v>345</c:v>
                      </c:pt>
                      <c:pt idx="802">
                        <c:v>346</c:v>
                      </c:pt>
                      <c:pt idx="803">
                        <c:v>355</c:v>
                      </c:pt>
                      <c:pt idx="804">
                        <c:v>355</c:v>
                      </c:pt>
                      <c:pt idx="805">
                        <c:v>355</c:v>
                      </c:pt>
                      <c:pt idx="806">
                        <c:v>373</c:v>
                      </c:pt>
                      <c:pt idx="807">
                        <c:v>373</c:v>
                      </c:pt>
                      <c:pt idx="808">
                        <c:v>373</c:v>
                      </c:pt>
                      <c:pt idx="809">
                        <c:v>373</c:v>
                      </c:pt>
                      <c:pt idx="810">
                        <c:v>373</c:v>
                      </c:pt>
                      <c:pt idx="811">
                        <c:v>373</c:v>
                      </c:pt>
                      <c:pt idx="812">
                        <c:v>373</c:v>
                      </c:pt>
                      <c:pt idx="813">
                        <c:v>373</c:v>
                      </c:pt>
                      <c:pt idx="814">
                        <c:v>373</c:v>
                      </c:pt>
                      <c:pt idx="815">
                        <c:v>373</c:v>
                      </c:pt>
                      <c:pt idx="816">
                        <c:v>373</c:v>
                      </c:pt>
                      <c:pt idx="817">
                        <c:v>373</c:v>
                      </c:pt>
                      <c:pt idx="818">
                        <c:v>373</c:v>
                      </c:pt>
                      <c:pt idx="819">
                        <c:v>373</c:v>
                      </c:pt>
                      <c:pt idx="820">
                        <c:v>373</c:v>
                      </c:pt>
                      <c:pt idx="821">
                        <c:v>373</c:v>
                      </c:pt>
                      <c:pt idx="822">
                        <c:v>373</c:v>
                      </c:pt>
                      <c:pt idx="823">
                        <c:v>373</c:v>
                      </c:pt>
                      <c:pt idx="824">
                        <c:v>373</c:v>
                      </c:pt>
                      <c:pt idx="825">
                        <c:v>373</c:v>
                      </c:pt>
                      <c:pt idx="826">
                        <c:v>373</c:v>
                      </c:pt>
                      <c:pt idx="827">
                        <c:v>373</c:v>
                      </c:pt>
                      <c:pt idx="828">
                        <c:v>373</c:v>
                      </c:pt>
                      <c:pt idx="829">
                        <c:v>373</c:v>
                      </c:pt>
                      <c:pt idx="830">
                        <c:v>373</c:v>
                      </c:pt>
                      <c:pt idx="831">
                        <c:v>373</c:v>
                      </c:pt>
                      <c:pt idx="832">
                        <c:v>373</c:v>
                      </c:pt>
                      <c:pt idx="833">
                        <c:v>373</c:v>
                      </c:pt>
                      <c:pt idx="834">
                        <c:v>373</c:v>
                      </c:pt>
                      <c:pt idx="835">
                        <c:v>373</c:v>
                      </c:pt>
                      <c:pt idx="836">
                        <c:v>373</c:v>
                      </c:pt>
                      <c:pt idx="837">
                        <c:v>373</c:v>
                      </c:pt>
                      <c:pt idx="838">
                        <c:v>373</c:v>
                      </c:pt>
                      <c:pt idx="839">
                        <c:v>373</c:v>
                      </c:pt>
                      <c:pt idx="840">
                        <c:v>373</c:v>
                      </c:pt>
                      <c:pt idx="841">
                        <c:v>373</c:v>
                      </c:pt>
                      <c:pt idx="842">
                        <c:v>373</c:v>
                      </c:pt>
                      <c:pt idx="843">
                        <c:v>373</c:v>
                      </c:pt>
                      <c:pt idx="844">
                        <c:v>373</c:v>
                      </c:pt>
                      <c:pt idx="845">
                        <c:v>373</c:v>
                      </c:pt>
                      <c:pt idx="846">
                        <c:v>373</c:v>
                      </c:pt>
                      <c:pt idx="847">
                        <c:v>373</c:v>
                      </c:pt>
                      <c:pt idx="848">
                        <c:v>373</c:v>
                      </c:pt>
                      <c:pt idx="849">
                        <c:v>373</c:v>
                      </c:pt>
                      <c:pt idx="850">
                        <c:v>373</c:v>
                      </c:pt>
                      <c:pt idx="851">
                        <c:v>373</c:v>
                      </c:pt>
                      <c:pt idx="852">
                        <c:v>373</c:v>
                      </c:pt>
                      <c:pt idx="853">
                        <c:v>373</c:v>
                      </c:pt>
                      <c:pt idx="854">
                        <c:v>373</c:v>
                      </c:pt>
                      <c:pt idx="855">
                        <c:v>373</c:v>
                      </c:pt>
                      <c:pt idx="856">
                        <c:v>373</c:v>
                      </c:pt>
                      <c:pt idx="857">
                        <c:v>373</c:v>
                      </c:pt>
                      <c:pt idx="858">
                        <c:v>373</c:v>
                      </c:pt>
                      <c:pt idx="859">
                        <c:v>373</c:v>
                      </c:pt>
                      <c:pt idx="860">
                        <c:v>373</c:v>
                      </c:pt>
                      <c:pt idx="861">
                        <c:v>373</c:v>
                      </c:pt>
                      <c:pt idx="862">
                        <c:v>373</c:v>
                      </c:pt>
                      <c:pt idx="863">
                        <c:v>373</c:v>
                      </c:pt>
                      <c:pt idx="864">
                        <c:v>373</c:v>
                      </c:pt>
                      <c:pt idx="865">
                        <c:v>373</c:v>
                      </c:pt>
                      <c:pt idx="866">
                        <c:v>373</c:v>
                      </c:pt>
                      <c:pt idx="867">
                        <c:v>373</c:v>
                      </c:pt>
                      <c:pt idx="868">
                        <c:v>373</c:v>
                      </c:pt>
                      <c:pt idx="869">
                        <c:v>373</c:v>
                      </c:pt>
                      <c:pt idx="870">
                        <c:v>373</c:v>
                      </c:pt>
                      <c:pt idx="871">
                        <c:v>373</c:v>
                      </c:pt>
                      <c:pt idx="872">
                        <c:v>373</c:v>
                      </c:pt>
                      <c:pt idx="873">
                        <c:v>373</c:v>
                      </c:pt>
                      <c:pt idx="874">
                        <c:v>373</c:v>
                      </c:pt>
                      <c:pt idx="875">
                        <c:v>373</c:v>
                      </c:pt>
                      <c:pt idx="876">
                        <c:v>373</c:v>
                      </c:pt>
                      <c:pt idx="877">
                        <c:v>373</c:v>
                      </c:pt>
                      <c:pt idx="878">
                        <c:v>373</c:v>
                      </c:pt>
                      <c:pt idx="879">
                        <c:v>373</c:v>
                      </c:pt>
                      <c:pt idx="880">
                        <c:v>373</c:v>
                      </c:pt>
                      <c:pt idx="881">
                        <c:v>373</c:v>
                      </c:pt>
                      <c:pt idx="882">
                        <c:v>373</c:v>
                      </c:pt>
                      <c:pt idx="883">
                        <c:v>373</c:v>
                      </c:pt>
                      <c:pt idx="884">
                        <c:v>373</c:v>
                      </c:pt>
                      <c:pt idx="885">
                        <c:v>373</c:v>
                      </c:pt>
                      <c:pt idx="886">
                        <c:v>373</c:v>
                      </c:pt>
                      <c:pt idx="887">
                        <c:v>373</c:v>
                      </c:pt>
                      <c:pt idx="888">
                        <c:v>373</c:v>
                      </c:pt>
                      <c:pt idx="889">
                        <c:v>373</c:v>
                      </c:pt>
                      <c:pt idx="890">
                        <c:v>373</c:v>
                      </c:pt>
                      <c:pt idx="891">
                        <c:v>373</c:v>
                      </c:pt>
                      <c:pt idx="892">
                        <c:v>404</c:v>
                      </c:pt>
                      <c:pt idx="893">
                        <c:v>412</c:v>
                      </c:pt>
                      <c:pt idx="894">
                        <c:v>412</c:v>
                      </c:pt>
                      <c:pt idx="895">
                        <c:v>412</c:v>
                      </c:pt>
                      <c:pt idx="896">
                        <c:v>412</c:v>
                      </c:pt>
                      <c:pt idx="897">
                        <c:v>413</c:v>
                      </c:pt>
                      <c:pt idx="898">
                        <c:v>413</c:v>
                      </c:pt>
                      <c:pt idx="899">
                        <c:v>422</c:v>
                      </c:pt>
                      <c:pt idx="900">
                        <c:v>422</c:v>
                      </c:pt>
                      <c:pt idx="901">
                        <c:v>422</c:v>
                      </c:pt>
                      <c:pt idx="902">
                        <c:v>422</c:v>
                      </c:pt>
                      <c:pt idx="903">
                        <c:v>422</c:v>
                      </c:pt>
                      <c:pt idx="904">
                        <c:v>433</c:v>
                      </c:pt>
                      <c:pt idx="905">
                        <c:v>435</c:v>
                      </c:pt>
                      <c:pt idx="906">
                        <c:v>435</c:v>
                      </c:pt>
                      <c:pt idx="907">
                        <c:v>435</c:v>
                      </c:pt>
                      <c:pt idx="908">
                        <c:v>435</c:v>
                      </c:pt>
                      <c:pt idx="909">
                        <c:v>435</c:v>
                      </c:pt>
                      <c:pt idx="910">
                        <c:v>435</c:v>
                      </c:pt>
                      <c:pt idx="911">
                        <c:v>435</c:v>
                      </c:pt>
                      <c:pt idx="912">
                        <c:v>435</c:v>
                      </c:pt>
                      <c:pt idx="913">
                        <c:v>435</c:v>
                      </c:pt>
                      <c:pt idx="914">
                        <c:v>435</c:v>
                      </c:pt>
                      <c:pt idx="915">
                        <c:v>435</c:v>
                      </c:pt>
                      <c:pt idx="916">
                        <c:v>435</c:v>
                      </c:pt>
                      <c:pt idx="917">
                        <c:v>435</c:v>
                      </c:pt>
                      <c:pt idx="918">
                        <c:v>435</c:v>
                      </c:pt>
                      <c:pt idx="919">
                        <c:v>435</c:v>
                      </c:pt>
                      <c:pt idx="920">
                        <c:v>435</c:v>
                      </c:pt>
                      <c:pt idx="921">
                        <c:v>435</c:v>
                      </c:pt>
                      <c:pt idx="922">
                        <c:v>435</c:v>
                      </c:pt>
                      <c:pt idx="923">
                        <c:v>435</c:v>
                      </c:pt>
                      <c:pt idx="924">
                        <c:v>435</c:v>
                      </c:pt>
                      <c:pt idx="925">
                        <c:v>435</c:v>
                      </c:pt>
                      <c:pt idx="926">
                        <c:v>435</c:v>
                      </c:pt>
                      <c:pt idx="927">
                        <c:v>435</c:v>
                      </c:pt>
                      <c:pt idx="928">
                        <c:v>435</c:v>
                      </c:pt>
                      <c:pt idx="929">
                        <c:v>435</c:v>
                      </c:pt>
                      <c:pt idx="930">
                        <c:v>435</c:v>
                      </c:pt>
                      <c:pt idx="931">
                        <c:v>435</c:v>
                      </c:pt>
                      <c:pt idx="932">
                        <c:v>435</c:v>
                      </c:pt>
                      <c:pt idx="933">
                        <c:v>435</c:v>
                      </c:pt>
                      <c:pt idx="934">
                        <c:v>435</c:v>
                      </c:pt>
                      <c:pt idx="935">
                        <c:v>435</c:v>
                      </c:pt>
                      <c:pt idx="936">
                        <c:v>435</c:v>
                      </c:pt>
                      <c:pt idx="937">
                        <c:v>435</c:v>
                      </c:pt>
                      <c:pt idx="938">
                        <c:v>435</c:v>
                      </c:pt>
                      <c:pt idx="939">
                        <c:v>435</c:v>
                      </c:pt>
                      <c:pt idx="940">
                        <c:v>435</c:v>
                      </c:pt>
                      <c:pt idx="941">
                        <c:v>435</c:v>
                      </c:pt>
                      <c:pt idx="942">
                        <c:v>435</c:v>
                      </c:pt>
                      <c:pt idx="943">
                        <c:v>435</c:v>
                      </c:pt>
                      <c:pt idx="944">
                        <c:v>435</c:v>
                      </c:pt>
                      <c:pt idx="945">
                        <c:v>435</c:v>
                      </c:pt>
                      <c:pt idx="946">
                        <c:v>435</c:v>
                      </c:pt>
                      <c:pt idx="947">
                        <c:v>435</c:v>
                      </c:pt>
                      <c:pt idx="948">
                        <c:v>435</c:v>
                      </c:pt>
                      <c:pt idx="949">
                        <c:v>435</c:v>
                      </c:pt>
                      <c:pt idx="950">
                        <c:v>435</c:v>
                      </c:pt>
                      <c:pt idx="951">
                        <c:v>435</c:v>
                      </c:pt>
                      <c:pt idx="952">
                        <c:v>435</c:v>
                      </c:pt>
                      <c:pt idx="953">
                        <c:v>435</c:v>
                      </c:pt>
                      <c:pt idx="954">
                        <c:v>435</c:v>
                      </c:pt>
                      <c:pt idx="955">
                        <c:v>435</c:v>
                      </c:pt>
                      <c:pt idx="956">
                        <c:v>435</c:v>
                      </c:pt>
                      <c:pt idx="957">
                        <c:v>435</c:v>
                      </c:pt>
                      <c:pt idx="958">
                        <c:v>435</c:v>
                      </c:pt>
                      <c:pt idx="959">
                        <c:v>435</c:v>
                      </c:pt>
                      <c:pt idx="960">
                        <c:v>435</c:v>
                      </c:pt>
                      <c:pt idx="961">
                        <c:v>435</c:v>
                      </c:pt>
                      <c:pt idx="962">
                        <c:v>435</c:v>
                      </c:pt>
                      <c:pt idx="963">
                        <c:v>435</c:v>
                      </c:pt>
                      <c:pt idx="964">
                        <c:v>435</c:v>
                      </c:pt>
                      <c:pt idx="965">
                        <c:v>435</c:v>
                      </c:pt>
                      <c:pt idx="966">
                        <c:v>435</c:v>
                      </c:pt>
                      <c:pt idx="967">
                        <c:v>435</c:v>
                      </c:pt>
                      <c:pt idx="968">
                        <c:v>435</c:v>
                      </c:pt>
                      <c:pt idx="969">
                        <c:v>435</c:v>
                      </c:pt>
                      <c:pt idx="970">
                        <c:v>435</c:v>
                      </c:pt>
                      <c:pt idx="971">
                        <c:v>435</c:v>
                      </c:pt>
                      <c:pt idx="972">
                        <c:v>435</c:v>
                      </c:pt>
                      <c:pt idx="973">
                        <c:v>435</c:v>
                      </c:pt>
                      <c:pt idx="974">
                        <c:v>435</c:v>
                      </c:pt>
                      <c:pt idx="975">
                        <c:v>435</c:v>
                      </c:pt>
                      <c:pt idx="976">
                        <c:v>435</c:v>
                      </c:pt>
                      <c:pt idx="977">
                        <c:v>435</c:v>
                      </c:pt>
                      <c:pt idx="978">
                        <c:v>435</c:v>
                      </c:pt>
                      <c:pt idx="979">
                        <c:v>435</c:v>
                      </c:pt>
                      <c:pt idx="980">
                        <c:v>435</c:v>
                      </c:pt>
                      <c:pt idx="981">
                        <c:v>435</c:v>
                      </c:pt>
                      <c:pt idx="982">
                        <c:v>435</c:v>
                      </c:pt>
                      <c:pt idx="983">
                        <c:v>435</c:v>
                      </c:pt>
                      <c:pt idx="984">
                        <c:v>435</c:v>
                      </c:pt>
                      <c:pt idx="985">
                        <c:v>435</c:v>
                      </c:pt>
                      <c:pt idx="986">
                        <c:v>435</c:v>
                      </c:pt>
                      <c:pt idx="987">
                        <c:v>435</c:v>
                      </c:pt>
                      <c:pt idx="988">
                        <c:v>435</c:v>
                      </c:pt>
                      <c:pt idx="989">
                        <c:v>435</c:v>
                      </c:pt>
                      <c:pt idx="990">
                        <c:v>435</c:v>
                      </c:pt>
                      <c:pt idx="991">
                        <c:v>435</c:v>
                      </c:pt>
                      <c:pt idx="992">
                        <c:v>435</c:v>
                      </c:pt>
                      <c:pt idx="993">
                        <c:v>435</c:v>
                      </c:pt>
                      <c:pt idx="994">
                        <c:v>435</c:v>
                      </c:pt>
                      <c:pt idx="995">
                        <c:v>436</c:v>
                      </c:pt>
                      <c:pt idx="996">
                        <c:v>437</c:v>
                      </c:pt>
                      <c:pt idx="997">
                        <c:v>441</c:v>
                      </c:pt>
                      <c:pt idx="998">
                        <c:v>441</c:v>
                      </c:pt>
                      <c:pt idx="999">
                        <c:v>441</c:v>
                      </c:pt>
                      <c:pt idx="1000">
                        <c:v>441</c:v>
                      </c:pt>
                      <c:pt idx="1001">
                        <c:v>441</c:v>
                      </c:pt>
                      <c:pt idx="1002">
                        <c:v>441</c:v>
                      </c:pt>
                      <c:pt idx="1003">
                        <c:v>441</c:v>
                      </c:pt>
                      <c:pt idx="1004">
                        <c:v>441</c:v>
                      </c:pt>
                      <c:pt idx="1005">
                        <c:v>441</c:v>
                      </c:pt>
                      <c:pt idx="1006">
                        <c:v>441</c:v>
                      </c:pt>
                      <c:pt idx="1007">
                        <c:v>441</c:v>
                      </c:pt>
                      <c:pt idx="1008">
                        <c:v>441</c:v>
                      </c:pt>
                      <c:pt idx="1009">
                        <c:v>441</c:v>
                      </c:pt>
                      <c:pt idx="1010">
                        <c:v>441</c:v>
                      </c:pt>
                      <c:pt idx="1011">
                        <c:v>441</c:v>
                      </c:pt>
                      <c:pt idx="1012">
                        <c:v>441</c:v>
                      </c:pt>
                      <c:pt idx="1013">
                        <c:v>441</c:v>
                      </c:pt>
                      <c:pt idx="1014">
                        <c:v>441</c:v>
                      </c:pt>
                      <c:pt idx="1015">
                        <c:v>441</c:v>
                      </c:pt>
                      <c:pt idx="1016">
                        <c:v>441</c:v>
                      </c:pt>
                      <c:pt idx="1017">
                        <c:v>441</c:v>
                      </c:pt>
                      <c:pt idx="1018">
                        <c:v>441</c:v>
                      </c:pt>
                      <c:pt idx="1019">
                        <c:v>441</c:v>
                      </c:pt>
                      <c:pt idx="1020">
                        <c:v>441</c:v>
                      </c:pt>
                      <c:pt idx="1021">
                        <c:v>441</c:v>
                      </c:pt>
                      <c:pt idx="1022">
                        <c:v>441</c:v>
                      </c:pt>
                      <c:pt idx="1023">
                        <c:v>441</c:v>
                      </c:pt>
                      <c:pt idx="1024">
                        <c:v>441</c:v>
                      </c:pt>
                      <c:pt idx="1025">
                        <c:v>441</c:v>
                      </c:pt>
                      <c:pt idx="1026">
                        <c:v>441</c:v>
                      </c:pt>
                      <c:pt idx="1027">
                        <c:v>441</c:v>
                      </c:pt>
                      <c:pt idx="1028">
                        <c:v>441</c:v>
                      </c:pt>
                      <c:pt idx="1029">
                        <c:v>441</c:v>
                      </c:pt>
                      <c:pt idx="1030">
                        <c:v>441</c:v>
                      </c:pt>
                      <c:pt idx="1031">
                        <c:v>441</c:v>
                      </c:pt>
                      <c:pt idx="1032">
                        <c:v>441</c:v>
                      </c:pt>
                      <c:pt idx="1033">
                        <c:v>441</c:v>
                      </c:pt>
                      <c:pt idx="1034">
                        <c:v>441</c:v>
                      </c:pt>
                      <c:pt idx="1035">
                        <c:v>441</c:v>
                      </c:pt>
                      <c:pt idx="1036">
                        <c:v>441</c:v>
                      </c:pt>
                      <c:pt idx="1037">
                        <c:v>441</c:v>
                      </c:pt>
                      <c:pt idx="1038">
                        <c:v>441</c:v>
                      </c:pt>
                      <c:pt idx="1039">
                        <c:v>441</c:v>
                      </c:pt>
                      <c:pt idx="1040">
                        <c:v>441</c:v>
                      </c:pt>
                      <c:pt idx="1041">
                        <c:v>441</c:v>
                      </c:pt>
                      <c:pt idx="1042">
                        <c:v>441</c:v>
                      </c:pt>
                      <c:pt idx="1043">
                        <c:v>441</c:v>
                      </c:pt>
                      <c:pt idx="1044">
                        <c:v>441</c:v>
                      </c:pt>
                      <c:pt idx="1045">
                        <c:v>441</c:v>
                      </c:pt>
                      <c:pt idx="1046">
                        <c:v>441</c:v>
                      </c:pt>
                      <c:pt idx="1047">
                        <c:v>441</c:v>
                      </c:pt>
                      <c:pt idx="1048">
                        <c:v>441</c:v>
                      </c:pt>
                      <c:pt idx="1049">
                        <c:v>441</c:v>
                      </c:pt>
                      <c:pt idx="1050">
                        <c:v>441</c:v>
                      </c:pt>
                      <c:pt idx="1051">
                        <c:v>441</c:v>
                      </c:pt>
                      <c:pt idx="1052">
                        <c:v>441</c:v>
                      </c:pt>
                      <c:pt idx="1053">
                        <c:v>441</c:v>
                      </c:pt>
                      <c:pt idx="1054">
                        <c:v>441</c:v>
                      </c:pt>
                      <c:pt idx="1055">
                        <c:v>441</c:v>
                      </c:pt>
                      <c:pt idx="1056">
                        <c:v>441</c:v>
                      </c:pt>
                      <c:pt idx="1057">
                        <c:v>441</c:v>
                      </c:pt>
                      <c:pt idx="1058">
                        <c:v>441</c:v>
                      </c:pt>
                      <c:pt idx="1059">
                        <c:v>441</c:v>
                      </c:pt>
                      <c:pt idx="1060">
                        <c:v>441</c:v>
                      </c:pt>
                      <c:pt idx="1061">
                        <c:v>441</c:v>
                      </c:pt>
                      <c:pt idx="1062">
                        <c:v>441</c:v>
                      </c:pt>
                      <c:pt idx="1063">
                        <c:v>441</c:v>
                      </c:pt>
                      <c:pt idx="1064">
                        <c:v>441</c:v>
                      </c:pt>
                      <c:pt idx="1065">
                        <c:v>441</c:v>
                      </c:pt>
                      <c:pt idx="1066">
                        <c:v>441</c:v>
                      </c:pt>
                      <c:pt idx="1067">
                        <c:v>441</c:v>
                      </c:pt>
                      <c:pt idx="1068">
                        <c:v>441</c:v>
                      </c:pt>
                      <c:pt idx="1069">
                        <c:v>441</c:v>
                      </c:pt>
                      <c:pt idx="1070">
                        <c:v>441</c:v>
                      </c:pt>
                      <c:pt idx="1071">
                        <c:v>441</c:v>
                      </c:pt>
                      <c:pt idx="1072">
                        <c:v>441</c:v>
                      </c:pt>
                      <c:pt idx="1073">
                        <c:v>441</c:v>
                      </c:pt>
                      <c:pt idx="1074">
                        <c:v>441</c:v>
                      </c:pt>
                      <c:pt idx="1075">
                        <c:v>441</c:v>
                      </c:pt>
                      <c:pt idx="1076">
                        <c:v>441</c:v>
                      </c:pt>
                      <c:pt idx="1077">
                        <c:v>441</c:v>
                      </c:pt>
                      <c:pt idx="1078">
                        <c:v>441</c:v>
                      </c:pt>
                      <c:pt idx="1079">
                        <c:v>441</c:v>
                      </c:pt>
                      <c:pt idx="1080">
                        <c:v>441</c:v>
                      </c:pt>
                      <c:pt idx="1081">
                        <c:v>441</c:v>
                      </c:pt>
                      <c:pt idx="1082">
                        <c:v>441</c:v>
                      </c:pt>
                      <c:pt idx="1083">
                        <c:v>441</c:v>
                      </c:pt>
                      <c:pt idx="1084">
                        <c:v>441</c:v>
                      </c:pt>
                      <c:pt idx="1085">
                        <c:v>441</c:v>
                      </c:pt>
                      <c:pt idx="1086">
                        <c:v>441</c:v>
                      </c:pt>
                      <c:pt idx="1087">
                        <c:v>441</c:v>
                      </c:pt>
                      <c:pt idx="1088">
                        <c:v>441</c:v>
                      </c:pt>
                      <c:pt idx="1089">
                        <c:v>441</c:v>
                      </c:pt>
                      <c:pt idx="1090">
                        <c:v>441</c:v>
                      </c:pt>
                      <c:pt idx="1091">
                        <c:v>441</c:v>
                      </c:pt>
                      <c:pt idx="1092">
                        <c:v>441</c:v>
                      </c:pt>
                      <c:pt idx="1093">
                        <c:v>441</c:v>
                      </c:pt>
                      <c:pt idx="1094">
                        <c:v>441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884-42EE-9F0B-D2146304C25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I.2!$E$3:$E$4</c15:sqref>
                        </c15:formulaRef>
                      </c:ext>
                    </c:extLst>
                    <c:strCache>
                      <c:ptCount val="2"/>
                      <c:pt idx="0">
                        <c:v>Contratos Assinados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I.2!$E$6:$E$1131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884-42EE-9F0B-D2146304C25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I.2!$F$3:$F$4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Dia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I.2!$F$6:$F$1131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3</c:v>
                      </c:pt>
                      <c:pt idx="79">
                        <c:v>0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4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4</c:v>
                      </c:pt>
                      <c:pt idx="87">
                        <c:v>2</c:v>
                      </c:pt>
                      <c:pt idx="88">
                        <c:v>7</c:v>
                      </c:pt>
                      <c:pt idx="89">
                        <c:v>17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1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1</c:v>
                      </c:pt>
                      <c:pt idx="282">
                        <c:v>0</c:v>
                      </c:pt>
                      <c:pt idx="283">
                        <c:v>1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1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1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2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2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1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1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1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4</c:v>
                      </c:pt>
                      <c:pt idx="430">
                        <c:v>2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3</c:v>
                      </c:pt>
                      <c:pt idx="436">
                        <c:v>0</c:v>
                      </c:pt>
                      <c:pt idx="437">
                        <c:v>2</c:v>
                      </c:pt>
                      <c:pt idx="438">
                        <c:v>3</c:v>
                      </c:pt>
                      <c:pt idx="439">
                        <c:v>2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2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5</c:v>
                      </c:pt>
                      <c:pt idx="457">
                        <c:v>0</c:v>
                      </c:pt>
                      <c:pt idx="458">
                        <c:v>2</c:v>
                      </c:pt>
                      <c:pt idx="459">
                        <c:v>1</c:v>
                      </c:pt>
                      <c:pt idx="460">
                        <c:v>2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2</c:v>
                      </c:pt>
                      <c:pt idx="468">
                        <c:v>0</c:v>
                      </c:pt>
                      <c:pt idx="469">
                        <c:v>1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2</c:v>
                      </c:pt>
                      <c:pt idx="473">
                        <c:v>3</c:v>
                      </c:pt>
                      <c:pt idx="474">
                        <c:v>5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1</c:v>
                      </c:pt>
                      <c:pt idx="478">
                        <c:v>2</c:v>
                      </c:pt>
                      <c:pt idx="479">
                        <c:v>3</c:v>
                      </c:pt>
                      <c:pt idx="480">
                        <c:v>3</c:v>
                      </c:pt>
                      <c:pt idx="481">
                        <c:v>10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13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2</c:v>
                      </c:pt>
                      <c:pt idx="494">
                        <c:v>0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3</c:v>
                      </c:pt>
                      <c:pt idx="506">
                        <c:v>0</c:v>
                      </c:pt>
                      <c:pt idx="507">
                        <c:v>1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4</c:v>
                      </c:pt>
                      <c:pt idx="513">
                        <c:v>0</c:v>
                      </c:pt>
                      <c:pt idx="514">
                        <c:v>1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1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1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1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1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1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1</c:v>
                      </c:pt>
                      <c:pt idx="702">
                        <c:v>0</c:v>
                      </c:pt>
                      <c:pt idx="703">
                        <c:v>1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2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1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1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1</c:v>
                      </c:pt>
                      <c:pt idx="720">
                        <c:v>1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1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1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2</c:v>
                      </c:pt>
                      <c:pt idx="800">
                        <c:v>1</c:v>
                      </c:pt>
                      <c:pt idx="801">
                        <c:v>1</c:v>
                      </c:pt>
                      <c:pt idx="802">
                        <c:v>3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1</c:v>
                      </c:pt>
                      <c:pt idx="806">
                        <c:v>1</c:v>
                      </c:pt>
                      <c:pt idx="807">
                        <c:v>1</c:v>
                      </c:pt>
                      <c:pt idx="808">
                        <c:v>1</c:v>
                      </c:pt>
                      <c:pt idx="809">
                        <c:v>0</c:v>
                      </c:pt>
                      <c:pt idx="810">
                        <c:v>6</c:v>
                      </c:pt>
                      <c:pt idx="811">
                        <c:v>1</c:v>
                      </c:pt>
                      <c:pt idx="812">
                        <c:v>0</c:v>
                      </c:pt>
                      <c:pt idx="813">
                        <c:v>2</c:v>
                      </c:pt>
                      <c:pt idx="814">
                        <c:v>1</c:v>
                      </c:pt>
                      <c:pt idx="815">
                        <c:v>2</c:v>
                      </c:pt>
                      <c:pt idx="816">
                        <c:v>1</c:v>
                      </c:pt>
                      <c:pt idx="817">
                        <c:v>1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3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7</c:v>
                      </c:pt>
                      <c:pt idx="824">
                        <c:v>3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12</c:v>
                      </c:pt>
                      <c:pt idx="828">
                        <c:v>13</c:v>
                      </c:pt>
                      <c:pt idx="829">
                        <c:v>29</c:v>
                      </c:pt>
                      <c:pt idx="830">
                        <c:v>1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2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1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2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1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4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1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1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1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1</c:v>
                      </c:pt>
                      <c:pt idx="891">
                        <c:v>2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1</c:v>
                      </c:pt>
                      <c:pt idx="898">
                        <c:v>3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1</c:v>
                      </c:pt>
                      <c:pt idx="910">
                        <c:v>0</c:v>
                      </c:pt>
                      <c:pt idx="911">
                        <c:v>2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1</c:v>
                      </c:pt>
                      <c:pt idx="916">
                        <c:v>1</c:v>
                      </c:pt>
                      <c:pt idx="917">
                        <c:v>0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1</c:v>
                      </c:pt>
                      <c:pt idx="921">
                        <c:v>0</c:v>
                      </c:pt>
                      <c:pt idx="922">
                        <c:v>1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0</c:v>
                      </c:pt>
                      <c:pt idx="935">
                        <c:v>2</c:v>
                      </c:pt>
                      <c:pt idx="936">
                        <c:v>1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0</c:v>
                      </c:pt>
                      <c:pt idx="941">
                        <c:v>1</c:v>
                      </c:pt>
                      <c:pt idx="942">
                        <c:v>5</c:v>
                      </c:pt>
                      <c:pt idx="943">
                        <c:v>1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13</c:v>
                      </c:pt>
                      <c:pt idx="948">
                        <c:v>3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1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1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1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2</c:v>
                      </c:pt>
                      <c:pt idx="1003">
                        <c:v>3</c:v>
                      </c:pt>
                      <c:pt idx="1004">
                        <c:v>1</c:v>
                      </c:pt>
                      <c:pt idx="1005">
                        <c:v>0</c:v>
                      </c:pt>
                      <c:pt idx="1006">
                        <c:v>1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2</c:v>
                      </c:pt>
                      <c:pt idx="1010">
                        <c:v>0</c:v>
                      </c:pt>
                      <c:pt idx="1011">
                        <c:v>3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2</c:v>
                      </c:pt>
                      <c:pt idx="1017">
                        <c:v>1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1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1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1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1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1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1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884-42EE-9F0B-D2146304C25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I.2!$G$3:$G$4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I.2!$G$6:$G$1131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11</c:v>
                      </c:pt>
                      <c:pt idx="83">
                        <c:v>11</c:v>
                      </c:pt>
                      <c:pt idx="84">
                        <c:v>11</c:v>
                      </c:pt>
                      <c:pt idx="85">
                        <c:v>12</c:v>
                      </c:pt>
                      <c:pt idx="86">
                        <c:v>16</c:v>
                      </c:pt>
                      <c:pt idx="87">
                        <c:v>18</c:v>
                      </c:pt>
                      <c:pt idx="88">
                        <c:v>25</c:v>
                      </c:pt>
                      <c:pt idx="89">
                        <c:v>42</c:v>
                      </c:pt>
                      <c:pt idx="90">
                        <c:v>42</c:v>
                      </c:pt>
                      <c:pt idx="91">
                        <c:v>42</c:v>
                      </c:pt>
                      <c:pt idx="92">
                        <c:v>42</c:v>
                      </c:pt>
                      <c:pt idx="93">
                        <c:v>44</c:v>
                      </c:pt>
                      <c:pt idx="94">
                        <c:v>44</c:v>
                      </c:pt>
                      <c:pt idx="95">
                        <c:v>44</c:v>
                      </c:pt>
                      <c:pt idx="96">
                        <c:v>45</c:v>
                      </c:pt>
                      <c:pt idx="97">
                        <c:v>45</c:v>
                      </c:pt>
                      <c:pt idx="98">
                        <c:v>45</c:v>
                      </c:pt>
                      <c:pt idx="99">
                        <c:v>45</c:v>
                      </c:pt>
                      <c:pt idx="100">
                        <c:v>45</c:v>
                      </c:pt>
                      <c:pt idx="101">
                        <c:v>45</c:v>
                      </c:pt>
                      <c:pt idx="102">
                        <c:v>45</c:v>
                      </c:pt>
                      <c:pt idx="103">
                        <c:v>45</c:v>
                      </c:pt>
                      <c:pt idx="104">
                        <c:v>45</c:v>
                      </c:pt>
                      <c:pt idx="105">
                        <c:v>45</c:v>
                      </c:pt>
                      <c:pt idx="106">
                        <c:v>45</c:v>
                      </c:pt>
                      <c:pt idx="107">
                        <c:v>46</c:v>
                      </c:pt>
                      <c:pt idx="108">
                        <c:v>46</c:v>
                      </c:pt>
                      <c:pt idx="109">
                        <c:v>47</c:v>
                      </c:pt>
                      <c:pt idx="110">
                        <c:v>47</c:v>
                      </c:pt>
                      <c:pt idx="111">
                        <c:v>47</c:v>
                      </c:pt>
                      <c:pt idx="112">
                        <c:v>47</c:v>
                      </c:pt>
                      <c:pt idx="113">
                        <c:v>47</c:v>
                      </c:pt>
                      <c:pt idx="114">
                        <c:v>47</c:v>
                      </c:pt>
                      <c:pt idx="115">
                        <c:v>47</c:v>
                      </c:pt>
                      <c:pt idx="116">
                        <c:v>47</c:v>
                      </c:pt>
                      <c:pt idx="117">
                        <c:v>48</c:v>
                      </c:pt>
                      <c:pt idx="118">
                        <c:v>48</c:v>
                      </c:pt>
                      <c:pt idx="119">
                        <c:v>48</c:v>
                      </c:pt>
                      <c:pt idx="120">
                        <c:v>48</c:v>
                      </c:pt>
                      <c:pt idx="121">
                        <c:v>48</c:v>
                      </c:pt>
                      <c:pt idx="122">
                        <c:v>48</c:v>
                      </c:pt>
                      <c:pt idx="123">
                        <c:v>49</c:v>
                      </c:pt>
                      <c:pt idx="124">
                        <c:v>49</c:v>
                      </c:pt>
                      <c:pt idx="125">
                        <c:v>49</c:v>
                      </c:pt>
                      <c:pt idx="126">
                        <c:v>49</c:v>
                      </c:pt>
                      <c:pt idx="127">
                        <c:v>49</c:v>
                      </c:pt>
                      <c:pt idx="128">
                        <c:v>49</c:v>
                      </c:pt>
                      <c:pt idx="129">
                        <c:v>49</c:v>
                      </c:pt>
                      <c:pt idx="130">
                        <c:v>49</c:v>
                      </c:pt>
                      <c:pt idx="131">
                        <c:v>49</c:v>
                      </c:pt>
                      <c:pt idx="132">
                        <c:v>49</c:v>
                      </c:pt>
                      <c:pt idx="133">
                        <c:v>50</c:v>
                      </c:pt>
                      <c:pt idx="134">
                        <c:v>50</c:v>
                      </c:pt>
                      <c:pt idx="135">
                        <c:v>50</c:v>
                      </c:pt>
                      <c:pt idx="136">
                        <c:v>50</c:v>
                      </c:pt>
                      <c:pt idx="137">
                        <c:v>50</c:v>
                      </c:pt>
                      <c:pt idx="138">
                        <c:v>50</c:v>
                      </c:pt>
                      <c:pt idx="139">
                        <c:v>50</c:v>
                      </c:pt>
                      <c:pt idx="140">
                        <c:v>50</c:v>
                      </c:pt>
                      <c:pt idx="141">
                        <c:v>50</c:v>
                      </c:pt>
                      <c:pt idx="142">
                        <c:v>50</c:v>
                      </c:pt>
                      <c:pt idx="143">
                        <c:v>50</c:v>
                      </c:pt>
                      <c:pt idx="144">
                        <c:v>50</c:v>
                      </c:pt>
                      <c:pt idx="145">
                        <c:v>50</c:v>
                      </c:pt>
                      <c:pt idx="146">
                        <c:v>50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50</c:v>
                      </c:pt>
                      <c:pt idx="150">
                        <c:v>50</c:v>
                      </c:pt>
                      <c:pt idx="151">
                        <c:v>50</c:v>
                      </c:pt>
                      <c:pt idx="152">
                        <c:v>50</c:v>
                      </c:pt>
                      <c:pt idx="153">
                        <c:v>50</c:v>
                      </c:pt>
                      <c:pt idx="154">
                        <c:v>50</c:v>
                      </c:pt>
                      <c:pt idx="155">
                        <c:v>50</c:v>
                      </c:pt>
                      <c:pt idx="156">
                        <c:v>50</c:v>
                      </c:pt>
                      <c:pt idx="157">
                        <c:v>50</c:v>
                      </c:pt>
                      <c:pt idx="158">
                        <c:v>50</c:v>
                      </c:pt>
                      <c:pt idx="159">
                        <c:v>50</c:v>
                      </c:pt>
                      <c:pt idx="160">
                        <c:v>51</c:v>
                      </c:pt>
                      <c:pt idx="161">
                        <c:v>51</c:v>
                      </c:pt>
                      <c:pt idx="162">
                        <c:v>51</c:v>
                      </c:pt>
                      <c:pt idx="163">
                        <c:v>51</c:v>
                      </c:pt>
                      <c:pt idx="164">
                        <c:v>51</c:v>
                      </c:pt>
                      <c:pt idx="165">
                        <c:v>51</c:v>
                      </c:pt>
                      <c:pt idx="166">
                        <c:v>51</c:v>
                      </c:pt>
                      <c:pt idx="167">
                        <c:v>51</c:v>
                      </c:pt>
                      <c:pt idx="168">
                        <c:v>51</c:v>
                      </c:pt>
                      <c:pt idx="169">
                        <c:v>51</c:v>
                      </c:pt>
                      <c:pt idx="170">
                        <c:v>51</c:v>
                      </c:pt>
                      <c:pt idx="171">
                        <c:v>51</c:v>
                      </c:pt>
                      <c:pt idx="172">
                        <c:v>51</c:v>
                      </c:pt>
                      <c:pt idx="173">
                        <c:v>52</c:v>
                      </c:pt>
                      <c:pt idx="174">
                        <c:v>52</c:v>
                      </c:pt>
                      <c:pt idx="175">
                        <c:v>52</c:v>
                      </c:pt>
                      <c:pt idx="176">
                        <c:v>52</c:v>
                      </c:pt>
                      <c:pt idx="177">
                        <c:v>52</c:v>
                      </c:pt>
                      <c:pt idx="178">
                        <c:v>52</c:v>
                      </c:pt>
                      <c:pt idx="179">
                        <c:v>52</c:v>
                      </c:pt>
                      <c:pt idx="180">
                        <c:v>52</c:v>
                      </c:pt>
                      <c:pt idx="181">
                        <c:v>52</c:v>
                      </c:pt>
                      <c:pt idx="182">
                        <c:v>52</c:v>
                      </c:pt>
                      <c:pt idx="183">
                        <c:v>52</c:v>
                      </c:pt>
                      <c:pt idx="184">
                        <c:v>52</c:v>
                      </c:pt>
                      <c:pt idx="185">
                        <c:v>52</c:v>
                      </c:pt>
                      <c:pt idx="186">
                        <c:v>52</c:v>
                      </c:pt>
                      <c:pt idx="187">
                        <c:v>52</c:v>
                      </c:pt>
                      <c:pt idx="188">
                        <c:v>52</c:v>
                      </c:pt>
                      <c:pt idx="189">
                        <c:v>52</c:v>
                      </c:pt>
                      <c:pt idx="190">
                        <c:v>53</c:v>
                      </c:pt>
                      <c:pt idx="191">
                        <c:v>53</c:v>
                      </c:pt>
                      <c:pt idx="192">
                        <c:v>53</c:v>
                      </c:pt>
                      <c:pt idx="193">
                        <c:v>53</c:v>
                      </c:pt>
                      <c:pt idx="194">
                        <c:v>53</c:v>
                      </c:pt>
                      <c:pt idx="195">
                        <c:v>53</c:v>
                      </c:pt>
                      <c:pt idx="196">
                        <c:v>53</c:v>
                      </c:pt>
                      <c:pt idx="197">
                        <c:v>53</c:v>
                      </c:pt>
                      <c:pt idx="198">
                        <c:v>53</c:v>
                      </c:pt>
                      <c:pt idx="199">
                        <c:v>53</c:v>
                      </c:pt>
                      <c:pt idx="200">
                        <c:v>53</c:v>
                      </c:pt>
                      <c:pt idx="201">
                        <c:v>53</c:v>
                      </c:pt>
                      <c:pt idx="202">
                        <c:v>53</c:v>
                      </c:pt>
                      <c:pt idx="203">
                        <c:v>53</c:v>
                      </c:pt>
                      <c:pt idx="204">
                        <c:v>53</c:v>
                      </c:pt>
                      <c:pt idx="205">
                        <c:v>53</c:v>
                      </c:pt>
                      <c:pt idx="206">
                        <c:v>53</c:v>
                      </c:pt>
                      <c:pt idx="207">
                        <c:v>54</c:v>
                      </c:pt>
                      <c:pt idx="208">
                        <c:v>54</c:v>
                      </c:pt>
                      <c:pt idx="209">
                        <c:v>54</c:v>
                      </c:pt>
                      <c:pt idx="210">
                        <c:v>54</c:v>
                      </c:pt>
                      <c:pt idx="211">
                        <c:v>54</c:v>
                      </c:pt>
                      <c:pt idx="212">
                        <c:v>55</c:v>
                      </c:pt>
                      <c:pt idx="213">
                        <c:v>55</c:v>
                      </c:pt>
                      <c:pt idx="214">
                        <c:v>55</c:v>
                      </c:pt>
                      <c:pt idx="215">
                        <c:v>55</c:v>
                      </c:pt>
                      <c:pt idx="216">
                        <c:v>55</c:v>
                      </c:pt>
                      <c:pt idx="217">
                        <c:v>55</c:v>
                      </c:pt>
                      <c:pt idx="218">
                        <c:v>55</c:v>
                      </c:pt>
                      <c:pt idx="219">
                        <c:v>55</c:v>
                      </c:pt>
                      <c:pt idx="220">
                        <c:v>55</c:v>
                      </c:pt>
                      <c:pt idx="221">
                        <c:v>55</c:v>
                      </c:pt>
                      <c:pt idx="222">
                        <c:v>56</c:v>
                      </c:pt>
                      <c:pt idx="223">
                        <c:v>56</c:v>
                      </c:pt>
                      <c:pt idx="224">
                        <c:v>56</c:v>
                      </c:pt>
                      <c:pt idx="225">
                        <c:v>57</c:v>
                      </c:pt>
                      <c:pt idx="226">
                        <c:v>57</c:v>
                      </c:pt>
                      <c:pt idx="227">
                        <c:v>57</c:v>
                      </c:pt>
                      <c:pt idx="228">
                        <c:v>57</c:v>
                      </c:pt>
                      <c:pt idx="229">
                        <c:v>57</c:v>
                      </c:pt>
                      <c:pt idx="230">
                        <c:v>57</c:v>
                      </c:pt>
                      <c:pt idx="231">
                        <c:v>57</c:v>
                      </c:pt>
                      <c:pt idx="232">
                        <c:v>57</c:v>
                      </c:pt>
                      <c:pt idx="233">
                        <c:v>58</c:v>
                      </c:pt>
                      <c:pt idx="234">
                        <c:v>58</c:v>
                      </c:pt>
                      <c:pt idx="235">
                        <c:v>58</c:v>
                      </c:pt>
                      <c:pt idx="236">
                        <c:v>59</c:v>
                      </c:pt>
                      <c:pt idx="237">
                        <c:v>59</c:v>
                      </c:pt>
                      <c:pt idx="238">
                        <c:v>59</c:v>
                      </c:pt>
                      <c:pt idx="239">
                        <c:v>59</c:v>
                      </c:pt>
                      <c:pt idx="240">
                        <c:v>59</c:v>
                      </c:pt>
                      <c:pt idx="241">
                        <c:v>59</c:v>
                      </c:pt>
                      <c:pt idx="242">
                        <c:v>59</c:v>
                      </c:pt>
                      <c:pt idx="243">
                        <c:v>59</c:v>
                      </c:pt>
                      <c:pt idx="244">
                        <c:v>59</c:v>
                      </c:pt>
                      <c:pt idx="245">
                        <c:v>59</c:v>
                      </c:pt>
                      <c:pt idx="246">
                        <c:v>59</c:v>
                      </c:pt>
                      <c:pt idx="247">
                        <c:v>59</c:v>
                      </c:pt>
                      <c:pt idx="248">
                        <c:v>59</c:v>
                      </c:pt>
                      <c:pt idx="249">
                        <c:v>59</c:v>
                      </c:pt>
                      <c:pt idx="250">
                        <c:v>59</c:v>
                      </c:pt>
                      <c:pt idx="251">
                        <c:v>59</c:v>
                      </c:pt>
                      <c:pt idx="252">
                        <c:v>59</c:v>
                      </c:pt>
                      <c:pt idx="253">
                        <c:v>59</c:v>
                      </c:pt>
                      <c:pt idx="254">
                        <c:v>59</c:v>
                      </c:pt>
                      <c:pt idx="255">
                        <c:v>59</c:v>
                      </c:pt>
                      <c:pt idx="256">
                        <c:v>59</c:v>
                      </c:pt>
                      <c:pt idx="257">
                        <c:v>59</c:v>
                      </c:pt>
                      <c:pt idx="258">
                        <c:v>59</c:v>
                      </c:pt>
                      <c:pt idx="259">
                        <c:v>59</c:v>
                      </c:pt>
                      <c:pt idx="260">
                        <c:v>59</c:v>
                      </c:pt>
                      <c:pt idx="261">
                        <c:v>59</c:v>
                      </c:pt>
                      <c:pt idx="262">
                        <c:v>59</c:v>
                      </c:pt>
                      <c:pt idx="263">
                        <c:v>59</c:v>
                      </c:pt>
                      <c:pt idx="264">
                        <c:v>59</c:v>
                      </c:pt>
                      <c:pt idx="265">
                        <c:v>59</c:v>
                      </c:pt>
                      <c:pt idx="266">
                        <c:v>59</c:v>
                      </c:pt>
                      <c:pt idx="267">
                        <c:v>59</c:v>
                      </c:pt>
                      <c:pt idx="268">
                        <c:v>59</c:v>
                      </c:pt>
                      <c:pt idx="269">
                        <c:v>59</c:v>
                      </c:pt>
                      <c:pt idx="270">
                        <c:v>59</c:v>
                      </c:pt>
                      <c:pt idx="271">
                        <c:v>59</c:v>
                      </c:pt>
                      <c:pt idx="272">
                        <c:v>59</c:v>
                      </c:pt>
                      <c:pt idx="273">
                        <c:v>59</c:v>
                      </c:pt>
                      <c:pt idx="274">
                        <c:v>59</c:v>
                      </c:pt>
                      <c:pt idx="275">
                        <c:v>60</c:v>
                      </c:pt>
                      <c:pt idx="276">
                        <c:v>61</c:v>
                      </c:pt>
                      <c:pt idx="277">
                        <c:v>61</c:v>
                      </c:pt>
                      <c:pt idx="278">
                        <c:v>61</c:v>
                      </c:pt>
                      <c:pt idx="279">
                        <c:v>61</c:v>
                      </c:pt>
                      <c:pt idx="280">
                        <c:v>61</c:v>
                      </c:pt>
                      <c:pt idx="281">
                        <c:v>62</c:v>
                      </c:pt>
                      <c:pt idx="282">
                        <c:v>62</c:v>
                      </c:pt>
                      <c:pt idx="283">
                        <c:v>63</c:v>
                      </c:pt>
                      <c:pt idx="284">
                        <c:v>63</c:v>
                      </c:pt>
                      <c:pt idx="285">
                        <c:v>63</c:v>
                      </c:pt>
                      <c:pt idx="286">
                        <c:v>63</c:v>
                      </c:pt>
                      <c:pt idx="287">
                        <c:v>63</c:v>
                      </c:pt>
                      <c:pt idx="288">
                        <c:v>63</c:v>
                      </c:pt>
                      <c:pt idx="289">
                        <c:v>64</c:v>
                      </c:pt>
                      <c:pt idx="290">
                        <c:v>64</c:v>
                      </c:pt>
                      <c:pt idx="291">
                        <c:v>64</c:v>
                      </c:pt>
                      <c:pt idx="292">
                        <c:v>65</c:v>
                      </c:pt>
                      <c:pt idx="293">
                        <c:v>65</c:v>
                      </c:pt>
                      <c:pt idx="294">
                        <c:v>65</c:v>
                      </c:pt>
                      <c:pt idx="295">
                        <c:v>65</c:v>
                      </c:pt>
                      <c:pt idx="296">
                        <c:v>65</c:v>
                      </c:pt>
                      <c:pt idx="297">
                        <c:v>65</c:v>
                      </c:pt>
                      <c:pt idx="298">
                        <c:v>65</c:v>
                      </c:pt>
                      <c:pt idx="299">
                        <c:v>65</c:v>
                      </c:pt>
                      <c:pt idx="300">
                        <c:v>65</c:v>
                      </c:pt>
                      <c:pt idx="301">
                        <c:v>65</c:v>
                      </c:pt>
                      <c:pt idx="302">
                        <c:v>65</c:v>
                      </c:pt>
                      <c:pt idx="303">
                        <c:v>66</c:v>
                      </c:pt>
                      <c:pt idx="304">
                        <c:v>66</c:v>
                      </c:pt>
                      <c:pt idx="305">
                        <c:v>66</c:v>
                      </c:pt>
                      <c:pt idx="306">
                        <c:v>66</c:v>
                      </c:pt>
                      <c:pt idx="307">
                        <c:v>66</c:v>
                      </c:pt>
                      <c:pt idx="308">
                        <c:v>66</c:v>
                      </c:pt>
                      <c:pt idx="309">
                        <c:v>66</c:v>
                      </c:pt>
                      <c:pt idx="310">
                        <c:v>66</c:v>
                      </c:pt>
                      <c:pt idx="311">
                        <c:v>66</c:v>
                      </c:pt>
                      <c:pt idx="312">
                        <c:v>66</c:v>
                      </c:pt>
                      <c:pt idx="313">
                        <c:v>66</c:v>
                      </c:pt>
                      <c:pt idx="314">
                        <c:v>66</c:v>
                      </c:pt>
                      <c:pt idx="315">
                        <c:v>66</c:v>
                      </c:pt>
                      <c:pt idx="316">
                        <c:v>66</c:v>
                      </c:pt>
                      <c:pt idx="317">
                        <c:v>66</c:v>
                      </c:pt>
                      <c:pt idx="318">
                        <c:v>66</c:v>
                      </c:pt>
                      <c:pt idx="319">
                        <c:v>66</c:v>
                      </c:pt>
                      <c:pt idx="320">
                        <c:v>67</c:v>
                      </c:pt>
                      <c:pt idx="321">
                        <c:v>67</c:v>
                      </c:pt>
                      <c:pt idx="322">
                        <c:v>67</c:v>
                      </c:pt>
                      <c:pt idx="323">
                        <c:v>67</c:v>
                      </c:pt>
                      <c:pt idx="324">
                        <c:v>67</c:v>
                      </c:pt>
                      <c:pt idx="325">
                        <c:v>68</c:v>
                      </c:pt>
                      <c:pt idx="326">
                        <c:v>69</c:v>
                      </c:pt>
                      <c:pt idx="327">
                        <c:v>69</c:v>
                      </c:pt>
                      <c:pt idx="328">
                        <c:v>69</c:v>
                      </c:pt>
                      <c:pt idx="329">
                        <c:v>69</c:v>
                      </c:pt>
                      <c:pt idx="330">
                        <c:v>69</c:v>
                      </c:pt>
                      <c:pt idx="331">
                        <c:v>71</c:v>
                      </c:pt>
                      <c:pt idx="332">
                        <c:v>71</c:v>
                      </c:pt>
                      <c:pt idx="333">
                        <c:v>71</c:v>
                      </c:pt>
                      <c:pt idx="334">
                        <c:v>71</c:v>
                      </c:pt>
                      <c:pt idx="335">
                        <c:v>71</c:v>
                      </c:pt>
                      <c:pt idx="336">
                        <c:v>71</c:v>
                      </c:pt>
                      <c:pt idx="337">
                        <c:v>71</c:v>
                      </c:pt>
                      <c:pt idx="338">
                        <c:v>71</c:v>
                      </c:pt>
                      <c:pt idx="339">
                        <c:v>71</c:v>
                      </c:pt>
                      <c:pt idx="340">
                        <c:v>71</c:v>
                      </c:pt>
                      <c:pt idx="341">
                        <c:v>71</c:v>
                      </c:pt>
                      <c:pt idx="342">
                        <c:v>71</c:v>
                      </c:pt>
                      <c:pt idx="343">
                        <c:v>71</c:v>
                      </c:pt>
                      <c:pt idx="344">
                        <c:v>71</c:v>
                      </c:pt>
                      <c:pt idx="345">
                        <c:v>71</c:v>
                      </c:pt>
                      <c:pt idx="346">
                        <c:v>71</c:v>
                      </c:pt>
                      <c:pt idx="347">
                        <c:v>71</c:v>
                      </c:pt>
                      <c:pt idx="348">
                        <c:v>71</c:v>
                      </c:pt>
                      <c:pt idx="349">
                        <c:v>71</c:v>
                      </c:pt>
                      <c:pt idx="350">
                        <c:v>71</c:v>
                      </c:pt>
                      <c:pt idx="351">
                        <c:v>71</c:v>
                      </c:pt>
                      <c:pt idx="352">
                        <c:v>71</c:v>
                      </c:pt>
                      <c:pt idx="353">
                        <c:v>71</c:v>
                      </c:pt>
                      <c:pt idx="354">
                        <c:v>72</c:v>
                      </c:pt>
                      <c:pt idx="355">
                        <c:v>73</c:v>
                      </c:pt>
                      <c:pt idx="356">
                        <c:v>73</c:v>
                      </c:pt>
                      <c:pt idx="357">
                        <c:v>73</c:v>
                      </c:pt>
                      <c:pt idx="358">
                        <c:v>73</c:v>
                      </c:pt>
                      <c:pt idx="359">
                        <c:v>73</c:v>
                      </c:pt>
                      <c:pt idx="360">
                        <c:v>73</c:v>
                      </c:pt>
                      <c:pt idx="361">
                        <c:v>73</c:v>
                      </c:pt>
                      <c:pt idx="362">
                        <c:v>73</c:v>
                      </c:pt>
                      <c:pt idx="363">
                        <c:v>73</c:v>
                      </c:pt>
                      <c:pt idx="364">
                        <c:v>73</c:v>
                      </c:pt>
                      <c:pt idx="365">
                        <c:v>73</c:v>
                      </c:pt>
                      <c:pt idx="366">
                        <c:v>73</c:v>
                      </c:pt>
                      <c:pt idx="367">
                        <c:v>73</c:v>
                      </c:pt>
                      <c:pt idx="368">
                        <c:v>73</c:v>
                      </c:pt>
                      <c:pt idx="369">
                        <c:v>73</c:v>
                      </c:pt>
                      <c:pt idx="370">
                        <c:v>73</c:v>
                      </c:pt>
                      <c:pt idx="371">
                        <c:v>73</c:v>
                      </c:pt>
                      <c:pt idx="372">
                        <c:v>73</c:v>
                      </c:pt>
                      <c:pt idx="373">
                        <c:v>73</c:v>
                      </c:pt>
                      <c:pt idx="374">
                        <c:v>73</c:v>
                      </c:pt>
                      <c:pt idx="375">
                        <c:v>73</c:v>
                      </c:pt>
                      <c:pt idx="376">
                        <c:v>73</c:v>
                      </c:pt>
                      <c:pt idx="377">
                        <c:v>73</c:v>
                      </c:pt>
                      <c:pt idx="378">
                        <c:v>73</c:v>
                      </c:pt>
                      <c:pt idx="379">
                        <c:v>73</c:v>
                      </c:pt>
                      <c:pt idx="380">
                        <c:v>75</c:v>
                      </c:pt>
                      <c:pt idx="381">
                        <c:v>75</c:v>
                      </c:pt>
                      <c:pt idx="382">
                        <c:v>75</c:v>
                      </c:pt>
                      <c:pt idx="383">
                        <c:v>75</c:v>
                      </c:pt>
                      <c:pt idx="384">
                        <c:v>75</c:v>
                      </c:pt>
                      <c:pt idx="385">
                        <c:v>75</c:v>
                      </c:pt>
                      <c:pt idx="386">
                        <c:v>75</c:v>
                      </c:pt>
                      <c:pt idx="387">
                        <c:v>75</c:v>
                      </c:pt>
                      <c:pt idx="388">
                        <c:v>75</c:v>
                      </c:pt>
                      <c:pt idx="389">
                        <c:v>75</c:v>
                      </c:pt>
                      <c:pt idx="390">
                        <c:v>75</c:v>
                      </c:pt>
                      <c:pt idx="391">
                        <c:v>75</c:v>
                      </c:pt>
                      <c:pt idx="392">
                        <c:v>75</c:v>
                      </c:pt>
                      <c:pt idx="393">
                        <c:v>75</c:v>
                      </c:pt>
                      <c:pt idx="394">
                        <c:v>75</c:v>
                      </c:pt>
                      <c:pt idx="395">
                        <c:v>75</c:v>
                      </c:pt>
                      <c:pt idx="396">
                        <c:v>75</c:v>
                      </c:pt>
                      <c:pt idx="397">
                        <c:v>76</c:v>
                      </c:pt>
                      <c:pt idx="398">
                        <c:v>76</c:v>
                      </c:pt>
                      <c:pt idx="399">
                        <c:v>76</c:v>
                      </c:pt>
                      <c:pt idx="400">
                        <c:v>76</c:v>
                      </c:pt>
                      <c:pt idx="401">
                        <c:v>76</c:v>
                      </c:pt>
                      <c:pt idx="402">
                        <c:v>76</c:v>
                      </c:pt>
                      <c:pt idx="403">
                        <c:v>76</c:v>
                      </c:pt>
                      <c:pt idx="404">
                        <c:v>76</c:v>
                      </c:pt>
                      <c:pt idx="405">
                        <c:v>76</c:v>
                      </c:pt>
                      <c:pt idx="406">
                        <c:v>76</c:v>
                      </c:pt>
                      <c:pt idx="407">
                        <c:v>76</c:v>
                      </c:pt>
                      <c:pt idx="408">
                        <c:v>77</c:v>
                      </c:pt>
                      <c:pt idx="409">
                        <c:v>77</c:v>
                      </c:pt>
                      <c:pt idx="410">
                        <c:v>77</c:v>
                      </c:pt>
                      <c:pt idx="411">
                        <c:v>78</c:v>
                      </c:pt>
                      <c:pt idx="412">
                        <c:v>78</c:v>
                      </c:pt>
                      <c:pt idx="413">
                        <c:v>78</c:v>
                      </c:pt>
                      <c:pt idx="414">
                        <c:v>78</c:v>
                      </c:pt>
                      <c:pt idx="415">
                        <c:v>79</c:v>
                      </c:pt>
                      <c:pt idx="416">
                        <c:v>80</c:v>
                      </c:pt>
                      <c:pt idx="417">
                        <c:v>80</c:v>
                      </c:pt>
                      <c:pt idx="418">
                        <c:v>80</c:v>
                      </c:pt>
                      <c:pt idx="419">
                        <c:v>80</c:v>
                      </c:pt>
                      <c:pt idx="420">
                        <c:v>80</c:v>
                      </c:pt>
                      <c:pt idx="421">
                        <c:v>80</c:v>
                      </c:pt>
                      <c:pt idx="422">
                        <c:v>80</c:v>
                      </c:pt>
                      <c:pt idx="423">
                        <c:v>81</c:v>
                      </c:pt>
                      <c:pt idx="424">
                        <c:v>82</c:v>
                      </c:pt>
                      <c:pt idx="425">
                        <c:v>82</c:v>
                      </c:pt>
                      <c:pt idx="426">
                        <c:v>82</c:v>
                      </c:pt>
                      <c:pt idx="427">
                        <c:v>82</c:v>
                      </c:pt>
                      <c:pt idx="428">
                        <c:v>83</c:v>
                      </c:pt>
                      <c:pt idx="429">
                        <c:v>87</c:v>
                      </c:pt>
                      <c:pt idx="430">
                        <c:v>89</c:v>
                      </c:pt>
                      <c:pt idx="431">
                        <c:v>91</c:v>
                      </c:pt>
                      <c:pt idx="432">
                        <c:v>91</c:v>
                      </c:pt>
                      <c:pt idx="433">
                        <c:v>91</c:v>
                      </c:pt>
                      <c:pt idx="434">
                        <c:v>91</c:v>
                      </c:pt>
                      <c:pt idx="435">
                        <c:v>94</c:v>
                      </c:pt>
                      <c:pt idx="436">
                        <c:v>94</c:v>
                      </c:pt>
                      <c:pt idx="437">
                        <c:v>96</c:v>
                      </c:pt>
                      <c:pt idx="438">
                        <c:v>99</c:v>
                      </c:pt>
                      <c:pt idx="439">
                        <c:v>101</c:v>
                      </c:pt>
                      <c:pt idx="440">
                        <c:v>101</c:v>
                      </c:pt>
                      <c:pt idx="441">
                        <c:v>101</c:v>
                      </c:pt>
                      <c:pt idx="442">
                        <c:v>101</c:v>
                      </c:pt>
                      <c:pt idx="443">
                        <c:v>101</c:v>
                      </c:pt>
                      <c:pt idx="444">
                        <c:v>101</c:v>
                      </c:pt>
                      <c:pt idx="445">
                        <c:v>101</c:v>
                      </c:pt>
                      <c:pt idx="446">
                        <c:v>101</c:v>
                      </c:pt>
                      <c:pt idx="447">
                        <c:v>101</c:v>
                      </c:pt>
                      <c:pt idx="448">
                        <c:v>101</c:v>
                      </c:pt>
                      <c:pt idx="449">
                        <c:v>101</c:v>
                      </c:pt>
                      <c:pt idx="450">
                        <c:v>103</c:v>
                      </c:pt>
                      <c:pt idx="451">
                        <c:v>105</c:v>
                      </c:pt>
                      <c:pt idx="452">
                        <c:v>105</c:v>
                      </c:pt>
                      <c:pt idx="453">
                        <c:v>105</c:v>
                      </c:pt>
                      <c:pt idx="454">
                        <c:v>105</c:v>
                      </c:pt>
                      <c:pt idx="455">
                        <c:v>105</c:v>
                      </c:pt>
                      <c:pt idx="456">
                        <c:v>110</c:v>
                      </c:pt>
                      <c:pt idx="457">
                        <c:v>110</c:v>
                      </c:pt>
                      <c:pt idx="458">
                        <c:v>112</c:v>
                      </c:pt>
                      <c:pt idx="459">
                        <c:v>113</c:v>
                      </c:pt>
                      <c:pt idx="460">
                        <c:v>115</c:v>
                      </c:pt>
                      <c:pt idx="461">
                        <c:v>115</c:v>
                      </c:pt>
                      <c:pt idx="462">
                        <c:v>115</c:v>
                      </c:pt>
                      <c:pt idx="463">
                        <c:v>115</c:v>
                      </c:pt>
                      <c:pt idx="464">
                        <c:v>115</c:v>
                      </c:pt>
                      <c:pt idx="465">
                        <c:v>116</c:v>
                      </c:pt>
                      <c:pt idx="466">
                        <c:v>117</c:v>
                      </c:pt>
                      <c:pt idx="467">
                        <c:v>119</c:v>
                      </c:pt>
                      <c:pt idx="468">
                        <c:v>119</c:v>
                      </c:pt>
                      <c:pt idx="469">
                        <c:v>120</c:v>
                      </c:pt>
                      <c:pt idx="470">
                        <c:v>120</c:v>
                      </c:pt>
                      <c:pt idx="471">
                        <c:v>120</c:v>
                      </c:pt>
                      <c:pt idx="472">
                        <c:v>122</c:v>
                      </c:pt>
                      <c:pt idx="473">
                        <c:v>125</c:v>
                      </c:pt>
                      <c:pt idx="474">
                        <c:v>130</c:v>
                      </c:pt>
                      <c:pt idx="475">
                        <c:v>130</c:v>
                      </c:pt>
                      <c:pt idx="476">
                        <c:v>130</c:v>
                      </c:pt>
                      <c:pt idx="477">
                        <c:v>131</c:v>
                      </c:pt>
                      <c:pt idx="478">
                        <c:v>133</c:v>
                      </c:pt>
                      <c:pt idx="479">
                        <c:v>136</c:v>
                      </c:pt>
                      <c:pt idx="480">
                        <c:v>139</c:v>
                      </c:pt>
                      <c:pt idx="481">
                        <c:v>149</c:v>
                      </c:pt>
                      <c:pt idx="482">
                        <c:v>149</c:v>
                      </c:pt>
                      <c:pt idx="483">
                        <c:v>149</c:v>
                      </c:pt>
                      <c:pt idx="484">
                        <c:v>149</c:v>
                      </c:pt>
                      <c:pt idx="485">
                        <c:v>149</c:v>
                      </c:pt>
                      <c:pt idx="486">
                        <c:v>162</c:v>
                      </c:pt>
                      <c:pt idx="487">
                        <c:v>162</c:v>
                      </c:pt>
                      <c:pt idx="488">
                        <c:v>162</c:v>
                      </c:pt>
                      <c:pt idx="489">
                        <c:v>163</c:v>
                      </c:pt>
                      <c:pt idx="490">
                        <c:v>163</c:v>
                      </c:pt>
                      <c:pt idx="491">
                        <c:v>163</c:v>
                      </c:pt>
                      <c:pt idx="492">
                        <c:v>163</c:v>
                      </c:pt>
                      <c:pt idx="493">
                        <c:v>165</c:v>
                      </c:pt>
                      <c:pt idx="494">
                        <c:v>165</c:v>
                      </c:pt>
                      <c:pt idx="495">
                        <c:v>166</c:v>
                      </c:pt>
                      <c:pt idx="496">
                        <c:v>166</c:v>
                      </c:pt>
                      <c:pt idx="497">
                        <c:v>166</c:v>
                      </c:pt>
                      <c:pt idx="498">
                        <c:v>166</c:v>
                      </c:pt>
                      <c:pt idx="499">
                        <c:v>166</c:v>
                      </c:pt>
                      <c:pt idx="500">
                        <c:v>167</c:v>
                      </c:pt>
                      <c:pt idx="501">
                        <c:v>167</c:v>
                      </c:pt>
                      <c:pt idx="502">
                        <c:v>168</c:v>
                      </c:pt>
                      <c:pt idx="503">
                        <c:v>168</c:v>
                      </c:pt>
                      <c:pt idx="504">
                        <c:v>168</c:v>
                      </c:pt>
                      <c:pt idx="505">
                        <c:v>171</c:v>
                      </c:pt>
                      <c:pt idx="506">
                        <c:v>171</c:v>
                      </c:pt>
                      <c:pt idx="507">
                        <c:v>172</c:v>
                      </c:pt>
                      <c:pt idx="508">
                        <c:v>172</c:v>
                      </c:pt>
                      <c:pt idx="509">
                        <c:v>172</c:v>
                      </c:pt>
                      <c:pt idx="510">
                        <c:v>172</c:v>
                      </c:pt>
                      <c:pt idx="511">
                        <c:v>172</c:v>
                      </c:pt>
                      <c:pt idx="512">
                        <c:v>176</c:v>
                      </c:pt>
                      <c:pt idx="513">
                        <c:v>176</c:v>
                      </c:pt>
                      <c:pt idx="514">
                        <c:v>177</c:v>
                      </c:pt>
                      <c:pt idx="515">
                        <c:v>177</c:v>
                      </c:pt>
                      <c:pt idx="516">
                        <c:v>177</c:v>
                      </c:pt>
                      <c:pt idx="517">
                        <c:v>177</c:v>
                      </c:pt>
                      <c:pt idx="518">
                        <c:v>177</c:v>
                      </c:pt>
                      <c:pt idx="519">
                        <c:v>177</c:v>
                      </c:pt>
                      <c:pt idx="520">
                        <c:v>177</c:v>
                      </c:pt>
                      <c:pt idx="521">
                        <c:v>177</c:v>
                      </c:pt>
                      <c:pt idx="522">
                        <c:v>177</c:v>
                      </c:pt>
                      <c:pt idx="523">
                        <c:v>177</c:v>
                      </c:pt>
                      <c:pt idx="524">
                        <c:v>177</c:v>
                      </c:pt>
                      <c:pt idx="525">
                        <c:v>177</c:v>
                      </c:pt>
                      <c:pt idx="526">
                        <c:v>177</c:v>
                      </c:pt>
                      <c:pt idx="527">
                        <c:v>177</c:v>
                      </c:pt>
                      <c:pt idx="528">
                        <c:v>177</c:v>
                      </c:pt>
                      <c:pt idx="529">
                        <c:v>177</c:v>
                      </c:pt>
                      <c:pt idx="530">
                        <c:v>177</c:v>
                      </c:pt>
                      <c:pt idx="531">
                        <c:v>177</c:v>
                      </c:pt>
                      <c:pt idx="532">
                        <c:v>177</c:v>
                      </c:pt>
                      <c:pt idx="533">
                        <c:v>177</c:v>
                      </c:pt>
                      <c:pt idx="534">
                        <c:v>177</c:v>
                      </c:pt>
                      <c:pt idx="535">
                        <c:v>177</c:v>
                      </c:pt>
                      <c:pt idx="536">
                        <c:v>177</c:v>
                      </c:pt>
                      <c:pt idx="537">
                        <c:v>177</c:v>
                      </c:pt>
                      <c:pt idx="538">
                        <c:v>177</c:v>
                      </c:pt>
                      <c:pt idx="539">
                        <c:v>177</c:v>
                      </c:pt>
                      <c:pt idx="540">
                        <c:v>177</c:v>
                      </c:pt>
                      <c:pt idx="541">
                        <c:v>177</c:v>
                      </c:pt>
                      <c:pt idx="542">
                        <c:v>177</c:v>
                      </c:pt>
                      <c:pt idx="543">
                        <c:v>177</c:v>
                      </c:pt>
                      <c:pt idx="544">
                        <c:v>177</c:v>
                      </c:pt>
                      <c:pt idx="545">
                        <c:v>177</c:v>
                      </c:pt>
                      <c:pt idx="546">
                        <c:v>177</c:v>
                      </c:pt>
                      <c:pt idx="547">
                        <c:v>177</c:v>
                      </c:pt>
                      <c:pt idx="548">
                        <c:v>178</c:v>
                      </c:pt>
                      <c:pt idx="549">
                        <c:v>178</c:v>
                      </c:pt>
                      <c:pt idx="550">
                        <c:v>178</c:v>
                      </c:pt>
                      <c:pt idx="551">
                        <c:v>179</c:v>
                      </c:pt>
                      <c:pt idx="552">
                        <c:v>179</c:v>
                      </c:pt>
                      <c:pt idx="553">
                        <c:v>179</c:v>
                      </c:pt>
                      <c:pt idx="554">
                        <c:v>179</c:v>
                      </c:pt>
                      <c:pt idx="555">
                        <c:v>179</c:v>
                      </c:pt>
                      <c:pt idx="556">
                        <c:v>179</c:v>
                      </c:pt>
                      <c:pt idx="557">
                        <c:v>179</c:v>
                      </c:pt>
                      <c:pt idx="558">
                        <c:v>180</c:v>
                      </c:pt>
                      <c:pt idx="559">
                        <c:v>180</c:v>
                      </c:pt>
                      <c:pt idx="560">
                        <c:v>180</c:v>
                      </c:pt>
                      <c:pt idx="561">
                        <c:v>180</c:v>
                      </c:pt>
                      <c:pt idx="562">
                        <c:v>180</c:v>
                      </c:pt>
                      <c:pt idx="563">
                        <c:v>180</c:v>
                      </c:pt>
                      <c:pt idx="564">
                        <c:v>180</c:v>
                      </c:pt>
                      <c:pt idx="565">
                        <c:v>180</c:v>
                      </c:pt>
                      <c:pt idx="566">
                        <c:v>181</c:v>
                      </c:pt>
                      <c:pt idx="567">
                        <c:v>181</c:v>
                      </c:pt>
                      <c:pt idx="568">
                        <c:v>181</c:v>
                      </c:pt>
                      <c:pt idx="569">
                        <c:v>181</c:v>
                      </c:pt>
                      <c:pt idx="570">
                        <c:v>181</c:v>
                      </c:pt>
                      <c:pt idx="571">
                        <c:v>181</c:v>
                      </c:pt>
                      <c:pt idx="572">
                        <c:v>181</c:v>
                      </c:pt>
                      <c:pt idx="573">
                        <c:v>181</c:v>
                      </c:pt>
                      <c:pt idx="574">
                        <c:v>181</c:v>
                      </c:pt>
                      <c:pt idx="575">
                        <c:v>181</c:v>
                      </c:pt>
                      <c:pt idx="576">
                        <c:v>181</c:v>
                      </c:pt>
                      <c:pt idx="577">
                        <c:v>181</c:v>
                      </c:pt>
                      <c:pt idx="578">
                        <c:v>181</c:v>
                      </c:pt>
                      <c:pt idx="579">
                        <c:v>181</c:v>
                      </c:pt>
                      <c:pt idx="580">
                        <c:v>181</c:v>
                      </c:pt>
                      <c:pt idx="581">
                        <c:v>181</c:v>
                      </c:pt>
                      <c:pt idx="582">
                        <c:v>181</c:v>
                      </c:pt>
                      <c:pt idx="583">
                        <c:v>181</c:v>
                      </c:pt>
                      <c:pt idx="584">
                        <c:v>181</c:v>
                      </c:pt>
                      <c:pt idx="585">
                        <c:v>181</c:v>
                      </c:pt>
                      <c:pt idx="586">
                        <c:v>181</c:v>
                      </c:pt>
                      <c:pt idx="587">
                        <c:v>181</c:v>
                      </c:pt>
                      <c:pt idx="588">
                        <c:v>181</c:v>
                      </c:pt>
                      <c:pt idx="589">
                        <c:v>181</c:v>
                      </c:pt>
                      <c:pt idx="590">
                        <c:v>181</c:v>
                      </c:pt>
                      <c:pt idx="591">
                        <c:v>181</c:v>
                      </c:pt>
                      <c:pt idx="592">
                        <c:v>181</c:v>
                      </c:pt>
                      <c:pt idx="593">
                        <c:v>181</c:v>
                      </c:pt>
                      <c:pt idx="594">
                        <c:v>181</c:v>
                      </c:pt>
                      <c:pt idx="595">
                        <c:v>181</c:v>
                      </c:pt>
                      <c:pt idx="596">
                        <c:v>181</c:v>
                      </c:pt>
                      <c:pt idx="597">
                        <c:v>181</c:v>
                      </c:pt>
                      <c:pt idx="598">
                        <c:v>181</c:v>
                      </c:pt>
                      <c:pt idx="599">
                        <c:v>181</c:v>
                      </c:pt>
                      <c:pt idx="600">
                        <c:v>181</c:v>
                      </c:pt>
                      <c:pt idx="601">
                        <c:v>181</c:v>
                      </c:pt>
                      <c:pt idx="602">
                        <c:v>181</c:v>
                      </c:pt>
                      <c:pt idx="603">
                        <c:v>181</c:v>
                      </c:pt>
                      <c:pt idx="604">
                        <c:v>181</c:v>
                      </c:pt>
                      <c:pt idx="605">
                        <c:v>181</c:v>
                      </c:pt>
                      <c:pt idx="606">
                        <c:v>181</c:v>
                      </c:pt>
                      <c:pt idx="607">
                        <c:v>181</c:v>
                      </c:pt>
                      <c:pt idx="608">
                        <c:v>181</c:v>
                      </c:pt>
                      <c:pt idx="609">
                        <c:v>181</c:v>
                      </c:pt>
                      <c:pt idx="610">
                        <c:v>181</c:v>
                      </c:pt>
                      <c:pt idx="611">
                        <c:v>181</c:v>
                      </c:pt>
                      <c:pt idx="612">
                        <c:v>181</c:v>
                      </c:pt>
                      <c:pt idx="613">
                        <c:v>181</c:v>
                      </c:pt>
                      <c:pt idx="614">
                        <c:v>181</c:v>
                      </c:pt>
                      <c:pt idx="615">
                        <c:v>181</c:v>
                      </c:pt>
                      <c:pt idx="616">
                        <c:v>181</c:v>
                      </c:pt>
                      <c:pt idx="617">
                        <c:v>181</c:v>
                      </c:pt>
                      <c:pt idx="618">
                        <c:v>181</c:v>
                      </c:pt>
                      <c:pt idx="619">
                        <c:v>181</c:v>
                      </c:pt>
                      <c:pt idx="620">
                        <c:v>182</c:v>
                      </c:pt>
                      <c:pt idx="621">
                        <c:v>182</c:v>
                      </c:pt>
                      <c:pt idx="622">
                        <c:v>182</c:v>
                      </c:pt>
                      <c:pt idx="623">
                        <c:v>182</c:v>
                      </c:pt>
                      <c:pt idx="624">
                        <c:v>182</c:v>
                      </c:pt>
                      <c:pt idx="625">
                        <c:v>182</c:v>
                      </c:pt>
                      <c:pt idx="626">
                        <c:v>182</c:v>
                      </c:pt>
                      <c:pt idx="627">
                        <c:v>182</c:v>
                      </c:pt>
                      <c:pt idx="628">
                        <c:v>182</c:v>
                      </c:pt>
                      <c:pt idx="629">
                        <c:v>182</c:v>
                      </c:pt>
                      <c:pt idx="630">
                        <c:v>182</c:v>
                      </c:pt>
                      <c:pt idx="631">
                        <c:v>182</c:v>
                      </c:pt>
                      <c:pt idx="632">
                        <c:v>182</c:v>
                      </c:pt>
                      <c:pt idx="633">
                        <c:v>182</c:v>
                      </c:pt>
                      <c:pt idx="634">
                        <c:v>182</c:v>
                      </c:pt>
                      <c:pt idx="635">
                        <c:v>182</c:v>
                      </c:pt>
                      <c:pt idx="636">
                        <c:v>182</c:v>
                      </c:pt>
                      <c:pt idx="637">
                        <c:v>182</c:v>
                      </c:pt>
                      <c:pt idx="638">
                        <c:v>182</c:v>
                      </c:pt>
                      <c:pt idx="639">
                        <c:v>182</c:v>
                      </c:pt>
                      <c:pt idx="640">
                        <c:v>182</c:v>
                      </c:pt>
                      <c:pt idx="641">
                        <c:v>182</c:v>
                      </c:pt>
                      <c:pt idx="642">
                        <c:v>182</c:v>
                      </c:pt>
                      <c:pt idx="643">
                        <c:v>182</c:v>
                      </c:pt>
                      <c:pt idx="644">
                        <c:v>182</c:v>
                      </c:pt>
                      <c:pt idx="645">
                        <c:v>182</c:v>
                      </c:pt>
                      <c:pt idx="646">
                        <c:v>182</c:v>
                      </c:pt>
                      <c:pt idx="647">
                        <c:v>182</c:v>
                      </c:pt>
                      <c:pt idx="648">
                        <c:v>182</c:v>
                      </c:pt>
                      <c:pt idx="649">
                        <c:v>182</c:v>
                      </c:pt>
                      <c:pt idx="650">
                        <c:v>182</c:v>
                      </c:pt>
                      <c:pt idx="651">
                        <c:v>182</c:v>
                      </c:pt>
                      <c:pt idx="652">
                        <c:v>182</c:v>
                      </c:pt>
                      <c:pt idx="653">
                        <c:v>182</c:v>
                      </c:pt>
                      <c:pt idx="654">
                        <c:v>182</c:v>
                      </c:pt>
                      <c:pt idx="655">
                        <c:v>182</c:v>
                      </c:pt>
                      <c:pt idx="656">
                        <c:v>182</c:v>
                      </c:pt>
                      <c:pt idx="657">
                        <c:v>182</c:v>
                      </c:pt>
                      <c:pt idx="658">
                        <c:v>182</c:v>
                      </c:pt>
                      <c:pt idx="659">
                        <c:v>182</c:v>
                      </c:pt>
                      <c:pt idx="660">
                        <c:v>182</c:v>
                      </c:pt>
                      <c:pt idx="661">
                        <c:v>182</c:v>
                      </c:pt>
                      <c:pt idx="662">
                        <c:v>182</c:v>
                      </c:pt>
                      <c:pt idx="663">
                        <c:v>182</c:v>
                      </c:pt>
                      <c:pt idx="664">
                        <c:v>182</c:v>
                      </c:pt>
                      <c:pt idx="665">
                        <c:v>182</c:v>
                      </c:pt>
                      <c:pt idx="666">
                        <c:v>182</c:v>
                      </c:pt>
                      <c:pt idx="667">
                        <c:v>182</c:v>
                      </c:pt>
                      <c:pt idx="668">
                        <c:v>182</c:v>
                      </c:pt>
                      <c:pt idx="669">
                        <c:v>182</c:v>
                      </c:pt>
                      <c:pt idx="670">
                        <c:v>182</c:v>
                      </c:pt>
                      <c:pt idx="671">
                        <c:v>182</c:v>
                      </c:pt>
                      <c:pt idx="672">
                        <c:v>182</c:v>
                      </c:pt>
                      <c:pt idx="673">
                        <c:v>183</c:v>
                      </c:pt>
                      <c:pt idx="674">
                        <c:v>183</c:v>
                      </c:pt>
                      <c:pt idx="675">
                        <c:v>183</c:v>
                      </c:pt>
                      <c:pt idx="676">
                        <c:v>183</c:v>
                      </c:pt>
                      <c:pt idx="677">
                        <c:v>183</c:v>
                      </c:pt>
                      <c:pt idx="678">
                        <c:v>183</c:v>
                      </c:pt>
                      <c:pt idx="679">
                        <c:v>183</c:v>
                      </c:pt>
                      <c:pt idx="680">
                        <c:v>183</c:v>
                      </c:pt>
                      <c:pt idx="681">
                        <c:v>184</c:v>
                      </c:pt>
                      <c:pt idx="682">
                        <c:v>186</c:v>
                      </c:pt>
                      <c:pt idx="683">
                        <c:v>186</c:v>
                      </c:pt>
                      <c:pt idx="684">
                        <c:v>186</c:v>
                      </c:pt>
                      <c:pt idx="685">
                        <c:v>186</c:v>
                      </c:pt>
                      <c:pt idx="686">
                        <c:v>186</c:v>
                      </c:pt>
                      <c:pt idx="687">
                        <c:v>186</c:v>
                      </c:pt>
                      <c:pt idx="688">
                        <c:v>186</c:v>
                      </c:pt>
                      <c:pt idx="689">
                        <c:v>186</c:v>
                      </c:pt>
                      <c:pt idx="690">
                        <c:v>186</c:v>
                      </c:pt>
                      <c:pt idx="691">
                        <c:v>186</c:v>
                      </c:pt>
                      <c:pt idx="692">
                        <c:v>186</c:v>
                      </c:pt>
                      <c:pt idx="693">
                        <c:v>186</c:v>
                      </c:pt>
                      <c:pt idx="694">
                        <c:v>187</c:v>
                      </c:pt>
                      <c:pt idx="695">
                        <c:v>187</c:v>
                      </c:pt>
                      <c:pt idx="696">
                        <c:v>187</c:v>
                      </c:pt>
                      <c:pt idx="697">
                        <c:v>187</c:v>
                      </c:pt>
                      <c:pt idx="698">
                        <c:v>187</c:v>
                      </c:pt>
                      <c:pt idx="699">
                        <c:v>187</c:v>
                      </c:pt>
                      <c:pt idx="700">
                        <c:v>187</c:v>
                      </c:pt>
                      <c:pt idx="701">
                        <c:v>188</c:v>
                      </c:pt>
                      <c:pt idx="702">
                        <c:v>188</c:v>
                      </c:pt>
                      <c:pt idx="703">
                        <c:v>189</c:v>
                      </c:pt>
                      <c:pt idx="704">
                        <c:v>189</c:v>
                      </c:pt>
                      <c:pt idx="705">
                        <c:v>189</c:v>
                      </c:pt>
                      <c:pt idx="706">
                        <c:v>189</c:v>
                      </c:pt>
                      <c:pt idx="707">
                        <c:v>189</c:v>
                      </c:pt>
                      <c:pt idx="708">
                        <c:v>191</c:v>
                      </c:pt>
                      <c:pt idx="709">
                        <c:v>191</c:v>
                      </c:pt>
                      <c:pt idx="710">
                        <c:v>191</c:v>
                      </c:pt>
                      <c:pt idx="711">
                        <c:v>192</c:v>
                      </c:pt>
                      <c:pt idx="712">
                        <c:v>192</c:v>
                      </c:pt>
                      <c:pt idx="713">
                        <c:v>192</c:v>
                      </c:pt>
                      <c:pt idx="714">
                        <c:v>192</c:v>
                      </c:pt>
                      <c:pt idx="715">
                        <c:v>193</c:v>
                      </c:pt>
                      <c:pt idx="716">
                        <c:v>193</c:v>
                      </c:pt>
                      <c:pt idx="717">
                        <c:v>193</c:v>
                      </c:pt>
                      <c:pt idx="718">
                        <c:v>193</c:v>
                      </c:pt>
                      <c:pt idx="719">
                        <c:v>194</c:v>
                      </c:pt>
                      <c:pt idx="720">
                        <c:v>195</c:v>
                      </c:pt>
                      <c:pt idx="721">
                        <c:v>195</c:v>
                      </c:pt>
                      <c:pt idx="722">
                        <c:v>195</c:v>
                      </c:pt>
                      <c:pt idx="723">
                        <c:v>195</c:v>
                      </c:pt>
                      <c:pt idx="724">
                        <c:v>195</c:v>
                      </c:pt>
                      <c:pt idx="725">
                        <c:v>195</c:v>
                      </c:pt>
                      <c:pt idx="726">
                        <c:v>195</c:v>
                      </c:pt>
                      <c:pt idx="727">
                        <c:v>195</c:v>
                      </c:pt>
                      <c:pt idx="728">
                        <c:v>195</c:v>
                      </c:pt>
                      <c:pt idx="729">
                        <c:v>195</c:v>
                      </c:pt>
                      <c:pt idx="730">
                        <c:v>195</c:v>
                      </c:pt>
                      <c:pt idx="731">
                        <c:v>195</c:v>
                      </c:pt>
                      <c:pt idx="732">
                        <c:v>195</c:v>
                      </c:pt>
                      <c:pt idx="733">
                        <c:v>195</c:v>
                      </c:pt>
                      <c:pt idx="734">
                        <c:v>195</c:v>
                      </c:pt>
                      <c:pt idx="735">
                        <c:v>195</c:v>
                      </c:pt>
                      <c:pt idx="736">
                        <c:v>195</c:v>
                      </c:pt>
                      <c:pt idx="737">
                        <c:v>196</c:v>
                      </c:pt>
                      <c:pt idx="738">
                        <c:v>196</c:v>
                      </c:pt>
                      <c:pt idx="739">
                        <c:v>196</c:v>
                      </c:pt>
                      <c:pt idx="740">
                        <c:v>196</c:v>
                      </c:pt>
                      <c:pt idx="741">
                        <c:v>196</c:v>
                      </c:pt>
                      <c:pt idx="742">
                        <c:v>196</c:v>
                      </c:pt>
                      <c:pt idx="743">
                        <c:v>196</c:v>
                      </c:pt>
                      <c:pt idx="744">
                        <c:v>196</c:v>
                      </c:pt>
                      <c:pt idx="745">
                        <c:v>196</c:v>
                      </c:pt>
                      <c:pt idx="746">
                        <c:v>197</c:v>
                      </c:pt>
                      <c:pt idx="747">
                        <c:v>197</c:v>
                      </c:pt>
                      <c:pt idx="748">
                        <c:v>197</c:v>
                      </c:pt>
                      <c:pt idx="749">
                        <c:v>197</c:v>
                      </c:pt>
                      <c:pt idx="750">
                        <c:v>197</c:v>
                      </c:pt>
                      <c:pt idx="751">
                        <c:v>198</c:v>
                      </c:pt>
                      <c:pt idx="752">
                        <c:v>198</c:v>
                      </c:pt>
                      <c:pt idx="753">
                        <c:v>198</c:v>
                      </c:pt>
                      <c:pt idx="754">
                        <c:v>198</c:v>
                      </c:pt>
                      <c:pt idx="755">
                        <c:v>198</c:v>
                      </c:pt>
                      <c:pt idx="756">
                        <c:v>198</c:v>
                      </c:pt>
                      <c:pt idx="757">
                        <c:v>198</c:v>
                      </c:pt>
                      <c:pt idx="758">
                        <c:v>198</c:v>
                      </c:pt>
                      <c:pt idx="759">
                        <c:v>198</c:v>
                      </c:pt>
                      <c:pt idx="760">
                        <c:v>198</c:v>
                      </c:pt>
                      <c:pt idx="761">
                        <c:v>198</c:v>
                      </c:pt>
                      <c:pt idx="762">
                        <c:v>198</c:v>
                      </c:pt>
                      <c:pt idx="763">
                        <c:v>198</c:v>
                      </c:pt>
                      <c:pt idx="764">
                        <c:v>198</c:v>
                      </c:pt>
                      <c:pt idx="765">
                        <c:v>198</c:v>
                      </c:pt>
                      <c:pt idx="766">
                        <c:v>198</c:v>
                      </c:pt>
                      <c:pt idx="767">
                        <c:v>198</c:v>
                      </c:pt>
                      <c:pt idx="768">
                        <c:v>198</c:v>
                      </c:pt>
                      <c:pt idx="769">
                        <c:v>198</c:v>
                      </c:pt>
                      <c:pt idx="770">
                        <c:v>198</c:v>
                      </c:pt>
                      <c:pt idx="771">
                        <c:v>199</c:v>
                      </c:pt>
                      <c:pt idx="772">
                        <c:v>199</c:v>
                      </c:pt>
                      <c:pt idx="773">
                        <c:v>199</c:v>
                      </c:pt>
                      <c:pt idx="774">
                        <c:v>199</c:v>
                      </c:pt>
                      <c:pt idx="775">
                        <c:v>199</c:v>
                      </c:pt>
                      <c:pt idx="776">
                        <c:v>199</c:v>
                      </c:pt>
                      <c:pt idx="777">
                        <c:v>199</c:v>
                      </c:pt>
                      <c:pt idx="778">
                        <c:v>199</c:v>
                      </c:pt>
                      <c:pt idx="779">
                        <c:v>199</c:v>
                      </c:pt>
                      <c:pt idx="780">
                        <c:v>199</c:v>
                      </c:pt>
                      <c:pt idx="781">
                        <c:v>199</c:v>
                      </c:pt>
                      <c:pt idx="782">
                        <c:v>199</c:v>
                      </c:pt>
                      <c:pt idx="783">
                        <c:v>199</c:v>
                      </c:pt>
                      <c:pt idx="784">
                        <c:v>199</c:v>
                      </c:pt>
                      <c:pt idx="785">
                        <c:v>199</c:v>
                      </c:pt>
                      <c:pt idx="786">
                        <c:v>199</c:v>
                      </c:pt>
                      <c:pt idx="787">
                        <c:v>199</c:v>
                      </c:pt>
                      <c:pt idx="788">
                        <c:v>199</c:v>
                      </c:pt>
                      <c:pt idx="789">
                        <c:v>199</c:v>
                      </c:pt>
                      <c:pt idx="790">
                        <c:v>199</c:v>
                      </c:pt>
                      <c:pt idx="791">
                        <c:v>199</c:v>
                      </c:pt>
                      <c:pt idx="792">
                        <c:v>199</c:v>
                      </c:pt>
                      <c:pt idx="793">
                        <c:v>199</c:v>
                      </c:pt>
                      <c:pt idx="794">
                        <c:v>199</c:v>
                      </c:pt>
                      <c:pt idx="795">
                        <c:v>199</c:v>
                      </c:pt>
                      <c:pt idx="796">
                        <c:v>199</c:v>
                      </c:pt>
                      <c:pt idx="797">
                        <c:v>199</c:v>
                      </c:pt>
                      <c:pt idx="798">
                        <c:v>199</c:v>
                      </c:pt>
                      <c:pt idx="799">
                        <c:v>201</c:v>
                      </c:pt>
                      <c:pt idx="800">
                        <c:v>202</c:v>
                      </c:pt>
                      <c:pt idx="801">
                        <c:v>203</c:v>
                      </c:pt>
                      <c:pt idx="802">
                        <c:v>206</c:v>
                      </c:pt>
                      <c:pt idx="803">
                        <c:v>206</c:v>
                      </c:pt>
                      <c:pt idx="804">
                        <c:v>206</c:v>
                      </c:pt>
                      <c:pt idx="805">
                        <c:v>207</c:v>
                      </c:pt>
                      <c:pt idx="806">
                        <c:v>208</c:v>
                      </c:pt>
                      <c:pt idx="807">
                        <c:v>209</c:v>
                      </c:pt>
                      <c:pt idx="808">
                        <c:v>210</c:v>
                      </c:pt>
                      <c:pt idx="809">
                        <c:v>210</c:v>
                      </c:pt>
                      <c:pt idx="810">
                        <c:v>216</c:v>
                      </c:pt>
                      <c:pt idx="811">
                        <c:v>217</c:v>
                      </c:pt>
                      <c:pt idx="812">
                        <c:v>217</c:v>
                      </c:pt>
                      <c:pt idx="813">
                        <c:v>219</c:v>
                      </c:pt>
                      <c:pt idx="814">
                        <c:v>220</c:v>
                      </c:pt>
                      <c:pt idx="815">
                        <c:v>222</c:v>
                      </c:pt>
                      <c:pt idx="816">
                        <c:v>223</c:v>
                      </c:pt>
                      <c:pt idx="817">
                        <c:v>224</c:v>
                      </c:pt>
                      <c:pt idx="818">
                        <c:v>224</c:v>
                      </c:pt>
                      <c:pt idx="819">
                        <c:v>224</c:v>
                      </c:pt>
                      <c:pt idx="820">
                        <c:v>227</c:v>
                      </c:pt>
                      <c:pt idx="821">
                        <c:v>227</c:v>
                      </c:pt>
                      <c:pt idx="822">
                        <c:v>229</c:v>
                      </c:pt>
                      <c:pt idx="823">
                        <c:v>236</c:v>
                      </c:pt>
                      <c:pt idx="824">
                        <c:v>239</c:v>
                      </c:pt>
                      <c:pt idx="825">
                        <c:v>239</c:v>
                      </c:pt>
                      <c:pt idx="826">
                        <c:v>239</c:v>
                      </c:pt>
                      <c:pt idx="827">
                        <c:v>251</c:v>
                      </c:pt>
                      <c:pt idx="828">
                        <c:v>264</c:v>
                      </c:pt>
                      <c:pt idx="829">
                        <c:v>293</c:v>
                      </c:pt>
                      <c:pt idx="830">
                        <c:v>294</c:v>
                      </c:pt>
                      <c:pt idx="831">
                        <c:v>296</c:v>
                      </c:pt>
                      <c:pt idx="832">
                        <c:v>297</c:v>
                      </c:pt>
                      <c:pt idx="833">
                        <c:v>297</c:v>
                      </c:pt>
                      <c:pt idx="834">
                        <c:v>299</c:v>
                      </c:pt>
                      <c:pt idx="835">
                        <c:v>299</c:v>
                      </c:pt>
                      <c:pt idx="836">
                        <c:v>301</c:v>
                      </c:pt>
                      <c:pt idx="837">
                        <c:v>301</c:v>
                      </c:pt>
                      <c:pt idx="838">
                        <c:v>301</c:v>
                      </c:pt>
                      <c:pt idx="839">
                        <c:v>302</c:v>
                      </c:pt>
                      <c:pt idx="840">
                        <c:v>302</c:v>
                      </c:pt>
                      <c:pt idx="841">
                        <c:v>302</c:v>
                      </c:pt>
                      <c:pt idx="842">
                        <c:v>304</c:v>
                      </c:pt>
                      <c:pt idx="843">
                        <c:v>304</c:v>
                      </c:pt>
                      <c:pt idx="844">
                        <c:v>304</c:v>
                      </c:pt>
                      <c:pt idx="845">
                        <c:v>305</c:v>
                      </c:pt>
                      <c:pt idx="846">
                        <c:v>305</c:v>
                      </c:pt>
                      <c:pt idx="847">
                        <c:v>305</c:v>
                      </c:pt>
                      <c:pt idx="848">
                        <c:v>305</c:v>
                      </c:pt>
                      <c:pt idx="849">
                        <c:v>309</c:v>
                      </c:pt>
                      <c:pt idx="850">
                        <c:v>309</c:v>
                      </c:pt>
                      <c:pt idx="851">
                        <c:v>309</c:v>
                      </c:pt>
                      <c:pt idx="852">
                        <c:v>309</c:v>
                      </c:pt>
                      <c:pt idx="853">
                        <c:v>309</c:v>
                      </c:pt>
                      <c:pt idx="854">
                        <c:v>309</c:v>
                      </c:pt>
                      <c:pt idx="855">
                        <c:v>309</c:v>
                      </c:pt>
                      <c:pt idx="856">
                        <c:v>309</c:v>
                      </c:pt>
                      <c:pt idx="857">
                        <c:v>310</c:v>
                      </c:pt>
                      <c:pt idx="858">
                        <c:v>310</c:v>
                      </c:pt>
                      <c:pt idx="859">
                        <c:v>310</c:v>
                      </c:pt>
                      <c:pt idx="860">
                        <c:v>310</c:v>
                      </c:pt>
                      <c:pt idx="861">
                        <c:v>310</c:v>
                      </c:pt>
                      <c:pt idx="862">
                        <c:v>310</c:v>
                      </c:pt>
                      <c:pt idx="863">
                        <c:v>310</c:v>
                      </c:pt>
                      <c:pt idx="864">
                        <c:v>310</c:v>
                      </c:pt>
                      <c:pt idx="865">
                        <c:v>310</c:v>
                      </c:pt>
                      <c:pt idx="866">
                        <c:v>310</c:v>
                      </c:pt>
                      <c:pt idx="867">
                        <c:v>310</c:v>
                      </c:pt>
                      <c:pt idx="868">
                        <c:v>310</c:v>
                      </c:pt>
                      <c:pt idx="869">
                        <c:v>310</c:v>
                      </c:pt>
                      <c:pt idx="870">
                        <c:v>310</c:v>
                      </c:pt>
                      <c:pt idx="871">
                        <c:v>310</c:v>
                      </c:pt>
                      <c:pt idx="872">
                        <c:v>311</c:v>
                      </c:pt>
                      <c:pt idx="873">
                        <c:v>312</c:v>
                      </c:pt>
                      <c:pt idx="874">
                        <c:v>312</c:v>
                      </c:pt>
                      <c:pt idx="875">
                        <c:v>312</c:v>
                      </c:pt>
                      <c:pt idx="876">
                        <c:v>313</c:v>
                      </c:pt>
                      <c:pt idx="877">
                        <c:v>313</c:v>
                      </c:pt>
                      <c:pt idx="878">
                        <c:v>313</c:v>
                      </c:pt>
                      <c:pt idx="879">
                        <c:v>313</c:v>
                      </c:pt>
                      <c:pt idx="880">
                        <c:v>314</c:v>
                      </c:pt>
                      <c:pt idx="881">
                        <c:v>314</c:v>
                      </c:pt>
                      <c:pt idx="882">
                        <c:v>314</c:v>
                      </c:pt>
                      <c:pt idx="883">
                        <c:v>314</c:v>
                      </c:pt>
                      <c:pt idx="884">
                        <c:v>314</c:v>
                      </c:pt>
                      <c:pt idx="885">
                        <c:v>314</c:v>
                      </c:pt>
                      <c:pt idx="886">
                        <c:v>314</c:v>
                      </c:pt>
                      <c:pt idx="887">
                        <c:v>314</c:v>
                      </c:pt>
                      <c:pt idx="888">
                        <c:v>314</c:v>
                      </c:pt>
                      <c:pt idx="889">
                        <c:v>314</c:v>
                      </c:pt>
                      <c:pt idx="890">
                        <c:v>315</c:v>
                      </c:pt>
                      <c:pt idx="891">
                        <c:v>317</c:v>
                      </c:pt>
                      <c:pt idx="892">
                        <c:v>317</c:v>
                      </c:pt>
                      <c:pt idx="893">
                        <c:v>317</c:v>
                      </c:pt>
                      <c:pt idx="894">
                        <c:v>318</c:v>
                      </c:pt>
                      <c:pt idx="895">
                        <c:v>318</c:v>
                      </c:pt>
                      <c:pt idx="896">
                        <c:v>318</c:v>
                      </c:pt>
                      <c:pt idx="897">
                        <c:v>319</c:v>
                      </c:pt>
                      <c:pt idx="898">
                        <c:v>322</c:v>
                      </c:pt>
                      <c:pt idx="899">
                        <c:v>324</c:v>
                      </c:pt>
                      <c:pt idx="900">
                        <c:v>324</c:v>
                      </c:pt>
                      <c:pt idx="901">
                        <c:v>324</c:v>
                      </c:pt>
                      <c:pt idx="902">
                        <c:v>324</c:v>
                      </c:pt>
                      <c:pt idx="903">
                        <c:v>324</c:v>
                      </c:pt>
                      <c:pt idx="904">
                        <c:v>324</c:v>
                      </c:pt>
                      <c:pt idx="905">
                        <c:v>325</c:v>
                      </c:pt>
                      <c:pt idx="906">
                        <c:v>325</c:v>
                      </c:pt>
                      <c:pt idx="907">
                        <c:v>326</c:v>
                      </c:pt>
                      <c:pt idx="908">
                        <c:v>326</c:v>
                      </c:pt>
                      <c:pt idx="909">
                        <c:v>327</c:v>
                      </c:pt>
                      <c:pt idx="910">
                        <c:v>327</c:v>
                      </c:pt>
                      <c:pt idx="911">
                        <c:v>329</c:v>
                      </c:pt>
                      <c:pt idx="912">
                        <c:v>329</c:v>
                      </c:pt>
                      <c:pt idx="913">
                        <c:v>329</c:v>
                      </c:pt>
                      <c:pt idx="914">
                        <c:v>329</c:v>
                      </c:pt>
                      <c:pt idx="915">
                        <c:v>330</c:v>
                      </c:pt>
                      <c:pt idx="916">
                        <c:v>331</c:v>
                      </c:pt>
                      <c:pt idx="917">
                        <c:v>331</c:v>
                      </c:pt>
                      <c:pt idx="918">
                        <c:v>332</c:v>
                      </c:pt>
                      <c:pt idx="919">
                        <c:v>332</c:v>
                      </c:pt>
                      <c:pt idx="920">
                        <c:v>333</c:v>
                      </c:pt>
                      <c:pt idx="921">
                        <c:v>333</c:v>
                      </c:pt>
                      <c:pt idx="922">
                        <c:v>334</c:v>
                      </c:pt>
                      <c:pt idx="923">
                        <c:v>334</c:v>
                      </c:pt>
                      <c:pt idx="924">
                        <c:v>334</c:v>
                      </c:pt>
                      <c:pt idx="925">
                        <c:v>334</c:v>
                      </c:pt>
                      <c:pt idx="926">
                        <c:v>334</c:v>
                      </c:pt>
                      <c:pt idx="927">
                        <c:v>334</c:v>
                      </c:pt>
                      <c:pt idx="928">
                        <c:v>334</c:v>
                      </c:pt>
                      <c:pt idx="929">
                        <c:v>334</c:v>
                      </c:pt>
                      <c:pt idx="930">
                        <c:v>334</c:v>
                      </c:pt>
                      <c:pt idx="931">
                        <c:v>334</c:v>
                      </c:pt>
                      <c:pt idx="932">
                        <c:v>334</c:v>
                      </c:pt>
                      <c:pt idx="933">
                        <c:v>335</c:v>
                      </c:pt>
                      <c:pt idx="934">
                        <c:v>335</c:v>
                      </c:pt>
                      <c:pt idx="935">
                        <c:v>337</c:v>
                      </c:pt>
                      <c:pt idx="936">
                        <c:v>338</c:v>
                      </c:pt>
                      <c:pt idx="937">
                        <c:v>338</c:v>
                      </c:pt>
                      <c:pt idx="938">
                        <c:v>338</c:v>
                      </c:pt>
                      <c:pt idx="939">
                        <c:v>339</c:v>
                      </c:pt>
                      <c:pt idx="940">
                        <c:v>339</c:v>
                      </c:pt>
                      <c:pt idx="941">
                        <c:v>340</c:v>
                      </c:pt>
                      <c:pt idx="942">
                        <c:v>345</c:v>
                      </c:pt>
                      <c:pt idx="943">
                        <c:v>346</c:v>
                      </c:pt>
                      <c:pt idx="944">
                        <c:v>346</c:v>
                      </c:pt>
                      <c:pt idx="945">
                        <c:v>346</c:v>
                      </c:pt>
                      <c:pt idx="946">
                        <c:v>355</c:v>
                      </c:pt>
                      <c:pt idx="947">
                        <c:v>368</c:v>
                      </c:pt>
                      <c:pt idx="948">
                        <c:v>371</c:v>
                      </c:pt>
                      <c:pt idx="949">
                        <c:v>372</c:v>
                      </c:pt>
                      <c:pt idx="950">
                        <c:v>373</c:v>
                      </c:pt>
                      <c:pt idx="951">
                        <c:v>373</c:v>
                      </c:pt>
                      <c:pt idx="952">
                        <c:v>373</c:v>
                      </c:pt>
                      <c:pt idx="953">
                        <c:v>373</c:v>
                      </c:pt>
                      <c:pt idx="954">
                        <c:v>373</c:v>
                      </c:pt>
                      <c:pt idx="955">
                        <c:v>374</c:v>
                      </c:pt>
                      <c:pt idx="956">
                        <c:v>374</c:v>
                      </c:pt>
                      <c:pt idx="957">
                        <c:v>374</c:v>
                      </c:pt>
                      <c:pt idx="958">
                        <c:v>374</c:v>
                      </c:pt>
                      <c:pt idx="959">
                        <c:v>374</c:v>
                      </c:pt>
                      <c:pt idx="960">
                        <c:v>375</c:v>
                      </c:pt>
                      <c:pt idx="961">
                        <c:v>375</c:v>
                      </c:pt>
                      <c:pt idx="962">
                        <c:v>375</c:v>
                      </c:pt>
                      <c:pt idx="963">
                        <c:v>375</c:v>
                      </c:pt>
                      <c:pt idx="964">
                        <c:v>375</c:v>
                      </c:pt>
                      <c:pt idx="965">
                        <c:v>375</c:v>
                      </c:pt>
                      <c:pt idx="966">
                        <c:v>375</c:v>
                      </c:pt>
                      <c:pt idx="967">
                        <c:v>375</c:v>
                      </c:pt>
                      <c:pt idx="968">
                        <c:v>375</c:v>
                      </c:pt>
                      <c:pt idx="969">
                        <c:v>375</c:v>
                      </c:pt>
                      <c:pt idx="970">
                        <c:v>375</c:v>
                      </c:pt>
                      <c:pt idx="971">
                        <c:v>376</c:v>
                      </c:pt>
                      <c:pt idx="972">
                        <c:v>376</c:v>
                      </c:pt>
                      <c:pt idx="973">
                        <c:v>376</c:v>
                      </c:pt>
                      <c:pt idx="974">
                        <c:v>376</c:v>
                      </c:pt>
                      <c:pt idx="975">
                        <c:v>376</c:v>
                      </c:pt>
                      <c:pt idx="976">
                        <c:v>376</c:v>
                      </c:pt>
                      <c:pt idx="977">
                        <c:v>376</c:v>
                      </c:pt>
                      <c:pt idx="978">
                        <c:v>376</c:v>
                      </c:pt>
                      <c:pt idx="979">
                        <c:v>376</c:v>
                      </c:pt>
                      <c:pt idx="980">
                        <c:v>376</c:v>
                      </c:pt>
                      <c:pt idx="981">
                        <c:v>376</c:v>
                      </c:pt>
                      <c:pt idx="982">
                        <c:v>376</c:v>
                      </c:pt>
                      <c:pt idx="983">
                        <c:v>376</c:v>
                      </c:pt>
                      <c:pt idx="984">
                        <c:v>376</c:v>
                      </c:pt>
                      <c:pt idx="985">
                        <c:v>377</c:v>
                      </c:pt>
                      <c:pt idx="986">
                        <c:v>377</c:v>
                      </c:pt>
                      <c:pt idx="987">
                        <c:v>377</c:v>
                      </c:pt>
                      <c:pt idx="988">
                        <c:v>377</c:v>
                      </c:pt>
                      <c:pt idx="989">
                        <c:v>377</c:v>
                      </c:pt>
                      <c:pt idx="990">
                        <c:v>377</c:v>
                      </c:pt>
                      <c:pt idx="991">
                        <c:v>377</c:v>
                      </c:pt>
                      <c:pt idx="992">
                        <c:v>377</c:v>
                      </c:pt>
                      <c:pt idx="993">
                        <c:v>377</c:v>
                      </c:pt>
                      <c:pt idx="994">
                        <c:v>377</c:v>
                      </c:pt>
                      <c:pt idx="995">
                        <c:v>377</c:v>
                      </c:pt>
                      <c:pt idx="996">
                        <c:v>378</c:v>
                      </c:pt>
                      <c:pt idx="997">
                        <c:v>378</c:v>
                      </c:pt>
                      <c:pt idx="998">
                        <c:v>378</c:v>
                      </c:pt>
                      <c:pt idx="999">
                        <c:v>379</c:v>
                      </c:pt>
                      <c:pt idx="1000">
                        <c:v>379</c:v>
                      </c:pt>
                      <c:pt idx="1001">
                        <c:v>379</c:v>
                      </c:pt>
                      <c:pt idx="1002">
                        <c:v>381</c:v>
                      </c:pt>
                      <c:pt idx="1003">
                        <c:v>384</c:v>
                      </c:pt>
                      <c:pt idx="1004">
                        <c:v>385</c:v>
                      </c:pt>
                      <c:pt idx="1005">
                        <c:v>385</c:v>
                      </c:pt>
                      <c:pt idx="1006">
                        <c:v>386</c:v>
                      </c:pt>
                      <c:pt idx="1007">
                        <c:v>386</c:v>
                      </c:pt>
                      <c:pt idx="1008">
                        <c:v>386</c:v>
                      </c:pt>
                      <c:pt idx="1009">
                        <c:v>388</c:v>
                      </c:pt>
                      <c:pt idx="1010">
                        <c:v>388</c:v>
                      </c:pt>
                      <c:pt idx="1011">
                        <c:v>391</c:v>
                      </c:pt>
                      <c:pt idx="1012">
                        <c:v>392</c:v>
                      </c:pt>
                      <c:pt idx="1013">
                        <c:v>393</c:v>
                      </c:pt>
                      <c:pt idx="1014">
                        <c:v>393</c:v>
                      </c:pt>
                      <c:pt idx="1015">
                        <c:v>393</c:v>
                      </c:pt>
                      <c:pt idx="1016">
                        <c:v>395</c:v>
                      </c:pt>
                      <c:pt idx="1017">
                        <c:v>396</c:v>
                      </c:pt>
                      <c:pt idx="1018">
                        <c:v>396</c:v>
                      </c:pt>
                      <c:pt idx="1019">
                        <c:v>396</c:v>
                      </c:pt>
                      <c:pt idx="1020">
                        <c:v>397</c:v>
                      </c:pt>
                      <c:pt idx="1021">
                        <c:v>397</c:v>
                      </c:pt>
                      <c:pt idx="1022">
                        <c:v>397</c:v>
                      </c:pt>
                      <c:pt idx="1023">
                        <c:v>397</c:v>
                      </c:pt>
                      <c:pt idx="1024">
                        <c:v>397</c:v>
                      </c:pt>
                      <c:pt idx="1025">
                        <c:v>397</c:v>
                      </c:pt>
                      <c:pt idx="1026">
                        <c:v>397</c:v>
                      </c:pt>
                      <c:pt idx="1027">
                        <c:v>397</c:v>
                      </c:pt>
                      <c:pt idx="1028">
                        <c:v>397</c:v>
                      </c:pt>
                      <c:pt idx="1029">
                        <c:v>397</c:v>
                      </c:pt>
                      <c:pt idx="1030">
                        <c:v>398</c:v>
                      </c:pt>
                      <c:pt idx="1031">
                        <c:v>398</c:v>
                      </c:pt>
                      <c:pt idx="1032">
                        <c:v>398</c:v>
                      </c:pt>
                      <c:pt idx="1033">
                        <c:v>398</c:v>
                      </c:pt>
                      <c:pt idx="1034">
                        <c:v>398</c:v>
                      </c:pt>
                      <c:pt idx="1035">
                        <c:v>398</c:v>
                      </c:pt>
                      <c:pt idx="1036">
                        <c:v>398</c:v>
                      </c:pt>
                      <c:pt idx="1037">
                        <c:v>398</c:v>
                      </c:pt>
                      <c:pt idx="1038">
                        <c:v>398</c:v>
                      </c:pt>
                      <c:pt idx="1039">
                        <c:v>398</c:v>
                      </c:pt>
                      <c:pt idx="1040">
                        <c:v>398</c:v>
                      </c:pt>
                      <c:pt idx="1041">
                        <c:v>398</c:v>
                      </c:pt>
                      <c:pt idx="1042">
                        <c:v>398</c:v>
                      </c:pt>
                      <c:pt idx="1043">
                        <c:v>398</c:v>
                      </c:pt>
                      <c:pt idx="1044">
                        <c:v>399</c:v>
                      </c:pt>
                      <c:pt idx="1045">
                        <c:v>399</c:v>
                      </c:pt>
                      <c:pt idx="1046">
                        <c:v>399</c:v>
                      </c:pt>
                      <c:pt idx="1047">
                        <c:v>400</c:v>
                      </c:pt>
                      <c:pt idx="1048">
                        <c:v>400</c:v>
                      </c:pt>
                      <c:pt idx="1049">
                        <c:v>400</c:v>
                      </c:pt>
                      <c:pt idx="1050">
                        <c:v>400</c:v>
                      </c:pt>
                      <c:pt idx="1051">
                        <c:v>400</c:v>
                      </c:pt>
                      <c:pt idx="1052">
                        <c:v>400</c:v>
                      </c:pt>
                      <c:pt idx="1053">
                        <c:v>400</c:v>
                      </c:pt>
                      <c:pt idx="1054">
                        <c:v>400</c:v>
                      </c:pt>
                      <c:pt idx="1055">
                        <c:v>400</c:v>
                      </c:pt>
                      <c:pt idx="1056">
                        <c:v>400</c:v>
                      </c:pt>
                      <c:pt idx="1057">
                        <c:v>400</c:v>
                      </c:pt>
                      <c:pt idx="1058">
                        <c:v>400</c:v>
                      </c:pt>
                      <c:pt idx="1059">
                        <c:v>401</c:v>
                      </c:pt>
                      <c:pt idx="1060">
                        <c:v>401</c:v>
                      </c:pt>
                      <c:pt idx="1061">
                        <c:v>401</c:v>
                      </c:pt>
                      <c:pt idx="1062">
                        <c:v>401</c:v>
                      </c:pt>
                      <c:pt idx="1063">
                        <c:v>401</c:v>
                      </c:pt>
                      <c:pt idx="1064">
                        <c:v>401</c:v>
                      </c:pt>
                      <c:pt idx="1065">
                        <c:v>401</c:v>
                      </c:pt>
                      <c:pt idx="1066">
                        <c:v>401</c:v>
                      </c:pt>
                      <c:pt idx="1067">
                        <c:v>401</c:v>
                      </c:pt>
                      <c:pt idx="1068">
                        <c:v>401</c:v>
                      </c:pt>
                      <c:pt idx="1069">
                        <c:v>401</c:v>
                      </c:pt>
                      <c:pt idx="1070">
                        <c:v>401</c:v>
                      </c:pt>
                      <c:pt idx="1071">
                        <c:v>401</c:v>
                      </c:pt>
                      <c:pt idx="1072">
                        <c:v>402</c:v>
                      </c:pt>
                      <c:pt idx="1073">
                        <c:v>402</c:v>
                      </c:pt>
                      <c:pt idx="1074">
                        <c:v>402</c:v>
                      </c:pt>
                      <c:pt idx="1075">
                        <c:v>402</c:v>
                      </c:pt>
                      <c:pt idx="1076">
                        <c:v>402</c:v>
                      </c:pt>
                      <c:pt idx="1077">
                        <c:v>402</c:v>
                      </c:pt>
                      <c:pt idx="1078">
                        <c:v>402</c:v>
                      </c:pt>
                      <c:pt idx="1079">
                        <c:v>403</c:v>
                      </c:pt>
                      <c:pt idx="1080">
                        <c:v>403</c:v>
                      </c:pt>
                      <c:pt idx="1081">
                        <c:v>403</c:v>
                      </c:pt>
                      <c:pt idx="1082">
                        <c:v>405</c:v>
                      </c:pt>
                      <c:pt idx="1083">
                        <c:v>406</c:v>
                      </c:pt>
                      <c:pt idx="1084">
                        <c:v>406</c:v>
                      </c:pt>
                      <c:pt idx="1085">
                        <c:v>406</c:v>
                      </c:pt>
                      <c:pt idx="1086">
                        <c:v>406</c:v>
                      </c:pt>
                      <c:pt idx="1087">
                        <c:v>406</c:v>
                      </c:pt>
                      <c:pt idx="1088">
                        <c:v>406</c:v>
                      </c:pt>
                      <c:pt idx="1089">
                        <c:v>407</c:v>
                      </c:pt>
                      <c:pt idx="1090">
                        <c:v>407</c:v>
                      </c:pt>
                      <c:pt idx="1091">
                        <c:v>407</c:v>
                      </c:pt>
                      <c:pt idx="1092">
                        <c:v>407</c:v>
                      </c:pt>
                      <c:pt idx="1093">
                        <c:v>407</c:v>
                      </c:pt>
                      <c:pt idx="1094">
                        <c:v>407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884-42EE-9F0B-D2146304C25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I.2!$H$3:$H$4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I.2!$H$6:$H$1131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884-42EE-9F0B-D2146304C25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I.2!$J$3:$J$4</c15:sqref>
                        </c15:formulaRef>
                      </c:ext>
                    </c:extLst>
                    <c:strCache>
                      <c:ptCount val="2"/>
                      <c:pt idx="0">
                        <c:v>PC Encerrada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I.2!$J$6:$J$1131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10</c:v>
                      </c:pt>
                      <c:pt idx="102">
                        <c:v>10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10</c:v>
                      </c:pt>
                      <c:pt idx="106">
                        <c:v>16</c:v>
                      </c:pt>
                      <c:pt idx="107">
                        <c:v>19</c:v>
                      </c:pt>
                      <c:pt idx="108">
                        <c:v>20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20</c:v>
                      </c:pt>
                      <c:pt idx="112">
                        <c:v>20</c:v>
                      </c:pt>
                      <c:pt idx="113">
                        <c:v>20</c:v>
                      </c:pt>
                      <c:pt idx="114">
                        <c:v>20</c:v>
                      </c:pt>
                      <c:pt idx="115">
                        <c:v>20</c:v>
                      </c:pt>
                      <c:pt idx="116">
                        <c:v>20</c:v>
                      </c:pt>
                      <c:pt idx="117">
                        <c:v>20</c:v>
                      </c:pt>
                      <c:pt idx="118">
                        <c:v>20</c:v>
                      </c:pt>
                      <c:pt idx="119">
                        <c:v>20</c:v>
                      </c:pt>
                      <c:pt idx="120">
                        <c:v>20</c:v>
                      </c:pt>
                      <c:pt idx="121">
                        <c:v>20</c:v>
                      </c:pt>
                      <c:pt idx="122">
                        <c:v>22</c:v>
                      </c:pt>
                      <c:pt idx="123">
                        <c:v>23</c:v>
                      </c:pt>
                      <c:pt idx="124">
                        <c:v>23</c:v>
                      </c:pt>
                      <c:pt idx="125">
                        <c:v>23</c:v>
                      </c:pt>
                      <c:pt idx="126">
                        <c:v>23</c:v>
                      </c:pt>
                      <c:pt idx="127">
                        <c:v>23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24</c:v>
                      </c:pt>
                      <c:pt idx="131">
                        <c:v>25</c:v>
                      </c:pt>
                      <c:pt idx="132">
                        <c:v>25</c:v>
                      </c:pt>
                      <c:pt idx="133">
                        <c:v>25</c:v>
                      </c:pt>
                      <c:pt idx="134">
                        <c:v>26</c:v>
                      </c:pt>
                      <c:pt idx="135">
                        <c:v>26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27</c:v>
                      </c:pt>
                      <c:pt idx="142">
                        <c:v>27</c:v>
                      </c:pt>
                      <c:pt idx="143">
                        <c:v>27</c:v>
                      </c:pt>
                      <c:pt idx="144">
                        <c:v>27</c:v>
                      </c:pt>
                      <c:pt idx="145">
                        <c:v>27</c:v>
                      </c:pt>
                      <c:pt idx="146">
                        <c:v>27</c:v>
                      </c:pt>
                      <c:pt idx="147">
                        <c:v>27</c:v>
                      </c:pt>
                      <c:pt idx="148">
                        <c:v>27</c:v>
                      </c:pt>
                      <c:pt idx="149">
                        <c:v>27</c:v>
                      </c:pt>
                      <c:pt idx="150">
                        <c:v>27</c:v>
                      </c:pt>
                      <c:pt idx="151">
                        <c:v>27</c:v>
                      </c:pt>
                      <c:pt idx="152">
                        <c:v>27</c:v>
                      </c:pt>
                      <c:pt idx="153">
                        <c:v>27</c:v>
                      </c:pt>
                      <c:pt idx="154">
                        <c:v>27</c:v>
                      </c:pt>
                      <c:pt idx="155">
                        <c:v>27</c:v>
                      </c:pt>
                      <c:pt idx="156">
                        <c:v>27</c:v>
                      </c:pt>
                      <c:pt idx="157">
                        <c:v>27</c:v>
                      </c:pt>
                      <c:pt idx="158">
                        <c:v>27</c:v>
                      </c:pt>
                      <c:pt idx="159">
                        <c:v>27</c:v>
                      </c:pt>
                      <c:pt idx="160">
                        <c:v>27</c:v>
                      </c:pt>
                      <c:pt idx="161">
                        <c:v>27</c:v>
                      </c:pt>
                      <c:pt idx="162">
                        <c:v>27</c:v>
                      </c:pt>
                      <c:pt idx="163">
                        <c:v>27</c:v>
                      </c:pt>
                      <c:pt idx="164">
                        <c:v>27</c:v>
                      </c:pt>
                      <c:pt idx="165">
                        <c:v>27</c:v>
                      </c:pt>
                      <c:pt idx="166">
                        <c:v>27</c:v>
                      </c:pt>
                      <c:pt idx="167">
                        <c:v>27</c:v>
                      </c:pt>
                      <c:pt idx="168">
                        <c:v>27</c:v>
                      </c:pt>
                      <c:pt idx="169">
                        <c:v>27</c:v>
                      </c:pt>
                      <c:pt idx="170">
                        <c:v>27</c:v>
                      </c:pt>
                      <c:pt idx="171">
                        <c:v>27</c:v>
                      </c:pt>
                      <c:pt idx="172">
                        <c:v>27</c:v>
                      </c:pt>
                      <c:pt idx="173">
                        <c:v>27</c:v>
                      </c:pt>
                      <c:pt idx="174">
                        <c:v>27</c:v>
                      </c:pt>
                      <c:pt idx="175">
                        <c:v>27</c:v>
                      </c:pt>
                      <c:pt idx="176">
                        <c:v>27</c:v>
                      </c:pt>
                      <c:pt idx="177">
                        <c:v>27</c:v>
                      </c:pt>
                      <c:pt idx="178">
                        <c:v>27</c:v>
                      </c:pt>
                      <c:pt idx="179">
                        <c:v>27</c:v>
                      </c:pt>
                      <c:pt idx="180">
                        <c:v>27</c:v>
                      </c:pt>
                      <c:pt idx="181">
                        <c:v>27</c:v>
                      </c:pt>
                      <c:pt idx="182">
                        <c:v>27</c:v>
                      </c:pt>
                      <c:pt idx="183">
                        <c:v>27</c:v>
                      </c:pt>
                      <c:pt idx="184">
                        <c:v>27</c:v>
                      </c:pt>
                      <c:pt idx="185">
                        <c:v>27</c:v>
                      </c:pt>
                      <c:pt idx="186">
                        <c:v>27</c:v>
                      </c:pt>
                      <c:pt idx="187">
                        <c:v>27</c:v>
                      </c:pt>
                      <c:pt idx="188">
                        <c:v>27</c:v>
                      </c:pt>
                      <c:pt idx="189">
                        <c:v>27</c:v>
                      </c:pt>
                      <c:pt idx="190">
                        <c:v>27</c:v>
                      </c:pt>
                      <c:pt idx="191">
                        <c:v>27</c:v>
                      </c:pt>
                      <c:pt idx="192">
                        <c:v>27</c:v>
                      </c:pt>
                      <c:pt idx="193">
                        <c:v>27</c:v>
                      </c:pt>
                      <c:pt idx="194">
                        <c:v>27</c:v>
                      </c:pt>
                      <c:pt idx="195">
                        <c:v>27</c:v>
                      </c:pt>
                      <c:pt idx="196">
                        <c:v>27</c:v>
                      </c:pt>
                      <c:pt idx="197">
                        <c:v>27</c:v>
                      </c:pt>
                      <c:pt idx="198">
                        <c:v>27</c:v>
                      </c:pt>
                      <c:pt idx="199">
                        <c:v>27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27</c:v>
                      </c:pt>
                      <c:pt idx="203">
                        <c:v>27</c:v>
                      </c:pt>
                      <c:pt idx="204">
                        <c:v>27</c:v>
                      </c:pt>
                      <c:pt idx="205">
                        <c:v>27</c:v>
                      </c:pt>
                      <c:pt idx="206">
                        <c:v>27</c:v>
                      </c:pt>
                      <c:pt idx="207">
                        <c:v>27</c:v>
                      </c:pt>
                      <c:pt idx="208">
                        <c:v>27</c:v>
                      </c:pt>
                      <c:pt idx="209">
                        <c:v>27</c:v>
                      </c:pt>
                      <c:pt idx="210">
                        <c:v>27</c:v>
                      </c:pt>
                      <c:pt idx="211">
                        <c:v>27</c:v>
                      </c:pt>
                      <c:pt idx="212">
                        <c:v>27</c:v>
                      </c:pt>
                      <c:pt idx="213">
                        <c:v>27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27</c:v>
                      </c:pt>
                      <c:pt idx="217">
                        <c:v>27</c:v>
                      </c:pt>
                      <c:pt idx="218">
                        <c:v>27</c:v>
                      </c:pt>
                      <c:pt idx="219">
                        <c:v>27</c:v>
                      </c:pt>
                      <c:pt idx="220">
                        <c:v>27</c:v>
                      </c:pt>
                      <c:pt idx="221">
                        <c:v>27</c:v>
                      </c:pt>
                      <c:pt idx="222">
                        <c:v>27</c:v>
                      </c:pt>
                      <c:pt idx="223">
                        <c:v>27</c:v>
                      </c:pt>
                      <c:pt idx="224">
                        <c:v>27</c:v>
                      </c:pt>
                      <c:pt idx="225">
                        <c:v>27</c:v>
                      </c:pt>
                      <c:pt idx="226">
                        <c:v>27</c:v>
                      </c:pt>
                      <c:pt idx="227">
                        <c:v>27</c:v>
                      </c:pt>
                      <c:pt idx="228">
                        <c:v>27</c:v>
                      </c:pt>
                      <c:pt idx="229">
                        <c:v>27</c:v>
                      </c:pt>
                      <c:pt idx="230">
                        <c:v>27</c:v>
                      </c:pt>
                      <c:pt idx="231">
                        <c:v>27</c:v>
                      </c:pt>
                      <c:pt idx="232">
                        <c:v>27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27</c:v>
                      </c:pt>
                      <c:pt idx="236">
                        <c:v>27</c:v>
                      </c:pt>
                      <c:pt idx="237">
                        <c:v>27</c:v>
                      </c:pt>
                      <c:pt idx="238">
                        <c:v>27</c:v>
                      </c:pt>
                      <c:pt idx="239">
                        <c:v>27</c:v>
                      </c:pt>
                      <c:pt idx="240">
                        <c:v>27</c:v>
                      </c:pt>
                      <c:pt idx="241">
                        <c:v>27</c:v>
                      </c:pt>
                      <c:pt idx="242">
                        <c:v>27</c:v>
                      </c:pt>
                      <c:pt idx="243">
                        <c:v>27</c:v>
                      </c:pt>
                      <c:pt idx="244">
                        <c:v>27</c:v>
                      </c:pt>
                      <c:pt idx="245">
                        <c:v>27</c:v>
                      </c:pt>
                      <c:pt idx="246">
                        <c:v>27</c:v>
                      </c:pt>
                      <c:pt idx="247">
                        <c:v>27</c:v>
                      </c:pt>
                      <c:pt idx="248">
                        <c:v>27</c:v>
                      </c:pt>
                      <c:pt idx="249">
                        <c:v>27</c:v>
                      </c:pt>
                      <c:pt idx="250">
                        <c:v>27</c:v>
                      </c:pt>
                      <c:pt idx="251">
                        <c:v>27</c:v>
                      </c:pt>
                      <c:pt idx="252">
                        <c:v>27</c:v>
                      </c:pt>
                      <c:pt idx="253">
                        <c:v>27</c:v>
                      </c:pt>
                      <c:pt idx="254">
                        <c:v>27</c:v>
                      </c:pt>
                      <c:pt idx="255">
                        <c:v>27</c:v>
                      </c:pt>
                      <c:pt idx="256">
                        <c:v>27</c:v>
                      </c:pt>
                      <c:pt idx="257">
                        <c:v>27</c:v>
                      </c:pt>
                      <c:pt idx="258">
                        <c:v>27</c:v>
                      </c:pt>
                      <c:pt idx="259">
                        <c:v>27</c:v>
                      </c:pt>
                      <c:pt idx="260">
                        <c:v>27</c:v>
                      </c:pt>
                      <c:pt idx="261">
                        <c:v>27</c:v>
                      </c:pt>
                      <c:pt idx="262">
                        <c:v>27</c:v>
                      </c:pt>
                      <c:pt idx="263">
                        <c:v>27</c:v>
                      </c:pt>
                      <c:pt idx="264">
                        <c:v>27</c:v>
                      </c:pt>
                      <c:pt idx="265">
                        <c:v>27</c:v>
                      </c:pt>
                      <c:pt idx="266">
                        <c:v>27</c:v>
                      </c:pt>
                      <c:pt idx="267">
                        <c:v>27</c:v>
                      </c:pt>
                      <c:pt idx="268">
                        <c:v>27</c:v>
                      </c:pt>
                      <c:pt idx="269">
                        <c:v>27</c:v>
                      </c:pt>
                      <c:pt idx="270">
                        <c:v>27</c:v>
                      </c:pt>
                      <c:pt idx="271">
                        <c:v>27</c:v>
                      </c:pt>
                      <c:pt idx="272">
                        <c:v>27</c:v>
                      </c:pt>
                      <c:pt idx="273">
                        <c:v>27</c:v>
                      </c:pt>
                      <c:pt idx="274">
                        <c:v>27</c:v>
                      </c:pt>
                      <c:pt idx="275">
                        <c:v>27</c:v>
                      </c:pt>
                      <c:pt idx="276">
                        <c:v>27</c:v>
                      </c:pt>
                      <c:pt idx="277">
                        <c:v>27</c:v>
                      </c:pt>
                      <c:pt idx="278">
                        <c:v>27</c:v>
                      </c:pt>
                      <c:pt idx="279">
                        <c:v>27</c:v>
                      </c:pt>
                      <c:pt idx="280">
                        <c:v>27</c:v>
                      </c:pt>
                      <c:pt idx="281">
                        <c:v>27</c:v>
                      </c:pt>
                      <c:pt idx="282">
                        <c:v>27</c:v>
                      </c:pt>
                      <c:pt idx="283">
                        <c:v>27</c:v>
                      </c:pt>
                      <c:pt idx="284">
                        <c:v>27</c:v>
                      </c:pt>
                      <c:pt idx="285">
                        <c:v>27</c:v>
                      </c:pt>
                      <c:pt idx="286">
                        <c:v>27</c:v>
                      </c:pt>
                      <c:pt idx="287">
                        <c:v>27</c:v>
                      </c:pt>
                      <c:pt idx="288">
                        <c:v>27</c:v>
                      </c:pt>
                      <c:pt idx="289">
                        <c:v>27</c:v>
                      </c:pt>
                      <c:pt idx="290">
                        <c:v>27</c:v>
                      </c:pt>
                      <c:pt idx="291">
                        <c:v>27</c:v>
                      </c:pt>
                      <c:pt idx="292">
                        <c:v>27</c:v>
                      </c:pt>
                      <c:pt idx="293">
                        <c:v>27</c:v>
                      </c:pt>
                      <c:pt idx="294">
                        <c:v>27</c:v>
                      </c:pt>
                      <c:pt idx="295">
                        <c:v>27</c:v>
                      </c:pt>
                      <c:pt idx="296">
                        <c:v>27</c:v>
                      </c:pt>
                      <c:pt idx="297">
                        <c:v>27</c:v>
                      </c:pt>
                      <c:pt idx="298">
                        <c:v>27</c:v>
                      </c:pt>
                      <c:pt idx="299">
                        <c:v>29</c:v>
                      </c:pt>
                      <c:pt idx="300">
                        <c:v>29</c:v>
                      </c:pt>
                      <c:pt idx="301">
                        <c:v>29</c:v>
                      </c:pt>
                      <c:pt idx="302">
                        <c:v>31</c:v>
                      </c:pt>
                      <c:pt idx="303">
                        <c:v>31</c:v>
                      </c:pt>
                      <c:pt idx="304">
                        <c:v>31</c:v>
                      </c:pt>
                      <c:pt idx="305">
                        <c:v>31</c:v>
                      </c:pt>
                      <c:pt idx="306">
                        <c:v>31</c:v>
                      </c:pt>
                      <c:pt idx="307">
                        <c:v>31</c:v>
                      </c:pt>
                      <c:pt idx="308">
                        <c:v>31</c:v>
                      </c:pt>
                      <c:pt idx="309">
                        <c:v>32</c:v>
                      </c:pt>
                      <c:pt idx="310">
                        <c:v>32</c:v>
                      </c:pt>
                      <c:pt idx="311">
                        <c:v>32</c:v>
                      </c:pt>
                      <c:pt idx="312">
                        <c:v>33</c:v>
                      </c:pt>
                      <c:pt idx="313">
                        <c:v>33</c:v>
                      </c:pt>
                      <c:pt idx="314">
                        <c:v>33</c:v>
                      </c:pt>
                      <c:pt idx="315">
                        <c:v>33</c:v>
                      </c:pt>
                      <c:pt idx="316">
                        <c:v>33</c:v>
                      </c:pt>
                      <c:pt idx="317">
                        <c:v>33</c:v>
                      </c:pt>
                      <c:pt idx="318">
                        <c:v>33</c:v>
                      </c:pt>
                      <c:pt idx="319">
                        <c:v>33</c:v>
                      </c:pt>
                      <c:pt idx="320">
                        <c:v>33</c:v>
                      </c:pt>
                      <c:pt idx="321">
                        <c:v>33</c:v>
                      </c:pt>
                      <c:pt idx="322">
                        <c:v>33</c:v>
                      </c:pt>
                      <c:pt idx="323">
                        <c:v>33</c:v>
                      </c:pt>
                      <c:pt idx="324">
                        <c:v>33</c:v>
                      </c:pt>
                      <c:pt idx="325">
                        <c:v>33</c:v>
                      </c:pt>
                      <c:pt idx="326">
                        <c:v>33</c:v>
                      </c:pt>
                      <c:pt idx="327">
                        <c:v>33</c:v>
                      </c:pt>
                      <c:pt idx="328">
                        <c:v>33</c:v>
                      </c:pt>
                      <c:pt idx="329">
                        <c:v>33</c:v>
                      </c:pt>
                      <c:pt idx="330">
                        <c:v>33</c:v>
                      </c:pt>
                      <c:pt idx="331">
                        <c:v>33</c:v>
                      </c:pt>
                      <c:pt idx="332">
                        <c:v>33</c:v>
                      </c:pt>
                      <c:pt idx="333">
                        <c:v>33</c:v>
                      </c:pt>
                      <c:pt idx="334">
                        <c:v>36</c:v>
                      </c:pt>
                      <c:pt idx="335">
                        <c:v>36</c:v>
                      </c:pt>
                      <c:pt idx="336">
                        <c:v>36</c:v>
                      </c:pt>
                      <c:pt idx="337">
                        <c:v>38</c:v>
                      </c:pt>
                      <c:pt idx="338">
                        <c:v>43</c:v>
                      </c:pt>
                      <c:pt idx="339">
                        <c:v>47</c:v>
                      </c:pt>
                      <c:pt idx="340">
                        <c:v>47</c:v>
                      </c:pt>
                      <c:pt idx="341">
                        <c:v>47</c:v>
                      </c:pt>
                      <c:pt idx="342">
                        <c:v>47</c:v>
                      </c:pt>
                      <c:pt idx="343">
                        <c:v>47</c:v>
                      </c:pt>
                      <c:pt idx="344">
                        <c:v>48</c:v>
                      </c:pt>
                      <c:pt idx="345">
                        <c:v>50</c:v>
                      </c:pt>
                      <c:pt idx="346">
                        <c:v>50</c:v>
                      </c:pt>
                      <c:pt idx="347">
                        <c:v>50</c:v>
                      </c:pt>
                      <c:pt idx="348">
                        <c:v>50</c:v>
                      </c:pt>
                      <c:pt idx="349">
                        <c:v>50</c:v>
                      </c:pt>
                      <c:pt idx="350">
                        <c:v>50</c:v>
                      </c:pt>
                      <c:pt idx="351">
                        <c:v>50</c:v>
                      </c:pt>
                      <c:pt idx="352">
                        <c:v>50</c:v>
                      </c:pt>
                      <c:pt idx="353">
                        <c:v>54</c:v>
                      </c:pt>
                      <c:pt idx="354">
                        <c:v>54</c:v>
                      </c:pt>
                      <c:pt idx="355">
                        <c:v>54</c:v>
                      </c:pt>
                      <c:pt idx="356">
                        <c:v>54</c:v>
                      </c:pt>
                      <c:pt idx="357">
                        <c:v>54</c:v>
                      </c:pt>
                      <c:pt idx="358">
                        <c:v>54</c:v>
                      </c:pt>
                      <c:pt idx="359">
                        <c:v>54</c:v>
                      </c:pt>
                      <c:pt idx="360">
                        <c:v>55</c:v>
                      </c:pt>
                      <c:pt idx="361">
                        <c:v>55</c:v>
                      </c:pt>
                      <c:pt idx="362">
                        <c:v>55</c:v>
                      </c:pt>
                      <c:pt idx="363">
                        <c:v>55</c:v>
                      </c:pt>
                      <c:pt idx="364">
                        <c:v>55</c:v>
                      </c:pt>
                      <c:pt idx="365">
                        <c:v>55</c:v>
                      </c:pt>
                      <c:pt idx="366">
                        <c:v>55</c:v>
                      </c:pt>
                      <c:pt idx="367">
                        <c:v>55</c:v>
                      </c:pt>
                      <c:pt idx="368">
                        <c:v>56</c:v>
                      </c:pt>
                      <c:pt idx="369">
                        <c:v>56</c:v>
                      </c:pt>
                      <c:pt idx="370">
                        <c:v>56</c:v>
                      </c:pt>
                      <c:pt idx="371">
                        <c:v>56</c:v>
                      </c:pt>
                      <c:pt idx="372">
                        <c:v>56</c:v>
                      </c:pt>
                      <c:pt idx="373">
                        <c:v>56</c:v>
                      </c:pt>
                      <c:pt idx="374">
                        <c:v>56</c:v>
                      </c:pt>
                      <c:pt idx="375">
                        <c:v>56</c:v>
                      </c:pt>
                      <c:pt idx="376">
                        <c:v>56</c:v>
                      </c:pt>
                      <c:pt idx="377">
                        <c:v>56</c:v>
                      </c:pt>
                      <c:pt idx="378">
                        <c:v>56</c:v>
                      </c:pt>
                      <c:pt idx="379">
                        <c:v>56</c:v>
                      </c:pt>
                      <c:pt idx="380">
                        <c:v>56</c:v>
                      </c:pt>
                      <c:pt idx="381">
                        <c:v>56</c:v>
                      </c:pt>
                      <c:pt idx="382">
                        <c:v>56</c:v>
                      </c:pt>
                      <c:pt idx="383">
                        <c:v>56</c:v>
                      </c:pt>
                      <c:pt idx="384">
                        <c:v>56</c:v>
                      </c:pt>
                      <c:pt idx="385">
                        <c:v>56</c:v>
                      </c:pt>
                      <c:pt idx="386">
                        <c:v>56</c:v>
                      </c:pt>
                      <c:pt idx="387">
                        <c:v>57</c:v>
                      </c:pt>
                      <c:pt idx="388">
                        <c:v>57</c:v>
                      </c:pt>
                      <c:pt idx="389">
                        <c:v>57</c:v>
                      </c:pt>
                      <c:pt idx="390">
                        <c:v>57</c:v>
                      </c:pt>
                      <c:pt idx="391">
                        <c:v>57</c:v>
                      </c:pt>
                      <c:pt idx="392">
                        <c:v>57</c:v>
                      </c:pt>
                      <c:pt idx="393">
                        <c:v>57</c:v>
                      </c:pt>
                      <c:pt idx="394">
                        <c:v>57</c:v>
                      </c:pt>
                      <c:pt idx="395">
                        <c:v>57</c:v>
                      </c:pt>
                      <c:pt idx="396">
                        <c:v>57</c:v>
                      </c:pt>
                      <c:pt idx="397">
                        <c:v>57</c:v>
                      </c:pt>
                      <c:pt idx="398">
                        <c:v>57</c:v>
                      </c:pt>
                      <c:pt idx="399">
                        <c:v>57</c:v>
                      </c:pt>
                      <c:pt idx="400">
                        <c:v>57</c:v>
                      </c:pt>
                      <c:pt idx="401">
                        <c:v>57</c:v>
                      </c:pt>
                      <c:pt idx="402">
                        <c:v>57</c:v>
                      </c:pt>
                      <c:pt idx="403">
                        <c:v>57</c:v>
                      </c:pt>
                      <c:pt idx="404">
                        <c:v>57</c:v>
                      </c:pt>
                      <c:pt idx="405">
                        <c:v>57</c:v>
                      </c:pt>
                      <c:pt idx="406">
                        <c:v>57</c:v>
                      </c:pt>
                      <c:pt idx="407">
                        <c:v>57</c:v>
                      </c:pt>
                      <c:pt idx="408">
                        <c:v>57</c:v>
                      </c:pt>
                      <c:pt idx="409">
                        <c:v>57</c:v>
                      </c:pt>
                      <c:pt idx="410">
                        <c:v>57</c:v>
                      </c:pt>
                      <c:pt idx="411">
                        <c:v>57</c:v>
                      </c:pt>
                      <c:pt idx="412">
                        <c:v>57</c:v>
                      </c:pt>
                      <c:pt idx="413">
                        <c:v>57</c:v>
                      </c:pt>
                      <c:pt idx="414">
                        <c:v>57</c:v>
                      </c:pt>
                      <c:pt idx="415">
                        <c:v>57</c:v>
                      </c:pt>
                      <c:pt idx="416">
                        <c:v>57</c:v>
                      </c:pt>
                      <c:pt idx="417">
                        <c:v>57</c:v>
                      </c:pt>
                      <c:pt idx="418">
                        <c:v>57</c:v>
                      </c:pt>
                      <c:pt idx="419">
                        <c:v>57</c:v>
                      </c:pt>
                      <c:pt idx="420">
                        <c:v>57</c:v>
                      </c:pt>
                      <c:pt idx="421">
                        <c:v>57</c:v>
                      </c:pt>
                      <c:pt idx="422">
                        <c:v>57</c:v>
                      </c:pt>
                      <c:pt idx="423">
                        <c:v>57</c:v>
                      </c:pt>
                      <c:pt idx="424">
                        <c:v>57</c:v>
                      </c:pt>
                      <c:pt idx="425">
                        <c:v>57</c:v>
                      </c:pt>
                      <c:pt idx="426">
                        <c:v>57</c:v>
                      </c:pt>
                      <c:pt idx="427">
                        <c:v>57</c:v>
                      </c:pt>
                      <c:pt idx="428">
                        <c:v>57</c:v>
                      </c:pt>
                      <c:pt idx="429">
                        <c:v>57</c:v>
                      </c:pt>
                      <c:pt idx="430">
                        <c:v>57</c:v>
                      </c:pt>
                      <c:pt idx="431">
                        <c:v>57</c:v>
                      </c:pt>
                      <c:pt idx="432">
                        <c:v>57</c:v>
                      </c:pt>
                      <c:pt idx="433">
                        <c:v>57</c:v>
                      </c:pt>
                      <c:pt idx="434">
                        <c:v>57</c:v>
                      </c:pt>
                      <c:pt idx="435">
                        <c:v>57</c:v>
                      </c:pt>
                      <c:pt idx="436">
                        <c:v>57</c:v>
                      </c:pt>
                      <c:pt idx="437">
                        <c:v>57</c:v>
                      </c:pt>
                      <c:pt idx="438">
                        <c:v>58</c:v>
                      </c:pt>
                      <c:pt idx="439">
                        <c:v>58</c:v>
                      </c:pt>
                      <c:pt idx="440">
                        <c:v>58</c:v>
                      </c:pt>
                      <c:pt idx="441">
                        <c:v>58</c:v>
                      </c:pt>
                      <c:pt idx="442">
                        <c:v>58</c:v>
                      </c:pt>
                      <c:pt idx="443">
                        <c:v>58</c:v>
                      </c:pt>
                      <c:pt idx="444">
                        <c:v>58</c:v>
                      </c:pt>
                      <c:pt idx="445">
                        <c:v>58</c:v>
                      </c:pt>
                      <c:pt idx="446">
                        <c:v>58</c:v>
                      </c:pt>
                      <c:pt idx="447">
                        <c:v>58</c:v>
                      </c:pt>
                      <c:pt idx="448">
                        <c:v>58</c:v>
                      </c:pt>
                      <c:pt idx="449">
                        <c:v>58</c:v>
                      </c:pt>
                      <c:pt idx="450">
                        <c:v>58</c:v>
                      </c:pt>
                      <c:pt idx="451">
                        <c:v>58</c:v>
                      </c:pt>
                      <c:pt idx="452">
                        <c:v>58</c:v>
                      </c:pt>
                      <c:pt idx="453">
                        <c:v>58</c:v>
                      </c:pt>
                      <c:pt idx="454">
                        <c:v>58</c:v>
                      </c:pt>
                      <c:pt idx="455">
                        <c:v>58</c:v>
                      </c:pt>
                      <c:pt idx="456">
                        <c:v>58</c:v>
                      </c:pt>
                      <c:pt idx="457">
                        <c:v>58</c:v>
                      </c:pt>
                      <c:pt idx="458">
                        <c:v>58</c:v>
                      </c:pt>
                      <c:pt idx="459">
                        <c:v>60</c:v>
                      </c:pt>
                      <c:pt idx="460">
                        <c:v>60</c:v>
                      </c:pt>
                      <c:pt idx="461">
                        <c:v>60</c:v>
                      </c:pt>
                      <c:pt idx="462">
                        <c:v>60</c:v>
                      </c:pt>
                      <c:pt idx="463">
                        <c:v>60</c:v>
                      </c:pt>
                      <c:pt idx="464">
                        <c:v>62</c:v>
                      </c:pt>
                      <c:pt idx="465">
                        <c:v>62</c:v>
                      </c:pt>
                      <c:pt idx="466">
                        <c:v>62</c:v>
                      </c:pt>
                      <c:pt idx="467">
                        <c:v>62</c:v>
                      </c:pt>
                      <c:pt idx="468">
                        <c:v>62</c:v>
                      </c:pt>
                      <c:pt idx="469">
                        <c:v>62</c:v>
                      </c:pt>
                      <c:pt idx="470">
                        <c:v>62</c:v>
                      </c:pt>
                      <c:pt idx="471">
                        <c:v>62</c:v>
                      </c:pt>
                      <c:pt idx="472">
                        <c:v>62</c:v>
                      </c:pt>
                      <c:pt idx="473">
                        <c:v>62</c:v>
                      </c:pt>
                      <c:pt idx="474">
                        <c:v>62</c:v>
                      </c:pt>
                      <c:pt idx="475">
                        <c:v>62</c:v>
                      </c:pt>
                      <c:pt idx="476">
                        <c:v>62</c:v>
                      </c:pt>
                      <c:pt idx="477">
                        <c:v>62</c:v>
                      </c:pt>
                      <c:pt idx="478">
                        <c:v>62</c:v>
                      </c:pt>
                      <c:pt idx="479">
                        <c:v>62</c:v>
                      </c:pt>
                      <c:pt idx="480">
                        <c:v>62</c:v>
                      </c:pt>
                      <c:pt idx="481">
                        <c:v>62</c:v>
                      </c:pt>
                      <c:pt idx="482">
                        <c:v>62</c:v>
                      </c:pt>
                      <c:pt idx="483">
                        <c:v>62</c:v>
                      </c:pt>
                      <c:pt idx="484">
                        <c:v>62</c:v>
                      </c:pt>
                      <c:pt idx="485">
                        <c:v>62</c:v>
                      </c:pt>
                      <c:pt idx="486">
                        <c:v>62</c:v>
                      </c:pt>
                      <c:pt idx="487">
                        <c:v>62</c:v>
                      </c:pt>
                      <c:pt idx="488">
                        <c:v>67</c:v>
                      </c:pt>
                      <c:pt idx="489">
                        <c:v>67</c:v>
                      </c:pt>
                      <c:pt idx="490">
                        <c:v>67</c:v>
                      </c:pt>
                      <c:pt idx="491">
                        <c:v>67</c:v>
                      </c:pt>
                      <c:pt idx="492">
                        <c:v>67</c:v>
                      </c:pt>
                      <c:pt idx="493">
                        <c:v>67</c:v>
                      </c:pt>
                      <c:pt idx="494">
                        <c:v>67</c:v>
                      </c:pt>
                      <c:pt idx="495">
                        <c:v>67</c:v>
                      </c:pt>
                      <c:pt idx="496">
                        <c:v>67</c:v>
                      </c:pt>
                      <c:pt idx="497">
                        <c:v>67</c:v>
                      </c:pt>
                      <c:pt idx="498">
                        <c:v>67</c:v>
                      </c:pt>
                      <c:pt idx="499">
                        <c:v>67</c:v>
                      </c:pt>
                      <c:pt idx="500">
                        <c:v>67</c:v>
                      </c:pt>
                      <c:pt idx="501">
                        <c:v>67</c:v>
                      </c:pt>
                      <c:pt idx="502">
                        <c:v>67</c:v>
                      </c:pt>
                      <c:pt idx="503">
                        <c:v>67</c:v>
                      </c:pt>
                      <c:pt idx="504">
                        <c:v>67</c:v>
                      </c:pt>
                      <c:pt idx="505">
                        <c:v>67</c:v>
                      </c:pt>
                      <c:pt idx="506">
                        <c:v>68</c:v>
                      </c:pt>
                      <c:pt idx="507">
                        <c:v>68</c:v>
                      </c:pt>
                      <c:pt idx="508">
                        <c:v>68</c:v>
                      </c:pt>
                      <c:pt idx="509">
                        <c:v>68</c:v>
                      </c:pt>
                      <c:pt idx="510">
                        <c:v>68</c:v>
                      </c:pt>
                      <c:pt idx="511">
                        <c:v>68</c:v>
                      </c:pt>
                      <c:pt idx="512">
                        <c:v>68</c:v>
                      </c:pt>
                      <c:pt idx="513">
                        <c:v>68</c:v>
                      </c:pt>
                      <c:pt idx="514">
                        <c:v>68</c:v>
                      </c:pt>
                      <c:pt idx="515">
                        <c:v>68</c:v>
                      </c:pt>
                      <c:pt idx="516">
                        <c:v>68</c:v>
                      </c:pt>
                      <c:pt idx="517">
                        <c:v>68</c:v>
                      </c:pt>
                      <c:pt idx="518">
                        <c:v>68</c:v>
                      </c:pt>
                      <c:pt idx="519">
                        <c:v>68</c:v>
                      </c:pt>
                      <c:pt idx="520">
                        <c:v>68</c:v>
                      </c:pt>
                      <c:pt idx="521">
                        <c:v>68</c:v>
                      </c:pt>
                      <c:pt idx="522">
                        <c:v>68</c:v>
                      </c:pt>
                      <c:pt idx="523">
                        <c:v>68</c:v>
                      </c:pt>
                      <c:pt idx="524">
                        <c:v>68</c:v>
                      </c:pt>
                      <c:pt idx="525">
                        <c:v>68</c:v>
                      </c:pt>
                      <c:pt idx="526">
                        <c:v>68</c:v>
                      </c:pt>
                      <c:pt idx="527">
                        <c:v>68</c:v>
                      </c:pt>
                      <c:pt idx="528">
                        <c:v>68</c:v>
                      </c:pt>
                      <c:pt idx="529">
                        <c:v>68</c:v>
                      </c:pt>
                      <c:pt idx="530">
                        <c:v>68</c:v>
                      </c:pt>
                      <c:pt idx="531">
                        <c:v>68</c:v>
                      </c:pt>
                      <c:pt idx="532">
                        <c:v>68</c:v>
                      </c:pt>
                      <c:pt idx="533">
                        <c:v>68</c:v>
                      </c:pt>
                      <c:pt idx="534">
                        <c:v>69</c:v>
                      </c:pt>
                      <c:pt idx="535">
                        <c:v>69</c:v>
                      </c:pt>
                      <c:pt idx="536">
                        <c:v>69</c:v>
                      </c:pt>
                      <c:pt idx="537">
                        <c:v>69</c:v>
                      </c:pt>
                      <c:pt idx="538">
                        <c:v>69</c:v>
                      </c:pt>
                      <c:pt idx="539">
                        <c:v>69</c:v>
                      </c:pt>
                      <c:pt idx="540">
                        <c:v>69</c:v>
                      </c:pt>
                      <c:pt idx="541">
                        <c:v>69</c:v>
                      </c:pt>
                      <c:pt idx="542">
                        <c:v>69</c:v>
                      </c:pt>
                      <c:pt idx="543">
                        <c:v>69</c:v>
                      </c:pt>
                      <c:pt idx="544">
                        <c:v>69</c:v>
                      </c:pt>
                      <c:pt idx="545">
                        <c:v>69</c:v>
                      </c:pt>
                      <c:pt idx="546">
                        <c:v>69</c:v>
                      </c:pt>
                      <c:pt idx="547">
                        <c:v>69</c:v>
                      </c:pt>
                      <c:pt idx="548">
                        <c:v>69</c:v>
                      </c:pt>
                      <c:pt idx="549">
                        <c:v>69</c:v>
                      </c:pt>
                      <c:pt idx="550">
                        <c:v>69</c:v>
                      </c:pt>
                      <c:pt idx="551">
                        <c:v>69</c:v>
                      </c:pt>
                      <c:pt idx="552">
                        <c:v>69</c:v>
                      </c:pt>
                      <c:pt idx="553">
                        <c:v>69</c:v>
                      </c:pt>
                      <c:pt idx="554">
                        <c:v>69</c:v>
                      </c:pt>
                      <c:pt idx="555">
                        <c:v>69</c:v>
                      </c:pt>
                      <c:pt idx="556">
                        <c:v>69</c:v>
                      </c:pt>
                      <c:pt idx="557">
                        <c:v>69</c:v>
                      </c:pt>
                      <c:pt idx="558">
                        <c:v>69</c:v>
                      </c:pt>
                      <c:pt idx="559">
                        <c:v>69</c:v>
                      </c:pt>
                      <c:pt idx="560">
                        <c:v>69</c:v>
                      </c:pt>
                      <c:pt idx="561">
                        <c:v>69</c:v>
                      </c:pt>
                      <c:pt idx="562">
                        <c:v>69</c:v>
                      </c:pt>
                      <c:pt idx="563">
                        <c:v>69</c:v>
                      </c:pt>
                      <c:pt idx="564">
                        <c:v>69</c:v>
                      </c:pt>
                      <c:pt idx="565">
                        <c:v>69</c:v>
                      </c:pt>
                      <c:pt idx="566">
                        <c:v>69</c:v>
                      </c:pt>
                      <c:pt idx="567">
                        <c:v>69</c:v>
                      </c:pt>
                      <c:pt idx="568">
                        <c:v>69</c:v>
                      </c:pt>
                      <c:pt idx="569">
                        <c:v>69</c:v>
                      </c:pt>
                      <c:pt idx="570">
                        <c:v>69</c:v>
                      </c:pt>
                      <c:pt idx="571">
                        <c:v>69</c:v>
                      </c:pt>
                      <c:pt idx="572">
                        <c:v>69</c:v>
                      </c:pt>
                      <c:pt idx="573">
                        <c:v>69</c:v>
                      </c:pt>
                      <c:pt idx="574">
                        <c:v>69</c:v>
                      </c:pt>
                      <c:pt idx="575">
                        <c:v>69</c:v>
                      </c:pt>
                      <c:pt idx="576">
                        <c:v>69</c:v>
                      </c:pt>
                      <c:pt idx="577">
                        <c:v>69</c:v>
                      </c:pt>
                      <c:pt idx="578">
                        <c:v>69</c:v>
                      </c:pt>
                      <c:pt idx="579">
                        <c:v>69</c:v>
                      </c:pt>
                      <c:pt idx="580">
                        <c:v>69</c:v>
                      </c:pt>
                      <c:pt idx="581">
                        <c:v>69</c:v>
                      </c:pt>
                      <c:pt idx="582">
                        <c:v>69</c:v>
                      </c:pt>
                      <c:pt idx="583">
                        <c:v>69</c:v>
                      </c:pt>
                      <c:pt idx="584">
                        <c:v>69</c:v>
                      </c:pt>
                      <c:pt idx="585">
                        <c:v>69</c:v>
                      </c:pt>
                      <c:pt idx="586">
                        <c:v>69</c:v>
                      </c:pt>
                      <c:pt idx="587">
                        <c:v>69</c:v>
                      </c:pt>
                      <c:pt idx="588">
                        <c:v>69</c:v>
                      </c:pt>
                      <c:pt idx="589">
                        <c:v>69</c:v>
                      </c:pt>
                      <c:pt idx="590">
                        <c:v>69</c:v>
                      </c:pt>
                      <c:pt idx="591">
                        <c:v>69</c:v>
                      </c:pt>
                      <c:pt idx="592">
                        <c:v>69</c:v>
                      </c:pt>
                      <c:pt idx="593">
                        <c:v>69</c:v>
                      </c:pt>
                      <c:pt idx="594">
                        <c:v>69</c:v>
                      </c:pt>
                      <c:pt idx="595">
                        <c:v>69</c:v>
                      </c:pt>
                      <c:pt idx="596">
                        <c:v>69</c:v>
                      </c:pt>
                      <c:pt idx="597">
                        <c:v>70</c:v>
                      </c:pt>
                      <c:pt idx="598">
                        <c:v>70</c:v>
                      </c:pt>
                      <c:pt idx="599">
                        <c:v>70</c:v>
                      </c:pt>
                      <c:pt idx="600">
                        <c:v>70</c:v>
                      </c:pt>
                      <c:pt idx="601">
                        <c:v>70</c:v>
                      </c:pt>
                      <c:pt idx="602">
                        <c:v>70</c:v>
                      </c:pt>
                      <c:pt idx="603">
                        <c:v>70</c:v>
                      </c:pt>
                      <c:pt idx="604">
                        <c:v>70</c:v>
                      </c:pt>
                      <c:pt idx="605">
                        <c:v>70</c:v>
                      </c:pt>
                      <c:pt idx="606">
                        <c:v>70</c:v>
                      </c:pt>
                      <c:pt idx="607">
                        <c:v>70</c:v>
                      </c:pt>
                      <c:pt idx="608">
                        <c:v>70</c:v>
                      </c:pt>
                      <c:pt idx="609">
                        <c:v>70</c:v>
                      </c:pt>
                      <c:pt idx="610">
                        <c:v>70</c:v>
                      </c:pt>
                      <c:pt idx="611">
                        <c:v>70</c:v>
                      </c:pt>
                      <c:pt idx="612">
                        <c:v>70</c:v>
                      </c:pt>
                      <c:pt idx="613">
                        <c:v>70</c:v>
                      </c:pt>
                      <c:pt idx="614">
                        <c:v>70</c:v>
                      </c:pt>
                      <c:pt idx="615">
                        <c:v>70</c:v>
                      </c:pt>
                      <c:pt idx="616">
                        <c:v>70</c:v>
                      </c:pt>
                      <c:pt idx="617">
                        <c:v>70</c:v>
                      </c:pt>
                      <c:pt idx="618">
                        <c:v>70</c:v>
                      </c:pt>
                      <c:pt idx="619">
                        <c:v>70</c:v>
                      </c:pt>
                      <c:pt idx="620">
                        <c:v>70</c:v>
                      </c:pt>
                      <c:pt idx="621">
                        <c:v>70</c:v>
                      </c:pt>
                      <c:pt idx="622">
                        <c:v>70</c:v>
                      </c:pt>
                      <c:pt idx="623">
                        <c:v>70</c:v>
                      </c:pt>
                      <c:pt idx="624">
                        <c:v>70</c:v>
                      </c:pt>
                      <c:pt idx="625">
                        <c:v>70</c:v>
                      </c:pt>
                      <c:pt idx="626">
                        <c:v>70</c:v>
                      </c:pt>
                      <c:pt idx="627">
                        <c:v>70</c:v>
                      </c:pt>
                      <c:pt idx="628">
                        <c:v>70</c:v>
                      </c:pt>
                      <c:pt idx="629">
                        <c:v>70</c:v>
                      </c:pt>
                      <c:pt idx="630">
                        <c:v>70</c:v>
                      </c:pt>
                      <c:pt idx="631">
                        <c:v>70</c:v>
                      </c:pt>
                      <c:pt idx="632">
                        <c:v>70</c:v>
                      </c:pt>
                      <c:pt idx="633">
                        <c:v>70</c:v>
                      </c:pt>
                      <c:pt idx="634">
                        <c:v>70</c:v>
                      </c:pt>
                      <c:pt idx="635">
                        <c:v>70</c:v>
                      </c:pt>
                      <c:pt idx="636">
                        <c:v>70</c:v>
                      </c:pt>
                      <c:pt idx="637">
                        <c:v>70</c:v>
                      </c:pt>
                      <c:pt idx="638">
                        <c:v>70</c:v>
                      </c:pt>
                      <c:pt idx="639">
                        <c:v>71</c:v>
                      </c:pt>
                      <c:pt idx="640">
                        <c:v>72</c:v>
                      </c:pt>
                      <c:pt idx="641">
                        <c:v>73</c:v>
                      </c:pt>
                      <c:pt idx="642">
                        <c:v>74</c:v>
                      </c:pt>
                      <c:pt idx="643">
                        <c:v>74</c:v>
                      </c:pt>
                      <c:pt idx="644">
                        <c:v>74</c:v>
                      </c:pt>
                      <c:pt idx="645">
                        <c:v>74</c:v>
                      </c:pt>
                      <c:pt idx="646">
                        <c:v>74</c:v>
                      </c:pt>
                      <c:pt idx="647">
                        <c:v>74</c:v>
                      </c:pt>
                      <c:pt idx="648">
                        <c:v>74</c:v>
                      </c:pt>
                      <c:pt idx="649">
                        <c:v>74</c:v>
                      </c:pt>
                      <c:pt idx="650">
                        <c:v>74</c:v>
                      </c:pt>
                      <c:pt idx="651">
                        <c:v>74</c:v>
                      </c:pt>
                      <c:pt idx="652">
                        <c:v>74</c:v>
                      </c:pt>
                      <c:pt idx="653">
                        <c:v>74</c:v>
                      </c:pt>
                      <c:pt idx="654">
                        <c:v>74</c:v>
                      </c:pt>
                      <c:pt idx="655">
                        <c:v>74</c:v>
                      </c:pt>
                      <c:pt idx="656">
                        <c:v>74</c:v>
                      </c:pt>
                      <c:pt idx="657">
                        <c:v>74</c:v>
                      </c:pt>
                      <c:pt idx="658">
                        <c:v>74</c:v>
                      </c:pt>
                      <c:pt idx="659">
                        <c:v>74</c:v>
                      </c:pt>
                      <c:pt idx="660">
                        <c:v>74</c:v>
                      </c:pt>
                      <c:pt idx="661">
                        <c:v>75</c:v>
                      </c:pt>
                      <c:pt idx="662">
                        <c:v>75</c:v>
                      </c:pt>
                      <c:pt idx="663">
                        <c:v>75</c:v>
                      </c:pt>
                      <c:pt idx="664">
                        <c:v>75</c:v>
                      </c:pt>
                      <c:pt idx="665">
                        <c:v>75</c:v>
                      </c:pt>
                      <c:pt idx="666">
                        <c:v>75</c:v>
                      </c:pt>
                      <c:pt idx="667">
                        <c:v>80</c:v>
                      </c:pt>
                      <c:pt idx="668">
                        <c:v>80</c:v>
                      </c:pt>
                      <c:pt idx="669">
                        <c:v>80</c:v>
                      </c:pt>
                      <c:pt idx="670">
                        <c:v>80</c:v>
                      </c:pt>
                      <c:pt idx="671">
                        <c:v>80</c:v>
                      </c:pt>
                      <c:pt idx="672">
                        <c:v>80</c:v>
                      </c:pt>
                      <c:pt idx="673">
                        <c:v>80</c:v>
                      </c:pt>
                      <c:pt idx="674">
                        <c:v>81</c:v>
                      </c:pt>
                      <c:pt idx="675">
                        <c:v>81</c:v>
                      </c:pt>
                      <c:pt idx="676">
                        <c:v>81</c:v>
                      </c:pt>
                      <c:pt idx="677">
                        <c:v>81</c:v>
                      </c:pt>
                      <c:pt idx="678">
                        <c:v>81</c:v>
                      </c:pt>
                      <c:pt idx="679">
                        <c:v>81</c:v>
                      </c:pt>
                      <c:pt idx="680">
                        <c:v>81</c:v>
                      </c:pt>
                      <c:pt idx="681">
                        <c:v>81</c:v>
                      </c:pt>
                      <c:pt idx="682">
                        <c:v>81</c:v>
                      </c:pt>
                      <c:pt idx="683">
                        <c:v>81</c:v>
                      </c:pt>
                      <c:pt idx="684">
                        <c:v>81</c:v>
                      </c:pt>
                      <c:pt idx="685">
                        <c:v>81</c:v>
                      </c:pt>
                      <c:pt idx="686">
                        <c:v>81</c:v>
                      </c:pt>
                      <c:pt idx="687">
                        <c:v>82</c:v>
                      </c:pt>
                      <c:pt idx="688">
                        <c:v>82</c:v>
                      </c:pt>
                      <c:pt idx="689">
                        <c:v>82</c:v>
                      </c:pt>
                      <c:pt idx="690">
                        <c:v>82</c:v>
                      </c:pt>
                      <c:pt idx="691">
                        <c:v>83</c:v>
                      </c:pt>
                      <c:pt idx="692">
                        <c:v>83</c:v>
                      </c:pt>
                      <c:pt idx="693">
                        <c:v>83</c:v>
                      </c:pt>
                      <c:pt idx="694">
                        <c:v>83</c:v>
                      </c:pt>
                      <c:pt idx="695">
                        <c:v>83</c:v>
                      </c:pt>
                      <c:pt idx="696">
                        <c:v>83</c:v>
                      </c:pt>
                      <c:pt idx="697">
                        <c:v>83</c:v>
                      </c:pt>
                      <c:pt idx="698">
                        <c:v>83</c:v>
                      </c:pt>
                      <c:pt idx="699">
                        <c:v>83</c:v>
                      </c:pt>
                      <c:pt idx="700">
                        <c:v>83</c:v>
                      </c:pt>
                      <c:pt idx="701">
                        <c:v>83</c:v>
                      </c:pt>
                      <c:pt idx="702">
                        <c:v>83</c:v>
                      </c:pt>
                      <c:pt idx="703">
                        <c:v>83</c:v>
                      </c:pt>
                      <c:pt idx="704">
                        <c:v>83</c:v>
                      </c:pt>
                      <c:pt idx="705">
                        <c:v>83</c:v>
                      </c:pt>
                      <c:pt idx="706">
                        <c:v>83</c:v>
                      </c:pt>
                      <c:pt idx="707">
                        <c:v>83</c:v>
                      </c:pt>
                      <c:pt idx="708">
                        <c:v>83</c:v>
                      </c:pt>
                      <c:pt idx="709">
                        <c:v>83</c:v>
                      </c:pt>
                      <c:pt idx="710">
                        <c:v>83</c:v>
                      </c:pt>
                      <c:pt idx="711">
                        <c:v>83</c:v>
                      </c:pt>
                      <c:pt idx="712">
                        <c:v>83</c:v>
                      </c:pt>
                      <c:pt idx="713">
                        <c:v>83</c:v>
                      </c:pt>
                      <c:pt idx="714">
                        <c:v>83</c:v>
                      </c:pt>
                      <c:pt idx="715">
                        <c:v>83</c:v>
                      </c:pt>
                      <c:pt idx="716">
                        <c:v>83</c:v>
                      </c:pt>
                      <c:pt idx="717">
                        <c:v>83</c:v>
                      </c:pt>
                      <c:pt idx="718">
                        <c:v>83</c:v>
                      </c:pt>
                      <c:pt idx="719">
                        <c:v>83</c:v>
                      </c:pt>
                      <c:pt idx="720">
                        <c:v>83</c:v>
                      </c:pt>
                      <c:pt idx="721">
                        <c:v>83</c:v>
                      </c:pt>
                      <c:pt idx="722">
                        <c:v>83</c:v>
                      </c:pt>
                      <c:pt idx="723">
                        <c:v>83</c:v>
                      </c:pt>
                      <c:pt idx="724">
                        <c:v>83</c:v>
                      </c:pt>
                      <c:pt idx="725">
                        <c:v>83</c:v>
                      </c:pt>
                      <c:pt idx="726">
                        <c:v>83</c:v>
                      </c:pt>
                      <c:pt idx="727">
                        <c:v>83</c:v>
                      </c:pt>
                      <c:pt idx="728">
                        <c:v>83</c:v>
                      </c:pt>
                      <c:pt idx="729">
                        <c:v>83</c:v>
                      </c:pt>
                      <c:pt idx="730">
                        <c:v>83</c:v>
                      </c:pt>
                      <c:pt idx="731">
                        <c:v>83</c:v>
                      </c:pt>
                      <c:pt idx="732">
                        <c:v>83</c:v>
                      </c:pt>
                      <c:pt idx="733">
                        <c:v>83</c:v>
                      </c:pt>
                      <c:pt idx="734">
                        <c:v>83</c:v>
                      </c:pt>
                      <c:pt idx="735">
                        <c:v>83</c:v>
                      </c:pt>
                      <c:pt idx="736">
                        <c:v>83</c:v>
                      </c:pt>
                      <c:pt idx="737">
                        <c:v>83</c:v>
                      </c:pt>
                      <c:pt idx="738">
                        <c:v>83</c:v>
                      </c:pt>
                      <c:pt idx="739">
                        <c:v>83</c:v>
                      </c:pt>
                      <c:pt idx="740">
                        <c:v>83</c:v>
                      </c:pt>
                      <c:pt idx="741">
                        <c:v>83</c:v>
                      </c:pt>
                      <c:pt idx="742">
                        <c:v>83</c:v>
                      </c:pt>
                      <c:pt idx="743">
                        <c:v>83</c:v>
                      </c:pt>
                      <c:pt idx="744">
                        <c:v>83</c:v>
                      </c:pt>
                      <c:pt idx="745">
                        <c:v>83</c:v>
                      </c:pt>
                      <c:pt idx="746">
                        <c:v>83</c:v>
                      </c:pt>
                      <c:pt idx="747">
                        <c:v>83</c:v>
                      </c:pt>
                      <c:pt idx="748">
                        <c:v>83</c:v>
                      </c:pt>
                      <c:pt idx="749">
                        <c:v>83</c:v>
                      </c:pt>
                      <c:pt idx="750">
                        <c:v>83</c:v>
                      </c:pt>
                      <c:pt idx="751">
                        <c:v>83</c:v>
                      </c:pt>
                      <c:pt idx="752">
                        <c:v>83</c:v>
                      </c:pt>
                      <c:pt idx="753">
                        <c:v>83</c:v>
                      </c:pt>
                      <c:pt idx="754">
                        <c:v>83</c:v>
                      </c:pt>
                      <c:pt idx="755">
                        <c:v>83</c:v>
                      </c:pt>
                      <c:pt idx="756">
                        <c:v>83</c:v>
                      </c:pt>
                      <c:pt idx="757">
                        <c:v>83</c:v>
                      </c:pt>
                      <c:pt idx="758">
                        <c:v>83</c:v>
                      </c:pt>
                      <c:pt idx="759">
                        <c:v>83</c:v>
                      </c:pt>
                      <c:pt idx="760">
                        <c:v>83</c:v>
                      </c:pt>
                      <c:pt idx="761">
                        <c:v>83</c:v>
                      </c:pt>
                      <c:pt idx="762">
                        <c:v>84</c:v>
                      </c:pt>
                      <c:pt idx="763">
                        <c:v>84</c:v>
                      </c:pt>
                      <c:pt idx="764">
                        <c:v>84</c:v>
                      </c:pt>
                      <c:pt idx="765">
                        <c:v>84</c:v>
                      </c:pt>
                      <c:pt idx="766">
                        <c:v>89</c:v>
                      </c:pt>
                      <c:pt idx="767">
                        <c:v>89</c:v>
                      </c:pt>
                      <c:pt idx="768">
                        <c:v>89</c:v>
                      </c:pt>
                      <c:pt idx="769">
                        <c:v>89</c:v>
                      </c:pt>
                      <c:pt idx="770">
                        <c:v>89</c:v>
                      </c:pt>
                      <c:pt idx="771">
                        <c:v>89</c:v>
                      </c:pt>
                      <c:pt idx="772">
                        <c:v>89</c:v>
                      </c:pt>
                      <c:pt idx="773">
                        <c:v>89</c:v>
                      </c:pt>
                      <c:pt idx="774">
                        <c:v>89</c:v>
                      </c:pt>
                      <c:pt idx="775">
                        <c:v>89</c:v>
                      </c:pt>
                      <c:pt idx="776">
                        <c:v>89</c:v>
                      </c:pt>
                      <c:pt idx="777">
                        <c:v>89</c:v>
                      </c:pt>
                      <c:pt idx="778">
                        <c:v>92</c:v>
                      </c:pt>
                      <c:pt idx="779">
                        <c:v>93</c:v>
                      </c:pt>
                      <c:pt idx="780">
                        <c:v>94</c:v>
                      </c:pt>
                      <c:pt idx="781">
                        <c:v>95</c:v>
                      </c:pt>
                      <c:pt idx="782">
                        <c:v>96</c:v>
                      </c:pt>
                      <c:pt idx="783">
                        <c:v>96</c:v>
                      </c:pt>
                      <c:pt idx="784">
                        <c:v>96</c:v>
                      </c:pt>
                      <c:pt idx="785">
                        <c:v>96</c:v>
                      </c:pt>
                      <c:pt idx="786">
                        <c:v>96</c:v>
                      </c:pt>
                      <c:pt idx="787">
                        <c:v>96</c:v>
                      </c:pt>
                      <c:pt idx="788">
                        <c:v>99</c:v>
                      </c:pt>
                      <c:pt idx="789">
                        <c:v>99</c:v>
                      </c:pt>
                      <c:pt idx="790">
                        <c:v>99</c:v>
                      </c:pt>
                      <c:pt idx="791">
                        <c:v>99</c:v>
                      </c:pt>
                      <c:pt idx="792">
                        <c:v>99</c:v>
                      </c:pt>
                      <c:pt idx="793">
                        <c:v>99</c:v>
                      </c:pt>
                      <c:pt idx="794">
                        <c:v>99</c:v>
                      </c:pt>
                      <c:pt idx="795">
                        <c:v>103</c:v>
                      </c:pt>
                      <c:pt idx="796">
                        <c:v>104</c:v>
                      </c:pt>
                      <c:pt idx="797">
                        <c:v>104</c:v>
                      </c:pt>
                      <c:pt idx="798">
                        <c:v>104</c:v>
                      </c:pt>
                      <c:pt idx="799">
                        <c:v>104</c:v>
                      </c:pt>
                      <c:pt idx="800">
                        <c:v>104</c:v>
                      </c:pt>
                      <c:pt idx="801">
                        <c:v>106</c:v>
                      </c:pt>
                      <c:pt idx="802">
                        <c:v>106</c:v>
                      </c:pt>
                      <c:pt idx="803">
                        <c:v>106</c:v>
                      </c:pt>
                      <c:pt idx="804">
                        <c:v>106</c:v>
                      </c:pt>
                      <c:pt idx="805">
                        <c:v>106</c:v>
                      </c:pt>
                      <c:pt idx="806">
                        <c:v>106</c:v>
                      </c:pt>
                      <c:pt idx="807">
                        <c:v>107</c:v>
                      </c:pt>
                      <c:pt idx="808">
                        <c:v>108</c:v>
                      </c:pt>
                      <c:pt idx="809">
                        <c:v>108</c:v>
                      </c:pt>
                      <c:pt idx="810">
                        <c:v>108</c:v>
                      </c:pt>
                      <c:pt idx="811">
                        <c:v>108</c:v>
                      </c:pt>
                      <c:pt idx="812">
                        <c:v>108</c:v>
                      </c:pt>
                      <c:pt idx="813">
                        <c:v>108</c:v>
                      </c:pt>
                      <c:pt idx="814">
                        <c:v>109</c:v>
                      </c:pt>
                      <c:pt idx="815">
                        <c:v>109</c:v>
                      </c:pt>
                      <c:pt idx="816">
                        <c:v>110</c:v>
                      </c:pt>
                      <c:pt idx="817">
                        <c:v>112</c:v>
                      </c:pt>
                      <c:pt idx="818">
                        <c:v>112</c:v>
                      </c:pt>
                      <c:pt idx="819">
                        <c:v>112</c:v>
                      </c:pt>
                      <c:pt idx="820">
                        <c:v>112</c:v>
                      </c:pt>
                      <c:pt idx="821">
                        <c:v>112</c:v>
                      </c:pt>
                      <c:pt idx="822">
                        <c:v>112</c:v>
                      </c:pt>
                      <c:pt idx="823">
                        <c:v>112</c:v>
                      </c:pt>
                      <c:pt idx="824">
                        <c:v>112</c:v>
                      </c:pt>
                      <c:pt idx="825">
                        <c:v>112</c:v>
                      </c:pt>
                      <c:pt idx="826">
                        <c:v>112</c:v>
                      </c:pt>
                      <c:pt idx="827">
                        <c:v>112</c:v>
                      </c:pt>
                      <c:pt idx="828">
                        <c:v>112</c:v>
                      </c:pt>
                      <c:pt idx="829">
                        <c:v>112</c:v>
                      </c:pt>
                      <c:pt idx="830">
                        <c:v>112</c:v>
                      </c:pt>
                      <c:pt idx="831">
                        <c:v>112</c:v>
                      </c:pt>
                      <c:pt idx="832">
                        <c:v>112</c:v>
                      </c:pt>
                      <c:pt idx="833">
                        <c:v>112</c:v>
                      </c:pt>
                      <c:pt idx="834">
                        <c:v>112</c:v>
                      </c:pt>
                      <c:pt idx="835">
                        <c:v>112</c:v>
                      </c:pt>
                      <c:pt idx="836">
                        <c:v>112</c:v>
                      </c:pt>
                      <c:pt idx="837">
                        <c:v>112</c:v>
                      </c:pt>
                      <c:pt idx="838">
                        <c:v>112</c:v>
                      </c:pt>
                      <c:pt idx="839">
                        <c:v>112</c:v>
                      </c:pt>
                      <c:pt idx="840">
                        <c:v>112</c:v>
                      </c:pt>
                      <c:pt idx="841">
                        <c:v>112</c:v>
                      </c:pt>
                      <c:pt idx="842">
                        <c:v>112</c:v>
                      </c:pt>
                      <c:pt idx="843">
                        <c:v>112</c:v>
                      </c:pt>
                      <c:pt idx="844">
                        <c:v>112</c:v>
                      </c:pt>
                      <c:pt idx="845">
                        <c:v>112</c:v>
                      </c:pt>
                      <c:pt idx="846">
                        <c:v>112</c:v>
                      </c:pt>
                      <c:pt idx="847">
                        <c:v>112</c:v>
                      </c:pt>
                      <c:pt idx="848">
                        <c:v>112</c:v>
                      </c:pt>
                      <c:pt idx="849">
                        <c:v>112</c:v>
                      </c:pt>
                      <c:pt idx="850">
                        <c:v>112</c:v>
                      </c:pt>
                      <c:pt idx="851">
                        <c:v>112</c:v>
                      </c:pt>
                      <c:pt idx="852">
                        <c:v>112</c:v>
                      </c:pt>
                      <c:pt idx="853">
                        <c:v>112</c:v>
                      </c:pt>
                      <c:pt idx="854">
                        <c:v>112</c:v>
                      </c:pt>
                      <c:pt idx="855">
                        <c:v>112</c:v>
                      </c:pt>
                      <c:pt idx="856">
                        <c:v>112</c:v>
                      </c:pt>
                      <c:pt idx="857">
                        <c:v>112</c:v>
                      </c:pt>
                      <c:pt idx="858">
                        <c:v>112</c:v>
                      </c:pt>
                      <c:pt idx="859">
                        <c:v>112</c:v>
                      </c:pt>
                      <c:pt idx="860">
                        <c:v>112</c:v>
                      </c:pt>
                      <c:pt idx="861">
                        <c:v>112</c:v>
                      </c:pt>
                      <c:pt idx="862">
                        <c:v>112</c:v>
                      </c:pt>
                      <c:pt idx="863">
                        <c:v>112</c:v>
                      </c:pt>
                      <c:pt idx="864">
                        <c:v>112</c:v>
                      </c:pt>
                      <c:pt idx="865">
                        <c:v>112</c:v>
                      </c:pt>
                      <c:pt idx="866">
                        <c:v>112</c:v>
                      </c:pt>
                      <c:pt idx="867">
                        <c:v>112</c:v>
                      </c:pt>
                      <c:pt idx="868">
                        <c:v>112</c:v>
                      </c:pt>
                      <c:pt idx="869">
                        <c:v>112</c:v>
                      </c:pt>
                      <c:pt idx="870">
                        <c:v>112</c:v>
                      </c:pt>
                      <c:pt idx="871">
                        <c:v>112</c:v>
                      </c:pt>
                      <c:pt idx="872">
                        <c:v>112</c:v>
                      </c:pt>
                      <c:pt idx="873">
                        <c:v>112</c:v>
                      </c:pt>
                      <c:pt idx="874">
                        <c:v>112</c:v>
                      </c:pt>
                      <c:pt idx="875">
                        <c:v>112</c:v>
                      </c:pt>
                      <c:pt idx="876">
                        <c:v>114</c:v>
                      </c:pt>
                      <c:pt idx="877">
                        <c:v>114</c:v>
                      </c:pt>
                      <c:pt idx="878">
                        <c:v>114</c:v>
                      </c:pt>
                      <c:pt idx="879">
                        <c:v>114</c:v>
                      </c:pt>
                      <c:pt idx="880">
                        <c:v>114</c:v>
                      </c:pt>
                      <c:pt idx="881">
                        <c:v>114</c:v>
                      </c:pt>
                      <c:pt idx="882">
                        <c:v>114</c:v>
                      </c:pt>
                      <c:pt idx="883">
                        <c:v>114</c:v>
                      </c:pt>
                      <c:pt idx="884">
                        <c:v>115</c:v>
                      </c:pt>
                      <c:pt idx="885">
                        <c:v>115</c:v>
                      </c:pt>
                      <c:pt idx="886">
                        <c:v>115</c:v>
                      </c:pt>
                      <c:pt idx="887">
                        <c:v>117</c:v>
                      </c:pt>
                      <c:pt idx="888">
                        <c:v>117</c:v>
                      </c:pt>
                      <c:pt idx="889">
                        <c:v>117</c:v>
                      </c:pt>
                      <c:pt idx="890">
                        <c:v>117</c:v>
                      </c:pt>
                      <c:pt idx="891">
                        <c:v>117</c:v>
                      </c:pt>
                      <c:pt idx="892">
                        <c:v>119</c:v>
                      </c:pt>
                      <c:pt idx="893">
                        <c:v>120</c:v>
                      </c:pt>
                      <c:pt idx="894">
                        <c:v>121</c:v>
                      </c:pt>
                      <c:pt idx="895">
                        <c:v>121</c:v>
                      </c:pt>
                      <c:pt idx="896">
                        <c:v>121</c:v>
                      </c:pt>
                      <c:pt idx="897">
                        <c:v>121</c:v>
                      </c:pt>
                      <c:pt idx="898">
                        <c:v>121</c:v>
                      </c:pt>
                      <c:pt idx="899">
                        <c:v>121</c:v>
                      </c:pt>
                      <c:pt idx="900">
                        <c:v>121</c:v>
                      </c:pt>
                      <c:pt idx="901">
                        <c:v>121</c:v>
                      </c:pt>
                      <c:pt idx="902">
                        <c:v>121</c:v>
                      </c:pt>
                      <c:pt idx="903">
                        <c:v>121</c:v>
                      </c:pt>
                      <c:pt idx="904">
                        <c:v>121</c:v>
                      </c:pt>
                      <c:pt idx="905">
                        <c:v>121</c:v>
                      </c:pt>
                      <c:pt idx="906">
                        <c:v>121</c:v>
                      </c:pt>
                      <c:pt idx="907">
                        <c:v>121</c:v>
                      </c:pt>
                      <c:pt idx="908">
                        <c:v>121</c:v>
                      </c:pt>
                      <c:pt idx="909">
                        <c:v>121</c:v>
                      </c:pt>
                      <c:pt idx="910">
                        <c:v>121</c:v>
                      </c:pt>
                      <c:pt idx="911">
                        <c:v>121</c:v>
                      </c:pt>
                      <c:pt idx="912">
                        <c:v>122</c:v>
                      </c:pt>
                      <c:pt idx="913">
                        <c:v>125</c:v>
                      </c:pt>
                      <c:pt idx="914">
                        <c:v>125</c:v>
                      </c:pt>
                      <c:pt idx="915">
                        <c:v>126</c:v>
                      </c:pt>
                      <c:pt idx="916">
                        <c:v>126</c:v>
                      </c:pt>
                      <c:pt idx="917">
                        <c:v>126</c:v>
                      </c:pt>
                      <c:pt idx="918">
                        <c:v>126</c:v>
                      </c:pt>
                      <c:pt idx="919">
                        <c:v>126</c:v>
                      </c:pt>
                      <c:pt idx="920">
                        <c:v>126</c:v>
                      </c:pt>
                      <c:pt idx="921">
                        <c:v>127</c:v>
                      </c:pt>
                      <c:pt idx="922">
                        <c:v>127</c:v>
                      </c:pt>
                      <c:pt idx="923">
                        <c:v>127</c:v>
                      </c:pt>
                      <c:pt idx="924">
                        <c:v>127</c:v>
                      </c:pt>
                      <c:pt idx="925">
                        <c:v>127</c:v>
                      </c:pt>
                      <c:pt idx="926">
                        <c:v>127</c:v>
                      </c:pt>
                      <c:pt idx="927">
                        <c:v>127</c:v>
                      </c:pt>
                      <c:pt idx="928">
                        <c:v>128</c:v>
                      </c:pt>
                      <c:pt idx="929">
                        <c:v>128</c:v>
                      </c:pt>
                      <c:pt idx="930">
                        <c:v>128</c:v>
                      </c:pt>
                      <c:pt idx="931">
                        <c:v>128</c:v>
                      </c:pt>
                      <c:pt idx="932">
                        <c:v>128</c:v>
                      </c:pt>
                      <c:pt idx="933">
                        <c:v>128</c:v>
                      </c:pt>
                      <c:pt idx="934">
                        <c:v>128</c:v>
                      </c:pt>
                      <c:pt idx="935">
                        <c:v>128</c:v>
                      </c:pt>
                      <c:pt idx="936">
                        <c:v>128</c:v>
                      </c:pt>
                      <c:pt idx="937">
                        <c:v>128</c:v>
                      </c:pt>
                      <c:pt idx="938">
                        <c:v>128</c:v>
                      </c:pt>
                      <c:pt idx="939">
                        <c:v>128</c:v>
                      </c:pt>
                      <c:pt idx="940">
                        <c:v>128</c:v>
                      </c:pt>
                      <c:pt idx="941">
                        <c:v>128</c:v>
                      </c:pt>
                      <c:pt idx="942">
                        <c:v>128</c:v>
                      </c:pt>
                      <c:pt idx="943">
                        <c:v>128</c:v>
                      </c:pt>
                      <c:pt idx="944">
                        <c:v>128</c:v>
                      </c:pt>
                      <c:pt idx="945">
                        <c:v>128</c:v>
                      </c:pt>
                      <c:pt idx="946">
                        <c:v>128</c:v>
                      </c:pt>
                      <c:pt idx="947">
                        <c:v>128</c:v>
                      </c:pt>
                      <c:pt idx="948">
                        <c:v>128</c:v>
                      </c:pt>
                      <c:pt idx="949">
                        <c:v>128</c:v>
                      </c:pt>
                      <c:pt idx="950">
                        <c:v>128</c:v>
                      </c:pt>
                      <c:pt idx="951">
                        <c:v>128</c:v>
                      </c:pt>
                      <c:pt idx="952">
                        <c:v>128</c:v>
                      </c:pt>
                      <c:pt idx="953">
                        <c:v>128</c:v>
                      </c:pt>
                      <c:pt idx="954">
                        <c:v>128</c:v>
                      </c:pt>
                      <c:pt idx="955">
                        <c:v>128</c:v>
                      </c:pt>
                      <c:pt idx="956">
                        <c:v>128</c:v>
                      </c:pt>
                      <c:pt idx="957">
                        <c:v>128</c:v>
                      </c:pt>
                      <c:pt idx="958">
                        <c:v>128</c:v>
                      </c:pt>
                      <c:pt idx="959">
                        <c:v>128</c:v>
                      </c:pt>
                      <c:pt idx="960">
                        <c:v>128</c:v>
                      </c:pt>
                      <c:pt idx="961">
                        <c:v>128</c:v>
                      </c:pt>
                      <c:pt idx="962">
                        <c:v>128</c:v>
                      </c:pt>
                      <c:pt idx="963">
                        <c:v>128</c:v>
                      </c:pt>
                      <c:pt idx="964">
                        <c:v>128</c:v>
                      </c:pt>
                      <c:pt idx="965">
                        <c:v>128</c:v>
                      </c:pt>
                      <c:pt idx="966">
                        <c:v>128</c:v>
                      </c:pt>
                      <c:pt idx="967">
                        <c:v>128</c:v>
                      </c:pt>
                      <c:pt idx="968">
                        <c:v>128</c:v>
                      </c:pt>
                      <c:pt idx="969">
                        <c:v>128</c:v>
                      </c:pt>
                      <c:pt idx="970">
                        <c:v>128</c:v>
                      </c:pt>
                      <c:pt idx="971">
                        <c:v>128</c:v>
                      </c:pt>
                      <c:pt idx="972">
                        <c:v>128</c:v>
                      </c:pt>
                      <c:pt idx="973">
                        <c:v>128</c:v>
                      </c:pt>
                      <c:pt idx="974">
                        <c:v>128</c:v>
                      </c:pt>
                      <c:pt idx="975">
                        <c:v>128</c:v>
                      </c:pt>
                      <c:pt idx="976">
                        <c:v>128</c:v>
                      </c:pt>
                      <c:pt idx="977">
                        <c:v>128</c:v>
                      </c:pt>
                      <c:pt idx="978">
                        <c:v>128</c:v>
                      </c:pt>
                      <c:pt idx="979">
                        <c:v>128</c:v>
                      </c:pt>
                      <c:pt idx="980">
                        <c:v>128</c:v>
                      </c:pt>
                      <c:pt idx="981">
                        <c:v>128</c:v>
                      </c:pt>
                      <c:pt idx="982">
                        <c:v>128</c:v>
                      </c:pt>
                      <c:pt idx="983">
                        <c:v>128</c:v>
                      </c:pt>
                      <c:pt idx="984">
                        <c:v>128</c:v>
                      </c:pt>
                      <c:pt idx="985">
                        <c:v>128</c:v>
                      </c:pt>
                      <c:pt idx="986">
                        <c:v>128</c:v>
                      </c:pt>
                      <c:pt idx="987">
                        <c:v>128</c:v>
                      </c:pt>
                      <c:pt idx="988">
                        <c:v>128</c:v>
                      </c:pt>
                      <c:pt idx="989">
                        <c:v>128</c:v>
                      </c:pt>
                      <c:pt idx="990">
                        <c:v>128</c:v>
                      </c:pt>
                      <c:pt idx="991">
                        <c:v>128</c:v>
                      </c:pt>
                      <c:pt idx="992">
                        <c:v>128</c:v>
                      </c:pt>
                      <c:pt idx="993">
                        <c:v>128</c:v>
                      </c:pt>
                      <c:pt idx="994">
                        <c:v>128</c:v>
                      </c:pt>
                      <c:pt idx="995">
                        <c:v>132</c:v>
                      </c:pt>
                      <c:pt idx="996">
                        <c:v>132</c:v>
                      </c:pt>
                      <c:pt idx="997">
                        <c:v>132</c:v>
                      </c:pt>
                      <c:pt idx="998">
                        <c:v>132</c:v>
                      </c:pt>
                      <c:pt idx="999">
                        <c:v>132</c:v>
                      </c:pt>
                      <c:pt idx="1000">
                        <c:v>132</c:v>
                      </c:pt>
                      <c:pt idx="1001">
                        <c:v>132</c:v>
                      </c:pt>
                      <c:pt idx="1002">
                        <c:v>132</c:v>
                      </c:pt>
                      <c:pt idx="1003">
                        <c:v>132</c:v>
                      </c:pt>
                      <c:pt idx="1004">
                        <c:v>132</c:v>
                      </c:pt>
                      <c:pt idx="1005">
                        <c:v>132</c:v>
                      </c:pt>
                      <c:pt idx="1006">
                        <c:v>132</c:v>
                      </c:pt>
                      <c:pt idx="1007">
                        <c:v>132</c:v>
                      </c:pt>
                      <c:pt idx="1008">
                        <c:v>132</c:v>
                      </c:pt>
                      <c:pt idx="1009">
                        <c:v>132</c:v>
                      </c:pt>
                      <c:pt idx="1010">
                        <c:v>132</c:v>
                      </c:pt>
                      <c:pt idx="1011">
                        <c:v>132</c:v>
                      </c:pt>
                      <c:pt idx="1012">
                        <c:v>132</c:v>
                      </c:pt>
                      <c:pt idx="1013">
                        <c:v>132</c:v>
                      </c:pt>
                      <c:pt idx="1014">
                        <c:v>132</c:v>
                      </c:pt>
                      <c:pt idx="1015">
                        <c:v>132</c:v>
                      </c:pt>
                      <c:pt idx="1016">
                        <c:v>132</c:v>
                      </c:pt>
                      <c:pt idx="1017">
                        <c:v>132</c:v>
                      </c:pt>
                      <c:pt idx="1018">
                        <c:v>132</c:v>
                      </c:pt>
                      <c:pt idx="1019">
                        <c:v>132</c:v>
                      </c:pt>
                      <c:pt idx="1020">
                        <c:v>132</c:v>
                      </c:pt>
                      <c:pt idx="1021">
                        <c:v>132</c:v>
                      </c:pt>
                      <c:pt idx="1022">
                        <c:v>132</c:v>
                      </c:pt>
                      <c:pt idx="1023">
                        <c:v>132</c:v>
                      </c:pt>
                      <c:pt idx="1024">
                        <c:v>132</c:v>
                      </c:pt>
                      <c:pt idx="1025">
                        <c:v>132</c:v>
                      </c:pt>
                      <c:pt idx="1026">
                        <c:v>132</c:v>
                      </c:pt>
                      <c:pt idx="1027">
                        <c:v>132</c:v>
                      </c:pt>
                      <c:pt idx="1028">
                        <c:v>132</c:v>
                      </c:pt>
                      <c:pt idx="1029">
                        <c:v>132</c:v>
                      </c:pt>
                      <c:pt idx="1030">
                        <c:v>132</c:v>
                      </c:pt>
                      <c:pt idx="1031">
                        <c:v>132</c:v>
                      </c:pt>
                      <c:pt idx="1032">
                        <c:v>132</c:v>
                      </c:pt>
                      <c:pt idx="1033">
                        <c:v>132</c:v>
                      </c:pt>
                      <c:pt idx="1034">
                        <c:v>132</c:v>
                      </c:pt>
                      <c:pt idx="1035">
                        <c:v>132</c:v>
                      </c:pt>
                      <c:pt idx="1036">
                        <c:v>132</c:v>
                      </c:pt>
                      <c:pt idx="1037">
                        <c:v>133</c:v>
                      </c:pt>
                      <c:pt idx="1038">
                        <c:v>133</c:v>
                      </c:pt>
                      <c:pt idx="1039">
                        <c:v>133</c:v>
                      </c:pt>
                      <c:pt idx="1040">
                        <c:v>133</c:v>
                      </c:pt>
                      <c:pt idx="1041">
                        <c:v>134</c:v>
                      </c:pt>
                      <c:pt idx="1042">
                        <c:v>134</c:v>
                      </c:pt>
                      <c:pt idx="1043">
                        <c:v>134</c:v>
                      </c:pt>
                      <c:pt idx="1044">
                        <c:v>135</c:v>
                      </c:pt>
                      <c:pt idx="1045">
                        <c:v>135</c:v>
                      </c:pt>
                      <c:pt idx="1046">
                        <c:v>135</c:v>
                      </c:pt>
                      <c:pt idx="1047">
                        <c:v>138</c:v>
                      </c:pt>
                      <c:pt idx="1048">
                        <c:v>138</c:v>
                      </c:pt>
                      <c:pt idx="1049">
                        <c:v>138</c:v>
                      </c:pt>
                      <c:pt idx="1050">
                        <c:v>138</c:v>
                      </c:pt>
                      <c:pt idx="1051">
                        <c:v>138</c:v>
                      </c:pt>
                      <c:pt idx="1052">
                        <c:v>139</c:v>
                      </c:pt>
                      <c:pt idx="1053">
                        <c:v>139</c:v>
                      </c:pt>
                      <c:pt idx="1054">
                        <c:v>139</c:v>
                      </c:pt>
                      <c:pt idx="1055">
                        <c:v>139</c:v>
                      </c:pt>
                      <c:pt idx="1056">
                        <c:v>139</c:v>
                      </c:pt>
                      <c:pt idx="1057">
                        <c:v>139</c:v>
                      </c:pt>
                      <c:pt idx="1058">
                        <c:v>141</c:v>
                      </c:pt>
                      <c:pt idx="1059">
                        <c:v>141</c:v>
                      </c:pt>
                      <c:pt idx="1060">
                        <c:v>141</c:v>
                      </c:pt>
                      <c:pt idx="1061">
                        <c:v>142</c:v>
                      </c:pt>
                      <c:pt idx="1062">
                        <c:v>142</c:v>
                      </c:pt>
                      <c:pt idx="1063">
                        <c:v>142</c:v>
                      </c:pt>
                      <c:pt idx="1064">
                        <c:v>142</c:v>
                      </c:pt>
                      <c:pt idx="1065">
                        <c:v>142</c:v>
                      </c:pt>
                      <c:pt idx="1066">
                        <c:v>142</c:v>
                      </c:pt>
                      <c:pt idx="1067">
                        <c:v>142</c:v>
                      </c:pt>
                      <c:pt idx="1068">
                        <c:v>142</c:v>
                      </c:pt>
                      <c:pt idx="1069">
                        <c:v>142</c:v>
                      </c:pt>
                      <c:pt idx="1070">
                        <c:v>142</c:v>
                      </c:pt>
                      <c:pt idx="1071">
                        <c:v>142</c:v>
                      </c:pt>
                      <c:pt idx="1072">
                        <c:v>142</c:v>
                      </c:pt>
                      <c:pt idx="1073">
                        <c:v>142</c:v>
                      </c:pt>
                      <c:pt idx="1074">
                        <c:v>143</c:v>
                      </c:pt>
                      <c:pt idx="1075">
                        <c:v>144</c:v>
                      </c:pt>
                      <c:pt idx="1076">
                        <c:v>144</c:v>
                      </c:pt>
                      <c:pt idx="1077">
                        <c:v>144</c:v>
                      </c:pt>
                      <c:pt idx="1078">
                        <c:v>144</c:v>
                      </c:pt>
                      <c:pt idx="1079">
                        <c:v>144</c:v>
                      </c:pt>
                      <c:pt idx="1080">
                        <c:v>145</c:v>
                      </c:pt>
                      <c:pt idx="1081">
                        <c:v>145</c:v>
                      </c:pt>
                      <c:pt idx="1082">
                        <c:v>145</c:v>
                      </c:pt>
                      <c:pt idx="1083">
                        <c:v>145</c:v>
                      </c:pt>
                      <c:pt idx="1084">
                        <c:v>145</c:v>
                      </c:pt>
                      <c:pt idx="1085">
                        <c:v>145</c:v>
                      </c:pt>
                      <c:pt idx="1086">
                        <c:v>145</c:v>
                      </c:pt>
                      <c:pt idx="1087">
                        <c:v>145</c:v>
                      </c:pt>
                      <c:pt idx="1088">
                        <c:v>145</c:v>
                      </c:pt>
                      <c:pt idx="1089">
                        <c:v>145</c:v>
                      </c:pt>
                      <c:pt idx="1090">
                        <c:v>146</c:v>
                      </c:pt>
                      <c:pt idx="1091">
                        <c:v>146</c:v>
                      </c:pt>
                      <c:pt idx="1092">
                        <c:v>146</c:v>
                      </c:pt>
                      <c:pt idx="1093">
                        <c:v>146</c:v>
                      </c:pt>
                      <c:pt idx="1094">
                        <c:v>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884-42EE-9F0B-D2146304C25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I.2!$K$3:$K$4</c15:sqref>
                        </c15:formulaRef>
                      </c:ext>
                    </c:extLst>
                    <c:strCache>
                      <c:ptCount val="2"/>
                      <c:pt idx="0">
                        <c:v>PC Encerrada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I.2!$K$6:$K$1131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884-42EE-9F0B-D2146304C25D}"/>
                  </c:ext>
                </c:extLst>
              </c15:ser>
            </c15:filteredLineSeries>
          </c:ext>
        </c:extLst>
      </c:lineChart>
      <c:catAx>
        <c:axId val="-184382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43823648"/>
        <c:crosses val="autoZero"/>
        <c:auto val="1"/>
        <c:lblAlgn val="ctr"/>
        <c:lblOffset val="100"/>
        <c:noMultiLvlLbl val="1"/>
      </c:catAx>
      <c:valAx>
        <c:axId val="-18438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4382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12421484752009992"/>
          <c:y val="0.92128783904404343"/>
          <c:w val="0.69052287731568984"/>
          <c:h val="6.3920882867787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I.2!$C$3:$C$4</c:f>
              <c:strCache>
                <c:ptCount val="2"/>
                <c:pt idx="0">
                  <c:v>Contratos Assinados</c:v>
                </c:pt>
                <c:pt idx="1">
                  <c:v>Dia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I.2!$AB$6:$AB$1131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3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3</c:v>
                </c:pt>
                <c:pt idx="424">
                  <c:v>2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3</c:v>
                </c:pt>
                <c:pt idx="429">
                  <c:v>6</c:v>
                </c:pt>
                <c:pt idx="430">
                  <c:v>1</c:v>
                </c:pt>
                <c:pt idx="431">
                  <c:v>0</c:v>
                </c:pt>
                <c:pt idx="432">
                  <c:v>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16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5</c:v>
                </c:pt>
                <c:pt idx="744">
                  <c:v>10</c:v>
                </c:pt>
                <c:pt idx="745">
                  <c:v>7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9</c:v>
                </c:pt>
                <c:pt idx="804">
                  <c:v>0</c:v>
                </c:pt>
                <c:pt idx="805">
                  <c:v>0</c:v>
                </c:pt>
                <c:pt idx="806">
                  <c:v>18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9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11</c:v>
                </c:pt>
                <c:pt idx="905">
                  <c:v>2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1</c:v>
                </c:pt>
                <c:pt idx="996">
                  <c:v>1</c:v>
                </c:pt>
                <c:pt idx="997">
                  <c:v>4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E-4AA2-9221-A785E78CDF41}"/>
            </c:ext>
          </c:extLst>
        </c:ser>
        <c:ser>
          <c:idx val="6"/>
          <c:order val="6"/>
          <c:tx>
            <c:strRef>
              <c:f>I.2!$I$3:$I$4</c:f>
              <c:strCache>
                <c:ptCount val="2"/>
                <c:pt idx="0">
                  <c:v>PC Encerrada</c:v>
                </c:pt>
                <c:pt idx="1">
                  <c:v>Dia</c:v>
                </c:pt>
              </c:strCache>
            </c:strRef>
          </c:tx>
          <c:spPr>
            <a:ln w="28575" cap="rnd">
              <a:solidFill>
                <a:srgbClr val="A9D18E"/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I.2!$AH$6:$AH$1131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5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5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3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E-4AA2-9221-A785E78CDF41}"/>
            </c:ext>
          </c:extLst>
        </c:ser>
        <c:ser>
          <c:idx val="9"/>
          <c:order val="9"/>
          <c:tx>
            <c:strRef>
              <c:f>I.2!$L$3:$L$4</c:f>
              <c:strCache>
                <c:ptCount val="2"/>
                <c:pt idx="0">
                  <c:v>PCs Pendentes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I.2!$AK$6:$AK$1131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21</c:v>
                </c:pt>
                <c:pt idx="244">
                  <c:v>21</c:v>
                </c:pt>
                <c:pt idx="245">
                  <c:v>21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</c:v>
                </c:pt>
                <c:pt idx="250">
                  <c:v>21</c:v>
                </c:pt>
                <c:pt idx="251">
                  <c:v>21</c:v>
                </c:pt>
                <c:pt idx="252">
                  <c:v>21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22</c:v>
                </c:pt>
                <c:pt idx="270">
                  <c:v>22</c:v>
                </c:pt>
                <c:pt idx="271">
                  <c:v>22</c:v>
                </c:pt>
                <c:pt idx="272">
                  <c:v>22</c:v>
                </c:pt>
                <c:pt idx="273">
                  <c:v>22</c:v>
                </c:pt>
                <c:pt idx="274">
                  <c:v>22</c:v>
                </c:pt>
                <c:pt idx="275">
                  <c:v>23</c:v>
                </c:pt>
                <c:pt idx="276">
                  <c:v>23</c:v>
                </c:pt>
                <c:pt idx="277">
                  <c:v>23</c:v>
                </c:pt>
                <c:pt idx="278">
                  <c:v>23</c:v>
                </c:pt>
                <c:pt idx="279">
                  <c:v>23</c:v>
                </c:pt>
                <c:pt idx="280">
                  <c:v>23</c:v>
                </c:pt>
                <c:pt idx="281">
                  <c:v>23</c:v>
                </c:pt>
                <c:pt idx="282">
                  <c:v>23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24</c:v>
                </c:pt>
                <c:pt idx="288">
                  <c:v>24</c:v>
                </c:pt>
                <c:pt idx="289">
                  <c:v>24</c:v>
                </c:pt>
                <c:pt idx="290">
                  <c:v>24</c:v>
                </c:pt>
                <c:pt idx="291">
                  <c:v>24</c:v>
                </c:pt>
                <c:pt idx="292">
                  <c:v>24</c:v>
                </c:pt>
                <c:pt idx="293">
                  <c:v>24</c:v>
                </c:pt>
                <c:pt idx="294">
                  <c:v>24</c:v>
                </c:pt>
                <c:pt idx="295">
                  <c:v>24</c:v>
                </c:pt>
                <c:pt idx="296">
                  <c:v>24</c:v>
                </c:pt>
                <c:pt idx="297">
                  <c:v>24</c:v>
                </c:pt>
                <c:pt idx="298">
                  <c:v>24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23</c:v>
                </c:pt>
                <c:pt idx="303">
                  <c:v>23</c:v>
                </c:pt>
                <c:pt idx="304">
                  <c:v>24</c:v>
                </c:pt>
                <c:pt idx="305">
                  <c:v>24</c:v>
                </c:pt>
                <c:pt idx="306">
                  <c:v>24</c:v>
                </c:pt>
                <c:pt idx="307">
                  <c:v>24</c:v>
                </c:pt>
                <c:pt idx="308">
                  <c:v>24</c:v>
                </c:pt>
                <c:pt idx="309">
                  <c:v>23</c:v>
                </c:pt>
                <c:pt idx="310">
                  <c:v>23</c:v>
                </c:pt>
                <c:pt idx="311">
                  <c:v>23</c:v>
                </c:pt>
                <c:pt idx="312">
                  <c:v>22</c:v>
                </c:pt>
                <c:pt idx="313">
                  <c:v>22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22</c:v>
                </c:pt>
                <c:pt idx="328">
                  <c:v>22</c:v>
                </c:pt>
                <c:pt idx="329">
                  <c:v>22</c:v>
                </c:pt>
                <c:pt idx="330">
                  <c:v>22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23</c:v>
                </c:pt>
                <c:pt idx="340">
                  <c:v>26</c:v>
                </c:pt>
                <c:pt idx="341">
                  <c:v>26</c:v>
                </c:pt>
                <c:pt idx="342">
                  <c:v>27</c:v>
                </c:pt>
                <c:pt idx="343">
                  <c:v>27</c:v>
                </c:pt>
                <c:pt idx="344">
                  <c:v>27</c:v>
                </c:pt>
                <c:pt idx="345">
                  <c:v>27</c:v>
                </c:pt>
                <c:pt idx="346">
                  <c:v>27</c:v>
                </c:pt>
                <c:pt idx="347">
                  <c:v>27</c:v>
                </c:pt>
                <c:pt idx="348">
                  <c:v>27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26</c:v>
                </c:pt>
                <c:pt idx="354">
                  <c:v>26</c:v>
                </c:pt>
                <c:pt idx="355">
                  <c:v>26</c:v>
                </c:pt>
                <c:pt idx="356">
                  <c:v>26</c:v>
                </c:pt>
                <c:pt idx="357">
                  <c:v>26</c:v>
                </c:pt>
                <c:pt idx="358">
                  <c:v>26</c:v>
                </c:pt>
                <c:pt idx="359">
                  <c:v>26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24</c:v>
                </c:pt>
                <c:pt idx="398">
                  <c:v>24</c:v>
                </c:pt>
                <c:pt idx="399">
                  <c:v>24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24</c:v>
                </c:pt>
                <c:pt idx="408">
                  <c:v>24</c:v>
                </c:pt>
                <c:pt idx="409">
                  <c:v>24</c:v>
                </c:pt>
                <c:pt idx="410">
                  <c:v>24</c:v>
                </c:pt>
                <c:pt idx="411">
                  <c:v>26</c:v>
                </c:pt>
                <c:pt idx="412">
                  <c:v>26</c:v>
                </c:pt>
                <c:pt idx="413">
                  <c:v>26</c:v>
                </c:pt>
                <c:pt idx="414">
                  <c:v>26</c:v>
                </c:pt>
                <c:pt idx="415">
                  <c:v>26</c:v>
                </c:pt>
                <c:pt idx="416">
                  <c:v>26</c:v>
                </c:pt>
                <c:pt idx="417">
                  <c:v>26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</c:v>
                </c:pt>
                <c:pt idx="423">
                  <c:v>30</c:v>
                </c:pt>
                <c:pt idx="424">
                  <c:v>32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36</c:v>
                </c:pt>
                <c:pt idx="429">
                  <c:v>42</c:v>
                </c:pt>
                <c:pt idx="430">
                  <c:v>43</c:v>
                </c:pt>
                <c:pt idx="431">
                  <c:v>43</c:v>
                </c:pt>
                <c:pt idx="432">
                  <c:v>45</c:v>
                </c:pt>
                <c:pt idx="433">
                  <c:v>45</c:v>
                </c:pt>
                <c:pt idx="434">
                  <c:v>45</c:v>
                </c:pt>
                <c:pt idx="435">
                  <c:v>45</c:v>
                </c:pt>
                <c:pt idx="436">
                  <c:v>45</c:v>
                </c:pt>
                <c:pt idx="437">
                  <c:v>45</c:v>
                </c:pt>
                <c:pt idx="438">
                  <c:v>44</c:v>
                </c:pt>
                <c:pt idx="439">
                  <c:v>44</c:v>
                </c:pt>
                <c:pt idx="440">
                  <c:v>44</c:v>
                </c:pt>
                <c:pt idx="441">
                  <c:v>44</c:v>
                </c:pt>
                <c:pt idx="442">
                  <c:v>44</c:v>
                </c:pt>
                <c:pt idx="443">
                  <c:v>44</c:v>
                </c:pt>
                <c:pt idx="444">
                  <c:v>44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</c:v>
                </c:pt>
                <c:pt idx="449">
                  <c:v>44</c:v>
                </c:pt>
                <c:pt idx="450">
                  <c:v>44</c:v>
                </c:pt>
                <c:pt idx="451">
                  <c:v>44</c:v>
                </c:pt>
                <c:pt idx="452">
                  <c:v>44</c:v>
                </c:pt>
                <c:pt idx="453">
                  <c:v>44</c:v>
                </c:pt>
                <c:pt idx="454">
                  <c:v>44</c:v>
                </c:pt>
                <c:pt idx="455">
                  <c:v>44</c:v>
                </c:pt>
                <c:pt idx="456">
                  <c:v>44</c:v>
                </c:pt>
                <c:pt idx="457">
                  <c:v>44</c:v>
                </c:pt>
                <c:pt idx="458">
                  <c:v>44</c:v>
                </c:pt>
                <c:pt idx="459">
                  <c:v>43</c:v>
                </c:pt>
                <c:pt idx="460">
                  <c:v>43</c:v>
                </c:pt>
                <c:pt idx="461">
                  <c:v>43</c:v>
                </c:pt>
                <c:pt idx="462">
                  <c:v>43</c:v>
                </c:pt>
                <c:pt idx="463">
                  <c:v>43</c:v>
                </c:pt>
                <c:pt idx="464">
                  <c:v>41</c:v>
                </c:pt>
                <c:pt idx="465">
                  <c:v>41</c:v>
                </c:pt>
                <c:pt idx="466">
                  <c:v>41</c:v>
                </c:pt>
                <c:pt idx="467">
                  <c:v>41</c:v>
                </c:pt>
                <c:pt idx="468">
                  <c:v>41</c:v>
                </c:pt>
                <c:pt idx="469">
                  <c:v>41</c:v>
                </c:pt>
                <c:pt idx="470">
                  <c:v>41</c:v>
                </c:pt>
                <c:pt idx="471">
                  <c:v>41</c:v>
                </c:pt>
                <c:pt idx="472">
                  <c:v>41</c:v>
                </c:pt>
                <c:pt idx="473">
                  <c:v>41</c:v>
                </c:pt>
                <c:pt idx="474">
                  <c:v>41</c:v>
                </c:pt>
                <c:pt idx="475">
                  <c:v>41</c:v>
                </c:pt>
                <c:pt idx="476">
                  <c:v>41</c:v>
                </c:pt>
                <c:pt idx="477">
                  <c:v>41</c:v>
                </c:pt>
                <c:pt idx="478">
                  <c:v>41</c:v>
                </c:pt>
                <c:pt idx="479">
                  <c:v>41</c:v>
                </c:pt>
                <c:pt idx="480">
                  <c:v>41</c:v>
                </c:pt>
                <c:pt idx="481">
                  <c:v>41</c:v>
                </c:pt>
                <c:pt idx="482">
                  <c:v>41</c:v>
                </c:pt>
                <c:pt idx="483">
                  <c:v>41</c:v>
                </c:pt>
                <c:pt idx="484">
                  <c:v>41</c:v>
                </c:pt>
                <c:pt idx="485">
                  <c:v>41</c:v>
                </c:pt>
                <c:pt idx="486">
                  <c:v>41</c:v>
                </c:pt>
                <c:pt idx="487">
                  <c:v>41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36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36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36</c:v>
                </c:pt>
                <c:pt idx="517">
                  <c:v>36</c:v>
                </c:pt>
                <c:pt idx="518">
                  <c:v>36</c:v>
                </c:pt>
                <c:pt idx="519">
                  <c:v>36</c:v>
                </c:pt>
                <c:pt idx="520">
                  <c:v>36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37</c:v>
                </c:pt>
                <c:pt idx="582">
                  <c:v>37</c:v>
                </c:pt>
                <c:pt idx="583">
                  <c:v>37</c:v>
                </c:pt>
                <c:pt idx="584">
                  <c:v>37</c:v>
                </c:pt>
                <c:pt idx="585">
                  <c:v>37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</c:v>
                </c:pt>
                <c:pt idx="595">
                  <c:v>37</c:v>
                </c:pt>
                <c:pt idx="596">
                  <c:v>37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36</c:v>
                </c:pt>
                <c:pt idx="606">
                  <c:v>36</c:v>
                </c:pt>
                <c:pt idx="607">
                  <c:v>36</c:v>
                </c:pt>
                <c:pt idx="608">
                  <c:v>36</c:v>
                </c:pt>
                <c:pt idx="609">
                  <c:v>36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36</c:v>
                </c:pt>
                <c:pt idx="615">
                  <c:v>36</c:v>
                </c:pt>
                <c:pt idx="616">
                  <c:v>36</c:v>
                </c:pt>
                <c:pt idx="617">
                  <c:v>36</c:v>
                </c:pt>
                <c:pt idx="618">
                  <c:v>36</c:v>
                </c:pt>
                <c:pt idx="619">
                  <c:v>36</c:v>
                </c:pt>
                <c:pt idx="620">
                  <c:v>36</c:v>
                </c:pt>
                <c:pt idx="621">
                  <c:v>36</c:v>
                </c:pt>
                <c:pt idx="622">
                  <c:v>36</c:v>
                </c:pt>
                <c:pt idx="623">
                  <c:v>36</c:v>
                </c:pt>
                <c:pt idx="624">
                  <c:v>36</c:v>
                </c:pt>
                <c:pt idx="625">
                  <c:v>36</c:v>
                </c:pt>
                <c:pt idx="626">
                  <c:v>36</c:v>
                </c:pt>
                <c:pt idx="627">
                  <c:v>36</c:v>
                </c:pt>
                <c:pt idx="628">
                  <c:v>36</c:v>
                </c:pt>
                <c:pt idx="629">
                  <c:v>36</c:v>
                </c:pt>
                <c:pt idx="630">
                  <c:v>36</c:v>
                </c:pt>
                <c:pt idx="631">
                  <c:v>36</c:v>
                </c:pt>
                <c:pt idx="632">
                  <c:v>52</c:v>
                </c:pt>
                <c:pt idx="633">
                  <c:v>53</c:v>
                </c:pt>
                <c:pt idx="634">
                  <c:v>53</c:v>
                </c:pt>
                <c:pt idx="635">
                  <c:v>53</c:v>
                </c:pt>
                <c:pt idx="636">
                  <c:v>53</c:v>
                </c:pt>
                <c:pt idx="637">
                  <c:v>53</c:v>
                </c:pt>
                <c:pt idx="638">
                  <c:v>53</c:v>
                </c:pt>
                <c:pt idx="639">
                  <c:v>53</c:v>
                </c:pt>
                <c:pt idx="640">
                  <c:v>52</c:v>
                </c:pt>
                <c:pt idx="641">
                  <c:v>52</c:v>
                </c:pt>
                <c:pt idx="642">
                  <c:v>52</c:v>
                </c:pt>
                <c:pt idx="643">
                  <c:v>52</c:v>
                </c:pt>
                <c:pt idx="644">
                  <c:v>52</c:v>
                </c:pt>
                <c:pt idx="645">
                  <c:v>52</c:v>
                </c:pt>
                <c:pt idx="646">
                  <c:v>52</c:v>
                </c:pt>
                <c:pt idx="647">
                  <c:v>52</c:v>
                </c:pt>
                <c:pt idx="648">
                  <c:v>52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</c:v>
                </c:pt>
                <c:pt idx="653">
                  <c:v>52</c:v>
                </c:pt>
                <c:pt idx="654">
                  <c:v>52</c:v>
                </c:pt>
                <c:pt idx="655">
                  <c:v>52</c:v>
                </c:pt>
                <c:pt idx="656">
                  <c:v>52</c:v>
                </c:pt>
                <c:pt idx="657">
                  <c:v>52</c:v>
                </c:pt>
                <c:pt idx="658">
                  <c:v>52</c:v>
                </c:pt>
                <c:pt idx="659">
                  <c:v>52</c:v>
                </c:pt>
                <c:pt idx="660">
                  <c:v>52</c:v>
                </c:pt>
                <c:pt idx="661">
                  <c:v>51</c:v>
                </c:pt>
                <c:pt idx="662">
                  <c:v>51</c:v>
                </c:pt>
                <c:pt idx="663">
                  <c:v>51</c:v>
                </c:pt>
                <c:pt idx="664">
                  <c:v>51</c:v>
                </c:pt>
                <c:pt idx="665">
                  <c:v>51</c:v>
                </c:pt>
                <c:pt idx="666">
                  <c:v>51</c:v>
                </c:pt>
                <c:pt idx="667">
                  <c:v>46</c:v>
                </c:pt>
                <c:pt idx="668">
                  <c:v>46</c:v>
                </c:pt>
                <c:pt idx="669">
                  <c:v>46</c:v>
                </c:pt>
                <c:pt idx="670">
                  <c:v>46</c:v>
                </c:pt>
                <c:pt idx="671">
                  <c:v>46</c:v>
                </c:pt>
                <c:pt idx="672">
                  <c:v>46</c:v>
                </c:pt>
                <c:pt idx="673">
                  <c:v>46</c:v>
                </c:pt>
                <c:pt idx="674">
                  <c:v>45</c:v>
                </c:pt>
                <c:pt idx="675">
                  <c:v>45</c:v>
                </c:pt>
                <c:pt idx="676">
                  <c:v>45</c:v>
                </c:pt>
                <c:pt idx="677">
                  <c:v>45</c:v>
                </c:pt>
                <c:pt idx="678">
                  <c:v>45</c:v>
                </c:pt>
                <c:pt idx="679">
                  <c:v>45</c:v>
                </c:pt>
                <c:pt idx="680">
                  <c:v>45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</c:v>
                </c:pt>
                <c:pt idx="686">
                  <c:v>45</c:v>
                </c:pt>
                <c:pt idx="687">
                  <c:v>45</c:v>
                </c:pt>
                <c:pt idx="688">
                  <c:v>45</c:v>
                </c:pt>
                <c:pt idx="689">
                  <c:v>45</c:v>
                </c:pt>
                <c:pt idx="690">
                  <c:v>45</c:v>
                </c:pt>
                <c:pt idx="691">
                  <c:v>45</c:v>
                </c:pt>
                <c:pt idx="692">
                  <c:v>45</c:v>
                </c:pt>
                <c:pt idx="693">
                  <c:v>45</c:v>
                </c:pt>
                <c:pt idx="694">
                  <c:v>45</c:v>
                </c:pt>
                <c:pt idx="695">
                  <c:v>45</c:v>
                </c:pt>
                <c:pt idx="696">
                  <c:v>45</c:v>
                </c:pt>
                <c:pt idx="697">
                  <c:v>45</c:v>
                </c:pt>
                <c:pt idx="698">
                  <c:v>45</c:v>
                </c:pt>
                <c:pt idx="699">
                  <c:v>45</c:v>
                </c:pt>
                <c:pt idx="700">
                  <c:v>45</c:v>
                </c:pt>
                <c:pt idx="701">
                  <c:v>45</c:v>
                </c:pt>
                <c:pt idx="702">
                  <c:v>45</c:v>
                </c:pt>
                <c:pt idx="703">
                  <c:v>45</c:v>
                </c:pt>
                <c:pt idx="704">
                  <c:v>45</c:v>
                </c:pt>
                <c:pt idx="705">
                  <c:v>45</c:v>
                </c:pt>
                <c:pt idx="706">
                  <c:v>45</c:v>
                </c:pt>
                <c:pt idx="707">
                  <c:v>45</c:v>
                </c:pt>
                <c:pt idx="708">
                  <c:v>45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</c:v>
                </c:pt>
                <c:pt idx="714">
                  <c:v>45</c:v>
                </c:pt>
                <c:pt idx="715">
                  <c:v>45</c:v>
                </c:pt>
                <c:pt idx="716">
                  <c:v>45</c:v>
                </c:pt>
                <c:pt idx="717">
                  <c:v>45</c:v>
                </c:pt>
                <c:pt idx="718">
                  <c:v>45</c:v>
                </c:pt>
                <c:pt idx="719">
                  <c:v>45</c:v>
                </c:pt>
                <c:pt idx="720">
                  <c:v>45</c:v>
                </c:pt>
                <c:pt idx="721">
                  <c:v>45</c:v>
                </c:pt>
                <c:pt idx="722">
                  <c:v>45</c:v>
                </c:pt>
                <c:pt idx="723">
                  <c:v>45</c:v>
                </c:pt>
                <c:pt idx="724">
                  <c:v>45</c:v>
                </c:pt>
                <c:pt idx="725">
                  <c:v>45</c:v>
                </c:pt>
                <c:pt idx="726">
                  <c:v>45</c:v>
                </c:pt>
                <c:pt idx="727">
                  <c:v>45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</c:v>
                </c:pt>
                <c:pt idx="732">
                  <c:v>45</c:v>
                </c:pt>
                <c:pt idx="733">
                  <c:v>45</c:v>
                </c:pt>
                <c:pt idx="734">
                  <c:v>45</c:v>
                </c:pt>
                <c:pt idx="735">
                  <c:v>45</c:v>
                </c:pt>
                <c:pt idx="736">
                  <c:v>45</c:v>
                </c:pt>
                <c:pt idx="737">
                  <c:v>45</c:v>
                </c:pt>
                <c:pt idx="738">
                  <c:v>45</c:v>
                </c:pt>
                <c:pt idx="739">
                  <c:v>45</c:v>
                </c:pt>
                <c:pt idx="740">
                  <c:v>45</c:v>
                </c:pt>
                <c:pt idx="741">
                  <c:v>45</c:v>
                </c:pt>
                <c:pt idx="742">
                  <c:v>45</c:v>
                </c:pt>
                <c:pt idx="743">
                  <c:v>50</c:v>
                </c:pt>
                <c:pt idx="744">
                  <c:v>60</c:v>
                </c:pt>
                <c:pt idx="745">
                  <c:v>67</c:v>
                </c:pt>
                <c:pt idx="746">
                  <c:v>67</c:v>
                </c:pt>
                <c:pt idx="747">
                  <c:v>67</c:v>
                </c:pt>
                <c:pt idx="748">
                  <c:v>67</c:v>
                </c:pt>
                <c:pt idx="749">
                  <c:v>67</c:v>
                </c:pt>
                <c:pt idx="750">
                  <c:v>67</c:v>
                </c:pt>
                <c:pt idx="751">
                  <c:v>67</c:v>
                </c:pt>
                <c:pt idx="752">
                  <c:v>67</c:v>
                </c:pt>
                <c:pt idx="753">
                  <c:v>67</c:v>
                </c:pt>
                <c:pt idx="754">
                  <c:v>67</c:v>
                </c:pt>
                <c:pt idx="755">
                  <c:v>67</c:v>
                </c:pt>
                <c:pt idx="756">
                  <c:v>67</c:v>
                </c:pt>
                <c:pt idx="757">
                  <c:v>67</c:v>
                </c:pt>
                <c:pt idx="758">
                  <c:v>67</c:v>
                </c:pt>
                <c:pt idx="759">
                  <c:v>67</c:v>
                </c:pt>
                <c:pt idx="760">
                  <c:v>67</c:v>
                </c:pt>
                <c:pt idx="761">
                  <c:v>67</c:v>
                </c:pt>
                <c:pt idx="762">
                  <c:v>67</c:v>
                </c:pt>
                <c:pt idx="763">
                  <c:v>67</c:v>
                </c:pt>
                <c:pt idx="764">
                  <c:v>67</c:v>
                </c:pt>
                <c:pt idx="765">
                  <c:v>67</c:v>
                </c:pt>
                <c:pt idx="766">
                  <c:v>67</c:v>
                </c:pt>
                <c:pt idx="767">
                  <c:v>67</c:v>
                </c:pt>
                <c:pt idx="768">
                  <c:v>67</c:v>
                </c:pt>
                <c:pt idx="769">
                  <c:v>67</c:v>
                </c:pt>
                <c:pt idx="770">
                  <c:v>67</c:v>
                </c:pt>
                <c:pt idx="771">
                  <c:v>67</c:v>
                </c:pt>
                <c:pt idx="772">
                  <c:v>67</c:v>
                </c:pt>
                <c:pt idx="773">
                  <c:v>67</c:v>
                </c:pt>
                <c:pt idx="774">
                  <c:v>67</c:v>
                </c:pt>
                <c:pt idx="775">
                  <c:v>67</c:v>
                </c:pt>
                <c:pt idx="776">
                  <c:v>67</c:v>
                </c:pt>
                <c:pt idx="777">
                  <c:v>67</c:v>
                </c:pt>
                <c:pt idx="778">
                  <c:v>67</c:v>
                </c:pt>
                <c:pt idx="779">
                  <c:v>67</c:v>
                </c:pt>
                <c:pt idx="780">
                  <c:v>67</c:v>
                </c:pt>
                <c:pt idx="781">
                  <c:v>67</c:v>
                </c:pt>
                <c:pt idx="782">
                  <c:v>67</c:v>
                </c:pt>
                <c:pt idx="783">
                  <c:v>67</c:v>
                </c:pt>
                <c:pt idx="784">
                  <c:v>67</c:v>
                </c:pt>
                <c:pt idx="785">
                  <c:v>67</c:v>
                </c:pt>
                <c:pt idx="786">
                  <c:v>67</c:v>
                </c:pt>
                <c:pt idx="787">
                  <c:v>67</c:v>
                </c:pt>
                <c:pt idx="788">
                  <c:v>67</c:v>
                </c:pt>
                <c:pt idx="789">
                  <c:v>67</c:v>
                </c:pt>
                <c:pt idx="790">
                  <c:v>67</c:v>
                </c:pt>
                <c:pt idx="791">
                  <c:v>67</c:v>
                </c:pt>
                <c:pt idx="792">
                  <c:v>67</c:v>
                </c:pt>
                <c:pt idx="793">
                  <c:v>67</c:v>
                </c:pt>
                <c:pt idx="794">
                  <c:v>67</c:v>
                </c:pt>
                <c:pt idx="795">
                  <c:v>67</c:v>
                </c:pt>
                <c:pt idx="796">
                  <c:v>67</c:v>
                </c:pt>
                <c:pt idx="797">
                  <c:v>67</c:v>
                </c:pt>
                <c:pt idx="798">
                  <c:v>67</c:v>
                </c:pt>
                <c:pt idx="799">
                  <c:v>67</c:v>
                </c:pt>
                <c:pt idx="800">
                  <c:v>67</c:v>
                </c:pt>
                <c:pt idx="801">
                  <c:v>67</c:v>
                </c:pt>
                <c:pt idx="802">
                  <c:v>68</c:v>
                </c:pt>
                <c:pt idx="803">
                  <c:v>77</c:v>
                </c:pt>
                <c:pt idx="804">
                  <c:v>77</c:v>
                </c:pt>
                <c:pt idx="805">
                  <c:v>77</c:v>
                </c:pt>
                <c:pt idx="806">
                  <c:v>95</c:v>
                </c:pt>
                <c:pt idx="807">
                  <c:v>95</c:v>
                </c:pt>
                <c:pt idx="808">
                  <c:v>95</c:v>
                </c:pt>
                <c:pt idx="809">
                  <c:v>95</c:v>
                </c:pt>
                <c:pt idx="810">
                  <c:v>95</c:v>
                </c:pt>
                <c:pt idx="811">
                  <c:v>95</c:v>
                </c:pt>
                <c:pt idx="812">
                  <c:v>95</c:v>
                </c:pt>
                <c:pt idx="813">
                  <c:v>95</c:v>
                </c:pt>
                <c:pt idx="814">
                  <c:v>95</c:v>
                </c:pt>
                <c:pt idx="815">
                  <c:v>95</c:v>
                </c:pt>
                <c:pt idx="816">
                  <c:v>95</c:v>
                </c:pt>
                <c:pt idx="817">
                  <c:v>95</c:v>
                </c:pt>
                <c:pt idx="818">
                  <c:v>95</c:v>
                </c:pt>
                <c:pt idx="819">
                  <c:v>95</c:v>
                </c:pt>
                <c:pt idx="820">
                  <c:v>95</c:v>
                </c:pt>
                <c:pt idx="821">
                  <c:v>95</c:v>
                </c:pt>
                <c:pt idx="822">
                  <c:v>95</c:v>
                </c:pt>
                <c:pt idx="823">
                  <c:v>95</c:v>
                </c:pt>
                <c:pt idx="824">
                  <c:v>95</c:v>
                </c:pt>
                <c:pt idx="825">
                  <c:v>95</c:v>
                </c:pt>
                <c:pt idx="826">
                  <c:v>95</c:v>
                </c:pt>
                <c:pt idx="827">
                  <c:v>95</c:v>
                </c:pt>
                <c:pt idx="828">
                  <c:v>95</c:v>
                </c:pt>
                <c:pt idx="829">
                  <c:v>95</c:v>
                </c:pt>
                <c:pt idx="830">
                  <c:v>95</c:v>
                </c:pt>
                <c:pt idx="831">
                  <c:v>95</c:v>
                </c:pt>
                <c:pt idx="832">
                  <c:v>95</c:v>
                </c:pt>
                <c:pt idx="833">
                  <c:v>95</c:v>
                </c:pt>
                <c:pt idx="834">
                  <c:v>95</c:v>
                </c:pt>
                <c:pt idx="835">
                  <c:v>95</c:v>
                </c:pt>
                <c:pt idx="836">
                  <c:v>95</c:v>
                </c:pt>
                <c:pt idx="837">
                  <c:v>95</c:v>
                </c:pt>
                <c:pt idx="838">
                  <c:v>95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95</c:v>
                </c:pt>
                <c:pt idx="843">
                  <c:v>95</c:v>
                </c:pt>
                <c:pt idx="844">
                  <c:v>95</c:v>
                </c:pt>
                <c:pt idx="845">
                  <c:v>95</c:v>
                </c:pt>
                <c:pt idx="846">
                  <c:v>95</c:v>
                </c:pt>
                <c:pt idx="847">
                  <c:v>95</c:v>
                </c:pt>
                <c:pt idx="848">
                  <c:v>95</c:v>
                </c:pt>
                <c:pt idx="849">
                  <c:v>95</c:v>
                </c:pt>
                <c:pt idx="850">
                  <c:v>95</c:v>
                </c:pt>
                <c:pt idx="851">
                  <c:v>95</c:v>
                </c:pt>
                <c:pt idx="852">
                  <c:v>95</c:v>
                </c:pt>
                <c:pt idx="853">
                  <c:v>95</c:v>
                </c:pt>
                <c:pt idx="854">
                  <c:v>95</c:v>
                </c:pt>
                <c:pt idx="855">
                  <c:v>95</c:v>
                </c:pt>
                <c:pt idx="856">
                  <c:v>95</c:v>
                </c:pt>
                <c:pt idx="857">
                  <c:v>95</c:v>
                </c:pt>
                <c:pt idx="858">
                  <c:v>95</c:v>
                </c:pt>
                <c:pt idx="859">
                  <c:v>95</c:v>
                </c:pt>
                <c:pt idx="860">
                  <c:v>95</c:v>
                </c:pt>
                <c:pt idx="861">
                  <c:v>95</c:v>
                </c:pt>
                <c:pt idx="862">
                  <c:v>95</c:v>
                </c:pt>
                <c:pt idx="863">
                  <c:v>95</c:v>
                </c:pt>
                <c:pt idx="864">
                  <c:v>95</c:v>
                </c:pt>
                <c:pt idx="865">
                  <c:v>95</c:v>
                </c:pt>
                <c:pt idx="866">
                  <c:v>95</c:v>
                </c:pt>
                <c:pt idx="867">
                  <c:v>95</c:v>
                </c:pt>
                <c:pt idx="868">
                  <c:v>95</c:v>
                </c:pt>
                <c:pt idx="869">
                  <c:v>95</c:v>
                </c:pt>
                <c:pt idx="870">
                  <c:v>95</c:v>
                </c:pt>
                <c:pt idx="871">
                  <c:v>95</c:v>
                </c:pt>
                <c:pt idx="872">
                  <c:v>95</c:v>
                </c:pt>
                <c:pt idx="873">
                  <c:v>95</c:v>
                </c:pt>
                <c:pt idx="874">
                  <c:v>95</c:v>
                </c:pt>
                <c:pt idx="875">
                  <c:v>95</c:v>
                </c:pt>
                <c:pt idx="876">
                  <c:v>95</c:v>
                </c:pt>
                <c:pt idx="877">
                  <c:v>95</c:v>
                </c:pt>
                <c:pt idx="878">
                  <c:v>95</c:v>
                </c:pt>
                <c:pt idx="879">
                  <c:v>95</c:v>
                </c:pt>
                <c:pt idx="880">
                  <c:v>95</c:v>
                </c:pt>
                <c:pt idx="881">
                  <c:v>95</c:v>
                </c:pt>
                <c:pt idx="882">
                  <c:v>95</c:v>
                </c:pt>
                <c:pt idx="883">
                  <c:v>95</c:v>
                </c:pt>
                <c:pt idx="884">
                  <c:v>95</c:v>
                </c:pt>
                <c:pt idx="885">
                  <c:v>95</c:v>
                </c:pt>
                <c:pt idx="886">
                  <c:v>95</c:v>
                </c:pt>
                <c:pt idx="887">
                  <c:v>95</c:v>
                </c:pt>
                <c:pt idx="888">
                  <c:v>95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95</c:v>
                </c:pt>
                <c:pt idx="895">
                  <c:v>95</c:v>
                </c:pt>
                <c:pt idx="896">
                  <c:v>95</c:v>
                </c:pt>
                <c:pt idx="897">
                  <c:v>95</c:v>
                </c:pt>
                <c:pt idx="898">
                  <c:v>95</c:v>
                </c:pt>
                <c:pt idx="899">
                  <c:v>104</c:v>
                </c:pt>
                <c:pt idx="900">
                  <c:v>104</c:v>
                </c:pt>
                <c:pt idx="901">
                  <c:v>104</c:v>
                </c:pt>
                <c:pt idx="902">
                  <c:v>104</c:v>
                </c:pt>
                <c:pt idx="903">
                  <c:v>104</c:v>
                </c:pt>
                <c:pt idx="904">
                  <c:v>115</c:v>
                </c:pt>
                <c:pt idx="905">
                  <c:v>117</c:v>
                </c:pt>
                <c:pt idx="906">
                  <c:v>117</c:v>
                </c:pt>
                <c:pt idx="907">
                  <c:v>117</c:v>
                </c:pt>
                <c:pt idx="908">
                  <c:v>117</c:v>
                </c:pt>
                <c:pt idx="909">
                  <c:v>117</c:v>
                </c:pt>
                <c:pt idx="910">
                  <c:v>117</c:v>
                </c:pt>
                <c:pt idx="911">
                  <c:v>117</c:v>
                </c:pt>
                <c:pt idx="912">
                  <c:v>117</c:v>
                </c:pt>
                <c:pt idx="913">
                  <c:v>117</c:v>
                </c:pt>
                <c:pt idx="914">
                  <c:v>117</c:v>
                </c:pt>
                <c:pt idx="915">
                  <c:v>117</c:v>
                </c:pt>
                <c:pt idx="916">
                  <c:v>117</c:v>
                </c:pt>
                <c:pt idx="917">
                  <c:v>117</c:v>
                </c:pt>
                <c:pt idx="918">
                  <c:v>117</c:v>
                </c:pt>
                <c:pt idx="919">
                  <c:v>117</c:v>
                </c:pt>
                <c:pt idx="920">
                  <c:v>117</c:v>
                </c:pt>
                <c:pt idx="921">
                  <c:v>117</c:v>
                </c:pt>
                <c:pt idx="922">
                  <c:v>117</c:v>
                </c:pt>
                <c:pt idx="923">
                  <c:v>117</c:v>
                </c:pt>
                <c:pt idx="924">
                  <c:v>117</c:v>
                </c:pt>
                <c:pt idx="925">
                  <c:v>117</c:v>
                </c:pt>
                <c:pt idx="926">
                  <c:v>117</c:v>
                </c:pt>
                <c:pt idx="927">
                  <c:v>117</c:v>
                </c:pt>
                <c:pt idx="928">
                  <c:v>117</c:v>
                </c:pt>
                <c:pt idx="929">
                  <c:v>117</c:v>
                </c:pt>
                <c:pt idx="930">
                  <c:v>117</c:v>
                </c:pt>
                <c:pt idx="931">
                  <c:v>117</c:v>
                </c:pt>
                <c:pt idx="932">
                  <c:v>117</c:v>
                </c:pt>
                <c:pt idx="933">
                  <c:v>117</c:v>
                </c:pt>
                <c:pt idx="934">
                  <c:v>117</c:v>
                </c:pt>
                <c:pt idx="935">
                  <c:v>117</c:v>
                </c:pt>
                <c:pt idx="936">
                  <c:v>117</c:v>
                </c:pt>
                <c:pt idx="937">
                  <c:v>117</c:v>
                </c:pt>
                <c:pt idx="938">
                  <c:v>117</c:v>
                </c:pt>
                <c:pt idx="939">
                  <c:v>117</c:v>
                </c:pt>
                <c:pt idx="940">
                  <c:v>117</c:v>
                </c:pt>
                <c:pt idx="941">
                  <c:v>117</c:v>
                </c:pt>
                <c:pt idx="942">
                  <c:v>117</c:v>
                </c:pt>
                <c:pt idx="943">
                  <c:v>117</c:v>
                </c:pt>
                <c:pt idx="944">
                  <c:v>117</c:v>
                </c:pt>
                <c:pt idx="945">
                  <c:v>117</c:v>
                </c:pt>
                <c:pt idx="946">
                  <c:v>117</c:v>
                </c:pt>
                <c:pt idx="947">
                  <c:v>117</c:v>
                </c:pt>
                <c:pt idx="948">
                  <c:v>117</c:v>
                </c:pt>
                <c:pt idx="949">
                  <c:v>117</c:v>
                </c:pt>
                <c:pt idx="950">
                  <c:v>117</c:v>
                </c:pt>
                <c:pt idx="951">
                  <c:v>117</c:v>
                </c:pt>
                <c:pt idx="952">
                  <c:v>117</c:v>
                </c:pt>
                <c:pt idx="953">
                  <c:v>117</c:v>
                </c:pt>
                <c:pt idx="954">
                  <c:v>117</c:v>
                </c:pt>
                <c:pt idx="955">
                  <c:v>117</c:v>
                </c:pt>
                <c:pt idx="956">
                  <c:v>117</c:v>
                </c:pt>
                <c:pt idx="957">
                  <c:v>117</c:v>
                </c:pt>
                <c:pt idx="958">
                  <c:v>117</c:v>
                </c:pt>
                <c:pt idx="959">
                  <c:v>117</c:v>
                </c:pt>
                <c:pt idx="960">
                  <c:v>117</c:v>
                </c:pt>
                <c:pt idx="961">
                  <c:v>117</c:v>
                </c:pt>
                <c:pt idx="962">
                  <c:v>117</c:v>
                </c:pt>
                <c:pt idx="963">
                  <c:v>117</c:v>
                </c:pt>
                <c:pt idx="964">
                  <c:v>117</c:v>
                </c:pt>
                <c:pt idx="965">
                  <c:v>117</c:v>
                </c:pt>
                <c:pt idx="966">
                  <c:v>117</c:v>
                </c:pt>
                <c:pt idx="967">
                  <c:v>117</c:v>
                </c:pt>
                <c:pt idx="968">
                  <c:v>117</c:v>
                </c:pt>
                <c:pt idx="969">
                  <c:v>117</c:v>
                </c:pt>
                <c:pt idx="970">
                  <c:v>117</c:v>
                </c:pt>
                <c:pt idx="971">
                  <c:v>117</c:v>
                </c:pt>
                <c:pt idx="972">
                  <c:v>117</c:v>
                </c:pt>
                <c:pt idx="973">
                  <c:v>117</c:v>
                </c:pt>
                <c:pt idx="974">
                  <c:v>117</c:v>
                </c:pt>
                <c:pt idx="975">
                  <c:v>117</c:v>
                </c:pt>
                <c:pt idx="976">
                  <c:v>117</c:v>
                </c:pt>
                <c:pt idx="977">
                  <c:v>117</c:v>
                </c:pt>
                <c:pt idx="978">
                  <c:v>117</c:v>
                </c:pt>
                <c:pt idx="979">
                  <c:v>117</c:v>
                </c:pt>
                <c:pt idx="980">
                  <c:v>117</c:v>
                </c:pt>
                <c:pt idx="981">
                  <c:v>117</c:v>
                </c:pt>
                <c:pt idx="982">
                  <c:v>117</c:v>
                </c:pt>
                <c:pt idx="983">
                  <c:v>117</c:v>
                </c:pt>
                <c:pt idx="984">
                  <c:v>117</c:v>
                </c:pt>
                <c:pt idx="985">
                  <c:v>117</c:v>
                </c:pt>
                <c:pt idx="986">
                  <c:v>117</c:v>
                </c:pt>
                <c:pt idx="987">
                  <c:v>117</c:v>
                </c:pt>
                <c:pt idx="988">
                  <c:v>117</c:v>
                </c:pt>
                <c:pt idx="989">
                  <c:v>117</c:v>
                </c:pt>
                <c:pt idx="990">
                  <c:v>117</c:v>
                </c:pt>
                <c:pt idx="991">
                  <c:v>117</c:v>
                </c:pt>
                <c:pt idx="992">
                  <c:v>117</c:v>
                </c:pt>
                <c:pt idx="993">
                  <c:v>117</c:v>
                </c:pt>
                <c:pt idx="994">
                  <c:v>117</c:v>
                </c:pt>
                <c:pt idx="995">
                  <c:v>115</c:v>
                </c:pt>
                <c:pt idx="996">
                  <c:v>116</c:v>
                </c:pt>
                <c:pt idx="997">
                  <c:v>120</c:v>
                </c:pt>
                <c:pt idx="998">
                  <c:v>120</c:v>
                </c:pt>
                <c:pt idx="999">
                  <c:v>120</c:v>
                </c:pt>
                <c:pt idx="1000">
                  <c:v>120</c:v>
                </c:pt>
                <c:pt idx="1001">
                  <c:v>120</c:v>
                </c:pt>
                <c:pt idx="1002">
                  <c:v>120</c:v>
                </c:pt>
                <c:pt idx="1003">
                  <c:v>120</c:v>
                </c:pt>
                <c:pt idx="1004">
                  <c:v>120</c:v>
                </c:pt>
                <c:pt idx="1005">
                  <c:v>120</c:v>
                </c:pt>
                <c:pt idx="1006">
                  <c:v>120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120</c:v>
                </c:pt>
                <c:pt idx="1012">
                  <c:v>120</c:v>
                </c:pt>
                <c:pt idx="1013">
                  <c:v>120</c:v>
                </c:pt>
                <c:pt idx="1014">
                  <c:v>120</c:v>
                </c:pt>
                <c:pt idx="1015">
                  <c:v>120</c:v>
                </c:pt>
                <c:pt idx="1016">
                  <c:v>120</c:v>
                </c:pt>
                <c:pt idx="1017">
                  <c:v>120</c:v>
                </c:pt>
                <c:pt idx="1018">
                  <c:v>120</c:v>
                </c:pt>
                <c:pt idx="1019">
                  <c:v>120</c:v>
                </c:pt>
                <c:pt idx="1020">
                  <c:v>120</c:v>
                </c:pt>
                <c:pt idx="1021">
                  <c:v>120</c:v>
                </c:pt>
                <c:pt idx="1022">
                  <c:v>120</c:v>
                </c:pt>
                <c:pt idx="1023">
                  <c:v>120</c:v>
                </c:pt>
                <c:pt idx="1024">
                  <c:v>120</c:v>
                </c:pt>
                <c:pt idx="1025">
                  <c:v>120</c:v>
                </c:pt>
                <c:pt idx="1026">
                  <c:v>120</c:v>
                </c:pt>
                <c:pt idx="1027">
                  <c:v>120</c:v>
                </c:pt>
                <c:pt idx="1028">
                  <c:v>120</c:v>
                </c:pt>
                <c:pt idx="1029">
                  <c:v>120</c:v>
                </c:pt>
                <c:pt idx="1030">
                  <c:v>120</c:v>
                </c:pt>
                <c:pt idx="1031">
                  <c:v>120</c:v>
                </c:pt>
                <c:pt idx="1032">
                  <c:v>120</c:v>
                </c:pt>
                <c:pt idx="1033">
                  <c:v>120</c:v>
                </c:pt>
                <c:pt idx="1034">
                  <c:v>120</c:v>
                </c:pt>
                <c:pt idx="1035">
                  <c:v>120</c:v>
                </c:pt>
                <c:pt idx="1036">
                  <c:v>120</c:v>
                </c:pt>
                <c:pt idx="1037">
                  <c:v>120</c:v>
                </c:pt>
                <c:pt idx="1038">
                  <c:v>120</c:v>
                </c:pt>
                <c:pt idx="1039">
                  <c:v>120</c:v>
                </c:pt>
                <c:pt idx="1040">
                  <c:v>120</c:v>
                </c:pt>
                <c:pt idx="1041">
                  <c:v>120</c:v>
                </c:pt>
                <c:pt idx="1042">
                  <c:v>120</c:v>
                </c:pt>
                <c:pt idx="1043">
                  <c:v>120</c:v>
                </c:pt>
                <c:pt idx="1044">
                  <c:v>120</c:v>
                </c:pt>
                <c:pt idx="1045">
                  <c:v>120</c:v>
                </c:pt>
                <c:pt idx="1046">
                  <c:v>120</c:v>
                </c:pt>
                <c:pt idx="1047">
                  <c:v>120</c:v>
                </c:pt>
                <c:pt idx="1048">
                  <c:v>120</c:v>
                </c:pt>
                <c:pt idx="1049">
                  <c:v>120</c:v>
                </c:pt>
                <c:pt idx="1050">
                  <c:v>120</c:v>
                </c:pt>
                <c:pt idx="1051">
                  <c:v>120</c:v>
                </c:pt>
                <c:pt idx="1052">
                  <c:v>120</c:v>
                </c:pt>
                <c:pt idx="1053">
                  <c:v>120</c:v>
                </c:pt>
                <c:pt idx="1054">
                  <c:v>120</c:v>
                </c:pt>
                <c:pt idx="1055">
                  <c:v>120</c:v>
                </c:pt>
                <c:pt idx="1056">
                  <c:v>120</c:v>
                </c:pt>
                <c:pt idx="1057">
                  <c:v>120</c:v>
                </c:pt>
                <c:pt idx="1058">
                  <c:v>120</c:v>
                </c:pt>
                <c:pt idx="1059">
                  <c:v>120</c:v>
                </c:pt>
                <c:pt idx="1060">
                  <c:v>120</c:v>
                </c:pt>
                <c:pt idx="1061">
                  <c:v>120</c:v>
                </c:pt>
                <c:pt idx="1062">
                  <c:v>120</c:v>
                </c:pt>
                <c:pt idx="1063">
                  <c:v>120</c:v>
                </c:pt>
                <c:pt idx="1064">
                  <c:v>120</c:v>
                </c:pt>
                <c:pt idx="1065">
                  <c:v>120</c:v>
                </c:pt>
                <c:pt idx="1066">
                  <c:v>120</c:v>
                </c:pt>
                <c:pt idx="1067">
                  <c:v>120</c:v>
                </c:pt>
                <c:pt idx="1068">
                  <c:v>120</c:v>
                </c:pt>
                <c:pt idx="1069">
                  <c:v>120</c:v>
                </c:pt>
                <c:pt idx="1070">
                  <c:v>120</c:v>
                </c:pt>
                <c:pt idx="1071">
                  <c:v>120</c:v>
                </c:pt>
                <c:pt idx="1072">
                  <c:v>120</c:v>
                </c:pt>
                <c:pt idx="1073">
                  <c:v>120</c:v>
                </c:pt>
                <c:pt idx="1074">
                  <c:v>120</c:v>
                </c:pt>
                <c:pt idx="1075">
                  <c:v>119</c:v>
                </c:pt>
                <c:pt idx="1076">
                  <c:v>119</c:v>
                </c:pt>
                <c:pt idx="1077">
                  <c:v>119</c:v>
                </c:pt>
                <c:pt idx="1078">
                  <c:v>119</c:v>
                </c:pt>
                <c:pt idx="1079">
                  <c:v>119</c:v>
                </c:pt>
                <c:pt idx="1080">
                  <c:v>119</c:v>
                </c:pt>
                <c:pt idx="1081">
                  <c:v>119</c:v>
                </c:pt>
                <c:pt idx="1082">
                  <c:v>119</c:v>
                </c:pt>
                <c:pt idx="1083">
                  <c:v>119</c:v>
                </c:pt>
                <c:pt idx="1084">
                  <c:v>119</c:v>
                </c:pt>
                <c:pt idx="1085">
                  <c:v>119</c:v>
                </c:pt>
                <c:pt idx="1086">
                  <c:v>119</c:v>
                </c:pt>
                <c:pt idx="1087">
                  <c:v>119</c:v>
                </c:pt>
                <c:pt idx="1088">
                  <c:v>119</c:v>
                </c:pt>
                <c:pt idx="1089">
                  <c:v>119</c:v>
                </c:pt>
                <c:pt idx="1090">
                  <c:v>119</c:v>
                </c:pt>
                <c:pt idx="1091">
                  <c:v>119</c:v>
                </c:pt>
                <c:pt idx="1092">
                  <c:v>119</c:v>
                </c:pt>
                <c:pt idx="1093">
                  <c:v>119</c:v>
                </c:pt>
                <c:pt idx="1094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E-4AA2-9221-A785E78CDF41}"/>
            </c:ext>
          </c:extLst>
        </c:ser>
        <c:ser>
          <c:idx val="10"/>
          <c:order val="10"/>
          <c:tx>
            <c:v>Zeros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I.2!#REF!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E-4AA2-9221-A785E78CD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3820384"/>
        <c:axId val="-18438236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I.2!$D$3:$D$4</c15:sqref>
                        </c15:formulaRef>
                      </c:ext>
                    </c:extLst>
                    <c:strCache>
                      <c:ptCount val="2"/>
                      <c:pt idx="0">
                        <c:v>Contratos Assinados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I.2!$D$6:$D$1131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4</c:v>
                      </c:pt>
                      <c:pt idx="44">
                        <c:v>14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14</c:v>
                      </c:pt>
                      <c:pt idx="48">
                        <c:v>14</c:v>
                      </c:pt>
                      <c:pt idx="49">
                        <c:v>14</c:v>
                      </c:pt>
                      <c:pt idx="50">
                        <c:v>19</c:v>
                      </c:pt>
                      <c:pt idx="51">
                        <c:v>44</c:v>
                      </c:pt>
                      <c:pt idx="52">
                        <c:v>47</c:v>
                      </c:pt>
                      <c:pt idx="53">
                        <c:v>53</c:v>
                      </c:pt>
                      <c:pt idx="54">
                        <c:v>53</c:v>
                      </c:pt>
                      <c:pt idx="55">
                        <c:v>53</c:v>
                      </c:pt>
                      <c:pt idx="56">
                        <c:v>53</c:v>
                      </c:pt>
                      <c:pt idx="57">
                        <c:v>53</c:v>
                      </c:pt>
                      <c:pt idx="58">
                        <c:v>53</c:v>
                      </c:pt>
                      <c:pt idx="59">
                        <c:v>53</c:v>
                      </c:pt>
                      <c:pt idx="60">
                        <c:v>53</c:v>
                      </c:pt>
                      <c:pt idx="61">
                        <c:v>53</c:v>
                      </c:pt>
                      <c:pt idx="62">
                        <c:v>53</c:v>
                      </c:pt>
                      <c:pt idx="63">
                        <c:v>53</c:v>
                      </c:pt>
                      <c:pt idx="64">
                        <c:v>53</c:v>
                      </c:pt>
                      <c:pt idx="65">
                        <c:v>53</c:v>
                      </c:pt>
                      <c:pt idx="66">
                        <c:v>54</c:v>
                      </c:pt>
                      <c:pt idx="67">
                        <c:v>54</c:v>
                      </c:pt>
                      <c:pt idx="68">
                        <c:v>54</c:v>
                      </c:pt>
                      <c:pt idx="69">
                        <c:v>54</c:v>
                      </c:pt>
                      <c:pt idx="70">
                        <c:v>54</c:v>
                      </c:pt>
                      <c:pt idx="71">
                        <c:v>54</c:v>
                      </c:pt>
                      <c:pt idx="72">
                        <c:v>54</c:v>
                      </c:pt>
                      <c:pt idx="73">
                        <c:v>54</c:v>
                      </c:pt>
                      <c:pt idx="74">
                        <c:v>54</c:v>
                      </c:pt>
                      <c:pt idx="75">
                        <c:v>54</c:v>
                      </c:pt>
                      <c:pt idx="76">
                        <c:v>54</c:v>
                      </c:pt>
                      <c:pt idx="77">
                        <c:v>54</c:v>
                      </c:pt>
                      <c:pt idx="78">
                        <c:v>54</c:v>
                      </c:pt>
                      <c:pt idx="79">
                        <c:v>54</c:v>
                      </c:pt>
                      <c:pt idx="80">
                        <c:v>54</c:v>
                      </c:pt>
                      <c:pt idx="81">
                        <c:v>54</c:v>
                      </c:pt>
                      <c:pt idx="82">
                        <c:v>54</c:v>
                      </c:pt>
                      <c:pt idx="83">
                        <c:v>54</c:v>
                      </c:pt>
                      <c:pt idx="84">
                        <c:v>54</c:v>
                      </c:pt>
                      <c:pt idx="85">
                        <c:v>54</c:v>
                      </c:pt>
                      <c:pt idx="86">
                        <c:v>54</c:v>
                      </c:pt>
                      <c:pt idx="87">
                        <c:v>54</c:v>
                      </c:pt>
                      <c:pt idx="88">
                        <c:v>54</c:v>
                      </c:pt>
                      <c:pt idx="89">
                        <c:v>54</c:v>
                      </c:pt>
                      <c:pt idx="90">
                        <c:v>54</c:v>
                      </c:pt>
                      <c:pt idx="91">
                        <c:v>54</c:v>
                      </c:pt>
                      <c:pt idx="92">
                        <c:v>54</c:v>
                      </c:pt>
                      <c:pt idx="93">
                        <c:v>54</c:v>
                      </c:pt>
                      <c:pt idx="94">
                        <c:v>55</c:v>
                      </c:pt>
                      <c:pt idx="95">
                        <c:v>55</c:v>
                      </c:pt>
                      <c:pt idx="96">
                        <c:v>55</c:v>
                      </c:pt>
                      <c:pt idx="97">
                        <c:v>56</c:v>
                      </c:pt>
                      <c:pt idx="98">
                        <c:v>56</c:v>
                      </c:pt>
                      <c:pt idx="99">
                        <c:v>56</c:v>
                      </c:pt>
                      <c:pt idx="100">
                        <c:v>56</c:v>
                      </c:pt>
                      <c:pt idx="101">
                        <c:v>56</c:v>
                      </c:pt>
                      <c:pt idx="102">
                        <c:v>56</c:v>
                      </c:pt>
                      <c:pt idx="103">
                        <c:v>56</c:v>
                      </c:pt>
                      <c:pt idx="104">
                        <c:v>56</c:v>
                      </c:pt>
                      <c:pt idx="105">
                        <c:v>56</c:v>
                      </c:pt>
                      <c:pt idx="106">
                        <c:v>56</c:v>
                      </c:pt>
                      <c:pt idx="107">
                        <c:v>56</c:v>
                      </c:pt>
                      <c:pt idx="108">
                        <c:v>56</c:v>
                      </c:pt>
                      <c:pt idx="109">
                        <c:v>56</c:v>
                      </c:pt>
                      <c:pt idx="110">
                        <c:v>56</c:v>
                      </c:pt>
                      <c:pt idx="111">
                        <c:v>56</c:v>
                      </c:pt>
                      <c:pt idx="112">
                        <c:v>56</c:v>
                      </c:pt>
                      <c:pt idx="113">
                        <c:v>56</c:v>
                      </c:pt>
                      <c:pt idx="114">
                        <c:v>56</c:v>
                      </c:pt>
                      <c:pt idx="115">
                        <c:v>56</c:v>
                      </c:pt>
                      <c:pt idx="116">
                        <c:v>56</c:v>
                      </c:pt>
                      <c:pt idx="117">
                        <c:v>56</c:v>
                      </c:pt>
                      <c:pt idx="118">
                        <c:v>56</c:v>
                      </c:pt>
                      <c:pt idx="119">
                        <c:v>56</c:v>
                      </c:pt>
                      <c:pt idx="120">
                        <c:v>56</c:v>
                      </c:pt>
                      <c:pt idx="121">
                        <c:v>56</c:v>
                      </c:pt>
                      <c:pt idx="122">
                        <c:v>56</c:v>
                      </c:pt>
                      <c:pt idx="123">
                        <c:v>56</c:v>
                      </c:pt>
                      <c:pt idx="124">
                        <c:v>56</c:v>
                      </c:pt>
                      <c:pt idx="125">
                        <c:v>56</c:v>
                      </c:pt>
                      <c:pt idx="126">
                        <c:v>56</c:v>
                      </c:pt>
                      <c:pt idx="127">
                        <c:v>56</c:v>
                      </c:pt>
                      <c:pt idx="128">
                        <c:v>56</c:v>
                      </c:pt>
                      <c:pt idx="129">
                        <c:v>56</c:v>
                      </c:pt>
                      <c:pt idx="130">
                        <c:v>56</c:v>
                      </c:pt>
                      <c:pt idx="131">
                        <c:v>56</c:v>
                      </c:pt>
                      <c:pt idx="132">
                        <c:v>56</c:v>
                      </c:pt>
                      <c:pt idx="133">
                        <c:v>56</c:v>
                      </c:pt>
                      <c:pt idx="134">
                        <c:v>56</c:v>
                      </c:pt>
                      <c:pt idx="135">
                        <c:v>56</c:v>
                      </c:pt>
                      <c:pt idx="136">
                        <c:v>56</c:v>
                      </c:pt>
                      <c:pt idx="137">
                        <c:v>56</c:v>
                      </c:pt>
                      <c:pt idx="138">
                        <c:v>56</c:v>
                      </c:pt>
                      <c:pt idx="139">
                        <c:v>56</c:v>
                      </c:pt>
                      <c:pt idx="140">
                        <c:v>56</c:v>
                      </c:pt>
                      <c:pt idx="141">
                        <c:v>56</c:v>
                      </c:pt>
                      <c:pt idx="142">
                        <c:v>56</c:v>
                      </c:pt>
                      <c:pt idx="143">
                        <c:v>56</c:v>
                      </c:pt>
                      <c:pt idx="144">
                        <c:v>56</c:v>
                      </c:pt>
                      <c:pt idx="145">
                        <c:v>56</c:v>
                      </c:pt>
                      <c:pt idx="146">
                        <c:v>56</c:v>
                      </c:pt>
                      <c:pt idx="147">
                        <c:v>56</c:v>
                      </c:pt>
                      <c:pt idx="148">
                        <c:v>56</c:v>
                      </c:pt>
                      <c:pt idx="149">
                        <c:v>56</c:v>
                      </c:pt>
                      <c:pt idx="150">
                        <c:v>56</c:v>
                      </c:pt>
                      <c:pt idx="151">
                        <c:v>56</c:v>
                      </c:pt>
                      <c:pt idx="152">
                        <c:v>56</c:v>
                      </c:pt>
                      <c:pt idx="153">
                        <c:v>56</c:v>
                      </c:pt>
                      <c:pt idx="154">
                        <c:v>56</c:v>
                      </c:pt>
                      <c:pt idx="155">
                        <c:v>56</c:v>
                      </c:pt>
                      <c:pt idx="156">
                        <c:v>56</c:v>
                      </c:pt>
                      <c:pt idx="157">
                        <c:v>56</c:v>
                      </c:pt>
                      <c:pt idx="158">
                        <c:v>59</c:v>
                      </c:pt>
                      <c:pt idx="159">
                        <c:v>59</c:v>
                      </c:pt>
                      <c:pt idx="160">
                        <c:v>59</c:v>
                      </c:pt>
                      <c:pt idx="161">
                        <c:v>59</c:v>
                      </c:pt>
                      <c:pt idx="162">
                        <c:v>60</c:v>
                      </c:pt>
                      <c:pt idx="163">
                        <c:v>60</c:v>
                      </c:pt>
                      <c:pt idx="164">
                        <c:v>60</c:v>
                      </c:pt>
                      <c:pt idx="165">
                        <c:v>60</c:v>
                      </c:pt>
                      <c:pt idx="166">
                        <c:v>60</c:v>
                      </c:pt>
                      <c:pt idx="167">
                        <c:v>60</c:v>
                      </c:pt>
                      <c:pt idx="168">
                        <c:v>60</c:v>
                      </c:pt>
                      <c:pt idx="169">
                        <c:v>60</c:v>
                      </c:pt>
                      <c:pt idx="170">
                        <c:v>60</c:v>
                      </c:pt>
                      <c:pt idx="171">
                        <c:v>61</c:v>
                      </c:pt>
                      <c:pt idx="172">
                        <c:v>61</c:v>
                      </c:pt>
                      <c:pt idx="173">
                        <c:v>61</c:v>
                      </c:pt>
                      <c:pt idx="174">
                        <c:v>61</c:v>
                      </c:pt>
                      <c:pt idx="175">
                        <c:v>61</c:v>
                      </c:pt>
                      <c:pt idx="176">
                        <c:v>61</c:v>
                      </c:pt>
                      <c:pt idx="177">
                        <c:v>61</c:v>
                      </c:pt>
                      <c:pt idx="178">
                        <c:v>61</c:v>
                      </c:pt>
                      <c:pt idx="179">
                        <c:v>61</c:v>
                      </c:pt>
                      <c:pt idx="180">
                        <c:v>61</c:v>
                      </c:pt>
                      <c:pt idx="181">
                        <c:v>61</c:v>
                      </c:pt>
                      <c:pt idx="182">
                        <c:v>61</c:v>
                      </c:pt>
                      <c:pt idx="183">
                        <c:v>61</c:v>
                      </c:pt>
                      <c:pt idx="184">
                        <c:v>61</c:v>
                      </c:pt>
                      <c:pt idx="185">
                        <c:v>66</c:v>
                      </c:pt>
                      <c:pt idx="186">
                        <c:v>66</c:v>
                      </c:pt>
                      <c:pt idx="187">
                        <c:v>66</c:v>
                      </c:pt>
                      <c:pt idx="188">
                        <c:v>66</c:v>
                      </c:pt>
                      <c:pt idx="189">
                        <c:v>66</c:v>
                      </c:pt>
                      <c:pt idx="190">
                        <c:v>66</c:v>
                      </c:pt>
                      <c:pt idx="191">
                        <c:v>66</c:v>
                      </c:pt>
                      <c:pt idx="192">
                        <c:v>68</c:v>
                      </c:pt>
                      <c:pt idx="193">
                        <c:v>68</c:v>
                      </c:pt>
                      <c:pt idx="194">
                        <c:v>68</c:v>
                      </c:pt>
                      <c:pt idx="195">
                        <c:v>68</c:v>
                      </c:pt>
                      <c:pt idx="196">
                        <c:v>68</c:v>
                      </c:pt>
                      <c:pt idx="197">
                        <c:v>68</c:v>
                      </c:pt>
                      <c:pt idx="198">
                        <c:v>68</c:v>
                      </c:pt>
                      <c:pt idx="199">
                        <c:v>69</c:v>
                      </c:pt>
                      <c:pt idx="200">
                        <c:v>69</c:v>
                      </c:pt>
                      <c:pt idx="201">
                        <c:v>69</c:v>
                      </c:pt>
                      <c:pt idx="202">
                        <c:v>69</c:v>
                      </c:pt>
                      <c:pt idx="203">
                        <c:v>69</c:v>
                      </c:pt>
                      <c:pt idx="204">
                        <c:v>69</c:v>
                      </c:pt>
                      <c:pt idx="205">
                        <c:v>69</c:v>
                      </c:pt>
                      <c:pt idx="206">
                        <c:v>70</c:v>
                      </c:pt>
                      <c:pt idx="207">
                        <c:v>70</c:v>
                      </c:pt>
                      <c:pt idx="208">
                        <c:v>70</c:v>
                      </c:pt>
                      <c:pt idx="209">
                        <c:v>70</c:v>
                      </c:pt>
                      <c:pt idx="210">
                        <c:v>70</c:v>
                      </c:pt>
                      <c:pt idx="211">
                        <c:v>70</c:v>
                      </c:pt>
                      <c:pt idx="212">
                        <c:v>70</c:v>
                      </c:pt>
                      <c:pt idx="213">
                        <c:v>72</c:v>
                      </c:pt>
                      <c:pt idx="214">
                        <c:v>72</c:v>
                      </c:pt>
                      <c:pt idx="215">
                        <c:v>72</c:v>
                      </c:pt>
                      <c:pt idx="216">
                        <c:v>72</c:v>
                      </c:pt>
                      <c:pt idx="217">
                        <c:v>72</c:v>
                      </c:pt>
                      <c:pt idx="218">
                        <c:v>72</c:v>
                      </c:pt>
                      <c:pt idx="219">
                        <c:v>72</c:v>
                      </c:pt>
                      <c:pt idx="220">
                        <c:v>72</c:v>
                      </c:pt>
                      <c:pt idx="221">
                        <c:v>72</c:v>
                      </c:pt>
                      <c:pt idx="222">
                        <c:v>72</c:v>
                      </c:pt>
                      <c:pt idx="223">
                        <c:v>72</c:v>
                      </c:pt>
                      <c:pt idx="224">
                        <c:v>72</c:v>
                      </c:pt>
                      <c:pt idx="225">
                        <c:v>72</c:v>
                      </c:pt>
                      <c:pt idx="226">
                        <c:v>72</c:v>
                      </c:pt>
                      <c:pt idx="227">
                        <c:v>73</c:v>
                      </c:pt>
                      <c:pt idx="228">
                        <c:v>73</c:v>
                      </c:pt>
                      <c:pt idx="229">
                        <c:v>73</c:v>
                      </c:pt>
                      <c:pt idx="230">
                        <c:v>73</c:v>
                      </c:pt>
                      <c:pt idx="231">
                        <c:v>73</c:v>
                      </c:pt>
                      <c:pt idx="232">
                        <c:v>73</c:v>
                      </c:pt>
                      <c:pt idx="233">
                        <c:v>73</c:v>
                      </c:pt>
                      <c:pt idx="234">
                        <c:v>73</c:v>
                      </c:pt>
                      <c:pt idx="235">
                        <c:v>73</c:v>
                      </c:pt>
                      <c:pt idx="236">
                        <c:v>73</c:v>
                      </c:pt>
                      <c:pt idx="237">
                        <c:v>73</c:v>
                      </c:pt>
                      <c:pt idx="238">
                        <c:v>73</c:v>
                      </c:pt>
                      <c:pt idx="239">
                        <c:v>73</c:v>
                      </c:pt>
                      <c:pt idx="240">
                        <c:v>73</c:v>
                      </c:pt>
                      <c:pt idx="241">
                        <c:v>73</c:v>
                      </c:pt>
                      <c:pt idx="242">
                        <c:v>73</c:v>
                      </c:pt>
                      <c:pt idx="243">
                        <c:v>74</c:v>
                      </c:pt>
                      <c:pt idx="244">
                        <c:v>74</c:v>
                      </c:pt>
                      <c:pt idx="245">
                        <c:v>74</c:v>
                      </c:pt>
                      <c:pt idx="246">
                        <c:v>74</c:v>
                      </c:pt>
                      <c:pt idx="247">
                        <c:v>74</c:v>
                      </c:pt>
                      <c:pt idx="248">
                        <c:v>74</c:v>
                      </c:pt>
                      <c:pt idx="249">
                        <c:v>74</c:v>
                      </c:pt>
                      <c:pt idx="250">
                        <c:v>74</c:v>
                      </c:pt>
                      <c:pt idx="251">
                        <c:v>74</c:v>
                      </c:pt>
                      <c:pt idx="252">
                        <c:v>74</c:v>
                      </c:pt>
                      <c:pt idx="253">
                        <c:v>74</c:v>
                      </c:pt>
                      <c:pt idx="254">
                        <c:v>74</c:v>
                      </c:pt>
                      <c:pt idx="255">
                        <c:v>74</c:v>
                      </c:pt>
                      <c:pt idx="256">
                        <c:v>74</c:v>
                      </c:pt>
                      <c:pt idx="257">
                        <c:v>74</c:v>
                      </c:pt>
                      <c:pt idx="258">
                        <c:v>74</c:v>
                      </c:pt>
                      <c:pt idx="259">
                        <c:v>74</c:v>
                      </c:pt>
                      <c:pt idx="260">
                        <c:v>74</c:v>
                      </c:pt>
                      <c:pt idx="261">
                        <c:v>74</c:v>
                      </c:pt>
                      <c:pt idx="262">
                        <c:v>74</c:v>
                      </c:pt>
                      <c:pt idx="263">
                        <c:v>74</c:v>
                      </c:pt>
                      <c:pt idx="264">
                        <c:v>74</c:v>
                      </c:pt>
                      <c:pt idx="265">
                        <c:v>74</c:v>
                      </c:pt>
                      <c:pt idx="266">
                        <c:v>74</c:v>
                      </c:pt>
                      <c:pt idx="267">
                        <c:v>74</c:v>
                      </c:pt>
                      <c:pt idx="268">
                        <c:v>74</c:v>
                      </c:pt>
                      <c:pt idx="269">
                        <c:v>75</c:v>
                      </c:pt>
                      <c:pt idx="270">
                        <c:v>75</c:v>
                      </c:pt>
                      <c:pt idx="271">
                        <c:v>75</c:v>
                      </c:pt>
                      <c:pt idx="272">
                        <c:v>75</c:v>
                      </c:pt>
                      <c:pt idx="273">
                        <c:v>75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76</c:v>
                      </c:pt>
                      <c:pt idx="277">
                        <c:v>76</c:v>
                      </c:pt>
                      <c:pt idx="278">
                        <c:v>76</c:v>
                      </c:pt>
                      <c:pt idx="279">
                        <c:v>76</c:v>
                      </c:pt>
                      <c:pt idx="280">
                        <c:v>76</c:v>
                      </c:pt>
                      <c:pt idx="281">
                        <c:v>76</c:v>
                      </c:pt>
                      <c:pt idx="282">
                        <c:v>76</c:v>
                      </c:pt>
                      <c:pt idx="283">
                        <c:v>77</c:v>
                      </c:pt>
                      <c:pt idx="284">
                        <c:v>77</c:v>
                      </c:pt>
                      <c:pt idx="285">
                        <c:v>77</c:v>
                      </c:pt>
                      <c:pt idx="286">
                        <c:v>77</c:v>
                      </c:pt>
                      <c:pt idx="287">
                        <c:v>77</c:v>
                      </c:pt>
                      <c:pt idx="288">
                        <c:v>77</c:v>
                      </c:pt>
                      <c:pt idx="289">
                        <c:v>77</c:v>
                      </c:pt>
                      <c:pt idx="290">
                        <c:v>77</c:v>
                      </c:pt>
                      <c:pt idx="291">
                        <c:v>77</c:v>
                      </c:pt>
                      <c:pt idx="292">
                        <c:v>77</c:v>
                      </c:pt>
                      <c:pt idx="293">
                        <c:v>77</c:v>
                      </c:pt>
                      <c:pt idx="294">
                        <c:v>77</c:v>
                      </c:pt>
                      <c:pt idx="295">
                        <c:v>77</c:v>
                      </c:pt>
                      <c:pt idx="296">
                        <c:v>77</c:v>
                      </c:pt>
                      <c:pt idx="297">
                        <c:v>77</c:v>
                      </c:pt>
                      <c:pt idx="298">
                        <c:v>77</c:v>
                      </c:pt>
                      <c:pt idx="299">
                        <c:v>78</c:v>
                      </c:pt>
                      <c:pt idx="300">
                        <c:v>78</c:v>
                      </c:pt>
                      <c:pt idx="301">
                        <c:v>78</c:v>
                      </c:pt>
                      <c:pt idx="302">
                        <c:v>78</c:v>
                      </c:pt>
                      <c:pt idx="303">
                        <c:v>78</c:v>
                      </c:pt>
                      <c:pt idx="304">
                        <c:v>79</c:v>
                      </c:pt>
                      <c:pt idx="305">
                        <c:v>79</c:v>
                      </c:pt>
                      <c:pt idx="306">
                        <c:v>79</c:v>
                      </c:pt>
                      <c:pt idx="307">
                        <c:v>79</c:v>
                      </c:pt>
                      <c:pt idx="308">
                        <c:v>79</c:v>
                      </c:pt>
                      <c:pt idx="309">
                        <c:v>79</c:v>
                      </c:pt>
                      <c:pt idx="310">
                        <c:v>79</c:v>
                      </c:pt>
                      <c:pt idx="311">
                        <c:v>79</c:v>
                      </c:pt>
                      <c:pt idx="312">
                        <c:v>79</c:v>
                      </c:pt>
                      <c:pt idx="313">
                        <c:v>79</c:v>
                      </c:pt>
                      <c:pt idx="314">
                        <c:v>79</c:v>
                      </c:pt>
                      <c:pt idx="315">
                        <c:v>79</c:v>
                      </c:pt>
                      <c:pt idx="316">
                        <c:v>79</c:v>
                      </c:pt>
                      <c:pt idx="317">
                        <c:v>79</c:v>
                      </c:pt>
                      <c:pt idx="318">
                        <c:v>79</c:v>
                      </c:pt>
                      <c:pt idx="319">
                        <c:v>79</c:v>
                      </c:pt>
                      <c:pt idx="320">
                        <c:v>79</c:v>
                      </c:pt>
                      <c:pt idx="321">
                        <c:v>79</c:v>
                      </c:pt>
                      <c:pt idx="322">
                        <c:v>79</c:v>
                      </c:pt>
                      <c:pt idx="323">
                        <c:v>79</c:v>
                      </c:pt>
                      <c:pt idx="324">
                        <c:v>79</c:v>
                      </c:pt>
                      <c:pt idx="325">
                        <c:v>79</c:v>
                      </c:pt>
                      <c:pt idx="326">
                        <c:v>79</c:v>
                      </c:pt>
                      <c:pt idx="327">
                        <c:v>79</c:v>
                      </c:pt>
                      <c:pt idx="328">
                        <c:v>79</c:v>
                      </c:pt>
                      <c:pt idx="329">
                        <c:v>79</c:v>
                      </c:pt>
                      <c:pt idx="330">
                        <c:v>79</c:v>
                      </c:pt>
                      <c:pt idx="331">
                        <c:v>79</c:v>
                      </c:pt>
                      <c:pt idx="332">
                        <c:v>79</c:v>
                      </c:pt>
                      <c:pt idx="333">
                        <c:v>79</c:v>
                      </c:pt>
                      <c:pt idx="334">
                        <c:v>79</c:v>
                      </c:pt>
                      <c:pt idx="335">
                        <c:v>79</c:v>
                      </c:pt>
                      <c:pt idx="336">
                        <c:v>79</c:v>
                      </c:pt>
                      <c:pt idx="337">
                        <c:v>79</c:v>
                      </c:pt>
                      <c:pt idx="338">
                        <c:v>79</c:v>
                      </c:pt>
                      <c:pt idx="339">
                        <c:v>80</c:v>
                      </c:pt>
                      <c:pt idx="340">
                        <c:v>83</c:v>
                      </c:pt>
                      <c:pt idx="341">
                        <c:v>83</c:v>
                      </c:pt>
                      <c:pt idx="342">
                        <c:v>84</c:v>
                      </c:pt>
                      <c:pt idx="343">
                        <c:v>84</c:v>
                      </c:pt>
                      <c:pt idx="344">
                        <c:v>84</c:v>
                      </c:pt>
                      <c:pt idx="345">
                        <c:v>84</c:v>
                      </c:pt>
                      <c:pt idx="346">
                        <c:v>84</c:v>
                      </c:pt>
                      <c:pt idx="347">
                        <c:v>84</c:v>
                      </c:pt>
                      <c:pt idx="348">
                        <c:v>84</c:v>
                      </c:pt>
                      <c:pt idx="349">
                        <c:v>84</c:v>
                      </c:pt>
                      <c:pt idx="350">
                        <c:v>84</c:v>
                      </c:pt>
                      <c:pt idx="351">
                        <c:v>84</c:v>
                      </c:pt>
                      <c:pt idx="352">
                        <c:v>84</c:v>
                      </c:pt>
                      <c:pt idx="353">
                        <c:v>84</c:v>
                      </c:pt>
                      <c:pt idx="354">
                        <c:v>84</c:v>
                      </c:pt>
                      <c:pt idx="355">
                        <c:v>84</c:v>
                      </c:pt>
                      <c:pt idx="356">
                        <c:v>84</c:v>
                      </c:pt>
                      <c:pt idx="357">
                        <c:v>84</c:v>
                      </c:pt>
                      <c:pt idx="358">
                        <c:v>84</c:v>
                      </c:pt>
                      <c:pt idx="359">
                        <c:v>84</c:v>
                      </c:pt>
                      <c:pt idx="360">
                        <c:v>84</c:v>
                      </c:pt>
                      <c:pt idx="361">
                        <c:v>84</c:v>
                      </c:pt>
                      <c:pt idx="362">
                        <c:v>84</c:v>
                      </c:pt>
                      <c:pt idx="363">
                        <c:v>84</c:v>
                      </c:pt>
                      <c:pt idx="364">
                        <c:v>84</c:v>
                      </c:pt>
                      <c:pt idx="365">
                        <c:v>84</c:v>
                      </c:pt>
                      <c:pt idx="366">
                        <c:v>84</c:v>
                      </c:pt>
                      <c:pt idx="367">
                        <c:v>84</c:v>
                      </c:pt>
                      <c:pt idx="368">
                        <c:v>84</c:v>
                      </c:pt>
                      <c:pt idx="369">
                        <c:v>84</c:v>
                      </c:pt>
                      <c:pt idx="370">
                        <c:v>84</c:v>
                      </c:pt>
                      <c:pt idx="371">
                        <c:v>84</c:v>
                      </c:pt>
                      <c:pt idx="372">
                        <c:v>84</c:v>
                      </c:pt>
                      <c:pt idx="373">
                        <c:v>84</c:v>
                      </c:pt>
                      <c:pt idx="374">
                        <c:v>84</c:v>
                      </c:pt>
                      <c:pt idx="375">
                        <c:v>84</c:v>
                      </c:pt>
                      <c:pt idx="376">
                        <c:v>84</c:v>
                      </c:pt>
                      <c:pt idx="377">
                        <c:v>84</c:v>
                      </c:pt>
                      <c:pt idx="378">
                        <c:v>84</c:v>
                      </c:pt>
                      <c:pt idx="379">
                        <c:v>84</c:v>
                      </c:pt>
                      <c:pt idx="380">
                        <c:v>84</c:v>
                      </c:pt>
                      <c:pt idx="381">
                        <c:v>84</c:v>
                      </c:pt>
                      <c:pt idx="382">
                        <c:v>84</c:v>
                      </c:pt>
                      <c:pt idx="383">
                        <c:v>84</c:v>
                      </c:pt>
                      <c:pt idx="384">
                        <c:v>84</c:v>
                      </c:pt>
                      <c:pt idx="385">
                        <c:v>84</c:v>
                      </c:pt>
                      <c:pt idx="386">
                        <c:v>100</c:v>
                      </c:pt>
                      <c:pt idx="387">
                        <c:v>100</c:v>
                      </c:pt>
                      <c:pt idx="388">
                        <c:v>100</c:v>
                      </c:pt>
                      <c:pt idx="389">
                        <c:v>100</c:v>
                      </c:pt>
                      <c:pt idx="390">
                        <c:v>100</c:v>
                      </c:pt>
                      <c:pt idx="391">
                        <c:v>100</c:v>
                      </c:pt>
                      <c:pt idx="392">
                        <c:v>100</c:v>
                      </c:pt>
                      <c:pt idx="393">
                        <c:v>100</c:v>
                      </c:pt>
                      <c:pt idx="394">
                        <c:v>100</c:v>
                      </c:pt>
                      <c:pt idx="395">
                        <c:v>100</c:v>
                      </c:pt>
                      <c:pt idx="396">
                        <c:v>100</c:v>
                      </c:pt>
                      <c:pt idx="397">
                        <c:v>100</c:v>
                      </c:pt>
                      <c:pt idx="398">
                        <c:v>100</c:v>
                      </c:pt>
                      <c:pt idx="399">
                        <c:v>100</c:v>
                      </c:pt>
                      <c:pt idx="400">
                        <c:v>158</c:v>
                      </c:pt>
                      <c:pt idx="401">
                        <c:v>159</c:v>
                      </c:pt>
                      <c:pt idx="402">
                        <c:v>174</c:v>
                      </c:pt>
                      <c:pt idx="403">
                        <c:v>174</c:v>
                      </c:pt>
                      <c:pt idx="404">
                        <c:v>174</c:v>
                      </c:pt>
                      <c:pt idx="405">
                        <c:v>174</c:v>
                      </c:pt>
                      <c:pt idx="406">
                        <c:v>174</c:v>
                      </c:pt>
                      <c:pt idx="407">
                        <c:v>174</c:v>
                      </c:pt>
                      <c:pt idx="408">
                        <c:v>174</c:v>
                      </c:pt>
                      <c:pt idx="409">
                        <c:v>174</c:v>
                      </c:pt>
                      <c:pt idx="410">
                        <c:v>174</c:v>
                      </c:pt>
                      <c:pt idx="411">
                        <c:v>176</c:v>
                      </c:pt>
                      <c:pt idx="412">
                        <c:v>176</c:v>
                      </c:pt>
                      <c:pt idx="413">
                        <c:v>176</c:v>
                      </c:pt>
                      <c:pt idx="414">
                        <c:v>176</c:v>
                      </c:pt>
                      <c:pt idx="415">
                        <c:v>176</c:v>
                      </c:pt>
                      <c:pt idx="416">
                        <c:v>176</c:v>
                      </c:pt>
                      <c:pt idx="417">
                        <c:v>176</c:v>
                      </c:pt>
                      <c:pt idx="418">
                        <c:v>177</c:v>
                      </c:pt>
                      <c:pt idx="419">
                        <c:v>177</c:v>
                      </c:pt>
                      <c:pt idx="420">
                        <c:v>177</c:v>
                      </c:pt>
                      <c:pt idx="421">
                        <c:v>177</c:v>
                      </c:pt>
                      <c:pt idx="422">
                        <c:v>177</c:v>
                      </c:pt>
                      <c:pt idx="423">
                        <c:v>180</c:v>
                      </c:pt>
                      <c:pt idx="424">
                        <c:v>182</c:v>
                      </c:pt>
                      <c:pt idx="425">
                        <c:v>183</c:v>
                      </c:pt>
                      <c:pt idx="426">
                        <c:v>183</c:v>
                      </c:pt>
                      <c:pt idx="427">
                        <c:v>183</c:v>
                      </c:pt>
                      <c:pt idx="428">
                        <c:v>186</c:v>
                      </c:pt>
                      <c:pt idx="429">
                        <c:v>192</c:v>
                      </c:pt>
                      <c:pt idx="430">
                        <c:v>193</c:v>
                      </c:pt>
                      <c:pt idx="431">
                        <c:v>193</c:v>
                      </c:pt>
                      <c:pt idx="432">
                        <c:v>195</c:v>
                      </c:pt>
                      <c:pt idx="433">
                        <c:v>195</c:v>
                      </c:pt>
                      <c:pt idx="434">
                        <c:v>195</c:v>
                      </c:pt>
                      <c:pt idx="435">
                        <c:v>195</c:v>
                      </c:pt>
                      <c:pt idx="436">
                        <c:v>195</c:v>
                      </c:pt>
                      <c:pt idx="437">
                        <c:v>195</c:v>
                      </c:pt>
                      <c:pt idx="438">
                        <c:v>195</c:v>
                      </c:pt>
                      <c:pt idx="439">
                        <c:v>195</c:v>
                      </c:pt>
                      <c:pt idx="440">
                        <c:v>195</c:v>
                      </c:pt>
                      <c:pt idx="441">
                        <c:v>195</c:v>
                      </c:pt>
                      <c:pt idx="442">
                        <c:v>195</c:v>
                      </c:pt>
                      <c:pt idx="443">
                        <c:v>195</c:v>
                      </c:pt>
                      <c:pt idx="444">
                        <c:v>195</c:v>
                      </c:pt>
                      <c:pt idx="445">
                        <c:v>195</c:v>
                      </c:pt>
                      <c:pt idx="446">
                        <c:v>195</c:v>
                      </c:pt>
                      <c:pt idx="447">
                        <c:v>195</c:v>
                      </c:pt>
                      <c:pt idx="448">
                        <c:v>195</c:v>
                      </c:pt>
                      <c:pt idx="449">
                        <c:v>195</c:v>
                      </c:pt>
                      <c:pt idx="450">
                        <c:v>195</c:v>
                      </c:pt>
                      <c:pt idx="451">
                        <c:v>195</c:v>
                      </c:pt>
                      <c:pt idx="452">
                        <c:v>195</c:v>
                      </c:pt>
                      <c:pt idx="453">
                        <c:v>195</c:v>
                      </c:pt>
                      <c:pt idx="454">
                        <c:v>195</c:v>
                      </c:pt>
                      <c:pt idx="455">
                        <c:v>195</c:v>
                      </c:pt>
                      <c:pt idx="456">
                        <c:v>195</c:v>
                      </c:pt>
                      <c:pt idx="457">
                        <c:v>195</c:v>
                      </c:pt>
                      <c:pt idx="458">
                        <c:v>195</c:v>
                      </c:pt>
                      <c:pt idx="459">
                        <c:v>195</c:v>
                      </c:pt>
                      <c:pt idx="460">
                        <c:v>195</c:v>
                      </c:pt>
                      <c:pt idx="461">
                        <c:v>195</c:v>
                      </c:pt>
                      <c:pt idx="462">
                        <c:v>195</c:v>
                      </c:pt>
                      <c:pt idx="463">
                        <c:v>195</c:v>
                      </c:pt>
                      <c:pt idx="464">
                        <c:v>195</c:v>
                      </c:pt>
                      <c:pt idx="465">
                        <c:v>195</c:v>
                      </c:pt>
                      <c:pt idx="466">
                        <c:v>195</c:v>
                      </c:pt>
                      <c:pt idx="467">
                        <c:v>195</c:v>
                      </c:pt>
                      <c:pt idx="468">
                        <c:v>195</c:v>
                      </c:pt>
                      <c:pt idx="469">
                        <c:v>195</c:v>
                      </c:pt>
                      <c:pt idx="470">
                        <c:v>195</c:v>
                      </c:pt>
                      <c:pt idx="471">
                        <c:v>195</c:v>
                      </c:pt>
                      <c:pt idx="472">
                        <c:v>195</c:v>
                      </c:pt>
                      <c:pt idx="473">
                        <c:v>195</c:v>
                      </c:pt>
                      <c:pt idx="474">
                        <c:v>195</c:v>
                      </c:pt>
                      <c:pt idx="475">
                        <c:v>195</c:v>
                      </c:pt>
                      <c:pt idx="476">
                        <c:v>195</c:v>
                      </c:pt>
                      <c:pt idx="477">
                        <c:v>195</c:v>
                      </c:pt>
                      <c:pt idx="478">
                        <c:v>195</c:v>
                      </c:pt>
                      <c:pt idx="479">
                        <c:v>195</c:v>
                      </c:pt>
                      <c:pt idx="480">
                        <c:v>195</c:v>
                      </c:pt>
                      <c:pt idx="481">
                        <c:v>195</c:v>
                      </c:pt>
                      <c:pt idx="482">
                        <c:v>195</c:v>
                      </c:pt>
                      <c:pt idx="483">
                        <c:v>195</c:v>
                      </c:pt>
                      <c:pt idx="484">
                        <c:v>195</c:v>
                      </c:pt>
                      <c:pt idx="485">
                        <c:v>195</c:v>
                      </c:pt>
                      <c:pt idx="486">
                        <c:v>196</c:v>
                      </c:pt>
                      <c:pt idx="487">
                        <c:v>196</c:v>
                      </c:pt>
                      <c:pt idx="488">
                        <c:v>196</c:v>
                      </c:pt>
                      <c:pt idx="489">
                        <c:v>196</c:v>
                      </c:pt>
                      <c:pt idx="490">
                        <c:v>196</c:v>
                      </c:pt>
                      <c:pt idx="491">
                        <c:v>196</c:v>
                      </c:pt>
                      <c:pt idx="492">
                        <c:v>196</c:v>
                      </c:pt>
                      <c:pt idx="493">
                        <c:v>196</c:v>
                      </c:pt>
                      <c:pt idx="494">
                        <c:v>196</c:v>
                      </c:pt>
                      <c:pt idx="495">
                        <c:v>196</c:v>
                      </c:pt>
                      <c:pt idx="496">
                        <c:v>196</c:v>
                      </c:pt>
                      <c:pt idx="497">
                        <c:v>196</c:v>
                      </c:pt>
                      <c:pt idx="498">
                        <c:v>196</c:v>
                      </c:pt>
                      <c:pt idx="499">
                        <c:v>196</c:v>
                      </c:pt>
                      <c:pt idx="500">
                        <c:v>196</c:v>
                      </c:pt>
                      <c:pt idx="501">
                        <c:v>196</c:v>
                      </c:pt>
                      <c:pt idx="502">
                        <c:v>196</c:v>
                      </c:pt>
                      <c:pt idx="503">
                        <c:v>196</c:v>
                      </c:pt>
                      <c:pt idx="504">
                        <c:v>196</c:v>
                      </c:pt>
                      <c:pt idx="505">
                        <c:v>196</c:v>
                      </c:pt>
                      <c:pt idx="506">
                        <c:v>196</c:v>
                      </c:pt>
                      <c:pt idx="507">
                        <c:v>196</c:v>
                      </c:pt>
                      <c:pt idx="508">
                        <c:v>196</c:v>
                      </c:pt>
                      <c:pt idx="509">
                        <c:v>196</c:v>
                      </c:pt>
                      <c:pt idx="510">
                        <c:v>196</c:v>
                      </c:pt>
                      <c:pt idx="511">
                        <c:v>196</c:v>
                      </c:pt>
                      <c:pt idx="512">
                        <c:v>196</c:v>
                      </c:pt>
                      <c:pt idx="513">
                        <c:v>196</c:v>
                      </c:pt>
                      <c:pt idx="514">
                        <c:v>196</c:v>
                      </c:pt>
                      <c:pt idx="515">
                        <c:v>196</c:v>
                      </c:pt>
                      <c:pt idx="516">
                        <c:v>196</c:v>
                      </c:pt>
                      <c:pt idx="517">
                        <c:v>196</c:v>
                      </c:pt>
                      <c:pt idx="518">
                        <c:v>196</c:v>
                      </c:pt>
                      <c:pt idx="519">
                        <c:v>196</c:v>
                      </c:pt>
                      <c:pt idx="520">
                        <c:v>196</c:v>
                      </c:pt>
                      <c:pt idx="521">
                        <c:v>197</c:v>
                      </c:pt>
                      <c:pt idx="522">
                        <c:v>197</c:v>
                      </c:pt>
                      <c:pt idx="523">
                        <c:v>197</c:v>
                      </c:pt>
                      <c:pt idx="524">
                        <c:v>197</c:v>
                      </c:pt>
                      <c:pt idx="525">
                        <c:v>197</c:v>
                      </c:pt>
                      <c:pt idx="526">
                        <c:v>197</c:v>
                      </c:pt>
                      <c:pt idx="527">
                        <c:v>197</c:v>
                      </c:pt>
                      <c:pt idx="528">
                        <c:v>197</c:v>
                      </c:pt>
                      <c:pt idx="529">
                        <c:v>197</c:v>
                      </c:pt>
                      <c:pt idx="530">
                        <c:v>197</c:v>
                      </c:pt>
                      <c:pt idx="531">
                        <c:v>197</c:v>
                      </c:pt>
                      <c:pt idx="532">
                        <c:v>197</c:v>
                      </c:pt>
                      <c:pt idx="533">
                        <c:v>197</c:v>
                      </c:pt>
                      <c:pt idx="534">
                        <c:v>197</c:v>
                      </c:pt>
                      <c:pt idx="535">
                        <c:v>197</c:v>
                      </c:pt>
                      <c:pt idx="536">
                        <c:v>197</c:v>
                      </c:pt>
                      <c:pt idx="537">
                        <c:v>197</c:v>
                      </c:pt>
                      <c:pt idx="538">
                        <c:v>197</c:v>
                      </c:pt>
                      <c:pt idx="539">
                        <c:v>197</c:v>
                      </c:pt>
                      <c:pt idx="540">
                        <c:v>197</c:v>
                      </c:pt>
                      <c:pt idx="541">
                        <c:v>197</c:v>
                      </c:pt>
                      <c:pt idx="542">
                        <c:v>197</c:v>
                      </c:pt>
                      <c:pt idx="543">
                        <c:v>197</c:v>
                      </c:pt>
                      <c:pt idx="544">
                        <c:v>197</c:v>
                      </c:pt>
                      <c:pt idx="545">
                        <c:v>197</c:v>
                      </c:pt>
                      <c:pt idx="546">
                        <c:v>197</c:v>
                      </c:pt>
                      <c:pt idx="547">
                        <c:v>198</c:v>
                      </c:pt>
                      <c:pt idx="548">
                        <c:v>198</c:v>
                      </c:pt>
                      <c:pt idx="549">
                        <c:v>198</c:v>
                      </c:pt>
                      <c:pt idx="550">
                        <c:v>198</c:v>
                      </c:pt>
                      <c:pt idx="551">
                        <c:v>198</c:v>
                      </c:pt>
                      <c:pt idx="552">
                        <c:v>198</c:v>
                      </c:pt>
                      <c:pt idx="553">
                        <c:v>198</c:v>
                      </c:pt>
                      <c:pt idx="554">
                        <c:v>198</c:v>
                      </c:pt>
                      <c:pt idx="555">
                        <c:v>198</c:v>
                      </c:pt>
                      <c:pt idx="556">
                        <c:v>198</c:v>
                      </c:pt>
                      <c:pt idx="557">
                        <c:v>198</c:v>
                      </c:pt>
                      <c:pt idx="558">
                        <c:v>198</c:v>
                      </c:pt>
                      <c:pt idx="559">
                        <c:v>198</c:v>
                      </c:pt>
                      <c:pt idx="560">
                        <c:v>198</c:v>
                      </c:pt>
                      <c:pt idx="561">
                        <c:v>198</c:v>
                      </c:pt>
                      <c:pt idx="562">
                        <c:v>198</c:v>
                      </c:pt>
                      <c:pt idx="563">
                        <c:v>198</c:v>
                      </c:pt>
                      <c:pt idx="564">
                        <c:v>198</c:v>
                      </c:pt>
                      <c:pt idx="565">
                        <c:v>198</c:v>
                      </c:pt>
                      <c:pt idx="566">
                        <c:v>198</c:v>
                      </c:pt>
                      <c:pt idx="567">
                        <c:v>198</c:v>
                      </c:pt>
                      <c:pt idx="568">
                        <c:v>198</c:v>
                      </c:pt>
                      <c:pt idx="569">
                        <c:v>198</c:v>
                      </c:pt>
                      <c:pt idx="570">
                        <c:v>198</c:v>
                      </c:pt>
                      <c:pt idx="571">
                        <c:v>198</c:v>
                      </c:pt>
                      <c:pt idx="572">
                        <c:v>198</c:v>
                      </c:pt>
                      <c:pt idx="573">
                        <c:v>198</c:v>
                      </c:pt>
                      <c:pt idx="574">
                        <c:v>198</c:v>
                      </c:pt>
                      <c:pt idx="575">
                        <c:v>198</c:v>
                      </c:pt>
                      <c:pt idx="576">
                        <c:v>198</c:v>
                      </c:pt>
                      <c:pt idx="577">
                        <c:v>198</c:v>
                      </c:pt>
                      <c:pt idx="578">
                        <c:v>199</c:v>
                      </c:pt>
                      <c:pt idx="579">
                        <c:v>199</c:v>
                      </c:pt>
                      <c:pt idx="580">
                        <c:v>199</c:v>
                      </c:pt>
                      <c:pt idx="581">
                        <c:v>199</c:v>
                      </c:pt>
                      <c:pt idx="582">
                        <c:v>199</c:v>
                      </c:pt>
                      <c:pt idx="583">
                        <c:v>199</c:v>
                      </c:pt>
                      <c:pt idx="584">
                        <c:v>199</c:v>
                      </c:pt>
                      <c:pt idx="585">
                        <c:v>199</c:v>
                      </c:pt>
                      <c:pt idx="586">
                        <c:v>199</c:v>
                      </c:pt>
                      <c:pt idx="587">
                        <c:v>199</c:v>
                      </c:pt>
                      <c:pt idx="588">
                        <c:v>199</c:v>
                      </c:pt>
                      <c:pt idx="589">
                        <c:v>199</c:v>
                      </c:pt>
                      <c:pt idx="590">
                        <c:v>199</c:v>
                      </c:pt>
                      <c:pt idx="591">
                        <c:v>199</c:v>
                      </c:pt>
                      <c:pt idx="592">
                        <c:v>199</c:v>
                      </c:pt>
                      <c:pt idx="593">
                        <c:v>199</c:v>
                      </c:pt>
                      <c:pt idx="594">
                        <c:v>199</c:v>
                      </c:pt>
                      <c:pt idx="595">
                        <c:v>199</c:v>
                      </c:pt>
                      <c:pt idx="596">
                        <c:v>199</c:v>
                      </c:pt>
                      <c:pt idx="597">
                        <c:v>199</c:v>
                      </c:pt>
                      <c:pt idx="598">
                        <c:v>199</c:v>
                      </c:pt>
                      <c:pt idx="599">
                        <c:v>199</c:v>
                      </c:pt>
                      <c:pt idx="600">
                        <c:v>199</c:v>
                      </c:pt>
                      <c:pt idx="601">
                        <c:v>199</c:v>
                      </c:pt>
                      <c:pt idx="602">
                        <c:v>199</c:v>
                      </c:pt>
                      <c:pt idx="603">
                        <c:v>199</c:v>
                      </c:pt>
                      <c:pt idx="604">
                        <c:v>199</c:v>
                      </c:pt>
                      <c:pt idx="605">
                        <c:v>199</c:v>
                      </c:pt>
                      <c:pt idx="606">
                        <c:v>199</c:v>
                      </c:pt>
                      <c:pt idx="607">
                        <c:v>199</c:v>
                      </c:pt>
                      <c:pt idx="608">
                        <c:v>199</c:v>
                      </c:pt>
                      <c:pt idx="609">
                        <c:v>199</c:v>
                      </c:pt>
                      <c:pt idx="610">
                        <c:v>199</c:v>
                      </c:pt>
                      <c:pt idx="611">
                        <c:v>199</c:v>
                      </c:pt>
                      <c:pt idx="612">
                        <c:v>199</c:v>
                      </c:pt>
                      <c:pt idx="613">
                        <c:v>199</c:v>
                      </c:pt>
                      <c:pt idx="614">
                        <c:v>199</c:v>
                      </c:pt>
                      <c:pt idx="615">
                        <c:v>199</c:v>
                      </c:pt>
                      <c:pt idx="616">
                        <c:v>199</c:v>
                      </c:pt>
                      <c:pt idx="617">
                        <c:v>199</c:v>
                      </c:pt>
                      <c:pt idx="618">
                        <c:v>199</c:v>
                      </c:pt>
                      <c:pt idx="619">
                        <c:v>199</c:v>
                      </c:pt>
                      <c:pt idx="620">
                        <c:v>199</c:v>
                      </c:pt>
                      <c:pt idx="621">
                        <c:v>199</c:v>
                      </c:pt>
                      <c:pt idx="622">
                        <c:v>199</c:v>
                      </c:pt>
                      <c:pt idx="623">
                        <c:v>199</c:v>
                      </c:pt>
                      <c:pt idx="624">
                        <c:v>199</c:v>
                      </c:pt>
                      <c:pt idx="625">
                        <c:v>199</c:v>
                      </c:pt>
                      <c:pt idx="626">
                        <c:v>199</c:v>
                      </c:pt>
                      <c:pt idx="627">
                        <c:v>199</c:v>
                      </c:pt>
                      <c:pt idx="628">
                        <c:v>199</c:v>
                      </c:pt>
                      <c:pt idx="629">
                        <c:v>199</c:v>
                      </c:pt>
                      <c:pt idx="630">
                        <c:v>199</c:v>
                      </c:pt>
                      <c:pt idx="631">
                        <c:v>199</c:v>
                      </c:pt>
                      <c:pt idx="632">
                        <c:v>215</c:v>
                      </c:pt>
                      <c:pt idx="633">
                        <c:v>216</c:v>
                      </c:pt>
                      <c:pt idx="634">
                        <c:v>216</c:v>
                      </c:pt>
                      <c:pt idx="635">
                        <c:v>216</c:v>
                      </c:pt>
                      <c:pt idx="636">
                        <c:v>216</c:v>
                      </c:pt>
                      <c:pt idx="637">
                        <c:v>216</c:v>
                      </c:pt>
                      <c:pt idx="638">
                        <c:v>216</c:v>
                      </c:pt>
                      <c:pt idx="639">
                        <c:v>216</c:v>
                      </c:pt>
                      <c:pt idx="640">
                        <c:v>216</c:v>
                      </c:pt>
                      <c:pt idx="641">
                        <c:v>216</c:v>
                      </c:pt>
                      <c:pt idx="642">
                        <c:v>216</c:v>
                      </c:pt>
                      <c:pt idx="643">
                        <c:v>216</c:v>
                      </c:pt>
                      <c:pt idx="644">
                        <c:v>216</c:v>
                      </c:pt>
                      <c:pt idx="645">
                        <c:v>216</c:v>
                      </c:pt>
                      <c:pt idx="646">
                        <c:v>216</c:v>
                      </c:pt>
                      <c:pt idx="647">
                        <c:v>216</c:v>
                      </c:pt>
                      <c:pt idx="648">
                        <c:v>216</c:v>
                      </c:pt>
                      <c:pt idx="649">
                        <c:v>216</c:v>
                      </c:pt>
                      <c:pt idx="650">
                        <c:v>216</c:v>
                      </c:pt>
                      <c:pt idx="651">
                        <c:v>216</c:v>
                      </c:pt>
                      <c:pt idx="652">
                        <c:v>216</c:v>
                      </c:pt>
                      <c:pt idx="653">
                        <c:v>216</c:v>
                      </c:pt>
                      <c:pt idx="654">
                        <c:v>216</c:v>
                      </c:pt>
                      <c:pt idx="655">
                        <c:v>216</c:v>
                      </c:pt>
                      <c:pt idx="656">
                        <c:v>216</c:v>
                      </c:pt>
                      <c:pt idx="657">
                        <c:v>216</c:v>
                      </c:pt>
                      <c:pt idx="658">
                        <c:v>216</c:v>
                      </c:pt>
                      <c:pt idx="659">
                        <c:v>216</c:v>
                      </c:pt>
                      <c:pt idx="660">
                        <c:v>216</c:v>
                      </c:pt>
                      <c:pt idx="661">
                        <c:v>216</c:v>
                      </c:pt>
                      <c:pt idx="662">
                        <c:v>216</c:v>
                      </c:pt>
                      <c:pt idx="663">
                        <c:v>216</c:v>
                      </c:pt>
                      <c:pt idx="664">
                        <c:v>216</c:v>
                      </c:pt>
                      <c:pt idx="665">
                        <c:v>216</c:v>
                      </c:pt>
                      <c:pt idx="666">
                        <c:v>216</c:v>
                      </c:pt>
                      <c:pt idx="667">
                        <c:v>216</c:v>
                      </c:pt>
                      <c:pt idx="668">
                        <c:v>216</c:v>
                      </c:pt>
                      <c:pt idx="669">
                        <c:v>216</c:v>
                      </c:pt>
                      <c:pt idx="670">
                        <c:v>216</c:v>
                      </c:pt>
                      <c:pt idx="671">
                        <c:v>216</c:v>
                      </c:pt>
                      <c:pt idx="672">
                        <c:v>216</c:v>
                      </c:pt>
                      <c:pt idx="673">
                        <c:v>216</c:v>
                      </c:pt>
                      <c:pt idx="674">
                        <c:v>216</c:v>
                      </c:pt>
                      <c:pt idx="675">
                        <c:v>216</c:v>
                      </c:pt>
                      <c:pt idx="676">
                        <c:v>216</c:v>
                      </c:pt>
                      <c:pt idx="677">
                        <c:v>216</c:v>
                      </c:pt>
                      <c:pt idx="678">
                        <c:v>216</c:v>
                      </c:pt>
                      <c:pt idx="679">
                        <c:v>216</c:v>
                      </c:pt>
                      <c:pt idx="680">
                        <c:v>216</c:v>
                      </c:pt>
                      <c:pt idx="681">
                        <c:v>216</c:v>
                      </c:pt>
                      <c:pt idx="682">
                        <c:v>216</c:v>
                      </c:pt>
                      <c:pt idx="683">
                        <c:v>216</c:v>
                      </c:pt>
                      <c:pt idx="684">
                        <c:v>216</c:v>
                      </c:pt>
                      <c:pt idx="685">
                        <c:v>216</c:v>
                      </c:pt>
                      <c:pt idx="686">
                        <c:v>216</c:v>
                      </c:pt>
                      <c:pt idx="687">
                        <c:v>216</c:v>
                      </c:pt>
                      <c:pt idx="688">
                        <c:v>216</c:v>
                      </c:pt>
                      <c:pt idx="689">
                        <c:v>216</c:v>
                      </c:pt>
                      <c:pt idx="690">
                        <c:v>216</c:v>
                      </c:pt>
                      <c:pt idx="691">
                        <c:v>216</c:v>
                      </c:pt>
                      <c:pt idx="692">
                        <c:v>216</c:v>
                      </c:pt>
                      <c:pt idx="693">
                        <c:v>216</c:v>
                      </c:pt>
                      <c:pt idx="694">
                        <c:v>216</c:v>
                      </c:pt>
                      <c:pt idx="695">
                        <c:v>216</c:v>
                      </c:pt>
                      <c:pt idx="696">
                        <c:v>216</c:v>
                      </c:pt>
                      <c:pt idx="697">
                        <c:v>216</c:v>
                      </c:pt>
                      <c:pt idx="698">
                        <c:v>216</c:v>
                      </c:pt>
                      <c:pt idx="699">
                        <c:v>216</c:v>
                      </c:pt>
                      <c:pt idx="700">
                        <c:v>216</c:v>
                      </c:pt>
                      <c:pt idx="701">
                        <c:v>216</c:v>
                      </c:pt>
                      <c:pt idx="702">
                        <c:v>216</c:v>
                      </c:pt>
                      <c:pt idx="703">
                        <c:v>216</c:v>
                      </c:pt>
                      <c:pt idx="704">
                        <c:v>216</c:v>
                      </c:pt>
                      <c:pt idx="705">
                        <c:v>216</c:v>
                      </c:pt>
                      <c:pt idx="706">
                        <c:v>216</c:v>
                      </c:pt>
                      <c:pt idx="707">
                        <c:v>216</c:v>
                      </c:pt>
                      <c:pt idx="708">
                        <c:v>216</c:v>
                      </c:pt>
                      <c:pt idx="709">
                        <c:v>216</c:v>
                      </c:pt>
                      <c:pt idx="710">
                        <c:v>216</c:v>
                      </c:pt>
                      <c:pt idx="711">
                        <c:v>216</c:v>
                      </c:pt>
                      <c:pt idx="712">
                        <c:v>216</c:v>
                      </c:pt>
                      <c:pt idx="713">
                        <c:v>216</c:v>
                      </c:pt>
                      <c:pt idx="714">
                        <c:v>216</c:v>
                      </c:pt>
                      <c:pt idx="715">
                        <c:v>216</c:v>
                      </c:pt>
                      <c:pt idx="716">
                        <c:v>216</c:v>
                      </c:pt>
                      <c:pt idx="717">
                        <c:v>216</c:v>
                      </c:pt>
                      <c:pt idx="718">
                        <c:v>216</c:v>
                      </c:pt>
                      <c:pt idx="719">
                        <c:v>216</c:v>
                      </c:pt>
                      <c:pt idx="720">
                        <c:v>216</c:v>
                      </c:pt>
                      <c:pt idx="721">
                        <c:v>216</c:v>
                      </c:pt>
                      <c:pt idx="722">
                        <c:v>216</c:v>
                      </c:pt>
                      <c:pt idx="723">
                        <c:v>216</c:v>
                      </c:pt>
                      <c:pt idx="724">
                        <c:v>216</c:v>
                      </c:pt>
                      <c:pt idx="725">
                        <c:v>216</c:v>
                      </c:pt>
                      <c:pt idx="726">
                        <c:v>216</c:v>
                      </c:pt>
                      <c:pt idx="727">
                        <c:v>216</c:v>
                      </c:pt>
                      <c:pt idx="728">
                        <c:v>216</c:v>
                      </c:pt>
                      <c:pt idx="729">
                        <c:v>216</c:v>
                      </c:pt>
                      <c:pt idx="730">
                        <c:v>216</c:v>
                      </c:pt>
                      <c:pt idx="731">
                        <c:v>216</c:v>
                      </c:pt>
                      <c:pt idx="732">
                        <c:v>216</c:v>
                      </c:pt>
                      <c:pt idx="733">
                        <c:v>216</c:v>
                      </c:pt>
                      <c:pt idx="734">
                        <c:v>216</c:v>
                      </c:pt>
                      <c:pt idx="735">
                        <c:v>216</c:v>
                      </c:pt>
                      <c:pt idx="736">
                        <c:v>216</c:v>
                      </c:pt>
                      <c:pt idx="737">
                        <c:v>216</c:v>
                      </c:pt>
                      <c:pt idx="738">
                        <c:v>216</c:v>
                      </c:pt>
                      <c:pt idx="739">
                        <c:v>216</c:v>
                      </c:pt>
                      <c:pt idx="740">
                        <c:v>216</c:v>
                      </c:pt>
                      <c:pt idx="741">
                        <c:v>216</c:v>
                      </c:pt>
                      <c:pt idx="742">
                        <c:v>216</c:v>
                      </c:pt>
                      <c:pt idx="743">
                        <c:v>221</c:v>
                      </c:pt>
                      <c:pt idx="744">
                        <c:v>231</c:v>
                      </c:pt>
                      <c:pt idx="745">
                        <c:v>238</c:v>
                      </c:pt>
                      <c:pt idx="746">
                        <c:v>238</c:v>
                      </c:pt>
                      <c:pt idx="747">
                        <c:v>238</c:v>
                      </c:pt>
                      <c:pt idx="748">
                        <c:v>238</c:v>
                      </c:pt>
                      <c:pt idx="749">
                        <c:v>238</c:v>
                      </c:pt>
                      <c:pt idx="750">
                        <c:v>238</c:v>
                      </c:pt>
                      <c:pt idx="751">
                        <c:v>238</c:v>
                      </c:pt>
                      <c:pt idx="752">
                        <c:v>238</c:v>
                      </c:pt>
                      <c:pt idx="753">
                        <c:v>238</c:v>
                      </c:pt>
                      <c:pt idx="754">
                        <c:v>238</c:v>
                      </c:pt>
                      <c:pt idx="755">
                        <c:v>238</c:v>
                      </c:pt>
                      <c:pt idx="756">
                        <c:v>238</c:v>
                      </c:pt>
                      <c:pt idx="757">
                        <c:v>238</c:v>
                      </c:pt>
                      <c:pt idx="758">
                        <c:v>244</c:v>
                      </c:pt>
                      <c:pt idx="759">
                        <c:v>247</c:v>
                      </c:pt>
                      <c:pt idx="760">
                        <c:v>248</c:v>
                      </c:pt>
                      <c:pt idx="761">
                        <c:v>250</c:v>
                      </c:pt>
                      <c:pt idx="762">
                        <c:v>250</c:v>
                      </c:pt>
                      <c:pt idx="763">
                        <c:v>250</c:v>
                      </c:pt>
                      <c:pt idx="764">
                        <c:v>251</c:v>
                      </c:pt>
                      <c:pt idx="765">
                        <c:v>253</c:v>
                      </c:pt>
                      <c:pt idx="766">
                        <c:v>253</c:v>
                      </c:pt>
                      <c:pt idx="767">
                        <c:v>255</c:v>
                      </c:pt>
                      <c:pt idx="768">
                        <c:v>255</c:v>
                      </c:pt>
                      <c:pt idx="769">
                        <c:v>255</c:v>
                      </c:pt>
                      <c:pt idx="770">
                        <c:v>255</c:v>
                      </c:pt>
                      <c:pt idx="771">
                        <c:v>255</c:v>
                      </c:pt>
                      <c:pt idx="772">
                        <c:v>258</c:v>
                      </c:pt>
                      <c:pt idx="773">
                        <c:v>270</c:v>
                      </c:pt>
                      <c:pt idx="774">
                        <c:v>326</c:v>
                      </c:pt>
                      <c:pt idx="775">
                        <c:v>343</c:v>
                      </c:pt>
                      <c:pt idx="776">
                        <c:v>343</c:v>
                      </c:pt>
                      <c:pt idx="777">
                        <c:v>343</c:v>
                      </c:pt>
                      <c:pt idx="778">
                        <c:v>343</c:v>
                      </c:pt>
                      <c:pt idx="779">
                        <c:v>344</c:v>
                      </c:pt>
                      <c:pt idx="780">
                        <c:v>344</c:v>
                      </c:pt>
                      <c:pt idx="781">
                        <c:v>344</c:v>
                      </c:pt>
                      <c:pt idx="782">
                        <c:v>345</c:v>
                      </c:pt>
                      <c:pt idx="783">
                        <c:v>345</c:v>
                      </c:pt>
                      <c:pt idx="784">
                        <c:v>345</c:v>
                      </c:pt>
                      <c:pt idx="785">
                        <c:v>345</c:v>
                      </c:pt>
                      <c:pt idx="786">
                        <c:v>345</c:v>
                      </c:pt>
                      <c:pt idx="787">
                        <c:v>345</c:v>
                      </c:pt>
                      <c:pt idx="788">
                        <c:v>345</c:v>
                      </c:pt>
                      <c:pt idx="789">
                        <c:v>345</c:v>
                      </c:pt>
                      <c:pt idx="790">
                        <c:v>345</c:v>
                      </c:pt>
                      <c:pt idx="791">
                        <c:v>345</c:v>
                      </c:pt>
                      <c:pt idx="792">
                        <c:v>345</c:v>
                      </c:pt>
                      <c:pt idx="793">
                        <c:v>345</c:v>
                      </c:pt>
                      <c:pt idx="794">
                        <c:v>345</c:v>
                      </c:pt>
                      <c:pt idx="795">
                        <c:v>345</c:v>
                      </c:pt>
                      <c:pt idx="796">
                        <c:v>345</c:v>
                      </c:pt>
                      <c:pt idx="797">
                        <c:v>345</c:v>
                      </c:pt>
                      <c:pt idx="798">
                        <c:v>345</c:v>
                      </c:pt>
                      <c:pt idx="799">
                        <c:v>345</c:v>
                      </c:pt>
                      <c:pt idx="800">
                        <c:v>345</c:v>
                      </c:pt>
                      <c:pt idx="801">
                        <c:v>345</c:v>
                      </c:pt>
                      <c:pt idx="802">
                        <c:v>346</c:v>
                      </c:pt>
                      <c:pt idx="803">
                        <c:v>355</c:v>
                      </c:pt>
                      <c:pt idx="804">
                        <c:v>355</c:v>
                      </c:pt>
                      <c:pt idx="805">
                        <c:v>355</c:v>
                      </c:pt>
                      <c:pt idx="806">
                        <c:v>373</c:v>
                      </c:pt>
                      <c:pt idx="807">
                        <c:v>373</c:v>
                      </c:pt>
                      <c:pt idx="808">
                        <c:v>373</c:v>
                      </c:pt>
                      <c:pt idx="809">
                        <c:v>373</c:v>
                      </c:pt>
                      <c:pt idx="810">
                        <c:v>373</c:v>
                      </c:pt>
                      <c:pt idx="811">
                        <c:v>373</c:v>
                      </c:pt>
                      <c:pt idx="812">
                        <c:v>373</c:v>
                      </c:pt>
                      <c:pt idx="813">
                        <c:v>373</c:v>
                      </c:pt>
                      <c:pt idx="814">
                        <c:v>373</c:v>
                      </c:pt>
                      <c:pt idx="815">
                        <c:v>373</c:v>
                      </c:pt>
                      <c:pt idx="816">
                        <c:v>373</c:v>
                      </c:pt>
                      <c:pt idx="817">
                        <c:v>373</c:v>
                      </c:pt>
                      <c:pt idx="818">
                        <c:v>373</c:v>
                      </c:pt>
                      <c:pt idx="819">
                        <c:v>373</c:v>
                      </c:pt>
                      <c:pt idx="820">
                        <c:v>373</c:v>
                      </c:pt>
                      <c:pt idx="821">
                        <c:v>373</c:v>
                      </c:pt>
                      <c:pt idx="822">
                        <c:v>373</c:v>
                      </c:pt>
                      <c:pt idx="823">
                        <c:v>373</c:v>
                      </c:pt>
                      <c:pt idx="824">
                        <c:v>373</c:v>
                      </c:pt>
                      <c:pt idx="825">
                        <c:v>373</c:v>
                      </c:pt>
                      <c:pt idx="826">
                        <c:v>373</c:v>
                      </c:pt>
                      <c:pt idx="827">
                        <c:v>373</c:v>
                      </c:pt>
                      <c:pt idx="828">
                        <c:v>373</c:v>
                      </c:pt>
                      <c:pt idx="829">
                        <c:v>373</c:v>
                      </c:pt>
                      <c:pt idx="830">
                        <c:v>373</c:v>
                      </c:pt>
                      <c:pt idx="831">
                        <c:v>373</c:v>
                      </c:pt>
                      <c:pt idx="832">
                        <c:v>373</c:v>
                      </c:pt>
                      <c:pt idx="833">
                        <c:v>373</c:v>
                      </c:pt>
                      <c:pt idx="834">
                        <c:v>373</c:v>
                      </c:pt>
                      <c:pt idx="835">
                        <c:v>373</c:v>
                      </c:pt>
                      <c:pt idx="836">
                        <c:v>373</c:v>
                      </c:pt>
                      <c:pt idx="837">
                        <c:v>373</c:v>
                      </c:pt>
                      <c:pt idx="838">
                        <c:v>373</c:v>
                      </c:pt>
                      <c:pt idx="839">
                        <c:v>373</c:v>
                      </c:pt>
                      <c:pt idx="840">
                        <c:v>373</c:v>
                      </c:pt>
                      <c:pt idx="841">
                        <c:v>373</c:v>
                      </c:pt>
                      <c:pt idx="842">
                        <c:v>373</c:v>
                      </c:pt>
                      <c:pt idx="843">
                        <c:v>373</c:v>
                      </c:pt>
                      <c:pt idx="844">
                        <c:v>373</c:v>
                      </c:pt>
                      <c:pt idx="845">
                        <c:v>373</c:v>
                      </c:pt>
                      <c:pt idx="846">
                        <c:v>373</c:v>
                      </c:pt>
                      <c:pt idx="847">
                        <c:v>373</c:v>
                      </c:pt>
                      <c:pt idx="848">
                        <c:v>373</c:v>
                      </c:pt>
                      <c:pt idx="849">
                        <c:v>373</c:v>
                      </c:pt>
                      <c:pt idx="850">
                        <c:v>373</c:v>
                      </c:pt>
                      <c:pt idx="851">
                        <c:v>373</c:v>
                      </c:pt>
                      <c:pt idx="852">
                        <c:v>373</c:v>
                      </c:pt>
                      <c:pt idx="853">
                        <c:v>373</c:v>
                      </c:pt>
                      <c:pt idx="854">
                        <c:v>373</c:v>
                      </c:pt>
                      <c:pt idx="855">
                        <c:v>373</c:v>
                      </c:pt>
                      <c:pt idx="856">
                        <c:v>373</c:v>
                      </c:pt>
                      <c:pt idx="857">
                        <c:v>373</c:v>
                      </c:pt>
                      <c:pt idx="858">
                        <c:v>373</c:v>
                      </c:pt>
                      <c:pt idx="859">
                        <c:v>373</c:v>
                      </c:pt>
                      <c:pt idx="860">
                        <c:v>373</c:v>
                      </c:pt>
                      <c:pt idx="861">
                        <c:v>373</c:v>
                      </c:pt>
                      <c:pt idx="862">
                        <c:v>373</c:v>
                      </c:pt>
                      <c:pt idx="863">
                        <c:v>373</c:v>
                      </c:pt>
                      <c:pt idx="864">
                        <c:v>373</c:v>
                      </c:pt>
                      <c:pt idx="865">
                        <c:v>373</c:v>
                      </c:pt>
                      <c:pt idx="866">
                        <c:v>373</c:v>
                      </c:pt>
                      <c:pt idx="867">
                        <c:v>373</c:v>
                      </c:pt>
                      <c:pt idx="868">
                        <c:v>373</c:v>
                      </c:pt>
                      <c:pt idx="869">
                        <c:v>373</c:v>
                      </c:pt>
                      <c:pt idx="870">
                        <c:v>373</c:v>
                      </c:pt>
                      <c:pt idx="871">
                        <c:v>373</c:v>
                      </c:pt>
                      <c:pt idx="872">
                        <c:v>373</c:v>
                      </c:pt>
                      <c:pt idx="873">
                        <c:v>373</c:v>
                      </c:pt>
                      <c:pt idx="874">
                        <c:v>373</c:v>
                      </c:pt>
                      <c:pt idx="875">
                        <c:v>373</c:v>
                      </c:pt>
                      <c:pt idx="876">
                        <c:v>373</c:v>
                      </c:pt>
                      <c:pt idx="877">
                        <c:v>373</c:v>
                      </c:pt>
                      <c:pt idx="878">
                        <c:v>373</c:v>
                      </c:pt>
                      <c:pt idx="879">
                        <c:v>373</c:v>
                      </c:pt>
                      <c:pt idx="880">
                        <c:v>373</c:v>
                      </c:pt>
                      <c:pt idx="881">
                        <c:v>373</c:v>
                      </c:pt>
                      <c:pt idx="882">
                        <c:v>373</c:v>
                      </c:pt>
                      <c:pt idx="883">
                        <c:v>373</c:v>
                      </c:pt>
                      <c:pt idx="884">
                        <c:v>373</c:v>
                      </c:pt>
                      <c:pt idx="885">
                        <c:v>373</c:v>
                      </c:pt>
                      <c:pt idx="886">
                        <c:v>373</c:v>
                      </c:pt>
                      <c:pt idx="887">
                        <c:v>373</c:v>
                      </c:pt>
                      <c:pt idx="888">
                        <c:v>373</c:v>
                      </c:pt>
                      <c:pt idx="889">
                        <c:v>373</c:v>
                      </c:pt>
                      <c:pt idx="890">
                        <c:v>373</c:v>
                      </c:pt>
                      <c:pt idx="891">
                        <c:v>373</c:v>
                      </c:pt>
                      <c:pt idx="892">
                        <c:v>404</c:v>
                      </c:pt>
                      <c:pt idx="893">
                        <c:v>412</c:v>
                      </c:pt>
                      <c:pt idx="894">
                        <c:v>412</c:v>
                      </c:pt>
                      <c:pt idx="895">
                        <c:v>412</c:v>
                      </c:pt>
                      <c:pt idx="896">
                        <c:v>412</c:v>
                      </c:pt>
                      <c:pt idx="897">
                        <c:v>413</c:v>
                      </c:pt>
                      <c:pt idx="898">
                        <c:v>413</c:v>
                      </c:pt>
                      <c:pt idx="899">
                        <c:v>422</c:v>
                      </c:pt>
                      <c:pt idx="900">
                        <c:v>422</c:v>
                      </c:pt>
                      <c:pt idx="901">
                        <c:v>422</c:v>
                      </c:pt>
                      <c:pt idx="902">
                        <c:v>422</c:v>
                      </c:pt>
                      <c:pt idx="903">
                        <c:v>422</c:v>
                      </c:pt>
                      <c:pt idx="904">
                        <c:v>433</c:v>
                      </c:pt>
                      <c:pt idx="905">
                        <c:v>435</c:v>
                      </c:pt>
                      <c:pt idx="906">
                        <c:v>435</c:v>
                      </c:pt>
                      <c:pt idx="907">
                        <c:v>435</c:v>
                      </c:pt>
                      <c:pt idx="908">
                        <c:v>435</c:v>
                      </c:pt>
                      <c:pt idx="909">
                        <c:v>435</c:v>
                      </c:pt>
                      <c:pt idx="910">
                        <c:v>435</c:v>
                      </c:pt>
                      <c:pt idx="911">
                        <c:v>435</c:v>
                      </c:pt>
                      <c:pt idx="912">
                        <c:v>435</c:v>
                      </c:pt>
                      <c:pt idx="913">
                        <c:v>435</c:v>
                      </c:pt>
                      <c:pt idx="914">
                        <c:v>435</c:v>
                      </c:pt>
                      <c:pt idx="915">
                        <c:v>435</c:v>
                      </c:pt>
                      <c:pt idx="916">
                        <c:v>435</c:v>
                      </c:pt>
                      <c:pt idx="917">
                        <c:v>435</c:v>
                      </c:pt>
                      <c:pt idx="918">
                        <c:v>435</c:v>
                      </c:pt>
                      <c:pt idx="919">
                        <c:v>435</c:v>
                      </c:pt>
                      <c:pt idx="920">
                        <c:v>435</c:v>
                      </c:pt>
                      <c:pt idx="921">
                        <c:v>435</c:v>
                      </c:pt>
                      <c:pt idx="922">
                        <c:v>435</c:v>
                      </c:pt>
                      <c:pt idx="923">
                        <c:v>435</c:v>
                      </c:pt>
                      <c:pt idx="924">
                        <c:v>435</c:v>
                      </c:pt>
                      <c:pt idx="925">
                        <c:v>435</c:v>
                      </c:pt>
                      <c:pt idx="926">
                        <c:v>435</c:v>
                      </c:pt>
                      <c:pt idx="927">
                        <c:v>435</c:v>
                      </c:pt>
                      <c:pt idx="928">
                        <c:v>435</c:v>
                      </c:pt>
                      <c:pt idx="929">
                        <c:v>435</c:v>
                      </c:pt>
                      <c:pt idx="930">
                        <c:v>435</c:v>
                      </c:pt>
                      <c:pt idx="931">
                        <c:v>435</c:v>
                      </c:pt>
                      <c:pt idx="932">
                        <c:v>435</c:v>
                      </c:pt>
                      <c:pt idx="933">
                        <c:v>435</c:v>
                      </c:pt>
                      <c:pt idx="934">
                        <c:v>435</c:v>
                      </c:pt>
                      <c:pt idx="935">
                        <c:v>435</c:v>
                      </c:pt>
                      <c:pt idx="936">
                        <c:v>435</c:v>
                      </c:pt>
                      <c:pt idx="937">
                        <c:v>435</c:v>
                      </c:pt>
                      <c:pt idx="938">
                        <c:v>435</c:v>
                      </c:pt>
                      <c:pt idx="939">
                        <c:v>435</c:v>
                      </c:pt>
                      <c:pt idx="940">
                        <c:v>435</c:v>
                      </c:pt>
                      <c:pt idx="941">
                        <c:v>435</c:v>
                      </c:pt>
                      <c:pt idx="942">
                        <c:v>435</c:v>
                      </c:pt>
                      <c:pt idx="943">
                        <c:v>435</c:v>
                      </c:pt>
                      <c:pt idx="944">
                        <c:v>435</c:v>
                      </c:pt>
                      <c:pt idx="945">
                        <c:v>435</c:v>
                      </c:pt>
                      <c:pt idx="946">
                        <c:v>435</c:v>
                      </c:pt>
                      <c:pt idx="947">
                        <c:v>435</c:v>
                      </c:pt>
                      <c:pt idx="948">
                        <c:v>435</c:v>
                      </c:pt>
                      <c:pt idx="949">
                        <c:v>435</c:v>
                      </c:pt>
                      <c:pt idx="950">
                        <c:v>435</c:v>
                      </c:pt>
                      <c:pt idx="951">
                        <c:v>435</c:v>
                      </c:pt>
                      <c:pt idx="952">
                        <c:v>435</c:v>
                      </c:pt>
                      <c:pt idx="953">
                        <c:v>435</c:v>
                      </c:pt>
                      <c:pt idx="954">
                        <c:v>435</c:v>
                      </c:pt>
                      <c:pt idx="955">
                        <c:v>435</c:v>
                      </c:pt>
                      <c:pt idx="956">
                        <c:v>435</c:v>
                      </c:pt>
                      <c:pt idx="957">
                        <c:v>435</c:v>
                      </c:pt>
                      <c:pt idx="958">
                        <c:v>435</c:v>
                      </c:pt>
                      <c:pt idx="959">
                        <c:v>435</c:v>
                      </c:pt>
                      <c:pt idx="960">
                        <c:v>435</c:v>
                      </c:pt>
                      <c:pt idx="961">
                        <c:v>435</c:v>
                      </c:pt>
                      <c:pt idx="962">
                        <c:v>435</c:v>
                      </c:pt>
                      <c:pt idx="963">
                        <c:v>435</c:v>
                      </c:pt>
                      <c:pt idx="964">
                        <c:v>435</c:v>
                      </c:pt>
                      <c:pt idx="965">
                        <c:v>435</c:v>
                      </c:pt>
                      <c:pt idx="966">
                        <c:v>435</c:v>
                      </c:pt>
                      <c:pt idx="967">
                        <c:v>435</c:v>
                      </c:pt>
                      <c:pt idx="968">
                        <c:v>435</c:v>
                      </c:pt>
                      <c:pt idx="969">
                        <c:v>435</c:v>
                      </c:pt>
                      <c:pt idx="970">
                        <c:v>435</c:v>
                      </c:pt>
                      <c:pt idx="971">
                        <c:v>435</c:v>
                      </c:pt>
                      <c:pt idx="972">
                        <c:v>435</c:v>
                      </c:pt>
                      <c:pt idx="973">
                        <c:v>435</c:v>
                      </c:pt>
                      <c:pt idx="974">
                        <c:v>435</c:v>
                      </c:pt>
                      <c:pt idx="975">
                        <c:v>435</c:v>
                      </c:pt>
                      <c:pt idx="976">
                        <c:v>435</c:v>
                      </c:pt>
                      <c:pt idx="977">
                        <c:v>435</c:v>
                      </c:pt>
                      <c:pt idx="978">
                        <c:v>435</c:v>
                      </c:pt>
                      <c:pt idx="979">
                        <c:v>435</c:v>
                      </c:pt>
                      <c:pt idx="980">
                        <c:v>435</c:v>
                      </c:pt>
                      <c:pt idx="981">
                        <c:v>435</c:v>
                      </c:pt>
                      <c:pt idx="982">
                        <c:v>435</c:v>
                      </c:pt>
                      <c:pt idx="983">
                        <c:v>435</c:v>
                      </c:pt>
                      <c:pt idx="984">
                        <c:v>435</c:v>
                      </c:pt>
                      <c:pt idx="985">
                        <c:v>435</c:v>
                      </c:pt>
                      <c:pt idx="986">
                        <c:v>435</c:v>
                      </c:pt>
                      <c:pt idx="987">
                        <c:v>435</c:v>
                      </c:pt>
                      <c:pt idx="988">
                        <c:v>435</c:v>
                      </c:pt>
                      <c:pt idx="989">
                        <c:v>435</c:v>
                      </c:pt>
                      <c:pt idx="990">
                        <c:v>435</c:v>
                      </c:pt>
                      <c:pt idx="991">
                        <c:v>435</c:v>
                      </c:pt>
                      <c:pt idx="992">
                        <c:v>435</c:v>
                      </c:pt>
                      <c:pt idx="993">
                        <c:v>435</c:v>
                      </c:pt>
                      <c:pt idx="994">
                        <c:v>435</c:v>
                      </c:pt>
                      <c:pt idx="995">
                        <c:v>436</c:v>
                      </c:pt>
                      <c:pt idx="996">
                        <c:v>437</c:v>
                      </c:pt>
                      <c:pt idx="997">
                        <c:v>441</c:v>
                      </c:pt>
                      <c:pt idx="998">
                        <c:v>441</c:v>
                      </c:pt>
                      <c:pt idx="999">
                        <c:v>441</c:v>
                      </c:pt>
                      <c:pt idx="1000">
                        <c:v>441</c:v>
                      </c:pt>
                      <c:pt idx="1001">
                        <c:v>441</c:v>
                      </c:pt>
                      <c:pt idx="1002">
                        <c:v>441</c:v>
                      </c:pt>
                      <c:pt idx="1003">
                        <c:v>441</c:v>
                      </c:pt>
                      <c:pt idx="1004">
                        <c:v>441</c:v>
                      </c:pt>
                      <c:pt idx="1005">
                        <c:v>441</c:v>
                      </c:pt>
                      <c:pt idx="1006">
                        <c:v>441</c:v>
                      </c:pt>
                      <c:pt idx="1007">
                        <c:v>441</c:v>
                      </c:pt>
                      <c:pt idx="1008">
                        <c:v>441</c:v>
                      </c:pt>
                      <c:pt idx="1009">
                        <c:v>441</c:v>
                      </c:pt>
                      <c:pt idx="1010">
                        <c:v>441</c:v>
                      </c:pt>
                      <c:pt idx="1011">
                        <c:v>441</c:v>
                      </c:pt>
                      <c:pt idx="1012">
                        <c:v>441</c:v>
                      </c:pt>
                      <c:pt idx="1013">
                        <c:v>441</c:v>
                      </c:pt>
                      <c:pt idx="1014">
                        <c:v>441</c:v>
                      </c:pt>
                      <c:pt idx="1015">
                        <c:v>441</c:v>
                      </c:pt>
                      <c:pt idx="1016">
                        <c:v>441</c:v>
                      </c:pt>
                      <c:pt idx="1017">
                        <c:v>441</c:v>
                      </c:pt>
                      <c:pt idx="1018">
                        <c:v>441</c:v>
                      </c:pt>
                      <c:pt idx="1019">
                        <c:v>441</c:v>
                      </c:pt>
                      <c:pt idx="1020">
                        <c:v>441</c:v>
                      </c:pt>
                      <c:pt idx="1021">
                        <c:v>441</c:v>
                      </c:pt>
                      <c:pt idx="1022">
                        <c:v>441</c:v>
                      </c:pt>
                      <c:pt idx="1023">
                        <c:v>441</c:v>
                      </c:pt>
                      <c:pt idx="1024">
                        <c:v>441</c:v>
                      </c:pt>
                      <c:pt idx="1025">
                        <c:v>441</c:v>
                      </c:pt>
                      <c:pt idx="1026">
                        <c:v>441</c:v>
                      </c:pt>
                      <c:pt idx="1027">
                        <c:v>441</c:v>
                      </c:pt>
                      <c:pt idx="1028">
                        <c:v>441</c:v>
                      </c:pt>
                      <c:pt idx="1029">
                        <c:v>441</c:v>
                      </c:pt>
                      <c:pt idx="1030">
                        <c:v>441</c:v>
                      </c:pt>
                      <c:pt idx="1031">
                        <c:v>441</c:v>
                      </c:pt>
                      <c:pt idx="1032">
                        <c:v>441</c:v>
                      </c:pt>
                      <c:pt idx="1033">
                        <c:v>441</c:v>
                      </c:pt>
                      <c:pt idx="1034">
                        <c:v>441</c:v>
                      </c:pt>
                      <c:pt idx="1035">
                        <c:v>441</c:v>
                      </c:pt>
                      <c:pt idx="1036">
                        <c:v>441</c:v>
                      </c:pt>
                      <c:pt idx="1037">
                        <c:v>441</c:v>
                      </c:pt>
                      <c:pt idx="1038">
                        <c:v>441</c:v>
                      </c:pt>
                      <c:pt idx="1039">
                        <c:v>441</c:v>
                      </c:pt>
                      <c:pt idx="1040">
                        <c:v>441</c:v>
                      </c:pt>
                      <c:pt idx="1041">
                        <c:v>441</c:v>
                      </c:pt>
                      <c:pt idx="1042">
                        <c:v>441</c:v>
                      </c:pt>
                      <c:pt idx="1043">
                        <c:v>441</c:v>
                      </c:pt>
                      <c:pt idx="1044">
                        <c:v>441</c:v>
                      </c:pt>
                      <c:pt idx="1045">
                        <c:v>441</c:v>
                      </c:pt>
                      <c:pt idx="1046">
                        <c:v>441</c:v>
                      </c:pt>
                      <c:pt idx="1047">
                        <c:v>441</c:v>
                      </c:pt>
                      <c:pt idx="1048">
                        <c:v>441</c:v>
                      </c:pt>
                      <c:pt idx="1049">
                        <c:v>441</c:v>
                      </c:pt>
                      <c:pt idx="1050">
                        <c:v>441</c:v>
                      </c:pt>
                      <c:pt idx="1051">
                        <c:v>441</c:v>
                      </c:pt>
                      <c:pt idx="1052">
                        <c:v>441</c:v>
                      </c:pt>
                      <c:pt idx="1053">
                        <c:v>441</c:v>
                      </c:pt>
                      <c:pt idx="1054">
                        <c:v>441</c:v>
                      </c:pt>
                      <c:pt idx="1055">
                        <c:v>441</c:v>
                      </c:pt>
                      <c:pt idx="1056">
                        <c:v>441</c:v>
                      </c:pt>
                      <c:pt idx="1057">
                        <c:v>441</c:v>
                      </c:pt>
                      <c:pt idx="1058">
                        <c:v>441</c:v>
                      </c:pt>
                      <c:pt idx="1059">
                        <c:v>441</c:v>
                      </c:pt>
                      <c:pt idx="1060">
                        <c:v>441</c:v>
                      </c:pt>
                      <c:pt idx="1061">
                        <c:v>441</c:v>
                      </c:pt>
                      <c:pt idx="1062">
                        <c:v>441</c:v>
                      </c:pt>
                      <c:pt idx="1063">
                        <c:v>441</c:v>
                      </c:pt>
                      <c:pt idx="1064">
                        <c:v>441</c:v>
                      </c:pt>
                      <c:pt idx="1065">
                        <c:v>441</c:v>
                      </c:pt>
                      <c:pt idx="1066">
                        <c:v>441</c:v>
                      </c:pt>
                      <c:pt idx="1067">
                        <c:v>441</c:v>
                      </c:pt>
                      <c:pt idx="1068">
                        <c:v>441</c:v>
                      </c:pt>
                      <c:pt idx="1069">
                        <c:v>441</c:v>
                      </c:pt>
                      <c:pt idx="1070">
                        <c:v>441</c:v>
                      </c:pt>
                      <c:pt idx="1071">
                        <c:v>441</c:v>
                      </c:pt>
                      <c:pt idx="1072">
                        <c:v>441</c:v>
                      </c:pt>
                      <c:pt idx="1073">
                        <c:v>441</c:v>
                      </c:pt>
                      <c:pt idx="1074">
                        <c:v>441</c:v>
                      </c:pt>
                      <c:pt idx="1075">
                        <c:v>441</c:v>
                      </c:pt>
                      <c:pt idx="1076">
                        <c:v>441</c:v>
                      </c:pt>
                      <c:pt idx="1077">
                        <c:v>441</c:v>
                      </c:pt>
                      <c:pt idx="1078">
                        <c:v>441</c:v>
                      </c:pt>
                      <c:pt idx="1079">
                        <c:v>441</c:v>
                      </c:pt>
                      <c:pt idx="1080">
                        <c:v>441</c:v>
                      </c:pt>
                      <c:pt idx="1081">
                        <c:v>441</c:v>
                      </c:pt>
                      <c:pt idx="1082">
                        <c:v>441</c:v>
                      </c:pt>
                      <c:pt idx="1083">
                        <c:v>441</c:v>
                      </c:pt>
                      <c:pt idx="1084">
                        <c:v>441</c:v>
                      </c:pt>
                      <c:pt idx="1085">
                        <c:v>441</c:v>
                      </c:pt>
                      <c:pt idx="1086">
                        <c:v>441</c:v>
                      </c:pt>
                      <c:pt idx="1087">
                        <c:v>441</c:v>
                      </c:pt>
                      <c:pt idx="1088">
                        <c:v>441</c:v>
                      </c:pt>
                      <c:pt idx="1089">
                        <c:v>441</c:v>
                      </c:pt>
                      <c:pt idx="1090">
                        <c:v>441</c:v>
                      </c:pt>
                      <c:pt idx="1091">
                        <c:v>441</c:v>
                      </c:pt>
                      <c:pt idx="1092">
                        <c:v>441</c:v>
                      </c:pt>
                      <c:pt idx="1093">
                        <c:v>441</c:v>
                      </c:pt>
                      <c:pt idx="1094">
                        <c:v>441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B5E-4AA2-9221-A785E78CDF4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I.2!$E$3:$E$4</c15:sqref>
                        </c15:formulaRef>
                      </c:ext>
                    </c:extLst>
                    <c:strCache>
                      <c:ptCount val="2"/>
                      <c:pt idx="0">
                        <c:v>Contratos Assinados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I.2!$E$6:$E$1131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B5E-4AA2-9221-A785E78CDF4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I.2!$F$3:$F$4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Dia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I.2!$F$6:$F$1131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3</c:v>
                      </c:pt>
                      <c:pt idx="79">
                        <c:v>0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4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4</c:v>
                      </c:pt>
                      <c:pt idx="87">
                        <c:v>2</c:v>
                      </c:pt>
                      <c:pt idx="88">
                        <c:v>7</c:v>
                      </c:pt>
                      <c:pt idx="89">
                        <c:v>17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1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1</c:v>
                      </c:pt>
                      <c:pt idx="282">
                        <c:v>0</c:v>
                      </c:pt>
                      <c:pt idx="283">
                        <c:v>1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1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1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2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2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1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1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1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4</c:v>
                      </c:pt>
                      <c:pt idx="430">
                        <c:v>2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3</c:v>
                      </c:pt>
                      <c:pt idx="436">
                        <c:v>0</c:v>
                      </c:pt>
                      <c:pt idx="437">
                        <c:v>2</c:v>
                      </c:pt>
                      <c:pt idx="438">
                        <c:v>3</c:v>
                      </c:pt>
                      <c:pt idx="439">
                        <c:v>2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2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5</c:v>
                      </c:pt>
                      <c:pt idx="457">
                        <c:v>0</c:v>
                      </c:pt>
                      <c:pt idx="458">
                        <c:v>2</c:v>
                      </c:pt>
                      <c:pt idx="459">
                        <c:v>1</c:v>
                      </c:pt>
                      <c:pt idx="460">
                        <c:v>2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2</c:v>
                      </c:pt>
                      <c:pt idx="468">
                        <c:v>0</c:v>
                      </c:pt>
                      <c:pt idx="469">
                        <c:v>1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2</c:v>
                      </c:pt>
                      <c:pt idx="473">
                        <c:v>3</c:v>
                      </c:pt>
                      <c:pt idx="474">
                        <c:v>5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1</c:v>
                      </c:pt>
                      <c:pt idx="478">
                        <c:v>2</c:v>
                      </c:pt>
                      <c:pt idx="479">
                        <c:v>3</c:v>
                      </c:pt>
                      <c:pt idx="480">
                        <c:v>3</c:v>
                      </c:pt>
                      <c:pt idx="481">
                        <c:v>10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13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2</c:v>
                      </c:pt>
                      <c:pt idx="494">
                        <c:v>0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3</c:v>
                      </c:pt>
                      <c:pt idx="506">
                        <c:v>0</c:v>
                      </c:pt>
                      <c:pt idx="507">
                        <c:v>1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4</c:v>
                      </c:pt>
                      <c:pt idx="513">
                        <c:v>0</c:v>
                      </c:pt>
                      <c:pt idx="514">
                        <c:v>1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1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1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1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1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1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1</c:v>
                      </c:pt>
                      <c:pt idx="702">
                        <c:v>0</c:v>
                      </c:pt>
                      <c:pt idx="703">
                        <c:v>1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2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1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1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1</c:v>
                      </c:pt>
                      <c:pt idx="720">
                        <c:v>1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1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1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2</c:v>
                      </c:pt>
                      <c:pt idx="800">
                        <c:v>1</c:v>
                      </c:pt>
                      <c:pt idx="801">
                        <c:v>1</c:v>
                      </c:pt>
                      <c:pt idx="802">
                        <c:v>3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1</c:v>
                      </c:pt>
                      <c:pt idx="806">
                        <c:v>1</c:v>
                      </c:pt>
                      <c:pt idx="807">
                        <c:v>1</c:v>
                      </c:pt>
                      <c:pt idx="808">
                        <c:v>1</c:v>
                      </c:pt>
                      <c:pt idx="809">
                        <c:v>0</c:v>
                      </c:pt>
                      <c:pt idx="810">
                        <c:v>6</c:v>
                      </c:pt>
                      <c:pt idx="811">
                        <c:v>1</c:v>
                      </c:pt>
                      <c:pt idx="812">
                        <c:v>0</c:v>
                      </c:pt>
                      <c:pt idx="813">
                        <c:v>2</c:v>
                      </c:pt>
                      <c:pt idx="814">
                        <c:v>1</c:v>
                      </c:pt>
                      <c:pt idx="815">
                        <c:v>2</c:v>
                      </c:pt>
                      <c:pt idx="816">
                        <c:v>1</c:v>
                      </c:pt>
                      <c:pt idx="817">
                        <c:v>1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3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7</c:v>
                      </c:pt>
                      <c:pt idx="824">
                        <c:v>3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12</c:v>
                      </c:pt>
                      <c:pt idx="828">
                        <c:v>13</c:v>
                      </c:pt>
                      <c:pt idx="829">
                        <c:v>29</c:v>
                      </c:pt>
                      <c:pt idx="830">
                        <c:v>1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2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1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2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1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4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1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1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1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1</c:v>
                      </c:pt>
                      <c:pt idx="891">
                        <c:v>2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1</c:v>
                      </c:pt>
                      <c:pt idx="898">
                        <c:v>3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1</c:v>
                      </c:pt>
                      <c:pt idx="910">
                        <c:v>0</c:v>
                      </c:pt>
                      <c:pt idx="911">
                        <c:v>2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1</c:v>
                      </c:pt>
                      <c:pt idx="916">
                        <c:v>1</c:v>
                      </c:pt>
                      <c:pt idx="917">
                        <c:v>0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1</c:v>
                      </c:pt>
                      <c:pt idx="921">
                        <c:v>0</c:v>
                      </c:pt>
                      <c:pt idx="922">
                        <c:v>1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0</c:v>
                      </c:pt>
                      <c:pt idx="935">
                        <c:v>2</c:v>
                      </c:pt>
                      <c:pt idx="936">
                        <c:v>1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0</c:v>
                      </c:pt>
                      <c:pt idx="941">
                        <c:v>1</c:v>
                      </c:pt>
                      <c:pt idx="942">
                        <c:v>5</c:v>
                      </c:pt>
                      <c:pt idx="943">
                        <c:v>1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13</c:v>
                      </c:pt>
                      <c:pt idx="948">
                        <c:v>3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1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1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1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2</c:v>
                      </c:pt>
                      <c:pt idx="1003">
                        <c:v>3</c:v>
                      </c:pt>
                      <c:pt idx="1004">
                        <c:v>1</c:v>
                      </c:pt>
                      <c:pt idx="1005">
                        <c:v>0</c:v>
                      </c:pt>
                      <c:pt idx="1006">
                        <c:v>1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2</c:v>
                      </c:pt>
                      <c:pt idx="1010">
                        <c:v>0</c:v>
                      </c:pt>
                      <c:pt idx="1011">
                        <c:v>3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2</c:v>
                      </c:pt>
                      <c:pt idx="1017">
                        <c:v>1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1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1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1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1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1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1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1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5E-4AA2-9221-A785E78CDF4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I.2!$G$3:$G$4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I.2!$G$6:$G$1131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11</c:v>
                      </c:pt>
                      <c:pt idx="83">
                        <c:v>11</c:v>
                      </c:pt>
                      <c:pt idx="84">
                        <c:v>11</c:v>
                      </c:pt>
                      <c:pt idx="85">
                        <c:v>12</c:v>
                      </c:pt>
                      <c:pt idx="86">
                        <c:v>16</c:v>
                      </c:pt>
                      <c:pt idx="87">
                        <c:v>18</c:v>
                      </c:pt>
                      <c:pt idx="88">
                        <c:v>25</c:v>
                      </c:pt>
                      <c:pt idx="89">
                        <c:v>42</c:v>
                      </c:pt>
                      <c:pt idx="90">
                        <c:v>42</c:v>
                      </c:pt>
                      <c:pt idx="91">
                        <c:v>42</c:v>
                      </c:pt>
                      <c:pt idx="92">
                        <c:v>42</c:v>
                      </c:pt>
                      <c:pt idx="93">
                        <c:v>44</c:v>
                      </c:pt>
                      <c:pt idx="94">
                        <c:v>44</c:v>
                      </c:pt>
                      <c:pt idx="95">
                        <c:v>44</c:v>
                      </c:pt>
                      <c:pt idx="96">
                        <c:v>45</c:v>
                      </c:pt>
                      <c:pt idx="97">
                        <c:v>45</c:v>
                      </c:pt>
                      <c:pt idx="98">
                        <c:v>45</c:v>
                      </c:pt>
                      <c:pt idx="99">
                        <c:v>45</c:v>
                      </c:pt>
                      <c:pt idx="100">
                        <c:v>45</c:v>
                      </c:pt>
                      <c:pt idx="101">
                        <c:v>45</c:v>
                      </c:pt>
                      <c:pt idx="102">
                        <c:v>45</c:v>
                      </c:pt>
                      <c:pt idx="103">
                        <c:v>45</c:v>
                      </c:pt>
                      <c:pt idx="104">
                        <c:v>45</c:v>
                      </c:pt>
                      <c:pt idx="105">
                        <c:v>45</c:v>
                      </c:pt>
                      <c:pt idx="106">
                        <c:v>45</c:v>
                      </c:pt>
                      <c:pt idx="107">
                        <c:v>46</c:v>
                      </c:pt>
                      <c:pt idx="108">
                        <c:v>46</c:v>
                      </c:pt>
                      <c:pt idx="109">
                        <c:v>47</c:v>
                      </c:pt>
                      <c:pt idx="110">
                        <c:v>47</c:v>
                      </c:pt>
                      <c:pt idx="111">
                        <c:v>47</c:v>
                      </c:pt>
                      <c:pt idx="112">
                        <c:v>47</c:v>
                      </c:pt>
                      <c:pt idx="113">
                        <c:v>47</c:v>
                      </c:pt>
                      <c:pt idx="114">
                        <c:v>47</c:v>
                      </c:pt>
                      <c:pt idx="115">
                        <c:v>47</c:v>
                      </c:pt>
                      <c:pt idx="116">
                        <c:v>47</c:v>
                      </c:pt>
                      <c:pt idx="117">
                        <c:v>48</c:v>
                      </c:pt>
                      <c:pt idx="118">
                        <c:v>48</c:v>
                      </c:pt>
                      <c:pt idx="119">
                        <c:v>48</c:v>
                      </c:pt>
                      <c:pt idx="120">
                        <c:v>48</c:v>
                      </c:pt>
                      <c:pt idx="121">
                        <c:v>48</c:v>
                      </c:pt>
                      <c:pt idx="122">
                        <c:v>48</c:v>
                      </c:pt>
                      <c:pt idx="123">
                        <c:v>49</c:v>
                      </c:pt>
                      <c:pt idx="124">
                        <c:v>49</c:v>
                      </c:pt>
                      <c:pt idx="125">
                        <c:v>49</c:v>
                      </c:pt>
                      <c:pt idx="126">
                        <c:v>49</c:v>
                      </c:pt>
                      <c:pt idx="127">
                        <c:v>49</c:v>
                      </c:pt>
                      <c:pt idx="128">
                        <c:v>49</c:v>
                      </c:pt>
                      <c:pt idx="129">
                        <c:v>49</c:v>
                      </c:pt>
                      <c:pt idx="130">
                        <c:v>49</c:v>
                      </c:pt>
                      <c:pt idx="131">
                        <c:v>49</c:v>
                      </c:pt>
                      <c:pt idx="132">
                        <c:v>49</c:v>
                      </c:pt>
                      <c:pt idx="133">
                        <c:v>50</c:v>
                      </c:pt>
                      <c:pt idx="134">
                        <c:v>50</c:v>
                      </c:pt>
                      <c:pt idx="135">
                        <c:v>50</c:v>
                      </c:pt>
                      <c:pt idx="136">
                        <c:v>50</c:v>
                      </c:pt>
                      <c:pt idx="137">
                        <c:v>50</c:v>
                      </c:pt>
                      <c:pt idx="138">
                        <c:v>50</c:v>
                      </c:pt>
                      <c:pt idx="139">
                        <c:v>50</c:v>
                      </c:pt>
                      <c:pt idx="140">
                        <c:v>50</c:v>
                      </c:pt>
                      <c:pt idx="141">
                        <c:v>50</c:v>
                      </c:pt>
                      <c:pt idx="142">
                        <c:v>50</c:v>
                      </c:pt>
                      <c:pt idx="143">
                        <c:v>50</c:v>
                      </c:pt>
                      <c:pt idx="144">
                        <c:v>50</c:v>
                      </c:pt>
                      <c:pt idx="145">
                        <c:v>50</c:v>
                      </c:pt>
                      <c:pt idx="146">
                        <c:v>50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50</c:v>
                      </c:pt>
                      <c:pt idx="150">
                        <c:v>50</c:v>
                      </c:pt>
                      <c:pt idx="151">
                        <c:v>50</c:v>
                      </c:pt>
                      <c:pt idx="152">
                        <c:v>50</c:v>
                      </c:pt>
                      <c:pt idx="153">
                        <c:v>50</c:v>
                      </c:pt>
                      <c:pt idx="154">
                        <c:v>50</c:v>
                      </c:pt>
                      <c:pt idx="155">
                        <c:v>50</c:v>
                      </c:pt>
                      <c:pt idx="156">
                        <c:v>50</c:v>
                      </c:pt>
                      <c:pt idx="157">
                        <c:v>50</c:v>
                      </c:pt>
                      <c:pt idx="158">
                        <c:v>50</c:v>
                      </c:pt>
                      <c:pt idx="159">
                        <c:v>50</c:v>
                      </c:pt>
                      <c:pt idx="160">
                        <c:v>51</c:v>
                      </c:pt>
                      <c:pt idx="161">
                        <c:v>51</c:v>
                      </c:pt>
                      <c:pt idx="162">
                        <c:v>51</c:v>
                      </c:pt>
                      <c:pt idx="163">
                        <c:v>51</c:v>
                      </c:pt>
                      <c:pt idx="164">
                        <c:v>51</c:v>
                      </c:pt>
                      <c:pt idx="165">
                        <c:v>51</c:v>
                      </c:pt>
                      <c:pt idx="166">
                        <c:v>51</c:v>
                      </c:pt>
                      <c:pt idx="167">
                        <c:v>51</c:v>
                      </c:pt>
                      <c:pt idx="168">
                        <c:v>51</c:v>
                      </c:pt>
                      <c:pt idx="169">
                        <c:v>51</c:v>
                      </c:pt>
                      <c:pt idx="170">
                        <c:v>51</c:v>
                      </c:pt>
                      <c:pt idx="171">
                        <c:v>51</c:v>
                      </c:pt>
                      <c:pt idx="172">
                        <c:v>51</c:v>
                      </c:pt>
                      <c:pt idx="173">
                        <c:v>52</c:v>
                      </c:pt>
                      <c:pt idx="174">
                        <c:v>52</c:v>
                      </c:pt>
                      <c:pt idx="175">
                        <c:v>52</c:v>
                      </c:pt>
                      <c:pt idx="176">
                        <c:v>52</c:v>
                      </c:pt>
                      <c:pt idx="177">
                        <c:v>52</c:v>
                      </c:pt>
                      <c:pt idx="178">
                        <c:v>52</c:v>
                      </c:pt>
                      <c:pt idx="179">
                        <c:v>52</c:v>
                      </c:pt>
                      <c:pt idx="180">
                        <c:v>52</c:v>
                      </c:pt>
                      <c:pt idx="181">
                        <c:v>52</c:v>
                      </c:pt>
                      <c:pt idx="182">
                        <c:v>52</c:v>
                      </c:pt>
                      <c:pt idx="183">
                        <c:v>52</c:v>
                      </c:pt>
                      <c:pt idx="184">
                        <c:v>52</c:v>
                      </c:pt>
                      <c:pt idx="185">
                        <c:v>52</c:v>
                      </c:pt>
                      <c:pt idx="186">
                        <c:v>52</c:v>
                      </c:pt>
                      <c:pt idx="187">
                        <c:v>52</c:v>
                      </c:pt>
                      <c:pt idx="188">
                        <c:v>52</c:v>
                      </c:pt>
                      <c:pt idx="189">
                        <c:v>52</c:v>
                      </c:pt>
                      <c:pt idx="190">
                        <c:v>53</c:v>
                      </c:pt>
                      <c:pt idx="191">
                        <c:v>53</c:v>
                      </c:pt>
                      <c:pt idx="192">
                        <c:v>53</c:v>
                      </c:pt>
                      <c:pt idx="193">
                        <c:v>53</c:v>
                      </c:pt>
                      <c:pt idx="194">
                        <c:v>53</c:v>
                      </c:pt>
                      <c:pt idx="195">
                        <c:v>53</c:v>
                      </c:pt>
                      <c:pt idx="196">
                        <c:v>53</c:v>
                      </c:pt>
                      <c:pt idx="197">
                        <c:v>53</c:v>
                      </c:pt>
                      <c:pt idx="198">
                        <c:v>53</c:v>
                      </c:pt>
                      <c:pt idx="199">
                        <c:v>53</c:v>
                      </c:pt>
                      <c:pt idx="200">
                        <c:v>53</c:v>
                      </c:pt>
                      <c:pt idx="201">
                        <c:v>53</c:v>
                      </c:pt>
                      <c:pt idx="202">
                        <c:v>53</c:v>
                      </c:pt>
                      <c:pt idx="203">
                        <c:v>53</c:v>
                      </c:pt>
                      <c:pt idx="204">
                        <c:v>53</c:v>
                      </c:pt>
                      <c:pt idx="205">
                        <c:v>53</c:v>
                      </c:pt>
                      <c:pt idx="206">
                        <c:v>53</c:v>
                      </c:pt>
                      <c:pt idx="207">
                        <c:v>54</c:v>
                      </c:pt>
                      <c:pt idx="208">
                        <c:v>54</c:v>
                      </c:pt>
                      <c:pt idx="209">
                        <c:v>54</c:v>
                      </c:pt>
                      <c:pt idx="210">
                        <c:v>54</c:v>
                      </c:pt>
                      <c:pt idx="211">
                        <c:v>54</c:v>
                      </c:pt>
                      <c:pt idx="212">
                        <c:v>55</c:v>
                      </c:pt>
                      <c:pt idx="213">
                        <c:v>55</c:v>
                      </c:pt>
                      <c:pt idx="214">
                        <c:v>55</c:v>
                      </c:pt>
                      <c:pt idx="215">
                        <c:v>55</c:v>
                      </c:pt>
                      <c:pt idx="216">
                        <c:v>55</c:v>
                      </c:pt>
                      <c:pt idx="217">
                        <c:v>55</c:v>
                      </c:pt>
                      <c:pt idx="218">
                        <c:v>55</c:v>
                      </c:pt>
                      <c:pt idx="219">
                        <c:v>55</c:v>
                      </c:pt>
                      <c:pt idx="220">
                        <c:v>55</c:v>
                      </c:pt>
                      <c:pt idx="221">
                        <c:v>55</c:v>
                      </c:pt>
                      <c:pt idx="222">
                        <c:v>56</c:v>
                      </c:pt>
                      <c:pt idx="223">
                        <c:v>56</c:v>
                      </c:pt>
                      <c:pt idx="224">
                        <c:v>56</c:v>
                      </c:pt>
                      <c:pt idx="225">
                        <c:v>57</c:v>
                      </c:pt>
                      <c:pt idx="226">
                        <c:v>57</c:v>
                      </c:pt>
                      <c:pt idx="227">
                        <c:v>57</c:v>
                      </c:pt>
                      <c:pt idx="228">
                        <c:v>57</c:v>
                      </c:pt>
                      <c:pt idx="229">
                        <c:v>57</c:v>
                      </c:pt>
                      <c:pt idx="230">
                        <c:v>57</c:v>
                      </c:pt>
                      <c:pt idx="231">
                        <c:v>57</c:v>
                      </c:pt>
                      <c:pt idx="232">
                        <c:v>57</c:v>
                      </c:pt>
                      <c:pt idx="233">
                        <c:v>58</c:v>
                      </c:pt>
                      <c:pt idx="234">
                        <c:v>58</c:v>
                      </c:pt>
                      <c:pt idx="235">
                        <c:v>58</c:v>
                      </c:pt>
                      <c:pt idx="236">
                        <c:v>59</c:v>
                      </c:pt>
                      <c:pt idx="237">
                        <c:v>59</c:v>
                      </c:pt>
                      <c:pt idx="238">
                        <c:v>59</c:v>
                      </c:pt>
                      <c:pt idx="239">
                        <c:v>59</c:v>
                      </c:pt>
                      <c:pt idx="240">
                        <c:v>59</c:v>
                      </c:pt>
                      <c:pt idx="241">
                        <c:v>59</c:v>
                      </c:pt>
                      <c:pt idx="242">
                        <c:v>59</c:v>
                      </c:pt>
                      <c:pt idx="243">
                        <c:v>59</c:v>
                      </c:pt>
                      <c:pt idx="244">
                        <c:v>59</c:v>
                      </c:pt>
                      <c:pt idx="245">
                        <c:v>59</c:v>
                      </c:pt>
                      <c:pt idx="246">
                        <c:v>59</c:v>
                      </c:pt>
                      <c:pt idx="247">
                        <c:v>59</c:v>
                      </c:pt>
                      <c:pt idx="248">
                        <c:v>59</c:v>
                      </c:pt>
                      <c:pt idx="249">
                        <c:v>59</c:v>
                      </c:pt>
                      <c:pt idx="250">
                        <c:v>59</c:v>
                      </c:pt>
                      <c:pt idx="251">
                        <c:v>59</c:v>
                      </c:pt>
                      <c:pt idx="252">
                        <c:v>59</c:v>
                      </c:pt>
                      <c:pt idx="253">
                        <c:v>59</c:v>
                      </c:pt>
                      <c:pt idx="254">
                        <c:v>59</c:v>
                      </c:pt>
                      <c:pt idx="255">
                        <c:v>59</c:v>
                      </c:pt>
                      <c:pt idx="256">
                        <c:v>59</c:v>
                      </c:pt>
                      <c:pt idx="257">
                        <c:v>59</c:v>
                      </c:pt>
                      <c:pt idx="258">
                        <c:v>59</c:v>
                      </c:pt>
                      <c:pt idx="259">
                        <c:v>59</c:v>
                      </c:pt>
                      <c:pt idx="260">
                        <c:v>59</c:v>
                      </c:pt>
                      <c:pt idx="261">
                        <c:v>59</c:v>
                      </c:pt>
                      <c:pt idx="262">
                        <c:v>59</c:v>
                      </c:pt>
                      <c:pt idx="263">
                        <c:v>59</c:v>
                      </c:pt>
                      <c:pt idx="264">
                        <c:v>59</c:v>
                      </c:pt>
                      <c:pt idx="265">
                        <c:v>59</c:v>
                      </c:pt>
                      <c:pt idx="266">
                        <c:v>59</c:v>
                      </c:pt>
                      <c:pt idx="267">
                        <c:v>59</c:v>
                      </c:pt>
                      <c:pt idx="268">
                        <c:v>59</c:v>
                      </c:pt>
                      <c:pt idx="269">
                        <c:v>59</c:v>
                      </c:pt>
                      <c:pt idx="270">
                        <c:v>59</c:v>
                      </c:pt>
                      <c:pt idx="271">
                        <c:v>59</c:v>
                      </c:pt>
                      <c:pt idx="272">
                        <c:v>59</c:v>
                      </c:pt>
                      <c:pt idx="273">
                        <c:v>59</c:v>
                      </c:pt>
                      <c:pt idx="274">
                        <c:v>59</c:v>
                      </c:pt>
                      <c:pt idx="275">
                        <c:v>60</c:v>
                      </c:pt>
                      <c:pt idx="276">
                        <c:v>61</c:v>
                      </c:pt>
                      <c:pt idx="277">
                        <c:v>61</c:v>
                      </c:pt>
                      <c:pt idx="278">
                        <c:v>61</c:v>
                      </c:pt>
                      <c:pt idx="279">
                        <c:v>61</c:v>
                      </c:pt>
                      <c:pt idx="280">
                        <c:v>61</c:v>
                      </c:pt>
                      <c:pt idx="281">
                        <c:v>62</c:v>
                      </c:pt>
                      <c:pt idx="282">
                        <c:v>62</c:v>
                      </c:pt>
                      <c:pt idx="283">
                        <c:v>63</c:v>
                      </c:pt>
                      <c:pt idx="284">
                        <c:v>63</c:v>
                      </c:pt>
                      <c:pt idx="285">
                        <c:v>63</c:v>
                      </c:pt>
                      <c:pt idx="286">
                        <c:v>63</c:v>
                      </c:pt>
                      <c:pt idx="287">
                        <c:v>63</c:v>
                      </c:pt>
                      <c:pt idx="288">
                        <c:v>63</c:v>
                      </c:pt>
                      <c:pt idx="289">
                        <c:v>64</c:v>
                      </c:pt>
                      <c:pt idx="290">
                        <c:v>64</c:v>
                      </c:pt>
                      <c:pt idx="291">
                        <c:v>64</c:v>
                      </c:pt>
                      <c:pt idx="292">
                        <c:v>65</c:v>
                      </c:pt>
                      <c:pt idx="293">
                        <c:v>65</c:v>
                      </c:pt>
                      <c:pt idx="294">
                        <c:v>65</c:v>
                      </c:pt>
                      <c:pt idx="295">
                        <c:v>65</c:v>
                      </c:pt>
                      <c:pt idx="296">
                        <c:v>65</c:v>
                      </c:pt>
                      <c:pt idx="297">
                        <c:v>65</c:v>
                      </c:pt>
                      <c:pt idx="298">
                        <c:v>65</c:v>
                      </c:pt>
                      <c:pt idx="299">
                        <c:v>65</c:v>
                      </c:pt>
                      <c:pt idx="300">
                        <c:v>65</c:v>
                      </c:pt>
                      <c:pt idx="301">
                        <c:v>65</c:v>
                      </c:pt>
                      <c:pt idx="302">
                        <c:v>65</c:v>
                      </c:pt>
                      <c:pt idx="303">
                        <c:v>66</c:v>
                      </c:pt>
                      <c:pt idx="304">
                        <c:v>66</c:v>
                      </c:pt>
                      <c:pt idx="305">
                        <c:v>66</c:v>
                      </c:pt>
                      <c:pt idx="306">
                        <c:v>66</c:v>
                      </c:pt>
                      <c:pt idx="307">
                        <c:v>66</c:v>
                      </c:pt>
                      <c:pt idx="308">
                        <c:v>66</c:v>
                      </c:pt>
                      <c:pt idx="309">
                        <c:v>66</c:v>
                      </c:pt>
                      <c:pt idx="310">
                        <c:v>66</c:v>
                      </c:pt>
                      <c:pt idx="311">
                        <c:v>66</c:v>
                      </c:pt>
                      <c:pt idx="312">
                        <c:v>66</c:v>
                      </c:pt>
                      <c:pt idx="313">
                        <c:v>66</c:v>
                      </c:pt>
                      <c:pt idx="314">
                        <c:v>66</c:v>
                      </c:pt>
                      <c:pt idx="315">
                        <c:v>66</c:v>
                      </c:pt>
                      <c:pt idx="316">
                        <c:v>66</c:v>
                      </c:pt>
                      <c:pt idx="317">
                        <c:v>66</c:v>
                      </c:pt>
                      <c:pt idx="318">
                        <c:v>66</c:v>
                      </c:pt>
                      <c:pt idx="319">
                        <c:v>66</c:v>
                      </c:pt>
                      <c:pt idx="320">
                        <c:v>67</c:v>
                      </c:pt>
                      <c:pt idx="321">
                        <c:v>67</c:v>
                      </c:pt>
                      <c:pt idx="322">
                        <c:v>67</c:v>
                      </c:pt>
                      <c:pt idx="323">
                        <c:v>67</c:v>
                      </c:pt>
                      <c:pt idx="324">
                        <c:v>67</c:v>
                      </c:pt>
                      <c:pt idx="325">
                        <c:v>68</c:v>
                      </c:pt>
                      <c:pt idx="326">
                        <c:v>69</c:v>
                      </c:pt>
                      <c:pt idx="327">
                        <c:v>69</c:v>
                      </c:pt>
                      <c:pt idx="328">
                        <c:v>69</c:v>
                      </c:pt>
                      <c:pt idx="329">
                        <c:v>69</c:v>
                      </c:pt>
                      <c:pt idx="330">
                        <c:v>69</c:v>
                      </c:pt>
                      <c:pt idx="331">
                        <c:v>71</c:v>
                      </c:pt>
                      <c:pt idx="332">
                        <c:v>71</c:v>
                      </c:pt>
                      <c:pt idx="333">
                        <c:v>71</c:v>
                      </c:pt>
                      <c:pt idx="334">
                        <c:v>71</c:v>
                      </c:pt>
                      <c:pt idx="335">
                        <c:v>71</c:v>
                      </c:pt>
                      <c:pt idx="336">
                        <c:v>71</c:v>
                      </c:pt>
                      <c:pt idx="337">
                        <c:v>71</c:v>
                      </c:pt>
                      <c:pt idx="338">
                        <c:v>71</c:v>
                      </c:pt>
                      <c:pt idx="339">
                        <c:v>71</c:v>
                      </c:pt>
                      <c:pt idx="340">
                        <c:v>71</c:v>
                      </c:pt>
                      <c:pt idx="341">
                        <c:v>71</c:v>
                      </c:pt>
                      <c:pt idx="342">
                        <c:v>71</c:v>
                      </c:pt>
                      <c:pt idx="343">
                        <c:v>71</c:v>
                      </c:pt>
                      <c:pt idx="344">
                        <c:v>71</c:v>
                      </c:pt>
                      <c:pt idx="345">
                        <c:v>71</c:v>
                      </c:pt>
                      <c:pt idx="346">
                        <c:v>71</c:v>
                      </c:pt>
                      <c:pt idx="347">
                        <c:v>71</c:v>
                      </c:pt>
                      <c:pt idx="348">
                        <c:v>71</c:v>
                      </c:pt>
                      <c:pt idx="349">
                        <c:v>71</c:v>
                      </c:pt>
                      <c:pt idx="350">
                        <c:v>71</c:v>
                      </c:pt>
                      <c:pt idx="351">
                        <c:v>71</c:v>
                      </c:pt>
                      <c:pt idx="352">
                        <c:v>71</c:v>
                      </c:pt>
                      <c:pt idx="353">
                        <c:v>71</c:v>
                      </c:pt>
                      <c:pt idx="354">
                        <c:v>72</c:v>
                      </c:pt>
                      <c:pt idx="355">
                        <c:v>73</c:v>
                      </c:pt>
                      <c:pt idx="356">
                        <c:v>73</c:v>
                      </c:pt>
                      <c:pt idx="357">
                        <c:v>73</c:v>
                      </c:pt>
                      <c:pt idx="358">
                        <c:v>73</c:v>
                      </c:pt>
                      <c:pt idx="359">
                        <c:v>73</c:v>
                      </c:pt>
                      <c:pt idx="360">
                        <c:v>73</c:v>
                      </c:pt>
                      <c:pt idx="361">
                        <c:v>73</c:v>
                      </c:pt>
                      <c:pt idx="362">
                        <c:v>73</c:v>
                      </c:pt>
                      <c:pt idx="363">
                        <c:v>73</c:v>
                      </c:pt>
                      <c:pt idx="364">
                        <c:v>73</c:v>
                      </c:pt>
                      <c:pt idx="365">
                        <c:v>73</c:v>
                      </c:pt>
                      <c:pt idx="366">
                        <c:v>73</c:v>
                      </c:pt>
                      <c:pt idx="367">
                        <c:v>73</c:v>
                      </c:pt>
                      <c:pt idx="368">
                        <c:v>73</c:v>
                      </c:pt>
                      <c:pt idx="369">
                        <c:v>73</c:v>
                      </c:pt>
                      <c:pt idx="370">
                        <c:v>73</c:v>
                      </c:pt>
                      <c:pt idx="371">
                        <c:v>73</c:v>
                      </c:pt>
                      <c:pt idx="372">
                        <c:v>73</c:v>
                      </c:pt>
                      <c:pt idx="373">
                        <c:v>73</c:v>
                      </c:pt>
                      <c:pt idx="374">
                        <c:v>73</c:v>
                      </c:pt>
                      <c:pt idx="375">
                        <c:v>73</c:v>
                      </c:pt>
                      <c:pt idx="376">
                        <c:v>73</c:v>
                      </c:pt>
                      <c:pt idx="377">
                        <c:v>73</c:v>
                      </c:pt>
                      <c:pt idx="378">
                        <c:v>73</c:v>
                      </c:pt>
                      <c:pt idx="379">
                        <c:v>73</c:v>
                      </c:pt>
                      <c:pt idx="380">
                        <c:v>75</c:v>
                      </c:pt>
                      <c:pt idx="381">
                        <c:v>75</c:v>
                      </c:pt>
                      <c:pt idx="382">
                        <c:v>75</c:v>
                      </c:pt>
                      <c:pt idx="383">
                        <c:v>75</c:v>
                      </c:pt>
                      <c:pt idx="384">
                        <c:v>75</c:v>
                      </c:pt>
                      <c:pt idx="385">
                        <c:v>75</c:v>
                      </c:pt>
                      <c:pt idx="386">
                        <c:v>75</c:v>
                      </c:pt>
                      <c:pt idx="387">
                        <c:v>75</c:v>
                      </c:pt>
                      <c:pt idx="388">
                        <c:v>75</c:v>
                      </c:pt>
                      <c:pt idx="389">
                        <c:v>75</c:v>
                      </c:pt>
                      <c:pt idx="390">
                        <c:v>75</c:v>
                      </c:pt>
                      <c:pt idx="391">
                        <c:v>75</c:v>
                      </c:pt>
                      <c:pt idx="392">
                        <c:v>75</c:v>
                      </c:pt>
                      <c:pt idx="393">
                        <c:v>75</c:v>
                      </c:pt>
                      <c:pt idx="394">
                        <c:v>75</c:v>
                      </c:pt>
                      <c:pt idx="395">
                        <c:v>75</c:v>
                      </c:pt>
                      <c:pt idx="396">
                        <c:v>75</c:v>
                      </c:pt>
                      <c:pt idx="397">
                        <c:v>76</c:v>
                      </c:pt>
                      <c:pt idx="398">
                        <c:v>76</c:v>
                      </c:pt>
                      <c:pt idx="399">
                        <c:v>76</c:v>
                      </c:pt>
                      <c:pt idx="400">
                        <c:v>76</c:v>
                      </c:pt>
                      <c:pt idx="401">
                        <c:v>76</c:v>
                      </c:pt>
                      <c:pt idx="402">
                        <c:v>76</c:v>
                      </c:pt>
                      <c:pt idx="403">
                        <c:v>76</c:v>
                      </c:pt>
                      <c:pt idx="404">
                        <c:v>76</c:v>
                      </c:pt>
                      <c:pt idx="405">
                        <c:v>76</c:v>
                      </c:pt>
                      <c:pt idx="406">
                        <c:v>76</c:v>
                      </c:pt>
                      <c:pt idx="407">
                        <c:v>76</c:v>
                      </c:pt>
                      <c:pt idx="408">
                        <c:v>77</c:v>
                      </c:pt>
                      <c:pt idx="409">
                        <c:v>77</c:v>
                      </c:pt>
                      <c:pt idx="410">
                        <c:v>77</c:v>
                      </c:pt>
                      <c:pt idx="411">
                        <c:v>78</c:v>
                      </c:pt>
                      <c:pt idx="412">
                        <c:v>78</c:v>
                      </c:pt>
                      <c:pt idx="413">
                        <c:v>78</c:v>
                      </c:pt>
                      <c:pt idx="414">
                        <c:v>78</c:v>
                      </c:pt>
                      <c:pt idx="415">
                        <c:v>79</c:v>
                      </c:pt>
                      <c:pt idx="416">
                        <c:v>80</c:v>
                      </c:pt>
                      <c:pt idx="417">
                        <c:v>80</c:v>
                      </c:pt>
                      <c:pt idx="418">
                        <c:v>80</c:v>
                      </c:pt>
                      <c:pt idx="419">
                        <c:v>80</c:v>
                      </c:pt>
                      <c:pt idx="420">
                        <c:v>80</c:v>
                      </c:pt>
                      <c:pt idx="421">
                        <c:v>80</c:v>
                      </c:pt>
                      <c:pt idx="422">
                        <c:v>80</c:v>
                      </c:pt>
                      <c:pt idx="423">
                        <c:v>81</c:v>
                      </c:pt>
                      <c:pt idx="424">
                        <c:v>82</c:v>
                      </c:pt>
                      <c:pt idx="425">
                        <c:v>82</c:v>
                      </c:pt>
                      <c:pt idx="426">
                        <c:v>82</c:v>
                      </c:pt>
                      <c:pt idx="427">
                        <c:v>82</c:v>
                      </c:pt>
                      <c:pt idx="428">
                        <c:v>83</c:v>
                      </c:pt>
                      <c:pt idx="429">
                        <c:v>87</c:v>
                      </c:pt>
                      <c:pt idx="430">
                        <c:v>89</c:v>
                      </c:pt>
                      <c:pt idx="431">
                        <c:v>91</c:v>
                      </c:pt>
                      <c:pt idx="432">
                        <c:v>91</c:v>
                      </c:pt>
                      <c:pt idx="433">
                        <c:v>91</c:v>
                      </c:pt>
                      <c:pt idx="434">
                        <c:v>91</c:v>
                      </c:pt>
                      <c:pt idx="435">
                        <c:v>94</c:v>
                      </c:pt>
                      <c:pt idx="436">
                        <c:v>94</c:v>
                      </c:pt>
                      <c:pt idx="437">
                        <c:v>96</c:v>
                      </c:pt>
                      <c:pt idx="438">
                        <c:v>99</c:v>
                      </c:pt>
                      <c:pt idx="439">
                        <c:v>101</c:v>
                      </c:pt>
                      <c:pt idx="440">
                        <c:v>101</c:v>
                      </c:pt>
                      <c:pt idx="441">
                        <c:v>101</c:v>
                      </c:pt>
                      <c:pt idx="442">
                        <c:v>101</c:v>
                      </c:pt>
                      <c:pt idx="443">
                        <c:v>101</c:v>
                      </c:pt>
                      <c:pt idx="444">
                        <c:v>101</c:v>
                      </c:pt>
                      <c:pt idx="445">
                        <c:v>101</c:v>
                      </c:pt>
                      <c:pt idx="446">
                        <c:v>101</c:v>
                      </c:pt>
                      <c:pt idx="447">
                        <c:v>101</c:v>
                      </c:pt>
                      <c:pt idx="448">
                        <c:v>101</c:v>
                      </c:pt>
                      <c:pt idx="449">
                        <c:v>101</c:v>
                      </c:pt>
                      <c:pt idx="450">
                        <c:v>103</c:v>
                      </c:pt>
                      <c:pt idx="451">
                        <c:v>105</c:v>
                      </c:pt>
                      <c:pt idx="452">
                        <c:v>105</c:v>
                      </c:pt>
                      <c:pt idx="453">
                        <c:v>105</c:v>
                      </c:pt>
                      <c:pt idx="454">
                        <c:v>105</c:v>
                      </c:pt>
                      <c:pt idx="455">
                        <c:v>105</c:v>
                      </c:pt>
                      <c:pt idx="456">
                        <c:v>110</c:v>
                      </c:pt>
                      <c:pt idx="457">
                        <c:v>110</c:v>
                      </c:pt>
                      <c:pt idx="458">
                        <c:v>112</c:v>
                      </c:pt>
                      <c:pt idx="459">
                        <c:v>113</c:v>
                      </c:pt>
                      <c:pt idx="460">
                        <c:v>115</c:v>
                      </c:pt>
                      <c:pt idx="461">
                        <c:v>115</c:v>
                      </c:pt>
                      <c:pt idx="462">
                        <c:v>115</c:v>
                      </c:pt>
                      <c:pt idx="463">
                        <c:v>115</c:v>
                      </c:pt>
                      <c:pt idx="464">
                        <c:v>115</c:v>
                      </c:pt>
                      <c:pt idx="465">
                        <c:v>116</c:v>
                      </c:pt>
                      <c:pt idx="466">
                        <c:v>117</c:v>
                      </c:pt>
                      <c:pt idx="467">
                        <c:v>119</c:v>
                      </c:pt>
                      <c:pt idx="468">
                        <c:v>119</c:v>
                      </c:pt>
                      <c:pt idx="469">
                        <c:v>120</c:v>
                      </c:pt>
                      <c:pt idx="470">
                        <c:v>120</c:v>
                      </c:pt>
                      <c:pt idx="471">
                        <c:v>120</c:v>
                      </c:pt>
                      <c:pt idx="472">
                        <c:v>122</c:v>
                      </c:pt>
                      <c:pt idx="473">
                        <c:v>125</c:v>
                      </c:pt>
                      <c:pt idx="474">
                        <c:v>130</c:v>
                      </c:pt>
                      <c:pt idx="475">
                        <c:v>130</c:v>
                      </c:pt>
                      <c:pt idx="476">
                        <c:v>130</c:v>
                      </c:pt>
                      <c:pt idx="477">
                        <c:v>131</c:v>
                      </c:pt>
                      <c:pt idx="478">
                        <c:v>133</c:v>
                      </c:pt>
                      <c:pt idx="479">
                        <c:v>136</c:v>
                      </c:pt>
                      <c:pt idx="480">
                        <c:v>139</c:v>
                      </c:pt>
                      <c:pt idx="481">
                        <c:v>149</c:v>
                      </c:pt>
                      <c:pt idx="482">
                        <c:v>149</c:v>
                      </c:pt>
                      <c:pt idx="483">
                        <c:v>149</c:v>
                      </c:pt>
                      <c:pt idx="484">
                        <c:v>149</c:v>
                      </c:pt>
                      <c:pt idx="485">
                        <c:v>149</c:v>
                      </c:pt>
                      <c:pt idx="486">
                        <c:v>162</c:v>
                      </c:pt>
                      <c:pt idx="487">
                        <c:v>162</c:v>
                      </c:pt>
                      <c:pt idx="488">
                        <c:v>162</c:v>
                      </c:pt>
                      <c:pt idx="489">
                        <c:v>163</c:v>
                      </c:pt>
                      <c:pt idx="490">
                        <c:v>163</c:v>
                      </c:pt>
                      <c:pt idx="491">
                        <c:v>163</c:v>
                      </c:pt>
                      <c:pt idx="492">
                        <c:v>163</c:v>
                      </c:pt>
                      <c:pt idx="493">
                        <c:v>165</c:v>
                      </c:pt>
                      <c:pt idx="494">
                        <c:v>165</c:v>
                      </c:pt>
                      <c:pt idx="495">
                        <c:v>166</c:v>
                      </c:pt>
                      <c:pt idx="496">
                        <c:v>166</c:v>
                      </c:pt>
                      <c:pt idx="497">
                        <c:v>166</c:v>
                      </c:pt>
                      <c:pt idx="498">
                        <c:v>166</c:v>
                      </c:pt>
                      <c:pt idx="499">
                        <c:v>166</c:v>
                      </c:pt>
                      <c:pt idx="500">
                        <c:v>167</c:v>
                      </c:pt>
                      <c:pt idx="501">
                        <c:v>167</c:v>
                      </c:pt>
                      <c:pt idx="502">
                        <c:v>168</c:v>
                      </c:pt>
                      <c:pt idx="503">
                        <c:v>168</c:v>
                      </c:pt>
                      <c:pt idx="504">
                        <c:v>168</c:v>
                      </c:pt>
                      <c:pt idx="505">
                        <c:v>171</c:v>
                      </c:pt>
                      <c:pt idx="506">
                        <c:v>171</c:v>
                      </c:pt>
                      <c:pt idx="507">
                        <c:v>172</c:v>
                      </c:pt>
                      <c:pt idx="508">
                        <c:v>172</c:v>
                      </c:pt>
                      <c:pt idx="509">
                        <c:v>172</c:v>
                      </c:pt>
                      <c:pt idx="510">
                        <c:v>172</c:v>
                      </c:pt>
                      <c:pt idx="511">
                        <c:v>172</c:v>
                      </c:pt>
                      <c:pt idx="512">
                        <c:v>176</c:v>
                      </c:pt>
                      <c:pt idx="513">
                        <c:v>176</c:v>
                      </c:pt>
                      <c:pt idx="514">
                        <c:v>177</c:v>
                      </c:pt>
                      <c:pt idx="515">
                        <c:v>177</c:v>
                      </c:pt>
                      <c:pt idx="516">
                        <c:v>177</c:v>
                      </c:pt>
                      <c:pt idx="517">
                        <c:v>177</c:v>
                      </c:pt>
                      <c:pt idx="518">
                        <c:v>177</c:v>
                      </c:pt>
                      <c:pt idx="519">
                        <c:v>177</c:v>
                      </c:pt>
                      <c:pt idx="520">
                        <c:v>177</c:v>
                      </c:pt>
                      <c:pt idx="521">
                        <c:v>177</c:v>
                      </c:pt>
                      <c:pt idx="522">
                        <c:v>177</c:v>
                      </c:pt>
                      <c:pt idx="523">
                        <c:v>177</c:v>
                      </c:pt>
                      <c:pt idx="524">
                        <c:v>177</c:v>
                      </c:pt>
                      <c:pt idx="525">
                        <c:v>177</c:v>
                      </c:pt>
                      <c:pt idx="526">
                        <c:v>177</c:v>
                      </c:pt>
                      <c:pt idx="527">
                        <c:v>177</c:v>
                      </c:pt>
                      <c:pt idx="528">
                        <c:v>177</c:v>
                      </c:pt>
                      <c:pt idx="529">
                        <c:v>177</c:v>
                      </c:pt>
                      <c:pt idx="530">
                        <c:v>177</c:v>
                      </c:pt>
                      <c:pt idx="531">
                        <c:v>177</c:v>
                      </c:pt>
                      <c:pt idx="532">
                        <c:v>177</c:v>
                      </c:pt>
                      <c:pt idx="533">
                        <c:v>177</c:v>
                      </c:pt>
                      <c:pt idx="534">
                        <c:v>177</c:v>
                      </c:pt>
                      <c:pt idx="535">
                        <c:v>177</c:v>
                      </c:pt>
                      <c:pt idx="536">
                        <c:v>177</c:v>
                      </c:pt>
                      <c:pt idx="537">
                        <c:v>177</c:v>
                      </c:pt>
                      <c:pt idx="538">
                        <c:v>177</c:v>
                      </c:pt>
                      <c:pt idx="539">
                        <c:v>177</c:v>
                      </c:pt>
                      <c:pt idx="540">
                        <c:v>177</c:v>
                      </c:pt>
                      <c:pt idx="541">
                        <c:v>177</c:v>
                      </c:pt>
                      <c:pt idx="542">
                        <c:v>177</c:v>
                      </c:pt>
                      <c:pt idx="543">
                        <c:v>177</c:v>
                      </c:pt>
                      <c:pt idx="544">
                        <c:v>177</c:v>
                      </c:pt>
                      <c:pt idx="545">
                        <c:v>177</c:v>
                      </c:pt>
                      <c:pt idx="546">
                        <c:v>177</c:v>
                      </c:pt>
                      <c:pt idx="547">
                        <c:v>177</c:v>
                      </c:pt>
                      <c:pt idx="548">
                        <c:v>178</c:v>
                      </c:pt>
                      <c:pt idx="549">
                        <c:v>178</c:v>
                      </c:pt>
                      <c:pt idx="550">
                        <c:v>178</c:v>
                      </c:pt>
                      <c:pt idx="551">
                        <c:v>179</c:v>
                      </c:pt>
                      <c:pt idx="552">
                        <c:v>179</c:v>
                      </c:pt>
                      <c:pt idx="553">
                        <c:v>179</c:v>
                      </c:pt>
                      <c:pt idx="554">
                        <c:v>179</c:v>
                      </c:pt>
                      <c:pt idx="555">
                        <c:v>179</c:v>
                      </c:pt>
                      <c:pt idx="556">
                        <c:v>179</c:v>
                      </c:pt>
                      <c:pt idx="557">
                        <c:v>179</c:v>
                      </c:pt>
                      <c:pt idx="558">
                        <c:v>180</c:v>
                      </c:pt>
                      <c:pt idx="559">
                        <c:v>180</c:v>
                      </c:pt>
                      <c:pt idx="560">
                        <c:v>180</c:v>
                      </c:pt>
                      <c:pt idx="561">
                        <c:v>180</c:v>
                      </c:pt>
                      <c:pt idx="562">
                        <c:v>180</c:v>
                      </c:pt>
                      <c:pt idx="563">
                        <c:v>180</c:v>
                      </c:pt>
                      <c:pt idx="564">
                        <c:v>180</c:v>
                      </c:pt>
                      <c:pt idx="565">
                        <c:v>180</c:v>
                      </c:pt>
                      <c:pt idx="566">
                        <c:v>181</c:v>
                      </c:pt>
                      <c:pt idx="567">
                        <c:v>181</c:v>
                      </c:pt>
                      <c:pt idx="568">
                        <c:v>181</c:v>
                      </c:pt>
                      <c:pt idx="569">
                        <c:v>181</c:v>
                      </c:pt>
                      <c:pt idx="570">
                        <c:v>181</c:v>
                      </c:pt>
                      <c:pt idx="571">
                        <c:v>181</c:v>
                      </c:pt>
                      <c:pt idx="572">
                        <c:v>181</c:v>
                      </c:pt>
                      <c:pt idx="573">
                        <c:v>181</c:v>
                      </c:pt>
                      <c:pt idx="574">
                        <c:v>181</c:v>
                      </c:pt>
                      <c:pt idx="575">
                        <c:v>181</c:v>
                      </c:pt>
                      <c:pt idx="576">
                        <c:v>181</c:v>
                      </c:pt>
                      <c:pt idx="577">
                        <c:v>181</c:v>
                      </c:pt>
                      <c:pt idx="578">
                        <c:v>181</c:v>
                      </c:pt>
                      <c:pt idx="579">
                        <c:v>181</c:v>
                      </c:pt>
                      <c:pt idx="580">
                        <c:v>181</c:v>
                      </c:pt>
                      <c:pt idx="581">
                        <c:v>181</c:v>
                      </c:pt>
                      <c:pt idx="582">
                        <c:v>181</c:v>
                      </c:pt>
                      <c:pt idx="583">
                        <c:v>181</c:v>
                      </c:pt>
                      <c:pt idx="584">
                        <c:v>181</c:v>
                      </c:pt>
                      <c:pt idx="585">
                        <c:v>181</c:v>
                      </c:pt>
                      <c:pt idx="586">
                        <c:v>181</c:v>
                      </c:pt>
                      <c:pt idx="587">
                        <c:v>181</c:v>
                      </c:pt>
                      <c:pt idx="588">
                        <c:v>181</c:v>
                      </c:pt>
                      <c:pt idx="589">
                        <c:v>181</c:v>
                      </c:pt>
                      <c:pt idx="590">
                        <c:v>181</c:v>
                      </c:pt>
                      <c:pt idx="591">
                        <c:v>181</c:v>
                      </c:pt>
                      <c:pt idx="592">
                        <c:v>181</c:v>
                      </c:pt>
                      <c:pt idx="593">
                        <c:v>181</c:v>
                      </c:pt>
                      <c:pt idx="594">
                        <c:v>181</c:v>
                      </c:pt>
                      <c:pt idx="595">
                        <c:v>181</c:v>
                      </c:pt>
                      <c:pt idx="596">
                        <c:v>181</c:v>
                      </c:pt>
                      <c:pt idx="597">
                        <c:v>181</c:v>
                      </c:pt>
                      <c:pt idx="598">
                        <c:v>181</c:v>
                      </c:pt>
                      <c:pt idx="599">
                        <c:v>181</c:v>
                      </c:pt>
                      <c:pt idx="600">
                        <c:v>181</c:v>
                      </c:pt>
                      <c:pt idx="601">
                        <c:v>181</c:v>
                      </c:pt>
                      <c:pt idx="602">
                        <c:v>181</c:v>
                      </c:pt>
                      <c:pt idx="603">
                        <c:v>181</c:v>
                      </c:pt>
                      <c:pt idx="604">
                        <c:v>181</c:v>
                      </c:pt>
                      <c:pt idx="605">
                        <c:v>181</c:v>
                      </c:pt>
                      <c:pt idx="606">
                        <c:v>181</c:v>
                      </c:pt>
                      <c:pt idx="607">
                        <c:v>181</c:v>
                      </c:pt>
                      <c:pt idx="608">
                        <c:v>181</c:v>
                      </c:pt>
                      <c:pt idx="609">
                        <c:v>181</c:v>
                      </c:pt>
                      <c:pt idx="610">
                        <c:v>181</c:v>
                      </c:pt>
                      <c:pt idx="611">
                        <c:v>181</c:v>
                      </c:pt>
                      <c:pt idx="612">
                        <c:v>181</c:v>
                      </c:pt>
                      <c:pt idx="613">
                        <c:v>181</c:v>
                      </c:pt>
                      <c:pt idx="614">
                        <c:v>181</c:v>
                      </c:pt>
                      <c:pt idx="615">
                        <c:v>181</c:v>
                      </c:pt>
                      <c:pt idx="616">
                        <c:v>181</c:v>
                      </c:pt>
                      <c:pt idx="617">
                        <c:v>181</c:v>
                      </c:pt>
                      <c:pt idx="618">
                        <c:v>181</c:v>
                      </c:pt>
                      <c:pt idx="619">
                        <c:v>181</c:v>
                      </c:pt>
                      <c:pt idx="620">
                        <c:v>182</c:v>
                      </c:pt>
                      <c:pt idx="621">
                        <c:v>182</c:v>
                      </c:pt>
                      <c:pt idx="622">
                        <c:v>182</c:v>
                      </c:pt>
                      <c:pt idx="623">
                        <c:v>182</c:v>
                      </c:pt>
                      <c:pt idx="624">
                        <c:v>182</c:v>
                      </c:pt>
                      <c:pt idx="625">
                        <c:v>182</c:v>
                      </c:pt>
                      <c:pt idx="626">
                        <c:v>182</c:v>
                      </c:pt>
                      <c:pt idx="627">
                        <c:v>182</c:v>
                      </c:pt>
                      <c:pt idx="628">
                        <c:v>182</c:v>
                      </c:pt>
                      <c:pt idx="629">
                        <c:v>182</c:v>
                      </c:pt>
                      <c:pt idx="630">
                        <c:v>182</c:v>
                      </c:pt>
                      <c:pt idx="631">
                        <c:v>182</c:v>
                      </c:pt>
                      <c:pt idx="632">
                        <c:v>182</c:v>
                      </c:pt>
                      <c:pt idx="633">
                        <c:v>182</c:v>
                      </c:pt>
                      <c:pt idx="634">
                        <c:v>182</c:v>
                      </c:pt>
                      <c:pt idx="635">
                        <c:v>182</c:v>
                      </c:pt>
                      <c:pt idx="636">
                        <c:v>182</c:v>
                      </c:pt>
                      <c:pt idx="637">
                        <c:v>182</c:v>
                      </c:pt>
                      <c:pt idx="638">
                        <c:v>182</c:v>
                      </c:pt>
                      <c:pt idx="639">
                        <c:v>182</c:v>
                      </c:pt>
                      <c:pt idx="640">
                        <c:v>182</c:v>
                      </c:pt>
                      <c:pt idx="641">
                        <c:v>182</c:v>
                      </c:pt>
                      <c:pt idx="642">
                        <c:v>182</c:v>
                      </c:pt>
                      <c:pt idx="643">
                        <c:v>182</c:v>
                      </c:pt>
                      <c:pt idx="644">
                        <c:v>182</c:v>
                      </c:pt>
                      <c:pt idx="645">
                        <c:v>182</c:v>
                      </c:pt>
                      <c:pt idx="646">
                        <c:v>182</c:v>
                      </c:pt>
                      <c:pt idx="647">
                        <c:v>182</c:v>
                      </c:pt>
                      <c:pt idx="648">
                        <c:v>182</c:v>
                      </c:pt>
                      <c:pt idx="649">
                        <c:v>182</c:v>
                      </c:pt>
                      <c:pt idx="650">
                        <c:v>182</c:v>
                      </c:pt>
                      <c:pt idx="651">
                        <c:v>182</c:v>
                      </c:pt>
                      <c:pt idx="652">
                        <c:v>182</c:v>
                      </c:pt>
                      <c:pt idx="653">
                        <c:v>182</c:v>
                      </c:pt>
                      <c:pt idx="654">
                        <c:v>182</c:v>
                      </c:pt>
                      <c:pt idx="655">
                        <c:v>182</c:v>
                      </c:pt>
                      <c:pt idx="656">
                        <c:v>182</c:v>
                      </c:pt>
                      <c:pt idx="657">
                        <c:v>182</c:v>
                      </c:pt>
                      <c:pt idx="658">
                        <c:v>182</c:v>
                      </c:pt>
                      <c:pt idx="659">
                        <c:v>182</c:v>
                      </c:pt>
                      <c:pt idx="660">
                        <c:v>182</c:v>
                      </c:pt>
                      <c:pt idx="661">
                        <c:v>182</c:v>
                      </c:pt>
                      <c:pt idx="662">
                        <c:v>182</c:v>
                      </c:pt>
                      <c:pt idx="663">
                        <c:v>182</c:v>
                      </c:pt>
                      <c:pt idx="664">
                        <c:v>182</c:v>
                      </c:pt>
                      <c:pt idx="665">
                        <c:v>182</c:v>
                      </c:pt>
                      <c:pt idx="666">
                        <c:v>182</c:v>
                      </c:pt>
                      <c:pt idx="667">
                        <c:v>182</c:v>
                      </c:pt>
                      <c:pt idx="668">
                        <c:v>182</c:v>
                      </c:pt>
                      <c:pt idx="669">
                        <c:v>182</c:v>
                      </c:pt>
                      <c:pt idx="670">
                        <c:v>182</c:v>
                      </c:pt>
                      <c:pt idx="671">
                        <c:v>182</c:v>
                      </c:pt>
                      <c:pt idx="672">
                        <c:v>182</c:v>
                      </c:pt>
                      <c:pt idx="673">
                        <c:v>183</c:v>
                      </c:pt>
                      <c:pt idx="674">
                        <c:v>183</c:v>
                      </c:pt>
                      <c:pt idx="675">
                        <c:v>183</c:v>
                      </c:pt>
                      <c:pt idx="676">
                        <c:v>183</c:v>
                      </c:pt>
                      <c:pt idx="677">
                        <c:v>183</c:v>
                      </c:pt>
                      <c:pt idx="678">
                        <c:v>183</c:v>
                      </c:pt>
                      <c:pt idx="679">
                        <c:v>183</c:v>
                      </c:pt>
                      <c:pt idx="680">
                        <c:v>183</c:v>
                      </c:pt>
                      <c:pt idx="681">
                        <c:v>184</c:v>
                      </c:pt>
                      <c:pt idx="682">
                        <c:v>186</c:v>
                      </c:pt>
                      <c:pt idx="683">
                        <c:v>186</c:v>
                      </c:pt>
                      <c:pt idx="684">
                        <c:v>186</c:v>
                      </c:pt>
                      <c:pt idx="685">
                        <c:v>186</c:v>
                      </c:pt>
                      <c:pt idx="686">
                        <c:v>186</c:v>
                      </c:pt>
                      <c:pt idx="687">
                        <c:v>186</c:v>
                      </c:pt>
                      <c:pt idx="688">
                        <c:v>186</c:v>
                      </c:pt>
                      <c:pt idx="689">
                        <c:v>186</c:v>
                      </c:pt>
                      <c:pt idx="690">
                        <c:v>186</c:v>
                      </c:pt>
                      <c:pt idx="691">
                        <c:v>186</c:v>
                      </c:pt>
                      <c:pt idx="692">
                        <c:v>186</c:v>
                      </c:pt>
                      <c:pt idx="693">
                        <c:v>186</c:v>
                      </c:pt>
                      <c:pt idx="694">
                        <c:v>187</c:v>
                      </c:pt>
                      <c:pt idx="695">
                        <c:v>187</c:v>
                      </c:pt>
                      <c:pt idx="696">
                        <c:v>187</c:v>
                      </c:pt>
                      <c:pt idx="697">
                        <c:v>187</c:v>
                      </c:pt>
                      <c:pt idx="698">
                        <c:v>187</c:v>
                      </c:pt>
                      <c:pt idx="699">
                        <c:v>187</c:v>
                      </c:pt>
                      <c:pt idx="700">
                        <c:v>187</c:v>
                      </c:pt>
                      <c:pt idx="701">
                        <c:v>188</c:v>
                      </c:pt>
                      <c:pt idx="702">
                        <c:v>188</c:v>
                      </c:pt>
                      <c:pt idx="703">
                        <c:v>189</c:v>
                      </c:pt>
                      <c:pt idx="704">
                        <c:v>189</c:v>
                      </c:pt>
                      <c:pt idx="705">
                        <c:v>189</c:v>
                      </c:pt>
                      <c:pt idx="706">
                        <c:v>189</c:v>
                      </c:pt>
                      <c:pt idx="707">
                        <c:v>189</c:v>
                      </c:pt>
                      <c:pt idx="708">
                        <c:v>191</c:v>
                      </c:pt>
                      <c:pt idx="709">
                        <c:v>191</c:v>
                      </c:pt>
                      <c:pt idx="710">
                        <c:v>191</c:v>
                      </c:pt>
                      <c:pt idx="711">
                        <c:v>192</c:v>
                      </c:pt>
                      <c:pt idx="712">
                        <c:v>192</c:v>
                      </c:pt>
                      <c:pt idx="713">
                        <c:v>192</c:v>
                      </c:pt>
                      <c:pt idx="714">
                        <c:v>192</c:v>
                      </c:pt>
                      <c:pt idx="715">
                        <c:v>193</c:v>
                      </c:pt>
                      <c:pt idx="716">
                        <c:v>193</c:v>
                      </c:pt>
                      <c:pt idx="717">
                        <c:v>193</c:v>
                      </c:pt>
                      <c:pt idx="718">
                        <c:v>193</c:v>
                      </c:pt>
                      <c:pt idx="719">
                        <c:v>194</c:v>
                      </c:pt>
                      <c:pt idx="720">
                        <c:v>195</c:v>
                      </c:pt>
                      <c:pt idx="721">
                        <c:v>195</c:v>
                      </c:pt>
                      <c:pt idx="722">
                        <c:v>195</c:v>
                      </c:pt>
                      <c:pt idx="723">
                        <c:v>195</c:v>
                      </c:pt>
                      <c:pt idx="724">
                        <c:v>195</c:v>
                      </c:pt>
                      <c:pt idx="725">
                        <c:v>195</c:v>
                      </c:pt>
                      <c:pt idx="726">
                        <c:v>195</c:v>
                      </c:pt>
                      <c:pt idx="727">
                        <c:v>195</c:v>
                      </c:pt>
                      <c:pt idx="728">
                        <c:v>195</c:v>
                      </c:pt>
                      <c:pt idx="729">
                        <c:v>195</c:v>
                      </c:pt>
                      <c:pt idx="730">
                        <c:v>195</c:v>
                      </c:pt>
                      <c:pt idx="731">
                        <c:v>195</c:v>
                      </c:pt>
                      <c:pt idx="732">
                        <c:v>195</c:v>
                      </c:pt>
                      <c:pt idx="733">
                        <c:v>195</c:v>
                      </c:pt>
                      <c:pt idx="734">
                        <c:v>195</c:v>
                      </c:pt>
                      <c:pt idx="735">
                        <c:v>195</c:v>
                      </c:pt>
                      <c:pt idx="736">
                        <c:v>195</c:v>
                      </c:pt>
                      <c:pt idx="737">
                        <c:v>196</c:v>
                      </c:pt>
                      <c:pt idx="738">
                        <c:v>196</c:v>
                      </c:pt>
                      <c:pt idx="739">
                        <c:v>196</c:v>
                      </c:pt>
                      <c:pt idx="740">
                        <c:v>196</c:v>
                      </c:pt>
                      <c:pt idx="741">
                        <c:v>196</c:v>
                      </c:pt>
                      <c:pt idx="742">
                        <c:v>196</c:v>
                      </c:pt>
                      <c:pt idx="743">
                        <c:v>196</c:v>
                      </c:pt>
                      <c:pt idx="744">
                        <c:v>196</c:v>
                      </c:pt>
                      <c:pt idx="745">
                        <c:v>196</c:v>
                      </c:pt>
                      <c:pt idx="746">
                        <c:v>197</c:v>
                      </c:pt>
                      <c:pt idx="747">
                        <c:v>197</c:v>
                      </c:pt>
                      <c:pt idx="748">
                        <c:v>197</c:v>
                      </c:pt>
                      <c:pt idx="749">
                        <c:v>197</c:v>
                      </c:pt>
                      <c:pt idx="750">
                        <c:v>197</c:v>
                      </c:pt>
                      <c:pt idx="751">
                        <c:v>198</c:v>
                      </c:pt>
                      <c:pt idx="752">
                        <c:v>198</c:v>
                      </c:pt>
                      <c:pt idx="753">
                        <c:v>198</c:v>
                      </c:pt>
                      <c:pt idx="754">
                        <c:v>198</c:v>
                      </c:pt>
                      <c:pt idx="755">
                        <c:v>198</c:v>
                      </c:pt>
                      <c:pt idx="756">
                        <c:v>198</c:v>
                      </c:pt>
                      <c:pt idx="757">
                        <c:v>198</c:v>
                      </c:pt>
                      <c:pt idx="758">
                        <c:v>198</c:v>
                      </c:pt>
                      <c:pt idx="759">
                        <c:v>198</c:v>
                      </c:pt>
                      <c:pt idx="760">
                        <c:v>198</c:v>
                      </c:pt>
                      <c:pt idx="761">
                        <c:v>198</c:v>
                      </c:pt>
                      <c:pt idx="762">
                        <c:v>198</c:v>
                      </c:pt>
                      <c:pt idx="763">
                        <c:v>198</c:v>
                      </c:pt>
                      <c:pt idx="764">
                        <c:v>198</c:v>
                      </c:pt>
                      <c:pt idx="765">
                        <c:v>198</c:v>
                      </c:pt>
                      <c:pt idx="766">
                        <c:v>198</c:v>
                      </c:pt>
                      <c:pt idx="767">
                        <c:v>198</c:v>
                      </c:pt>
                      <c:pt idx="768">
                        <c:v>198</c:v>
                      </c:pt>
                      <c:pt idx="769">
                        <c:v>198</c:v>
                      </c:pt>
                      <c:pt idx="770">
                        <c:v>198</c:v>
                      </c:pt>
                      <c:pt idx="771">
                        <c:v>199</c:v>
                      </c:pt>
                      <c:pt idx="772">
                        <c:v>199</c:v>
                      </c:pt>
                      <c:pt idx="773">
                        <c:v>199</c:v>
                      </c:pt>
                      <c:pt idx="774">
                        <c:v>199</c:v>
                      </c:pt>
                      <c:pt idx="775">
                        <c:v>199</c:v>
                      </c:pt>
                      <c:pt idx="776">
                        <c:v>199</c:v>
                      </c:pt>
                      <c:pt idx="777">
                        <c:v>199</c:v>
                      </c:pt>
                      <c:pt idx="778">
                        <c:v>199</c:v>
                      </c:pt>
                      <c:pt idx="779">
                        <c:v>199</c:v>
                      </c:pt>
                      <c:pt idx="780">
                        <c:v>199</c:v>
                      </c:pt>
                      <c:pt idx="781">
                        <c:v>199</c:v>
                      </c:pt>
                      <c:pt idx="782">
                        <c:v>199</c:v>
                      </c:pt>
                      <c:pt idx="783">
                        <c:v>199</c:v>
                      </c:pt>
                      <c:pt idx="784">
                        <c:v>199</c:v>
                      </c:pt>
                      <c:pt idx="785">
                        <c:v>199</c:v>
                      </c:pt>
                      <c:pt idx="786">
                        <c:v>199</c:v>
                      </c:pt>
                      <c:pt idx="787">
                        <c:v>199</c:v>
                      </c:pt>
                      <c:pt idx="788">
                        <c:v>199</c:v>
                      </c:pt>
                      <c:pt idx="789">
                        <c:v>199</c:v>
                      </c:pt>
                      <c:pt idx="790">
                        <c:v>199</c:v>
                      </c:pt>
                      <c:pt idx="791">
                        <c:v>199</c:v>
                      </c:pt>
                      <c:pt idx="792">
                        <c:v>199</c:v>
                      </c:pt>
                      <c:pt idx="793">
                        <c:v>199</c:v>
                      </c:pt>
                      <c:pt idx="794">
                        <c:v>199</c:v>
                      </c:pt>
                      <c:pt idx="795">
                        <c:v>199</c:v>
                      </c:pt>
                      <c:pt idx="796">
                        <c:v>199</c:v>
                      </c:pt>
                      <c:pt idx="797">
                        <c:v>199</c:v>
                      </c:pt>
                      <c:pt idx="798">
                        <c:v>199</c:v>
                      </c:pt>
                      <c:pt idx="799">
                        <c:v>201</c:v>
                      </c:pt>
                      <c:pt idx="800">
                        <c:v>202</c:v>
                      </c:pt>
                      <c:pt idx="801">
                        <c:v>203</c:v>
                      </c:pt>
                      <c:pt idx="802">
                        <c:v>206</c:v>
                      </c:pt>
                      <c:pt idx="803">
                        <c:v>206</c:v>
                      </c:pt>
                      <c:pt idx="804">
                        <c:v>206</c:v>
                      </c:pt>
                      <c:pt idx="805">
                        <c:v>207</c:v>
                      </c:pt>
                      <c:pt idx="806">
                        <c:v>208</c:v>
                      </c:pt>
                      <c:pt idx="807">
                        <c:v>209</c:v>
                      </c:pt>
                      <c:pt idx="808">
                        <c:v>210</c:v>
                      </c:pt>
                      <c:pt idx="809">
                        <c:v>210</c:v>
                      </c:pt>
                      <c:pt idx="810">
                        <c:v>216</c:v>
                      </c:pt>
                      <c:pt idx="811">
                        <c:v>217</c:v>
                      </c:pt>
                      <c:pt idx="812">
                        <c:v>217</c:v>
                      </c:pt>
                      <c:pt idx="813">
                        <c:v>219</c:v>
                      </c:pt>
                      <c:pt idx="814">
                        <c:v>220</c:v>
                      </c:pt>
                      <c:pt idx="815">
                        <c:v>222</c:v>
                      </c:pt>
                      <c:pt idx="816">
                        <c:v>223</c:v>
                      </c:pt>
                      <c:pt idx="817">
                        <c:v>224</c:v>
                      </c:pt>
                      <c:pt idx="818">
                        <c:v>224</c:v>
                      </c:pt>
                      <c:pt idx="819">
                        <c:v>224</c:v>
                      </c:pt>
                      <c:pt idx="820">
                        <c:v>227</c:v>
                      </c:pt>
                      <c:pt idx="821">
                        <c:v>227</c:v>
                      </c:pt>
                      <c:pt idx="822">
                        <c:v>229</c:v>
                      </c:pt>
                      <c:pt idx="823">
                        <c:v>236</c:v>
                      </c:pt>
                      <c:pt idx="824">
                        <c:v>239</c:v>
                      </c:pt>
                      <c:pt idx="825">
                        <c:v>239</c:v>
                      </c:pt>
                      <c:pt idx="826">
                        <c:v>239</c:v>
                      </c:pt>
                      <c:pt idx="827">
                        <c:v>251</c:v>
                      </c:pt>
                      <c:pt idx="828">
                        <c:v>264</c:v>
                      </c:pt>
                      <c:pt idx="829">
                        <c:v>293</c:v>
                      </c:pt>
                      <c:pt idx="830">
                        <c:v>294</c:v>
                      </c:pt>
                      <c:pt idx="831">
                        <c:v>296</c:v>
                      </c:pt>
                      <c:pt idx="832">
                        <c:v>297</c:v>
                      </c:pt>
                      <c:pt idx="833">
                        <c:v>297</c:v>
                      </c:pt>
                      <c:pt idx="834">
                        <c:v>299</c:v>
                      </c:pt>
                      <c:pt idx="835">
                        <c:v>299</c:v>
                      </c:pt>
                      <c:pt idx="836">
                        <c:v>301</c:v>
                      </c:pt>
                      <c:pt idx="837">
                        <c:v>301</c:v>
                      </c:pt>
                      <c:pt idx="838">
                        <c:v>301</c:v>
                      </c:pt>
                      <c:pt idx="839">
                        <c:v>302</c:v>
                      </c:pt>
                      <c:pt idx="840">
                        <c:v>302</c:v>
                      </c:pt>
                      <c:pt idx="841">
                        <c:v>302</c:v>
                      </c:pt>
                      <c:pt idx="842">
                        <c:v>304</c:v>
                      </c:pt>
                      <c:pt idx="843">
                        <c:v>304</c:v>
                      </c:pt>
                      <c:pt idx="844">
                        <c:v>304</c:v>
                      </c:pt>
                      <c:pt idx="845">
                        <c:v>305</c:v>
                      </c:pt>
                      <c:pt idx="846">
                        <c:v>305</c:v>
                      </c:pt>
                      <c:pt idx="847">
                        <c:v>305</c:v>
                      </c:pt>
                      <c:pt idx="848">
                        <c:v>305</c:v>
                      </c:pt>
                      <c:pt idx="849">
                        <c:v>309</c:v>
                      </c:pt>
                      <c:pt idx="850">
                        <c:v>309</c:v>
                      </c:pt>
                      <c:pt idx="851">
                        <c:v>309</c:v>
                      </c:pt>
                      <c:pt idx="852">
                        <c:v>309</c:v>
                      </c:pt>
                      <c:pt idx="853">
                        <c:v>309</c:v>
                      </c:pt>
                      <c:pt idx="854">
                        <c:v>309</c:v>
                      </c:pt>
                      <c:pt idx="855">
                        <c:v>309</c:v>
                      </c:pt>
                      <c:pt idx="856">
                        <c:v>309</c:v>
                      </c:pt>
                      <c:pt idx="857">
                        <c:v>310</c:v>
                      </c:pt>
                      <c:pt idx="858">
                        <c:v>310</c:v>
                      </c:pt>
                      <c:pt idx="859">
                        <c:v>310</c:v>
                      </c:pt>
                      <c:pt idx="860">
                        <c:v>310</c:v>
                      </c:pt>
                      <c:pt idx="861">
                        <c:v>310</c:v>
                      </c:pt>
                      <c:pt idx="862">
                        <c:v>310</c:v>
                      </c:pt>
                      <c:pt idx="863">
                        <c:v>310</c:v>
                      </c:pt>
                      <c:pt idx="864">
                        <c:v>310</c:v>
                      </c:pt>
                      <c:pt idx="865">
                        <c:v>310</c:v>
                      </c:pt>
                      <c:pt idx="866">
                        <c:v>310</c:v>
                      </c:pt>
                      <c:pt idx="867">
                        <c:v>310</c:v>
                      </c:pt>
                      <c:pt idx="868">
                        <c:v>310</c:v>
                      </c:pt>
                      <c:pt idx="869">
                        <c:v>310</c:v>
                      </c:pt>
                      <c:pt idx="870">
                        <c:v>310</c:v>
                      </c:pt>
                      <c:pt idx="871">
                        <c:v>310</c:v>
                      </c:pt>
                      <c:pt idx="872">
                        <c:v>311</c:v>
                      </c:pt>
                      <c:pt idx="873">
                        <c:v>312</c:v>
                      </c:pt>
                      <c:pt idx="874">
                        <c:v>312</c:v>
                      </c:pt>
                      <c:pt idx="875">
                        <c:v>312</c:v>
                      </c:pt>
                      <c:pt idx="876">
                        <c:v>313</c:v>
                      </c:pt>
                      <c:pt idx="877">
                        <c:v>313</c:v>
                      </c:pt>
                      <c:pt idx="878">
                        <c:v>313</c:v>
                      </c:pt>
                      <c:pt idx="879">
                        <c:v>313</c:v>
                      </c:pt>
                      <c:pt idx="880">
                        <c:v>314</c:v>
                      </c:pt>
                      <c:pt idx="881">
                        <c:v>314</c:v>
                      </c:pt>
                      <c:pt idx="882">
                        <c:v>314</c:v>
                      </c:pt>
                      <c:pt idx="883">
                        <c:v>314</c:v>
                      </c:pt>
                      <c:pt idx="884">
                        <c:v>314</c:v>
                      </c:pt>
                      <c:pt idx="885">
                        <c:v>314</c:v>
                      </c:pt>
                      <c:pt idx="886">
                        <c:v>314</c:v>
                      </c:pt>
                      <c:pt idx="887">
                        <c:v>314</c:v>
                      </c:pt>
                      <c:pt idx="888">
                        <c:v>314</c:v>
                      </c:pt>
                      <c:pt idx="889">
                        <c:v>314</c:v>
                      </c:pt>
                      <c:pt idx="890">
                        <c:v>315</c:v>
                      </c:pt>
                      <c:pt idx="891">
                        <c:v>317</c:v>
                      </c:pt>
                      <c:pt idx="892">
                        <c:v>317</c:v>
                      </c:pt>
                      <c:pt idx="893">
                        <c:v>317</c:v>
                      </c:pt>
                      <c:pt idx="894">
                        <c:v>318</c:v>
                      </c:pt>
                      <c:pt idx="895">
                        <c:v>318</c:v>
                      </c:pt>
                      <c:pt idx="896">
                        <c:v>318</c:v>
                      </c:pt>
                      <c:pt idx="897">
                        <c:v>319</c:v>
                      </c:pt>
                      <c:pt idx="898">
                        <c:v>322</c:v>
                      </c:pt>
                      <c:pt idx="899">
                        <c:v>324</c:v>
                      </c:pt>
                      <c:pt idx="900">
                        <c:v>324</c:v>
                      </c:pt>
                      <c:pt idx="901">
                        <c:v>324</c:v>
                      </c:pt>
                      <c:pt idx="902">
                        <c:v>324</c:v>
                      </c:pt>
                      <c:pt idx="903">
                        <c:v>324</c:v>
                      </c:pt>
                      <c:pt idx="904">
                        <c:v>324</c:v>
                      </c:pt>
                      <c:pt idx="905">
                        <c:v>325</c:v>
                      </c:pt>
                      <c:pt idx="906">
                        <c:v>325</c:v>
                      </c:pt>
                      <c:pt idx="907">
                        <c:v>326</c:v>
                      </c:pt>
                      <c:pt idx="908">
                        <c:v>326</c:v>
                      </c:pt>
                      <c:pt idx="909">
                        <c:v>327</c:v>
                      </c:pt>
                      <c:pt idx="910">
                        <c:v>327</c:v>
                      </c:pt>
                      <c:pt idx="911">
                        <c:v>329</c:v>
                      </c:pt>
                      <c:pt idx="912">
                        <c:v>329</c:v>
                      </c:pt>
                      <c:pt idx="913">
                        <c:v>329</c:v>
                      </c:pt>
                      <c:pt idx="914">
                        <c:v>329</c:v>
                      </c:pt>
                      <c:pt idx="915">
                        <c:v>330</c:v>
                      </c:pt>
                      <c:pt idx="916">
                        <c:v>331</c:v>
                      </c:pt>
                      <c:pt idx="917">
                        <c:v>331</c:v>
                      </c:pt>
                      <c:pt idx="918">
                        <c:v>332</c:v>
                      </c:pt>
                      <c:pt idx="919">
                        <c:v>332</c:v>
                      </c:pt>
                      <c:pt idx="920">
                        <c:v>333</c:v>
                      </c:pt>
                      <c:pt idx="921">
                        <c:v>333</c:v>
                      </c:pt>
                      <c:pt idx="922">
                        <c:v>334</c:v>
                      </c:pt>
                      <c:pt idx="923">
                        <c:v>334</c:v>
                      </c:pt>
                      <c:pt idx="924">
                        <c:v>334</c:v>
                      </c:pt>
                      <c:pt idx="925">
                        <c:v>334</c:v>
                      </c:pt>
                      <c:pt idx="926">
                        <c:v>334</c:v>
                      </c:pt>
                      <c:pt idx="927">
                        <c:v>334</c:v>
                      </c:pt>
                      <c:pt idx="928">
                        <c:v>334</c:v>
                      </c:pt>
                      <c:pt idx="929">
                        <c:v>334</c:v>
                      </c:pt>
                      <c:pt idx="930">
                        <c:v>334</c:v>
                      </c:pt>
                      <c:pt idx="931">
                        <c:v>334</c:v>
                      </c:pt>
                      <c:pt idx="932">
                        <c:v>334</c:v>
                      </c:pt>
                      <c:pt idx="933">
                        <c:v>335</c:v>
                      </c:pt>
                      <c:pt idx="934">
                        <c:v>335</c:v>
                      </c:pt>
                      <c:pt idx="935">
                        <c:v>337</c:v>
                      </c:pt>
                      <c:pt idx="936">
                        <c:v>338</c:v>
                      </c:pt>
                      <c:pt idx="937">
                        <c:v>338</c:v>
                      </c:pt>
                      <c:pt idx="938">
                        <c:v>338</c:v>
                      </c:pt>
                      <c:pt idx="939">
                        <c:v>339</c:v>
                      </c:pt>
                      <c:pt idx="940">
                        <c:v>339</c:v>
                      </c:pt>
                      <c:pt idx="941">
                        <c:v>340</c:v>
                      </c:pt>
                      <c:pt idx="942">
                        <c:v>345</c:v>
                      </c:pt>
                      <c:pt idx="943">
                        <c:v>346</c:v>
                      </c:pt>
                      <c:pt idx="944">
                        <c:v>346</c:v>
                      </c:pt>
                      <c:pt idx="945">
                        <c:v>346</c:v>
                      </c:pt>
                      <c:pt idx="946">
                        <c:v>355</c:v>
                      </c:pt>
                      <c:pt idx="947">
                        <c:v>368</c:v>
                      </c:pt>
                      <c:pt idx="948">
                        <c:v>371</c:v>
                      </c:pt>
                      <c:pt idx="949">
                        <c:v>372</c:v>
                      </c:pt>
                      <c:pt idx="950">
                        <c:v>373</c:v>
                      </c:pt>
                      <c:pt idx="951">
                        <c:v>373</c:v>
                      </c:pt>
                      <c:pt idx="952">
                        <c:v>373</c:v>
                      </c:pt>
                      <c:pt idx="953">
                        <c:v>373</c:v>
                      </c:pt>
                      <c:pt idx="954">
                        <c:v>373</c:v>
                      </c:pt>
                      <c:pt idx="955">
                        <c:v>374</c:v>
                      </c:pt>
                      <c:pt idx="956">
                        <c:v>374</c:v>
                      </c:pt>
                      <c:pt idx="957">
                        <c:v>374</c:v>
                      </c:pt>
                      <c:pt idx="958">
                        <c:v>374</c:v>
                      </c:pt>
                      <c:pt idx="959">
                        <c:v>374</c:v>
                      </c:pt>
                      <c:pt idx="960">
                        <c:v>375</c:v>
                      </c:pt>
                      <c:pt idx="961">
                        <c:v>375</c:v>
                      </c:pt>
                      <c:pt idx="962">
                        <c:v>375</c:v>
                      </c:pt>
                      <c:pt idx="963">
                        <c:v>375</c:v>
                      </c:pt>
                      <c:pt idx="964">
                        <c:v>375</c:v>
                      </c:pt>
                      <c:pt idx="965">
                        <c:v>375</c:v>
                      </c:pt>
                      <c:pt idx="966">
                        <c:v>375</c:v>
                      </c:pt>
                      <c:pt idx="967">
                        <c:v>375</c:v>
                      </c:pt>
                      <c:pt idx="968">
                        <c:v>375</c:v>
                      </c:pt>
                      <c:pt idx="969">
                        <c:v>375</c:v>
                      </c:pt>
                      <c:pt idx="970">
                        <c:v>375</c:v>
                      </c:pt>
                      <c:pt idx="971">
                        <c:v>376</c:v>
                      </c:pt>
                      <c:pt idx="972">
                        <c:v>376</c:v>
                      </c:pt>
                      <c:pt idx="973">
                        <c:v>376</c:v>
                      </c:pt>
                      <c:pt idx="974">
                        <c:v>376</c:v>
                      </c:pt>
                      <c:pt idx="975">
                        <c:v>376</c:v>
                      </c:pt>
                      <c:pt idx="976">
                        <c:v>376</c:v>
                      </c:pt>
                      <c:pt idx="977">
                        <c:v>376</c:v>
                      </c:pt>
                      <c:pt idx="978">
                        <c:v>376</c:v>
                      </c:pt>
                      <c:pt idx="979">
                        <c:v>376</c:v>
                      </c:pt>
                      <c:pt idx="980">
                        <c:v>376</c:v>
                      </c:pt>
                      <c:pt idx="981">
                        <c:v>376</c:v>
                      </c:pt>
                      <c:pt idx="982">
                        <c:v>376</c:v>
                      </c:pt>
                      <c:pt idx="983">
                        <c:v>376</c:v>
                      </c:pt>
                      <c:pt idx="984">
                        <c:v>376</c:v>
                      </c:pt>
                      <c:pt idx="985">
                        <c:v>377</c:v>
                      </c:pt>
                      <c:pt idx="986">
                        <c:v>377</c:v>
                      </c:pt>
                      <c:pt idx="987">
                        <c:v>377</c:v>
                      </c:pt>
                      <c:pt idx="988">
                        <c:v>377</c:v>
                      </c:pt>
                      <c:pt idx="989">
                        <c:v>377</c:v>
                      </c:pt>
                      <c:pt idx="990">
                        <c:v>377</c:v>
                      </c:pt>
                      <c:pt idx="991">
                        <c:v>377</c:v>
                      </c:pt>
                      <c:pt idx="992">
                        <c:v>377</c:v>
                      </c:pt>
                      <c:pt idx="993">
                        <c:v>377</c:v>
                      </c:pt>
                      <c:pt idx="994">
                        <c:v>377</c:v>
                      </c:pt>
                      <c:pt idx="995">
                        <c:v>377</c:v>
                      </c:pt>
                      <c:pt idx="996">
                        <c:v>378</c:v>
                      </c:pt>
                      <c:pt idx="997">
                        <c:v>378</c:v>
                      </c:pt>
                      <c:pt idx="998">
                        <c:v>378</c:v>
                      </c:pt>
                      <c:pt idx="999">
                        <c:v>379</c:v>
                      </c:pt>
                      <c:pt idx="1000">
                        <c:v>379</c:v>
                      </c:pt>
                      <c:pt idx="1001">
                        <c:v>379</c:v>
                      </c:pt>
                      <c:pt idx="1002">
                        <c:v>381</c:v>
                      </c:pt>
                      <c:pt idx="1003">
                        <c:v>384</c:v>
                      </c:pt>
                      <c:pt idx="1004">
                        <c:v>385</c:v>
                      </c:pt>
                      <c:pt idx="1005">
                        <c:v>385</c:v>
                      </c:pt>
                      <c:pt idx="1006">
                        <c:v>386</c:v>
                      </c:pt>
                      <c:pt idx="1007">
                        <c:v>386</c:v>
                      </c:pt>
                      <c:pt idx="1008">
                        <c:v>386</c:v>
                      </c:pt>
                      <c:pt idx="1009">
                        <c:v>388</c:v>
                      </c:pt>
                      <c:pt idx="1010">
                        <c:v>388</c:v>
                      </c:pt>
                      <c:pt idx="1011">
                        <c:v>391</c:v>
                      </c:pt>
                      <c:pt idx="1012">
                        <c:v>392</c:v>
                      </c:pt>
                      <c:pt idx="1013">
                        <c:v>393</c:v>
                      </c:pt>
                      <c:pt idx="1014">
                        <c:v>393</c:v>
                      </c:pt>
                      <c:pt idx="1015">
                        <c:v>393</c:v>
                      </c:pt>
                      <c:pt idx="1016">
                        <c:v>395</c:v>
                      </c:pt>
                      <c:pt idx="1017">
                        <c:v>396</c:v>
                      </c:pt>
                      <c:pt idx="1018">
                        <c:v>396</c:v>
                      </c:pt>
                      <c:pt idx="1019">
                        <c:v>396</c:v>
                      </c:pt>
                      <c:pt idx="1020">
                        <c:v>397</c:v>
                      </c:pt>
                      <c:pt idx="1021">
                        <c:v>397</c:v>
                      </c:pt>
                      <c:pt idx="1022">
                        <c:v>397</c:v>
                      </c:pt>
                      <c:pt idx="1023">
                        <c:v>397</c:v>
                      </c:pt>
                      <c:pt idx="1024">
                        <c:v>397</c:v>
                      </c:pt>
                      <c:pt idx="1025">
                        <c:v>397</c:v>
                      </c:pt>
                      <c:pt idx="1026">
                        <c:v>397</c:v>
                      </c:pt>
                      <c:pt idx="1027">
                        <c:v>397</c:v>
                      </c:pt>
                      <c:pt idx="1028">
                        <c:v>397</c:v>
                      </c:pt>
                      <c:pt idx="1029">
                        <c:v>397</c:v>
                      </c:pt>
                      <c:pt idx="1030">
                        <c:v>398</c:v>
                      </c:pt>
                      <c:pt idx="1031">
                        <c:v>398</c:v>
                      </c:pt>
                      <c:pt idx="1032">
                        <c:v>398</c:v>
                      </c:pt>
                      <c:pt idx="1033">
                        <c:v>398</c:v>
                      </c:pt>
                      <c:pt idx="1034">
                        <c:v>398</c:v>
                      </c:pt>
                      <c:pt idx="1035">
                        <c:v>398</c:v>
                      </c:pt>
                      <c:pt idx="1036">
                        <c:v>398</c:v>
                      </c:pt>
                      <c:pt idx="1037">
                        <c:v>398</c:v>
                      </c:pt>
                      <c:pt idx="1038">
                        <c:v>398</c:v>
                      </c:pt>
                      <c:pt idx="1039">
                        <c:v>398</c:v>
                      </c:pt>
                      <c:pt idx="1040">
                        <c:v>398</c:v>
                      </c:pt>
                      <c:pt idx="1041">
                        <c:v>398</c:v>
                      </c:pt>
                      <c:pt idx="1042">
                        <c:v>398</c:v>
                      </c:pt>
                      <c:pt idx="1043">
                        <c:v>398</c:v>
                      </c:pt>
                      <c:pt idx="1044">
                        <c:v>399</c:v>
                      </c:pt>
                      <c:pt idx="1045">
                        <c:v>399</c:v>
                      </c:pt>
                      <c:pt idx="1046">
                        <c:v>399</c:v>
                      </c:pt>
                      <c:pt idx="1047">
                        <c:v>400</c:v>
                      </c:pt>
                      <c:pt idx="1048">
                        <c:v>400</c:v>
                      </c:pt>
                      <c:pt idx="1049">
                        <c:v>400</c:v>
                      </c:pt>
                      <c:pt idx="1050">
                        <c:v>400</c:v>
                      </c:pt>
                      <c:pt idx="1051">
                        <c:v>400</c:v>
                      </c:pt>
                      <c:pt idx="1052">
                        <c:v>400</c:v>
                      </c:pt>
                      <c:pt idx="1053">
                        <c:v>400</c:v>
                      </c:pt>
                      <c:pt idx="1054">
                        <c:v>400</c:v>
                      </c:pt>
                      <c:pt idx="1055">
                        <c:v>400</c:v>
                      </c:pt>
                      <c:pt idx="1056">
                        <c:v>400</c:v>
                      </c:pt>
                      <c:pt idx="1057">
                        <c:v>400</c:v>
                      </c:pt>
                      <c:pt idx="1058">
                        <c:v>400</c:v>
                      </c:pt>
                      <c:pt idx="1059">
                        <c:v>401</c:v>
                      </c:pt>
                      <c:pt idx="1060">
                        <c:v>401</c:v>
                      </c:pt>
                      <c:pt idx="1061">
                        <c:v>401</c:v>
                      </c:pt>
                      <c:pt idx="1062">
                        <c:v>401</c:v>
                      </c:pt>
                      <c:pt idx="1063">
                        <c:v>401</c:v>
                      </c:pt>
                      <c:pt idx="1064">
                        <c:v>401</c:v>
                      </c:pt>
                      <c:pt idx="1065">
                        <c:v>401</c:v>
                      </c:pt>
                      <c:pt idx="1066">
                        <c:v>401</c:v>
                      </c:pt>
                      <c:pt idx="1067">
                        <c:v>401</c:v>
                      </c:pt>
                      <c:pt idx="1068">
                        <c:v>401</c:v>
                      </c:pt>
                      <c:pt idx="1069">
                        <c:v>401</c:v>
                      </c:pt>
                      <c:pt idx="1070">
                        <c:v>401</c:v>
                      </c:pt>
                      <c:pt idx="1071">
                        <c:v>401</c:v>
                      </c:pt>
                      <c:pt idx="1072">
                        <c:v>402</c:v>
                      </c:pt>
                      <c:pt idx="1073">
                        <c:v>402</c:v>
                      </c:pt>
                      <c:pt idx="1074">
                        <c:v>402</c:v>
                      </c:pt>
                      <c:pt idx="1075">
                        <c:v>402</c:v>
                      </c:pt>
                      <c:pt idx="1076">
                        <c:v>402</c:v>
                      </c:pt>
                      <c:pt idx="1077">
                        <c:v>402</c:v>
                      </c:pt>
                      <c:pt idx="1078">
                        <c:v>402</c:v>
                      </c:pt>
                      <c:pt idx="1079">
                        <c:v>403</c:v>
                      </c:pt>
                      <c:pt idx="1080">
                        <c:v>403</c:v>
                      </c:pt>
                      <c:pt idx="1081">
                        <c:v>403</c:v>
                      </c:pt>
                      <c:pt idx="1082">
                        <c:v>405</c:v>
                      </c:pt>
                      <c:pt idx="1083">
                        <c:v>406</c:v>
                      </c:pt>
                      <c:pt idx="1084">
                        <c:v>406</c:v>
                      </c:pt>
                      <c:pt idx="1085">
                        <c:v>406</c:v>
                      </c:pt>
                      <c:pt idx="1086">
                        <c:v>406</c:v>
                      </c:pt>
                      <c:pt idx="1087">
                        <c:v>406</c:v>
                      </c:pt>
                      <c:pt idx="1088">
                        <c:v>406</c:v>
                      </c:pt>
                      <c:pt idx="1089">
                        <c:v>407</c:v>
                      </c:pt>
                      <c:pt idx="1090">
                        <c:v>407</c:v>
                      </c:pt>
                      <c:pt idx="1091">
                        <c:v>407</c:v>
                      </c:pt>
                      <c:pt idx="1092">
                        <c:v>407</c:v>
                      </c:pt>
                      <c:pt idx="1093">
                        <c:v>407</c:v>
                      </c:pt>
                      <c:pt idx="1094">
                        <c:v>407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5E-4AA2-9221-A785E78CDF4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I.2!$H$3:$H$4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I.2!$H$6:$H$1131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5E-4AA2-9221-A785E78CDF4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I.2!$J$3:$J$4</c15:sqref>
                        </c15:formulaRef>
                      </c:ext>
                    </c:extLst>
                    <c:strCache>
                      <c:ptCount val="2"/>
                      <c:pt idx="0">
                        <c:v>PC Encerrada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I.2!$J$6:$J$1131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10</c:v>
                      </c:pt>
                      <c:pt idx="102">
                        <c:v>10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10</c:v>
                      </c:pt>
                      <c:pt idx="106">
                        <c:v>16</c:v>
                      </c:pt>
                      <c:pt idx="107">
                        <c:v>19</c:v>
                      </c:pt>
                      <c:pt idx="108">
                        <c:v>20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20</c:v>
                      </c:pt>
                      <c:pt idx="112">
                        <c:v>20</c:v>
                      </c:pt>
                      <c:pt idx="113">
                        <c:v>20</c:v>
                      </c:pt>
                      <c:pt idx="114">
                        <c:v>20</c:v>
                      </c:pt>
                      <c:pt idx="115">
                        <c:v>20</c:v>
                      </c:pt>
                      <c:pt idx="116">
                        <c:v>20</c:v>
                      </c:pt>
                      <c:pt idx="117">
                        <c:v>20</c:v>
                      </c:pt>
                      <c:pt idx="118">
                        <c:v>20</c:v>
                      </c:pt>
                      <c:pt idx="119">
                        <c:v>20</c:v>
                      </c:pt>
                      <c:pt idx="120">
                        <c:v>20</c:v>
                      </c:pt>
                      <c:pt idx="121">
                        <c:v>20</c:v>
                      </c:pt>
                      <c:pt idx="122">
                        <c:v>22</c:v>
                      </c:pt>
                      <c:pt idx="123">
                        <c:v>23</c:v>
                      </c:pt>
                      <c:pt idx="124">
                        <c:v>23</c:v>
                      </c:pt>
                      <c:pt idx="125">
                        <c:v>23</c:v>
                      </c:pt>
                      <c:pt idx="126">
                        <c:v>23</c:v>
                      </c:pt>
                      <c:pt idx="127">
                        <c:v>23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24</c:v>
                      </c:pt>
                      <c:pt idx="131">
                        <c:v>25</c:v>
                      </c:pt>
                      <c:pt idx="132">
                        <c:v>25</c:v>
                      </c:pt>
                      <c:pt idx="133">
                        <c:v>25</c:v>
                      </c:pt>
                      <c:pt idx="134">
                        <c:v>26</c:v>
                      </c:pt>
                      <c:pt idx="135">
                        <c:v>26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27</c:v>
                      </c:pt>
                      <c:pt idx="142">
                        <c:v>27</c:v>
                      </c:pt>
                      <c:pt idx="143">
                        <c:v>27</c:v>
                      </c:pt>
                      <c:pt idx="144">
                        <c:v>27</c:v>
                      </c:pt>
                      <c:pt idx="145">
                        <c:v>27</c:v>
                      </c:pt>
                      <c:pt idx="146">
                        <c:v>27</c:v>
                      </c:pt>
                      <c:pt idx="147">
                        <c:v>27</c:v>
                      </c:pt>
                      <c:pt idx="148">
                        <c:v>27</c:v>
                      </c:pt>
                      <c:pt idx="149">
                        <c:v>27</c:v>
                      </c:pt>
                      <c:pt idx="150">
                        <c:v>27</c:v>
                      </c:pt>
                      <c:pt idx="151">
                        <c:v>27</c:v>
                      </c:pt>
                      <c:pt idx="152">
                        <c:v>27</c:v>
                      </c:pt>
                      <c:pt idx="153">
                        <c:v>27</c:v>
                      </c:pt>
                      <c:pt idx="154">
                        <c:v>27</c:v>
                      </c:pt>
                      <c:pt idx="155">
                        <c:v>27</c:v>
                      </c:pt>
                      <c:pt idx="156">
                        <c:v>27</c:v>
                      </c:pt>
                      <c:pt idx="157">
                        <c:v>27</c:v>
                      </c:pt>
                      <c:pt idx="158">
                        <c:v>27</c:v>
                      </c:pt>
                      <c:pt idx="159">
                        <c:v>27</c:v>
                      </c:pt>
                      <c:pt idx="160">
                        <c:v>27</c:v>
                      </c:pt>
                      <c:pt idx="161">
                        <c:v>27</c:v>
                      </c:pt>
                      <c:pt idx="162">
                        <c:v>27</c:v>
                      </c:pt>
                      <c:pt idx="163">
                        <c:v>27</c:v>
                      </c:pt>
                      <c:pt idx="164">
                        <c:v>27</c:v>
                      </c:pt>
                      <c:pt idx="165">
                        <c:v>27</c:v>
                      </c:pt>
                      <c:pt idx="166">
                        <c:v>27</c:v>
                      </c:pt>
                      <c:pt idx="167">
                        <c:v>27</c:v>
                      </c:pt>
                      <c:pt idx="168">
                        <c:v>27</c:v>
                      </c:pt>
                      <c:pt idx="169">
                        <c:v>27</c:v>
                      </c:pt>
                      <c:pt idx="170">
                        <c:v>27</c:v>
                      </c:pt>
                      <c:pt idx="171">
                        <c:v>27</c:v>
                      </c:pt>
                      <c:pt idx="172">
                        <c:v>27</c:v>
                      </c:pt>
                      <c:pt idx="173">
                        <c:v>27</c:v>
                      </c:pt>
                      <c:pt idx="174">
                        <c:v>27</c:v>
                      </c:pt>
                      <c:pt idx="175">
                        <c:v>27</c:v>
                      </c:pt>
                      <c:pt idx="176">
                        <c:v>27</c:v>
                      </c:pt>
                      <c:pt idx="177">
                        <c:v>27</c:v>
                      </c:pt>
                      <c:pt idx="178">
                        <c:v>27</c:v>
                      </c:pt>
                      <c:pt idx="179">
                        <c:v>27</c:v>
                      </c:pt>
                      <c:pt idx="180">
                        <c:v>27</c:v>
                      </c:pt>
                      <c:pt idx="181">
                        <c:v>27</c:v>
                      </c:pt>
                      <c:pt idx="182">
                        <c:v>27</c:v>
                      </c:pt>
                      <c:pt idx="183">
                        <c:v>27</c:v>
                      </c:pt>
                      <c:pt idx="184">
                        <c:v>27</c:v>
                      </c:pt>
                      <c:pt idx="185">
                        <c:v>27</c:v>
                      </c:pt>
                      <c:pt idx="186">
                        <c:v>27</c:v>
                      </c:pt>
                      <c:pt idx="187">
                        <c:v>27</c:v>
                      </c:pt>
                      <c:pt idx="188">
                        <c:v>27</c:v>
                      </c:pt>
                      <c:pt idx="189">
                        <c:v>27</c:v>
                      </c:pt>
                      <c:pt idx="190">
                        <c:v>27</c:v>
                      </c:pt>
                      <c:pt idx="191">
                        <c:v>27</c:v>
                      </c:pt>
                      <c:pt idx="192">
                        <c:v>27</c:v>
                      </c:pt>
                      <c:pt idx="193">
                        <c:v>27</c:v>
                      </c:pt>
                      <c:pt idx="194">
                        <c:v>27</c:v>
                      </c:pt>
                      <c:pt idx="195">
                        <c:v>27</c:v>
                      </c:pt>
                      <c:pt idx="196">
                        <c:v>27</c:v>
                      </c:pt>
                      <c:pt idx="197">
                        <c:v>27</c:v>
                      </c:pt>
                      <c:pt idx="198">
                        <c:v>27</c:v>
                      </c:pt>
                      <c:pt idx="199">
                        <c:v>27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27</c:v>
                      </c:pt>
                      <c:pt idx="203">
                        <c:v>27</c:v>
                      </c:pt>
                      <c:pt idx="204">
                        <c:v>27</c:v>
                      </c:pt>
                      <c:pt idx="205">
                        <c:v>27</c:v>
                      </c:pt>
                      <c:pt idx="206">
                        <c:v>27</c:v>
                      </c:pt>
                      <c:pt idx="207">
                        <c:v>27</c:v>
                      </c:pt>
                      <c:pt idx="208">
                        <c:v>27</c:v>
                      </c:pt>
                      <c:pt idx="209">
                        <c:v>27</c:v>
                      </c:pt>
                      <c:pt idx="210">
                        <c:v>27</c:v>
                      </c:pt>
                      <c:pt idx="211">
                        <c:v>27</c:v>
                      </c:pt>
                      <c:pt idx="212">
                        <c:v>27</c:v>
                      </c:pt>
                      <c:pt idx="213">
                        <c:v>27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27</c:v>
                      </c:pt>
                      <c:pt idx="217">
                        <c:v>27</c:v>
                      </c:pt>
                      <c:pt idx="218">
                        <c:v>27</c:v>
                      </c:pt>
                      <c:pt idx="219">
                        <c:v>27</c:v>
                      </c:pt>
                      <c:pt idx="220">
                        <c:v>27</c:v>
                      </c:pt>
                      <c:pt idx="221">
                        <c:v>27</c:v>
                      </c:pt>
                      <c:pt idx="222">
                        <c:v>27</c:v>
                      </c:pt>
                      <c:pt idx="223">
                        <c:v>27</c:v>
                      </c:pt>
                      <c:pt idx="224">
                        <c:v>27</c:v>
                      </c:pt>
                      <c:pt idx="225">
                        <c:v>27</c:v>
                      </c:pt>
                      <c:pt idx="226">
                        <c:v>27</c:v>
                      </c:pt>
                      <c:pt idx="227">
                        <c:v>27</c:v>
                      </c:pt>
                      <c:pt idx="228">
                        <c:v>27</c:v>
                      </c:pt>
                      <c:pt idx="229">
                        <c:v>27</c:v>
                      </c:pt>
                      <c:pt idx="230">
                        <c:v>27</c:v>
                      </c:pt>
                      <c:pt idx="231">
                        <c:v>27</c:v>
                      </c:pt>
                      <c:pt idx="232">
                        <c:v>27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27</c:v>
                      </c:pt>
                      <c:pt idx="236">
                        <c:v>27</c:v>
                      </c:pt>
                      <c:pt idx="237">
                        <c:v>27</c:v>
                      </c:pt>
                      <c:pt idx="238">
                        <c:v>27</c:v>
                      </c:pt>
                      <c:pt idx="239">
                        <c:v>27</c:v>
                      </c:pt>
                      <c:pt idx="240">
                        <c:v>27</c:v>
                      </c:pt>
                      <c:pt idx="241">
                        <c:v>27</c:v>
                      </c:pt>
                      <c:pt idx="242">
                        <c:v>27</c:v>
                      </c:pt>
                      <c:pt idx="243">
                        <c:v>27</c:v>
                      </c:pt>
                      <c:pt idx="244">
                        <c:v>27</c:v>
                      </c:pt>
                      <c:pt idx="245">
                        <c:v>27</c:v>
                      </c:pt>
                      <c:pt idx="246">
                        <c:v>27</c:v>
                      </c:pt>
                      <c:pt idx="247">
                        <c:v>27</c:v>
                      </c:pt>
                      <c:pt idx="248">
                        <c:v>27</c:v>
                      </c:pt>
                      <c:pt idx="249">
                        <c:v>27</c:v>
                      </c:pt>
                      <c:pt idx="250">
                        <c:v>27</c:v>
                      </c:pt>
                      <c:pt idx="251">
                        <c:v>27</c:v>
                      </c:pt>
                      <c:pt idx="252">
                        <c:v>27</c:v>
                      </c:pt>
                      <c:pt idx="253">
                        <c:v>27</c:v>
                      </c:pt>
                      <c:pt idx="254">
                        <c:v>27</c:v>
                      </c:pt>
                      <c:pt idx="255">
                        <c:v>27</c:v>
                      </c:pt>
                      <c:pt idx="256">
                        <c:v>27</c:v>
                      </c:pt>
                      <c:pt idx="257">
                        <c:v>27</c:v>
                      </c:pt>
                      <c:pt idx="258">
                        <c:v>27</c:v>
                      </c:pt>
                      <c:pt idx="259">
                        <c:v>27</c:v>
                      </c:pt>
                      <c:pt idx="260">
                        <c:v>27</c:v>
                      </c:pt>
                      <c:pt idx="261">
                        <c:v>27</c:v>
                      </c:pt>
                      <c:pt idx="262">
                        <c:v>27</c:v>
                      </c:pt>
                      <c:pt idx="263">
                        <c:v>27</c:v>
                      </c:pt>
                      <c:pt idx="264">
                        <c:v>27</c:v>
                      </c:pt>
                      <c:pt idx="265">
                        <c:v>27</c:v>
                      </c:pt>
                      <c:pt idx="266">
                        <c:v>27</c:v>
                      </c:pt>
                      <c:pt idx="267">
                        <c:v>27</c:v>
                      </c:pt>
                      <c:pt idx="268">
                        <c:v>27</c:v>
                      </c:pt>
                      <c:pt idx="269">
                        <c:v>27</c:v>
                      </c:pt>
                      <c:pt idx="270">
                        <c:v>27</c:v>
                      </c:pt>
                      <c:pt idx="271">
                        <c:v>27</c:v>
                      </c:pt>
                      <c:pt idx="272">
                        <c:v>27</c:v>
                      </c:pt>
                      <c:pt idx="273">
                        <c:v>27</c:v>
                      </c:pt>
                      <c:pt idx="274">
                        <c:v>27</c:v>
                      </c:pt>
                      <c:pt idx="275">
                        <c:v>27</c:v>
                      </c:pt>
                      <c:pt idx="276">
                        <c:v>27</c:v>
                      </c:pt>
                      <c:pt idx="277">
                        <c:v>27</c:v>
                      </c:pt>
                      <c:pt idx="278">
                        <c:v>27</c:v>
                      </c:pt>
                      <c:pt idx="279">
                        <c:v>27</c:v>
                      </c:pt>
                      <c:pt idx="280">
                        <c:v>27</c:v>
                      </c:pt>
                      <c:pt idx="281">
                        <c:v>27</c:v>
                      </c:pt>
                      <c:pt idx="282">
                        <c:v>27</c:v>
                      </c:pt>
                      <c:pt idx="283">
                        <c:v>27</c:v>
                      </c:pt>
                      <c:pt idx="284">
                        <c:v>27</c:v>
                      </c:pt>
                      <c:pt idx="285">
                        <c:v>27</c:v>
                      </c:pt>
                      <c:pt idx="286">
                        <c:v>27</c:v>
                      </c:pt>
                      <c:pt idx="287">
                        <c:v>27</c:v>
                      </c:pt>
                      <c:pt idx="288">
                        <c:v>27</c:v>
                      </c:pt>
                      <c:pt idx="289">
                        <c:v>27</c:v>
                      </c:pt>
                      <c:pt idx="290">
                        <c:v>27</c:v>
                      </c:pt>
                      <c:pt idx="291">
                        <c:v>27</c:v>
                      </c:pt>
                      <c:pt idx="292">
                        <c:v>27</c:v>
                      </c:pt>
                      <c:pt idx="293">
                        <c:v>27</c:v>
                      </c:pt>
                      <c:pt idx="294">
                        <c:v>27</c:v>
                      </c:pt>
                      <c:pt idx="295">
                        <c:v>27</c:v>
                      </c:pt>
                      <c:pt idx="296">
                        <c:v>27</c:v>
                      </c:pt>
                      <c:pt idx="297">
                        <c:v>27</c:v>
                      </c:pt>
                      <c:pt idx="298">
                        <c:v>27</c:v>
                      </c:pt>
                      <c:pt idx="299">
                        <c:v>29</c:v>
                      </c:pt>
                      <c:pt idx="300">
                        <c:v>29</c:v>
                      </c:pt>
                      <c:pt idx="301">
                        <c:v>29</c:v>
                      </c:pt>
                      <c:pt idx="302">
                        <c:v>31</c:v>
                      </c:pt>
                      <c:pt idx="303">
                        <c:v>31</c:v>
                      </c:pt>
                      <c:pt idx="304">
                        <c:v>31</c:v>
                      </c:pt>
                      <c:pt idx="305">
                        <c:v>31</c:v>
                      </c:pt>
                      <c:pt idx="306">
                        <c:v>31</c:v>
                      </c:pt>
                      <c:pt idx="307">
                        <c:v>31</c:v>
                      </c:pt>
                      <c:pt idx="308">
                        <c:v>31</c:v>
                      </c:pt>
                      <c:pt idx="309">
                        <c:v>32</c:v>
                      </c:pt>
                      <c:pt idx="310">
                        <c:v>32</c:v>
                      </c:pt>
                      <c:pt idx="311">
                        <c:v>32</c:v>
                      </c:pt>
                      <c:pt idx="312">
                        <c:v>33</c:v>
                      </c:pt>
                      <c:pt idx="313">
                        <c:v>33</c:v>
                      </c:pt>
                      <c:pt idx="314">
                        <c:v>33</c:v>
                      </c:pt>
                      <c:pt idx="315">
                        <c:v>33</c:v>
                      </c:pt>
                      <c:pt idx="316">
                        <c:v>33</c:v>
                      </c:pt>
                      <c:pt idx="317">
                        <c:v>33</c:v>
                      </c:pt>
                      <c:pt idx="318">
                        <c:v>33</c:v>
                      </c:pt>
                      <c:pt idx="319">
                        <c:v>33</c:v>
                      </c:pt>
                      <c:pt idx="320">
                        <c:v>33</c:v>
                      </c:pt>
                      <c:pt idx="321">
                        <c:v>33</c:v>
                      </c:pt>
                      <c:pt idx="322">
                        <c:v>33</c:v>
                      </c:pt>
                      <c:pt idx="323">
                        <c:v>33</c:v>
                      </c:pt>
                      <c:pt idx="324">
                        <c:v>33</c:v>
                      </c:pt>
                      <c:pt idx="325">
                        <c:v>33</c:v>
                      </c:pt>
                      <c:pt idx="326">
                        <c:v>33</c:v>
                      </c:pt>
                      <c:pt idx="327">
                        <c:v>33</c:v>
                      </c:pt>
                      <c:pt idx="328">
                        <c:v>33</c:v>
                      </c:pt>
                      <c:pt idx="329">
                        <c:v>33</c:v>
                      </c:pt>
                      <c:pt idx="330">
                        <c:v>33</c:v>
                      </c:pt>
                      <c:pt idx="331">
                        <c:v>33</c:v>
                      </c:pt>
                      <c:pt idx="332">
                        <c:v>33</c:v>
                      </c:pt>
                      <c:pt idx="333">
                        <c:v>33</c:v>
                      </c:pt>
                      <c:pt idx="334">
                        <c:v>36</c:v>
                      </c:pt>
                      <c:pt idx="335">
                        <c:v>36</c:v>
                      </c:pt>
                      <c:pt idx="336">
                        <c:v>36</c:v>
                      </c:pt>
                      <c:pt idx="337">
                        <c:v>38</c:v>
                      </c:pt>
                      <c:pt idx="338">
                        <c:v>43</c:v>
                      </c:pt>
                      <c:pt idx="339">
                        <c:v>47</c:v>
                      </c:pt>
                      <c:pt idx="340">
                        <c:v>47</c:v>
                      </c:pt>
                      <c:pt idx="341">
                        <c:v>47</c:v>
                      </c:pt>
                      <c:pt idx="342">
                        <c:v>47</c:v>
                      </c:pt>
                      <c:pt idx="343">
                        <c:v>47</c:v>
                      </c:pt>
                      <c:pt idx="344">
                        <c:v>48</c:v>
                      </c:pt>
                      <c:pt idx="345">
                        <c:v>50</c:v>
                      </c:pt>
                      <c:pt idx="346">
                        <c:v>50</c:v>
                      </c:pt>
                      <c:pt idx="347">
                        <c:v>50</c:v>
                      </c:pt>
                      <c:pt idx="348">
                        <c:v>50</c:v>
                      </c:pt>
                      <c:pt idx="349">
                        <c:v>50</c:v>
                      </c:pt>
                      <c:pt idx="350">
                        <c:v>50</c:v>
                      </c:pt>
                      <c:pt idx="351">
                        <c:v>50</c:v>
                      </c:pt>
                      <c:pt idx="352">
                        <c:v>50</c:v>
                      </c:pt>
                      <c:pt idx="353">
                        <c:v>54</c:v>
                      </c:pt>
                      <c:pt idx="354">
                        <c:v>54</c:v>
                      </c:pt>
                      <c:pt idx="355">
                        <c:v>54</c:v>
                      </c:pt>
                      <c:pt idx="356">
                        <c:v>54</c:v>
                      </c:pt>
                      <c:pt idx="357">
                        <c:v>54</c:v>
                      </c:pt>
                      <c:pt idx="358">
                        <c:v>54</c:v>
                      </c:pt>
                      <c:pt idx="359">
                        <c:v>54</c:v>
                      </c:pt>
                      <c:pt idx="360">
                        <c:v>55</c:v>
                      </c:pt>
                      <c:pt idx="361">
                        <c:v>55</c:v>
                      </c:pt>
                      <c:pt idx="362">
                        <c:v>55</c:v>
                      </c:pt>
                      <c:pt idx="363">
                        <c:v>55</c:v>
                      </c:pt>
                      <c:pt idx="364">
                        <c:v>55</c:v>
                      </c:pt>
                      <c:pt idx="365">
                        <c:v>55</c:v>
                      </c:pt>
                      <c:pt idx="366">
                        <c:v>55</c:v>
                      </c:pt>
                      <c:pt idx="367">
                        <c:v>55</c:v>
                      </c:pt>
                      <c:pt idx="368">
                        <c:v>56</c:v>
                      </c:pt>
                      <c:pt idx="369">
                        <c:v>56</c:v>
                      </c:pt>
                      <c:pt idx="370">
                        <c:v>56</c:v>
                      </c:pt>
                      <c:pt idx="371">
                        <c:v>56</c:v>
                      </c:pt>
                      <c:pt idx="372">
                        <c:v>56</c:v>
                      </c:pt>
                      <c:pt idx="373">
                        <c:v>56</c:v>
                      </c:pt>
                      <c:pt idx="374">
                        <c:v>56</c:v>
                      </c:pt>
                      <c:pt idx="375">
                        <c:v>56</c:v>
                      </c:pt>
                      <c:pt idx="376">
                        <c:v>56</c:v>
                      </c:pt>
                      <c:pt idx="377">
                        <c:v>56</c:v>
                      </c:pt>
                      <c:pt idx="378">
                        <c:v>56</c:v>
                      </c:pt>
                      <c:pt idx="379">
                        <c:v>56</c:v>
                      </c:pt>
                      <c:pt idx="380">
                        <c:v>56</c:v>
                      </c:pt>
                      <c:pt idx="381">
                        <c:v>56</c:v>
                      </c:pt>
                      <c:pt idx="382">
                        <c:v>56</c:v>
                      </c:pt>
                      <c:pt idx="383">
                        <c:v>56</c:v>
                      </c:pt>
                      <c:pt idx="384">
                        <c:v>56</c:v>
                      </c:pt>
                      <c:pt idx="385">
                        <c:v>56</c:v>
                      </c:pt>
                      <c:pt idx="386">
                        <c:v>56</c:v>
                      </c:pt>
                      <c:pt idx="387">
                        <c:v>57</c:v>
                      </c:pt>
                      <c:pt idx="388">
                        <c:v>57</c:v>
                      </c:pt>
                      <c:pt idx="389">
                        <c:v>57</c:v>
                      </c:pt>
                      <c:pt idx="390">
                        <c:v>57</c:v>
                      </c:pt>
                      <c:pt idx="391">
                        <c:v>57</c:v>
                      </c:pt>
                      <c:pt idx="392">
                        <c:v>57</c:v>
                      </c:pt>
                      <c:pt idx="393">
                        <c:v>57</c:v>
                      </c:pt>
                      <c:pt idx="394">
                        <c:v>57</c:v>
                      </c:pt>
                      <c:pt idx="395">
                        <c:v>57</c:v>
                      </c:pt>
                      <c:pt idx="396">
                        <c:v>57</c:v>
                      </c:pt>
                      <c:pt idx="397">
                        <c:v>57</c:v>
                      </c:pt>
                      <c:pt idx="398">
                        <c:v>57</c:v>
                      </c:pt>
                      <c:pt idx="399">
                        <c:v>57</c:v>
                      </c:pt>
                      <c:pt idx="400">
                        <c:v>57</c:v>
                      </c:pt>
                      <c:pt idx="401">
                        <c:v>57</c:v>
                      </c:pt>
                      <c:pt idx="402">
                        <c:v>57</c:v>
                      </c:pt>
                      <c:pt idx="403">
                        <c:v>57</c:v>
                      </c:pt>
                      <c:pt idx="404">
                        <c:v>57</c:v>
                      </c:pt>
                      <c:pt idx="405">
                        <c:v>57</c:v>
                      </c:pt>
                      <c:pt idx="406">
                        <c:v>57</c:v>
                      </c:pt>
                      <c:pt idx="407">
                        <c:v>57</c:v>
                      </c:pt>
                      <c:pt idx="408">
                        <c:v>57</c:v>
                      </c:pt>
                      <c:pt idx="409">
                        <c:v>57</c:v>
                      </c:pt>
                      <c:pt idx="410">
                        <c:v>57</c:v>
                      </c:pt>
                      <c:pt idx="411">
                        <c:v>57</c:v>
                      </c:pt>
                      <c:pt idx="412">
                        <c:v>57</c:v>
                      </c:pt>
                      <c:pt idx="413">
                        <c:v>57</c:v>
                      </c:pt>
                      <c:pt idx="414">
                        <c:v>57</c:v>
                      </c:pt>
                      <c:pt idx="415">
                        <c:v>57</c:v>
                      </c:pt>
                      <c:pt idx="416">
                        <c:v>57</c:v>
                      </c:pt>
                      <c:pt idx="417">
                        <c:v>57</c:v>
                      </c:pt>
                      <c:pt idx="418">
                        <c:v>57</c:v>
                      </c:pt>
                      <c:pt idx="419">
                        <c:v>57</c:v>
                      </c:pt>
                      <c:pt idx="420">
                        <c:v>57</c:v>
                      </c:pt>
                      <c:pt idx="421">
                        <c:v>57</c:v>
                      </c:pt>
                      <c:pt idx="422">
                        <c:v>57</c:v>
                      </c:pt>
                      <c:pt idx="423">
                        <c:v>57</c:v>
                      </c:pt>
                      <c:pt idx="424">
                        <c:v>57</c:v>
                      </c:pt>
                      <c:pt idx="425">
                        <c:v>57</c:v>
                      </c:pt>
                      <c:pt idx="426">
                        <c:v>57</c:v>
                      </c:pt>
                      <c:pt idx="427">
                        <c:v>57</c:v>
                      </c:pt>
                      <c:pt idx="428">
                        <c:v>57</c:v>
                      </c:pt>
                      <c:pt idx="429">
                        <c:v>57</c:v>
                      </c:pt>
                      <c:pt idx="430">
                        <c:v>57</c:v>
                      </c:pt>
                      <c:pt idx="431">
                        <c:v>57</c:v>
                      </c:pt>
                      <c:pt idx="432">
                        <c:v>57</c:v>
                      </c:pt>
                      <c:pt idx="433">
                        <c:v>57</c:v>
                      </c:pt>
                      <c:pt idx="434">
                        <c:v>57</c:v>
                      </c:pt>
                      <c:pt idx="435">
                        <c:v>57</c:v>
                      </c:pt>
                      <c:pt idx="436">
                        <c:v>57</c:v>
                      </c:pt>
                      <c:pt idx="437">
                        <c:v>57</c:v>
                      </c:pt>
                      <c:pt idx="438">
                        <c:v>58</c:v>
                      </c:pt>
                      <c:pt idx="439">
                        <c:v>58</c:v>
                      </c:pt>
                      <c:pt idx="440">
                        <c:v>58</c:v>
                      </c:pt>
                      <c:pt idx="441">
                        <c:v>58</c:v>
                      </c:pt>
                      <c:pt idx="442">
                        <c:v>58</c:v>
                      </c:pt>
                      <c:pt idx="443">
                        <c:v>58</c:v>
                      </c:pt>
                      <c:pt idx="444">
                        <c:v>58</c:v>
                      </c:pt>
                      <c:pt idx="445">
                        <c:v>58</c:v>
                      </c:pt>
                      <c:pt idx="446">
                        <c:v>58</c:v>
                      </c:pt>
                      <c:pt idx="447">
                        <c:v>58</c:v>
                      </c:pt>
                      <c:pt idx="448">
                        <c:v>58</c:v>
                      </c:pt>
                      <c:pt idx="449">
                        <c:v>58</c:v>
                      </c:pt>
                      <c:pt idx="450">
                        <c:v>58</c:v>
                      </c:pt>
                      <c:pt idx="451">
                        <c:v>58</c:v>
                      </c:pt>
                      <c:pt idx="452">
                        <c:v>58</c:v>
                      </c:pt>
                      <c:pt idx="453">
                        <c:v>58</c:v>
                      </c:pt>
                      <c:pt idx="454">
                        <c:v>58</c:v>
                      </c:pt>
                      <c:pt idx="455">
                        <c:v>58</c:v>
                      </c:pt>
                      <c:pt idx="456">
                        <c:v>58</c:v>
                      </c:pt>
                      <c:pt idx="457">
                        <c:v>58</c:v>
                      </c:pt>
                      <c:pt idx="458">
                        <c:v>58</c:v>
                      </c:pt>
                      <c:pt idx="459">
                        <c:v>60</c:v>
                      </c:pt>
                      <c:pt idx="460">
                        <c:v>60</c:v>
                      </c:pt>
                      <c:pt idx="461">
                        <c:v>60</c:v>
                      </c:pt>
                      <c:pt idx="462">
                        <c:v>60</c:v>
                      </c:pt>
                      <c:pt idx="463">
                        <c:v>60</c:v>
                      </c:pt>
                      <c:pt idx="464">
                        <c:v>62</c:v>
                      </c:pt>
                      <c:pt idx="465">
                        <c:v>62</c:v>
                      </c:pt>
                      <c:pt idx="466">
                        <c:v>62</c:v>
                      </c:pt>
                      <c:pt idx="467">
                        <c:v>62</c:v>
                      </c:pt>
                      <c:pt idx="468">
                        <c:v>62</c:v>
                      </c:pt>
                      <c:pt idx="469">
                        <c:v>62</c:v>
                      </c:pt>
                      <c:pt idx="470">
                        <c:v>62</c:v>
                      </c:pt>
                      <c:pt idx="471">
                        <c:v>62</c:v>
                      </c:pt>
                      <c:pt idx="472">
                        <c:v>62</c:v>
                      </c:pt>
                      <c:pt idx="473">
                        <c:v>62</c:v>
                      </c:pt>
                      <c:pt idx="474">
                        <c:v>62</c:v>
                      </c:pt>
                      <c:pt idx="475">
                        <c:v>62</c:v>
                      </c:pt>
                      <c:pt idx="476">
                        <c:v>62</c:v>
                      </c:pt>
                      <c:pt idx="477">
                        <c:v>62</c:v>
                      </c:pt>
                      <c:pt idx="478">
                        <c:v>62</c:v>
                      </c:pt>
                      <c:pt idx="479">
                        <c:v>62</c:v>
                      </c:pt>
                      <c:pt idx="480">
                        <c:v>62</c:v>
                      </c:pt>
                      <c:pt idx="481">
                        <c:v>62</c:v>
                      </c:pt>
                      <c:pt idx="482">
                        <c:v>62</c:v>
                      </c:pt>
                      <c:pt idx="483">
                        <c:v>62</c:v>
                      </c:pt>
                      <c:pt idx="484">
                        <c:v>62</c:v>
                      </c:pt>
                      <c:pt idx="485">
                        <c:v>62</c:v>
                      </c:pt>
                      <c:pt idx="486">
                        <c:v>62</c:v>
                      </c:pt>
                      <c:pt idx="487">
                        <c:v>62</c:v>
                      </c:pt>
                      <c:pt idx="488">
                        <c:v>67</c:v>
                      </c:pt>
                      <c:pt idx="489">
                        <c:v>67</c:v>
                      </c:pt>
                      <c:pt idx="490">
                        <c:v>67</c:v>
                      </c:pt>
                      <c:pt idx="491">
                        <c:v>67</c:v>
                      </c:pt>
                      <c:pt idx="492">
                        <c:v>67</c:v>
                      </c:pt>
                      <c:pt idx="493">
                        <c:v>67</c:v>
                      </c:pt>
                      <c:pt idx="494">
                        <c:v>67</c:v>
                      </c:pt>
                      <c:pt idx="495">
                        <c:v>67</c:v>
                      </c:pt>
                      <c:pt idx="496">
                        <c:v>67</c:v>
                      </c:pt>
                      <c:pt idx="497">
                        <c:v>67</c:v>
                      </c:pt>
                      <c:pt idx="498">
                        <c:v>67</c:v>
                      </c:pt>
                      <c:pt idx="499">
                        <c:v>67</c:v>
                      </c:pt>
                      <c:pt idx="500">
                        <c:v>67</c:v>
                      </c:pt>
                      <c:pt idx="501">
                        <c:v>67</c:v>
                      </c:pt>
                      <c:pt idx="502">
                        <c:v>67</c:v>
                      </c:pt>
                      <c:pt idx="503">
                        <c:v>67</c:v>
                      </c:pt>
                      <c:pt idx="504">
                        <c:v>67</c:v>
                      </c:pt>
                      <c:pt idx="505">
                        <c:v>67</c:v>
                      </c:pt>
                      <c:pt idx="506">
                        <c:v>68</c:v>
                      </c:pt>
                      <c:pt idx="507">
                        <c:v>68</c:v>
                      </c:pt>
                      <c:pt idx="508">
                        <c:v>68</c:v>
                      </c:pt>
                      <c:pt idx="509">
                        <c:v>68</c:v>
                      </c:pt>
                      <c:pt idx="510">
                        <c:v>68</c:v>
                      </c:pt>
                      <c:pt idx="511">
                        <c:v>68</c:v>
                      </c:pt>
                      <c:pt idx="512">
                        <c:v>68</c:v>
                      </c:pt>
                      <c:pt idx="513">
                        <c:v>68</c:v>
                      </c:pt>
                      <c:pt idx="514">
                        <c:v>68</c:v>
                      </c:pt>
                      <c:pt idx="515">
                        <c:v>68</c:v>
                      </c:pt>
                      <c:pt idx="516">
                        <c:v>68</c:v>
                      </c:pt>
                      <c:pt idx="517">
                        <c:v>68</c:v>
                      </c:pt>
                      <c:pt idx="518">
                        <c:v>68</c:v>
                      </c:pt>
                      <c:pt idx="519">
                        <c:v>68</c:v>
                      </c:pt>
                      <c:pt idx="520">
                        <c:v>68</c:v>
                      </c:pt>
                      <c:pt idx="521">
                        <c:v>68</c:v>
                      </c:pt>
                      <c:pt idx="522">
                        <c:v>68</c:v>
                      </c:pt>
                      <c:pt idx="523">
                        <c:v>68</c:v>
                      </c:pt>
                      <c:pt idx="524">
                        <c:v>68</c:v>
                      </c:pt>
                      <c:pt idx="525">
                        <c:v>68</c:v>
                      </c:pt>
                      <c:pt idx="526">
                        <c:v>68</c:v>
                      </c:pt>
                      <c:pt idx="527">
                        <c:v>68</c:v>
                      </c:pt>
                      <c:pt idx="528">
                        <c:v>68</c:v>
                      </c:pt>
                      <c:pt idx="529">
                        <c:v>68</c:v>
                      </c:pt>
                      <c:pt idx="530">
                        <c:v>68</c:v>
                      </c:pt>
                      <c:pt idx="531">
                        <c:v>68</c:v>
                      </c:pt>
                      <c:pt idx="532">
                        <c:v>68</c:v>
                      </c:pt>
                      <c:pt idx="533">
                        <c:v>68</c:v>
                      </c:pt>
                      <c:pt idx="534">
                        <c:v>69</c:v>
                      </c:pt>
                      <c:pt idx="535">
                        <c:v>69</c:v>
                      </c:pt>
                      <c:pt idx="536">
                        <c:v>69</c:v>
                      </c:pt>
                      <c:pt idx="537">
                        <c:v>69</c:v>
                      </c:pt>
                      <c:pt idx="538">
                        <c:v>69</c:v>
                      </c:pt>
                      <c:pt idx="539">
                        <c:v>69</c:v>
                      </c:pt>
                      <c:pt idx="540">
                        <c:v>69</c:v>
                      </c:pt>
                      <c:pt idx="541">
                        <c:v>69</c:v>
                      </c:pt>
                      <c:pt idx="542">
                        <c:v>69</c:v>
                      </c:pt>
                      <c:pt idx="543">
                        <c:v>69</c:v>
                      </c:pt>
                      <c:pt idx="544">
                        <c:v>69</c:v>
                      </c:pt>
                      <c:pt idx="545">
                        <c:v>69</c:v>
                      </c:pt>
                      <c:pt idx="546">
                        <c:v>69</c:v>
                      </c:pt>
                      <c:pt idx="547">
                        <c:v>69</c:v>
                      </c:pt>
                      <c:pt idx="548">
                        <c:v>69</c:v>
                      </c:pt>
                      <c:pt idx="549">
                        <c:v>69</c:v>
                      </c:pt>
                      <c:pt idx="550">
                        <c:v>69</c:v>
                      </c:pt>
                      <c:pt idx="551">
                        <c:v>69</c:v>
                      </c:pt>
                      <c:pt idx="552">
                        <c:v>69</c:v>
                      </c:pt>
                      <c:pt idx="553">
                        <c:v>69</c:v>
                      </c:pt>
                      <c:pt idx="554">
                        <c:v>69</c:v>
                      </c:pt>
                      <c:pt idx="555">
                        <c:v>69</c:v>
                      </c:pt>
                      <c:pt idx="556">
                        <c:v>69</c:v>
                      </c:pt>
                      <c:pt idx="557">
                        <c:v>69</c:v>
                      </c:pt>
                      <c:pt idx="558">
                        <c:v>69</c:v>
                      </c:pt>
                      <c:pt idx="559">
                        <c:v>69</c:v>
                      </c:pt>
                      <c:pt idx="560">
                        <c:v>69</c:v>
                      </c:pt>
                      <c:pt idx="561">
                        <c:v>69</c:v>
                      </c:pt>
                      <c:pt idx="562">
                        <c:v>69</c:v>
                      </c:pt>
                      <c:pt idx="563">
                        <c:v>69</c:v>
                      </c:pt>
                      <c:pt idx="564">
                        <c:v>69</c:v>
                      </c:pt>
                      <c:pt idx="565">
                        <c:v>69</c:v>
                      </c:pt>
                      <c:pt idx="566">
                        <c:v>69</c:v>
                      </c:pt>
                      <c:pt idx="567">
                        <c:v>69</c:v>
                      </c:pt>
                      <c:pt idx="568">
                        <c:v>69</c:v>
                      </c:pt>
                      <c:pt idx="569">
                        <c:v>69</c:v>
                      </c:pt>
                      <c:pt idx="570">
                        <c:v>69</c:v>
                      </c:pt>
                      <c:pt idx="571">
                        <c:v>69</c:v>
                      </c:pt>
                      <c:pt idx="572">
                        <c:v>69</c:v>
                      </c:pt>
                      <c:pt idx="573">
                        <c:v>69</c:v>
                      </c:pt>
                      <c:pt idx="574">
                        <c:v>69</c:v>
                      </c:pt>
                      <c:pt idx="575">
                        <c:v>69</c:v>
                      </c:pt>
                      <c:pt idx="576">
                        <c:v>69</c:v>
                      </c:pt>
                      <c:pt idx="577">
                        <c:v>69</c:v>
                      </c:pt>
                      <c:pt idx="578">
                        <c:v>69</c:v>
                      </c:pt>
                      <c:pt idx="579">
                        <c:v>69</c:v>
                      </c:pt>
                      <c:pt idx="580">
                        <c:v>69</c:v>
                      </c:pt>
                      <c:pt idx="581">
                        <c:v>69</c:v>
                      </c:pt>
                      <c:pt idx="582">
                        <c:v>69</c:v>
                      </c:pt>
                      <c:pt idx="583">
                        <c:v>69</c:v>
                      </c:pt>
                      <c:pt idx="584">
                        <c:v>69</c:v>
                      </c:pt>
                      <c:pt idx="585">
                        <c:v>69</c:v>
                      </c:pt>
                      <c:pt idx="586">
                        <c:v>69</c:v>
                      </c:pt>
                      <c:pt idx="587">
                        <c:v>69</c:v>
                      </c:pt>
                      <c:pt idx="588">
                        <c:v>69</c:v>
                      </c:pt>
                      <c:pt idx="589">
                        <c:v>69</c:v>
                      </c:pt>
                      <c:pt idx="590">
                        <c:v>69</c:v>
                      </c:pt>
                      <c:pt idx="591">
                        <c:v>69</c:v>
                      </c:pt>
                      <c:pt idx="592">
                        <c:v>69</c:v>
                      </c:pt>
                      <c:pt idx="593">
                        <c:v>69</c:v>
                      </c:pt>
                      <c:pt idx="594">
                        <c:v>69</c:v>
                      </c:pt>
                      <c:pt idx="595">
                        <c:v>69</c:v>
                      </c:pt>
                      <c:pt idx="596">
                        <c:v>69</c:v>
                      </c:pt>
                      <c:pt idx="597">
                        <c:v>70</c:v>
                      </c:pt>
                      <c:pt idx="598">
                        <c:v>70</c:v>
                      </c:pt>
                      <c:pt idx="599">
                        <c:v>70</c:v>
                      </c:pt>
                      <c:pt idx="600">
                        <c:v>70</c:v>
                      </c:pt>
                      <c:pt idx="601">
                        <c:v>70</c:v>
                      </c:pt>
                      <c:pt idx="602">
                        <c:v>70</c:v>
                      </c:pt>
                      <c:pt idx="603">
                        <c:v>70</c:v>
                      </c:pt>
                      <c:pt idx="604">
                        <c:v>70</c:v>
                      </c:pt>
                      <c:pt idx="605">
                        <c:v>70</c:v>
                      </c:pt>
                      <c:pt idx="606">
                        <c:v>70</c:v>
                      </c:pt>
                      <c:pt idx="607">
                        <c:v>70</c:v>
                      </c:pt>
                      <c:pt idx="608">
                        <c:v>70</c:v>
                      </c:pt>
                      <c:pt idx="609">
                        <c:v>70</c:v>
                      </c:pt>
                      <c:pt idx="610">
                        <c:v>70</c:v>
                      </c:pt>
                      <c:pt idx="611">
                        <c:v>70</c:v>
                      </c:pt>
                      <c:pt idx="612">
                        <c:v>70</c:v>
                      </c:pt>
                      <c:pt idx="613">
                        <c:v>70</c:v>
                      </c:pt>
                      <c:pt idx="614">
                        <c:v>70</c:v>
                      </c:pt>
                      <c:pt idx="615">
                        <c:v>70</c:v>
                      </c:pt>
                      <c:pt idx="616">
                        <c:v>70</c:v>
                      </c:pt>
                      <c:pt idx="617">
                        <c:v>70</c:v>
                      </c:pt>
                      <c:pt idx="618">
                        <c:v>70</c:v>
                      </c:pt>
                      <c:pt idx="619">
                        <c:v>70</c:v>
                      </c:pt>
                      <c:pt idx="620">
                        <c:v>70</c:v>
                      </c:pt>
                      <c:pt idx="621">
                        <c:v>70</c:v>
                      </c:pt>
                      <c:pt idx="622">
                        <c:v>70</c:v>
                      </c:pt>
                      <c:pt idx="623">
                        <c:v>70</c:v>
                      </c:pt>
                      <c:pt idx="624">
                        <c:v>70</c:v>
                      </c:pt>
                      <c:pt idx="625">
                        <c:v>70</c:v>
                      </c:pt>
                      <c:pt idx="626">
                        <c:v>70</c:v>
                      </c:pt>
                      <c:pt idx="627">
                        <c:v>70</c:v>
                      </c:pt>
                      <c:pt idx="628">
                        <c:v>70</c:v>
                      </c:pt>
                      <c:pt idx="629">
                        <c:v>70</c:v>
                      </c:pt>
                      <c:pt idx="630">
                        <c:v>70</c:v>
                      </c:pt>
                      <c:pt idx="631">
                        <c:v>70</c:v>
                      </c:pt>
                      <c:pt idx="632">
                        <c:v>70</c:v>
                      </c:pt>
                      <c:pt idx="633">
                        <c:v>70</c:v>
                      </c:pt>
                      <c:pt idx="634">
                        <c:v>70</c:v>
                      </c:pt>
                      <c:pt idx="635">
                        <c:v>70</c:v>
                      </c:pt>
                      <c:pt idx="636">
                        <c:v>70</c:v>
                      </c:pt>
                      <c:pt idx="637">
                        <c:v>70</c:v>
                      </c:pt>
                      <c:pt idx="638">
                        <c:v>70</c:v>
                      </c:pt>
                      <c:pt idx="639">
                        <c:v>71</c:v>
                      </c:pt>
                      <c:pt idx="640">
                        <c:v>72</c:v>
                      </c:pt>
                      <c:pt idx="641">
                        <c:v>73</c:v>
                      </c:pt>
                      <c:pt idx="642">
                        <c:v>74</c:v>
                      </c:pt>
                      <c:pt idx="643">
                        <c:v>74</c:v>
                      </c:pt>
                      <c:pt idx="644">
                        <c:v>74</c:v>
                      </c:pt>
                      <c:pt idx="645">
                        <c:v>74</c:v>
                      </c:pt>
                      <c:pt idx="646">
                        <c:v>74</c:v>
                      </c:pt>
                      <c:pt idx="647">
                        <c:v>74</c:v>
                      </c:pt>
                      <c:pt idx="648">
                        <c:v>74</c:v>
                      </c:pt>
                      <c:pt idx="649">
                        <c:v>74</c:v>
                      </c:pt>
                      <c:pt idx="650">
                        <c:v>74</c:v>
                      </c:pt>
                      <c:pt idx="651">
                        <c:v>74</c:v>
                      </c:pt>
                      <c:pt idx="652">
                        <c:v>74</c:v>
                      </c:pt>
                      <c:pt idx="653">
                        <c:v>74</c:v>
                      </c:pt>
                      <c:pt idx="654">
                        <c:v>74</c:v>
                      </c:pt>
                      <c:pt idx="655">
                        <c:v>74</c:v>
                      </c:pt>
                      <c:pt idx="656">
                        <c:v>74</c:v>
                      </c:pt>
                      <c:pt idx="657">
                        <c:v>74</c:v>
                      </c:pt>
                      <c:pt idx="658">
                        <c:v>74</c:v>
                      </c:pt>
                      <c:pt idx="659">
                        <c:v>74</c:v>
                      </c:pt>
                      <c:pt idx="660">
                        <c:v>74</c:v>
                      </c:pt>
                      <c:pt idx="661">
                        <c:v>75</c:v>
                      </c:pt>
                      <c:pt idx="662">
                        <c:v>75</c:v>
                      </c:pt>
                      <c:pt idx="663">
                        <c:v>75</c:v>
                      </c:pt>
                      <c:pt idx="664">
                        <c:v>75</c:v>
                      </c:pt>
                      <c:pt idx="665">
                        <c:v>75</c:v>
                      </c:pt>
                      <c:pt idx="666">
                        <c:v>75</c:v>
                      </c:pt>
                      <c:pt idx="667">
                        <c:v>80</c:v>
                      </c:pt>
                      <c:pt idx="668">
                        <c:v>80</c:v>
                      </c:pt>
                      <c:pt idx="669">
                        <c:v>80</c:v>
                      </c:pt>
                      <c:pt idx="670">
                        <c:v>80</c:v>
                      </c:pt>
                      <c:pt idx="671">
                        <c:v>80</c:v>
                      </c:pt>
                      <c:pt idx="672">
                        <c:v>80</c:v>
                      </c:pt>
                      <c:pt idx="673">
                        <c:v>80</c:v>
                      </c:pt>
                      <c:pt idx="674">
                        <c:v>81</c:v>
                      </c:pt>
                      <c:pt idx="675">
                        <c:v>81</c:v>
                      </c:pt>
                      <c:pt idx="676">
                        <c:v>81</c:v>
                      </c:pt>
                      <c:pt idx="677">
                        <c:v>81</c:v>
                      </c:pt>
                      <c:pt idx="678">
                        <c:v>81</c:v>
                      </c:pt>
                      <c:pt idx="679">
                        <c:v>81</c:v>
                      </c:pt>
                      <c:pt idx="680">
                        <c:v>81</c:v>
                      </c:pt>
                      <c:pt idx="681">
                        <c:v>81</c:v>
                      </c:pt>
                      <c:pt idx="682">
                        <c:v>81</c:v>
                      </c:pt>
                      <c:pt idx="683">
                        <c:v>81</c:v>
                      </c:pt>
                      <c:pt idx="684">
                        <c:v>81</c:v>
                      </c:pt>
                      <c:pt idx="685">
                        <c:v>81</c:v>
                      </c:pt>
                      <c:pt idx="686">
                        <c:v>81</c:v>
                      </c:pt>
                      <c:pt idx="687">
                        <c:v>82</c:v>
                      </c:pt>
                      <c:pt idx="688">
                        <c:v>82</c:v>
                      </c:pt>
                      <c:pt idx="689">
                        <c:v>82</c:v>
                      </c:pt>
                      <c:pt idx="690">
                        <c:v>82</c:v>
                      </c:pt>
                      <c:pt idx="691">
                        <c:v>83</c:v>
                      </c:pt>
                      <c:pt idx="692">
                        <c:v>83</c:v>
                      </c:pt>
                      <c:pt idx="693">
                        <c:v>83</c:v>
                      </c:pt>
                      <c:pt idx="694">
                        <c:v>83</c:v>
                      </c:pt>
                      <c:pt idx="695">
                        <c:v>83</c:v>
                      </c:pt>
                      <c:pt idx="696">
                        <c:v>83</c:v>
                      </c:pt>
                      <c:pt idx="697">
                        <c:v>83</c:v>
                      </c:pt>
                      <c:pt idx="698">
                        <c:v>83</c:v>
                      </c:pt>
                      <c:pt idx="699">
                        <c:v>83</c:v>
                      </c:pt>
                      <c:pt idx="700">
                        <c:v>83</c:v>
                      </c:pt>
                      <c:pt idx="701">
                        <c:v>83</c:v>
                      </c:pt>
                      <c:pt idx="702">
                        <c:v>83</c:v>
                      </c:pt>
                      <c:pt idx="703">
                        <c:v>83</c:v>
                      </c:pt>
                      <c:pt idx="704">
                        <c:v>83</c:v>
                      </c:pt>
                      <c:pt idx="705">
                        <c:v>83</c:v>
                      </c:pt>
                      <c:pt idx="706">
                        <c:v>83</c:v>
                      </c:pt>
                      <c:pt idx="707">
                        <c:v>83</c:v>
                      </c:pt>
                      <c:pt idx="708">
                        <c:v>83</c:v>
                      </c:pt>
                      <c:pt idx="709">
                        <c:v>83</c:v>
                      </c:pt>
                      <c:pt idx="710">
                        <c:v>83</c:v>
                      </c:pt>
                      <c:pt idx="711">
                        <c:v>83</c:v>
                      </c:pt>
                      <c:pt idx="712">
                        <c:v>83</c:v>
                      </c:pt>
                      <c:pt idx="713">
                        <c:v>83</c:v>
                      </c:pt>
                      <c:pt idx="714">
                        <c:v>83</c:v>
                      </c:pt>
                      <c:pt idx="715">
                        <c:v>83</c:v>
                      </c:pt>
                      <c:pt idx="716">
                        <c:v>83</c:v>
                      </c:pt>
                      <c:pt idx="717">
                        <c:v>83</c:v>
                      </c:pt>
                      <c:pt idx="718">
                        <c:v>83</c:v>
                      </c:pt>
                      <c:pt idx="719">
                        <c:v>83</c:v>
                      </c:pt>
                      <c:pt idx="720">
                        <c:v>83</c:v>
                      </c:pt>
                      <c:pt idx="721">
                        <c:v>83</c:v>
                      </c:pt>
                      <c:pt idx="722">
                        <c:v>83</c:v>
                      </c:pt>
                      <c:pt idx="723">
                        <c:v>83</c:v>
                      </c:pt>
                      <c:pt idx="724">
                        <c:v>83</c:v>
                      </c:pt>
                      <c:pt idx="725">
                        <c:v>83</c:v>
                      </c:pt>
                      <c:pt idx="726">
                        <c:v>83</c:v>
                      </c:pt>
                      <c:pt idx="727">
                        <c:v>83</c:v>
                      </c:pt>
                      <c:pt idx="728">
                        <c:v>83</c:v>
                      </c:pt>
                      <c:pt idx="729">
                        <c:v>83</c:v>
                      </c:pt>
                      <c:pt idx="730">
                        <c:v>83</c:v>
                      </c:pt>
                      <c:pt idx="731">
                        <c:v>83</c:v>
                      </c:pt>
                      <c:pt idx="732">
                        <c:v>83</c:v>
                      </c:pt>
                      <c:pt idx="733">
                        <c:v>83</c:v>
                      </c:pt>
                      <c:pt idx="734">
                        <c:v>83</c:v>
                      </c:pt>
                      <c:pt idx="735">
                        <c:v>83</c:v>
                      </c:pt>
                      <c:pt idx="736">
                        <c:v>83</c:v>
                      </c:pt>
                      <c:pt idx="737">
                        <c:v>83</c:v>
                      </c:pt>
                      <c:pt idx="738">
                        <c:v>83</c:v>
                      </c:pt>
                      <c:pt idx="739">
                        <c:v>83</c:v>
                      </c:pt>
                      <c:pt idx="740">
                        <c:v>83</c:v>
                      </c:pt>
                      <c:pt idx="741">
                        <c:v>83</c:v>
                      </c:pt>
                      <c:pt idx="742">
                        <c:v>83</c:v>
                      </c:pt>
                      <c:pt idx="743">
                        <c:v>83</c:v>
                      </c:pt>
                      <c:pt idx="744">
                        <c:v>83</c:v>
                      </c:pt>
                      <c:pt idx="745">
                        <c:v>83</c:v>
                      </c:pt>
                      <c:pt idx="746">
                        <c:v>83</c:v>
                      </c:pt>
                      <c:pt idx="747">
                        <c:v>83</c:v>
                      </c:pt>
                      <c:pt idx="748">
                        <c:v>83</c:v>
                      </c:pt>
                      <c:pt idx="749">
                        <c:v>83</c:v>
                      </c:pt>
                      <c:pt idx="750">
                        <c:v>83</c:v>
                      </c:pt>
                      <c:pt idx="751">
                        <c:v>83</c:v>
                      </c:pt>
                      <c:pt idx="752">
                        <c:v>83</c:v>
                      </c:pt>
                      <c:pt idx="753">
                        <c:v>83</c:v>
                      </c:pt>
                      <c:pt idx="754">
                        <c:v>83</c:v>
                      </c:pt>
                      <c:pt idx="755">
                        <c:v>83</c:v>
                      </c:pt>
                      <c:pt idx="756">
                        <c:v>83</c:v>
                      </c:pt>
                      <c:pt idx="757">
                        <c:v>83</c:v>
                      </c:pt>
                      <c:pt idx="758">
                        <c:v>83</c:v>
                      </c:pt>
                      <c:pt idx="759">
                        <c:v>83</c:v>
                      </c:pt>
                      <c:pt idx="760">
                        <c:v>83</c:v>
                      </c:pt>
                      <c:pt idx="761">
                        <c:v>83</c:v>
                      </c:pt>
                      <c:pt idx="762">
                        <c:v>84</c:v>
                      </c:pt>
                      <c:pt idx="763">
                        <c:v>84</c:v>
                      </c:pt>
                      <c:pt idx="764">
                        <c:v>84</c:v>
                      </c:pt>
                      <c:pt idx="765">
                        <c:v>84</c:v>
                      </c:pt>
                      <c:pt idx="766">
                        <c:v>89</c:v>
                      </c:pt>
                      <c:pt idx="767">
                        <c:v>89</c:v>
                      </c:pt>
                      <c:pt idx="768">
                        <c:v>89</c:v>
                      </c:pt>
                      <c:pt idx="769">
                        <c:v>89</c:v>
                      </c:pt>
                      <c:pt idx="770">
                        <c:v>89</c:v>
                      </c:pt>
                      <c:pt idx="771">
                        <c:v>89</c:v>
                      </c:pt>
                      <c:pt idx="772">
                        <c:v>89</c:v>
                      </c:pt>
                      <c:pt idx="773">
                        <c:v>89</c:v>
                      </c:pt>
                      <c:pt idx="774">
                        <c:v>89</c:v>
                      </c:pt>
                      <c:pt idx="775">
                        <c:v>89</c:v>
                      </c:pt>
                      <c:pt idx="776">
                        <c:v>89</c:v>
                      </c:pt>
                      <c:pt idx="777">
                        <c:v>89</c:v>
                      </c:pt>
                      <c:pt idx="778">
                        <c:v>92</c:v>
                      </c:pt>
                      <c:pt idx="779">
                        <c:v>93</c:v>
                      </c:pt>
                      <c:pt idx="780">
                        <c:v>94</c:v>
                      </c:pt>
                      <c:pt idx="781">
                        <c:v>95</c:v>
                      </c:pt>
                      <c:pt idx="782">
                        <c:v>96</c:v>
                      </c:pt>
                      <c:pt idx="783">
                        <c:v>96</c:v>
                      </c:pt>
                      <c:pt idx="784">
                        <c:v>96</c:v>
                      </c:pt>
                      <c:pt idx="785">
                        <c:v>96</c:v>
                      </c:pt>
                      <c:pt idx="786">
                        <c:v>96</c:v>
                      </c:pt>
                      <c:pt idx="787">
                        <c:v>96</c:v>
                      </c:pt>
                      <c:pt idx="788">
                        <c:v>99</c:v>
                      </c:pt>
                      <c:pt idx="789">
                        <c:v>99</c:v>
                      </c:pt>
                      <c:pt idx="790">
                        <c:v>99</c:v>
                      </c:pt>
                      <c:pt idx="791">
                        <c:v>99</c:v>
                      </c:pt>
                      <c:pt idx="792">
                        <c:v>99</c:v>
                      </c:pt>
                      <c:pt idx="793">
                        <c:v>99</c:v>
                      </c:pt>
                      <c:pt idx="794">
                        <c:v>99</c:v>
                      </c:pt>
                      <c:pt idx="795">
                        <c:v>103</c:v>
                      </c:pt>
                      <c:pt idx="796">
                        <c:v>104</c:v>
                      </c:pt>
                      <c:pt idx="797">
                        <c:v>104</c:v>
                      </c:pt>
                      <c:pt idx="798">
                        <c:v>104</c:v>
                      </c:pt>
                      <c:pt idx="799">
                        <c:v>104</c:v>
                      </c:pt>
                      <c:pt idx="800">
                        <c:v>104</c:v>
                      </c:pt>
                      <c:pt idx="801">
                        <c:v>106</c:v>
                      </c:pt>
                      <c:pt idx="802">
                        <c:v>106</c:v>
                      </c:pt>
                      <c:pt idx="803">
                        <c:v>106</c:v>
                      </c:pt>
                      <c:pt idx="804">
                        <c:v>106</c:v>
                      </c:pt>
                      <c:pt idx="805">
                        <c:v>106</c:v>
                      </c:pt>
                      <c:pt idx="806">
                        <c:v>106</c:v>
                      </c:pt>
                      <c:pt idx="807">
                        <c:v>107</c:v>
                      </c:pt>
                      <c:pt idx="808">
                        <c:v>108</c:v>
                      </c:pt>
                      <c:pt idx="809">
                        <c:v>108</c:v>
                      </c:pt>
                      <c:pt idx="810">
                        <c:v>108</c:v>
                      </c:pt>
                      <c:pt idx="811">
                        <c:v>108</c:v>
                      </c:pt>
                      <c:pt idx="812">
                        <c:v>108</c:v>
                      </c:pt>
                      <c:pt idx="813">
                        <c:v>108</c:v>
                      </c:pt>
                      <c:pt idx="814">
                        <c:v>109</c:v>
                      </c:pt>
                      <c:pt idx="815">
                        <c:v>109</c:v>
                      </c:pt>
                      <c:pt idx="816">
                        <c:v>110</c:v>
                      </c:pt>
                      <c:pt idx="817">
                        <c:v>112</c:v>
                      </c:pt>
                      <c:pt idx="818">
                        <c:v>112</c:v>
                      </c:pt>
                      <c:pt idx="819">
                        <c:v>112</c:v>
                      </c:pt>
                      <c:pt idx="820">
                        <c:v>112</c:v>
                      </c:pt>
                      <c:pt idx="821">
                        <c:v>112</c:v>
                      </c:pt>
                      <c:pt idx="822">
                        <c:v>112</c:v>
                      </c:pt>
                      <c:pt idx="823">
                        <c:v>112</c:v>
                      </c:pt>
                      <c:pt idx="824">
                        <c:v>112</c:v>
                      </c:pt>
                      <c:pt idx="825">
                        <c:v>112</c:v>
                      </c:pt>
                      <c:pt idx="826">
                        <c:v>112</c:v>
                      </c:pt>
                      <c:pt idx="827">
                        <c:v>112</c:v>
                      </c:pt>
                      <c:pt idx="828">
                        <c:v>112</c:v>
                      </c:pt>
                      <c:pt idx="829">
                        <c:v>112</c:v>
                      </c:pt>
                      <c:pt idx="830">
                        <c:v>112</c:v>
                      </c:pt>
                      <c:pt idx="831">
                        <c:v>112</c:v>
                      </c:pt>
                      <c:pt idx="832">
                        <c:v>112</c:v>
                      </c:pt>
                      <c:pt idx="833">
                        <c:v>112</c:v>
                      </c:pt>
                      <c:pt idx="834">
                        <c:v>112</c:v>
                      </c:pt>
                      <c:pt idx="835">
                        <c:v>112</c:v>
                      </c:pt>
                      <c:pt idx="836">
                        <c:v>112</c:v>
                      </c:pt>
                      <c:pt idx="837">
                        <c:v>112</c:v>
                      </c:pt>
                      <c:pt idx="838">
                        <c:v>112</c:v>
                      </c:pt>
                      <c:pt idx="839">
                        <c:v>112</c:v>
                      </c:pt>
                      <c:pt idx="840">
                        <c:v>112</c:v>
                      </c:pt>
                      <c:pt idx="841">
                        <c:v>112</c:v>
                      </c:pt>
                      <c:pt idx="842">
                        <c:v>112</c:v>
                      </c:pt>
                      <c:pt idx="843">
                        <c:v>112</c:v>
                      </c:pt>
                      <c:pt idx="844">
                        <c:v>112</c:v>
                      </c:pt>
                      <c:pt idx="845">
                        <c:v>112</c:v>
                      </c:pt>
                      <c:pt idx="846">
                        <c:v>112</c:v>
                      </c:pt>
                      <c:pt idx="847">
                        <c:v>112</c:v>
                      </c:pt>
                      <c:pt idx="848">
                        <c:v>112</c:v>
                      </c:pt>
                      <c:pt idx="849">
                        <c:v>112</c:v>
                      </c:pt>
                      <c:pt idx="850">
                        <c:v>112</c:v>
                      </c:pt>
                      <c:pt idx="851">
                        <c:v>112</c:v>
                      </c:pt>
                      <c:pt idx="852">
                        <c:v>112</c:v>
                      </c:pt>
                      <c:pt idx="853">
                        <c:v>112</c:v>
                      </c:pt>
                      <c:pt idx="854">
                        <c:v>112</c:v>
                      </c:pt>
                      <c:pt idx="855">
                        <c:v>112</c:v>
                      </c:pt>
                      <c:pt idx="856">
                        <c:v>112</c:v>
                      </c:pt>
                      <c:pt idx="857">
                        <c:v>112</c:v>
                      </c:pt>
                      <c:pt idx="858">
                        <c:v>112</c:v>
                      </c:pt>
                      <c:pt idx="859">
                        <c:v>112</c:v>
                      </c:pt>
                      <c:pt idx="860">
                        <c:v>112</c:v>
                      </c:pt>
                      <c:pt idx="861">
                        <c:v>112</c:v>
                      </c:pt>
                      <c:pt idx="862">
                        <c:v>112</c:v>
                      </c:pt>
                      <c:pt idx="863">
                        <c:v>112</c:v>
                      </c:pt>
                      <c:pt idx="864">
                        <c:v>112</c:v>
                      </c:pt>
                      <c:pt idx="865">
                        <c:v>112</c:v>
                      </c:pt>
                      <c:pt idx="866">
                        <c:v>112</c:v>
                      </c:pt>
                      <c:pt idx="867">
                        <c:v>112</c:v>
                      </c:pt>
                      <c:pt idx="868">
                        <c:v>112</c:v>
                      </c:pt>
                      <c:pt idx="869">
                        <c:v>112</c:v>
                      </c:pt>
                      <c:pt idx="870">
                        <c:v>112</c:v>
                      </c:pt>
                      <c:pt idx="871">
                        <c:v>112</c:v>
                      </c:pt>
                      <c:pt idx="872">
                        <c:v>112</c:v>
                      </c:pt>
                      <c:pt idx="873">
                        <c:v>112</c:v>
                      </c:pt>
                      <c:pt idx="874">
                        <c:v>112</c:v>
                      </c:pt>
                      <c:pt idx="875">
                        <c:v>112</c:v>
                      </c:pt>
                      <c:pt idx="876">
                        <c:v>114</c:v>
                      </c:pt>
                      <c:pt idx="877">
                        <c:v>114</c:v>
                      </c:pt>
                      <c:pt idx="878">
                        <c:v>114</c:v>
                      </c:pt>
                      <c:pt idx="879">
                        <c:v>114</c:v>
                      </c:pt>
                      <c:pt idx="880">
                        <c:v>114</c:v>
                      </c:pt>
                      <c:pt idx="881">
                        <c:v>114</c:v>
                      </c:pt>
                      <c:pt idx="882">
                        <c:v>114</c:v>
                      </c:pt>
                      <c:pt idx="883">
                        <c:v>114</c:v>
                      </c:pt>
                      <c:pt idx="884">
                        <c:v>115</c:v>
                      </c:pt>
                      <c:pt idx="885">
                        <c:v>115</c:v>
                      </c:pt>
                      <c:pt idx="886">
                        <c:v>115</c:v>
                      </c:pt>
                      <c:pt idx="887">
                        <c:v>117</c:v>
                      </c:pt>
                      <c:pt idx="888">
                        <c:v>117</c:v>
                      </c:pt>
                      <c:pt idx="889">
                        <c:v>117</c:v>
                      </c:pt>
                      <c:pt idx="890">
                        <c:v>117</c:v>
                      </c:pt>
                      <c:pt idx="891">
                        <c:v>117</c:v>
                      </c:pt>
                      <c:pt idx="892">
                        <c:v>119</c:v>
                      </c:pt>
                      <c:pt idx="893">
                        <c:v>120</c:v>
                      </c:pt>
                      <c:pt idx="894">
                        <c:v>121</c:v>
                      </c:pt>
                      <c:pt idx="895">
                        <c:v>121</c:v>
                      </c:pt>
                      <c:pt idx="896">
                        <c:v>121</c:v>
                      </c:pt>
                      <c:pt idx="897">
                        <c:v>121</c:v>
                      </c:pt>
                      <c:pt idx="898">
                        <c:v>121</c:v>
                      </c:pt>
                      <c:pt idx="899">
                        <c:v>121</c:v>
                      </c:pt>
                      <c:pt idx="900">
                        <c:v>121</c:v>
                      </c:pt>
                      <c:pt idx="901">
                        <c:v>121</c:v>
                      </c:pt>
                      <c:pt idx="902">
                        <c:v>121</c:v>
                      </c:pt>
                      <c:pt idx="903">
                        <c:v>121</c:v>
                      </c:pt>
                      <c:pt idx="904">
                        <c:v>121</c:v>
                      </c:pt>
                      <c:pt idx="905">
                        <c:v>121</c:v>
                      </c:pt>
                      <c:pt idx="906">
                        <c:v>121</c:v>
                      </c:pt>
                      <c:pt idx="907">
                        <c:v>121</c:v>
                      </c:pt>
                      <c:pt idx="908">
                        <c:v>121</c:v>
                      </c:pt>
                      <c:pt idx="909">
                        <c:v>121</c:v>
                      </c:pt>
                      <c:pt idx="910">
                        <c:v>121</c:v>
                      </c:pt>
                      <c:pt idx="911">
                        <c:v>121</c:v>
                      </c:pt>
                      <c:pt idx="912">
                        <c:v>122</c:v>
                      </c:pt>
                      <c:pt idx="913">
                        <c:v>125</c:v>
                      </c:pt>
                      <c:pt idx="914">
                        <c:v>125</c:v>
                      </c:pt>
                      <c:pt idx="915">
                        <c:v>126</c:v>
                      </c:pt>
                      <c:pt idx="916">
                        <c:v>126</c:v>
                      </c:pt>
                      <c:pt idx="917">
                        <c:v>126</c:v>
                      </c:pt>
                      <c:pt idx="918">
                        <c:v>126</c:v>
                      </c:pt>
                      <c:pt idx="919">
                        <c:v>126</c:v>
                      </c:pt>
                      <c:pt idx="920">
                        <c:v>126</c:v>
                      </c:pt>
                      <c:pt idx="921">
                        <c:v>127</c:v>
                      </c:pt>
                      <c:pt idx="922">
                        <c:v>127</c:v>
                      </c:pt>
                      <c:pt idx="923">
                        <c:v>127</c:v>
                      </c:pt>
                      <c:pt idx="924">
                        <c:v>127</c:v>
                      </c:pt>
                      <c:pt idx="925">
                        <c:v>127</c:v>
                      </c:pt>
                      <c:pt idx="926">
                        <c:v>127</c:v>
                      </c:pt>
                      <c:pt idx="927">
                        <c:v>127</c:v>
                      </c:pt>
                      <c:pt idx="928">
                        <c:v>128</c:v>
                      </c:pt>
                      <c:pt idx="929">
                        <c:v>128</c:v>
                      </c:pt>
                      <c:pt idx="930">
                        <c:v>128</c:v>
                      </c:pt>
                      <c:pt idx="931">
                        <c:v>128</c:v>
                      </c:pt>
                      <c:pt idx="932">
                        <c:v>128</c:v>
                      </c:pt>
                      <c:pt idx="933">
                        <c:v>128</c:v>
                      </c:pt>
                      <c:pt idx="934">
                        <c:v>128</c:v>
                      </c:pt>
                      <c:pt idx="935">
                        <c:v>128</c:v>
                      </c:pt>
                      <c:pt idx="936">
                        <c:v>128</c:v>
                      </c:pt>
                      <c:pt idx="937">
                        <c:v>128</c:v>
                      </c:pt>
                      <c:pt idx="938">
                        <c:v>128</c:v>
                      </c:pt>
                      <c:pt idx="939">
                        <c:v>128</c:v>
                      </c:pt>
                      <c:pt idx="940">
                        <c:v>128</c:v>
                      </c:pt>
                      <c:pt idx="941">
                        <c:v>128</c:v>
                      </c:pt>
                      <c:pt idx="942">
                        <c:v>128</c:v>
                      </c:pt>
                      <c:pt idx="943">
                        <c:v>128</c:v>
                      </c:pt>
                      <c:pt idx="944">
                        <c:v>128</c:v>
                      </c:pt>
                      <c:pt idx="945">
                        <c:v>128</c:v>
                      </c:pt>
                      <c:pt idx="946">
                        <c:v>128</c:v>
                      </c:pt>
                      <c:pt idx="947">
                        <c:v>128</c:v>
                      </c:pt>
                      <c:pt idx="948">
                        <c:v>128</c:v>
                      </c:pt>
                      <c:pt idx="949">
                        <c:v>128</c:v>
                      </c:pt>
                      <c:pt idx="950">
                        <c:v>128</c:v>
                      </c:pt>
                      <c:pt idx="951">
                        <c:v>128</c:v>
                      </c:pt>
                      <c:pt idx="952">
                        <c:v>128</c:v>
                      </c:pt>
                      <c:pt idx="953">
                        <c:v>128</c:v>
                      </c:pt>
                      <c:pt idx="954">
                        <c:v>128</c:v>
                      </c:pt>
                      <c:pt idx="955">
                        <c:v>128</c:v>
                      </c:pt>
                      <c:pt idx="956">
                        <c:v>128</c:v>
                      </c:pt>
                      <c:pt idx="957">
                        <c:v>128</c:v>
                      </c:pt>
                      <c:pt idx="958">
                        <c:v>128</c:v>
                      </c:pt>
                      <c:pt idx="959">
                        <c:v>128</c:v>
                      </c:pt>
                      <c:pt idx="960">
                        <c:v>128</c:v>
                      </c:pt>
                      <c:pt idx="961">
                        <c:v>128</c:v>
                      </c:pt>
                      <c:pt idx="962">
                        <c:v>128</c:v>
                      </c:pt>
                      <c:pt idx="963">
                        <c:v>128</c:v>
                      </c:pt>
                      <c:pt idx="964">
                        <c:v>128</c:v>
                      </c:pt>
                      <c:pt idx="965">
                        <c:v>128</c:v>
                      </c:pt>
                      <c:pt idx="966">
                        <c:v>128</c:v>
                      </c:pt>
                      <c:pt idx="967">
                        <c:v>128</c:v>
                      </c:pt>
                      <c:pt idx="968">
                        <c:v>128</c:v>
                      </c:pt>
                      <c:pt idx="969">
                        <c:v>128</c:v>
                      </c:pt>
                      <c:pt idx="970">
                        <c:v>128</c:v>
                      </c:pt>
                      <c:pt idx="971">
                        <c:v>128</c:v>
                      </c:pt>
                      <c:pt idx="972">
                        <c:v>128</c:v>
                      </c:pt>
                      <c:pt idx="973">
                        <c:v>128</c:v>
                      </c:pt>
                      <c:pt idx="974">
                        <c:v>128</c:v>
                      </c:pt>
                      <c:pt idx="975">
                        <c:v>128</c:v>
                      </c:pt>
                      <c:pt idx="976">
                        <c:v>128</c:v>
                      </c:pt>
                      <c:pt idx="977">
                        <c:v>128</c:v>
                      </c:pt>
                      <c:pt idx="978">
                        <c:v>128</c:v>
                      </c:pt>
                      <c:pt idx="979">
                        <c:v>128</c:v>
                      </c:pt>
                      <c:pt idx="980">
                        <c:v>128</c:v>
                      </c:pt>
                      <c:pt idx="981">
                        <c:v>128</c:v>
                      </c:pt>
                      <c:pt idx="982">
                        <c:v>128</c:v>
                      </c:pt>
                      <c:pt idx="983">
                        <c:v>128</c:v>
                      </c:pt>
                      <c:pt idx="984">
                        <c:v>128</c:v>
                      </c:pt>
                      <c:pt idx="985">
                        <c:v>128</c:v>
                      </c:pt>
                      <c:pt idx="986">
                        <c:v>128</c:v>
                      </c:pt>
                      <c:pt idx="987">
                        <c:v>128</c:v>
                      </c:pt>
                      <c:pt idx="988">
                        <c:v>128</c:v>
                      </c:pt>
                      <c:pt idx="989">
                        <c:v>128</c:v>
                      </c:pt>
                      <c:pt idx="990">
                        <c:v>128</c:v>
                      </c:pt>
                      <c:pt idx="991">
                        <c:v>128</c:v>
                      </c:pt>
                      <c:pt idx="992">
                        <c:v>128</c:v>
                      </c:pt>
                      <c:pt idx="993">
                        <c:v>128</c:v>
                      </c:pt>
                      <c:pt idx="994">
                        <c:v>128</c:v>
                      </c:pt>
                      <c:pt idx="995">
                        <c:v>132</c:v>
                      </c:pt>
                      <c:pt idx="996">
                        <c:v>132</c:v>
                      </c:pt>
                      <c:pt idx="997">
                        <c:v>132</c:v>
                      </c:pt>
                      <c:pt idx="998">
                        <c:v>132</c:v>
                      </c:pt>
                      <c:pt idx="999">
                        <c:v>132</c:v>
                      </c:pt>
                      <c:pt idx="1000">
                        <c:v>132</c:v>
                      </c:pt>
                      <c:pt idx="1001">
                        <c:v>132</c:v>
                      </c:pt>
                      <c:pt idx="1002">
                        <c:v>132</c:v>
                      </c:pt>
                      <c:pt idx="1003">
                        <c:v>132</c:v>
                      </c:pt>
                      <c:pt idx="1004">
                        <c:v>132</c:v>
                      </c:pt>
                      <c:pt idx="1005">
                        <c:v>132</c:v>
                      </c:pt>
                      <c:pt idx="1006">
                        <c:v>132</c:v>
                      </c:pt>
                      <c:pt idx="1007">
                        <c:v>132</c:v>
                      </c:pt>
                      <c:pt idx="1008">
                        <c:v>132</c:v>
                      </c:pt>
                      <c:pt idx="1009">
                        <c:v>132</c:v>
                      </c:pt>
                      <c:pt idx="1010">
                        <c:v>132</c:v>
                      </c:pt>
                      <c:pt idx="1011">
                        <c:v>132</c:v>
                      </c:pt>
                      <c:pt idx="1012">
                        <c:v>132</c:v>
                      </c:pt>
                      <c:pt idx="1013">
                        <c:v>132</c:v>
                      </c:pt>
                      <c:pt idx="1014">
                        <c:v>132</c:v>
                      </c:pt>
                      <c:pt idx="1015">
                        <c:v>132</c:v>
                      </c:pt>
                      <c:pt idx="1016">
                        <c:v>132</c:v>
                      </c:pt>
                      <c:pt idx="1017">
                        <c:v>132</c:v>
                      </c:pt>
                      <c:pt idx="1018">
                        <c:v>132</c:v>
                      </c:pt>
                      <c:pt idx="1019">
                        <c:v>132</c:v>
                      </c:pt>
                      <c:pt idx="1020">
                        <c:v>132</c:v>
                      </c:pt>
                      <c:pt idx="1021">
                        <c:v>132</c:v>
                      </c:pt>
                      <c:pt idx="1022">
                        <c:v>132</c:v>
                      </c:pt>
                      <c:pt idx="1023">
                        <c:v>132</c:v>
                      </c:pt>
                      <c:pt idx="1024">
                        <c:v>132</c:v>
                      </c:pt>
                      <c:pt idx="1025">
                        <c:v>132</c:v>
                      </c:pt>
                      <c:pt idx="1026">
                        <c:v>132</c:v>
                      </c:pt>
                      <c:pt idx="1027">
                        <c:v>132</c:v>
                      </c:pt>
                      <c:pt idx="1028">
                        <c:v>132</c:v>
                      </c:pt>
                      <c:pt idx="1029">
                        <c:v>132</c:v>
                      </c:pt>
                      <c:pt idx="1030">
                        <c:v>132</c:v>
                      </c:pt>
                      <c:pt idx="1031">
                        <c:v>132</c:v>
                      </c:pt>
                      <c:pt idx="1032">
                        <c:v>132</c:v>
                      </c:pt>
                      <c:pt idx="1033">
                        <c:v>132</c:v>
                      </c:pt>
                      <c:pt idx="1034">
                        <c:v>132</c:v>
                      </c:pt>
                      <c:pt idx="1035">
                        <c:v>132</c:v>
                      </c:pt>
                      <c:pt idx="1036">
                        <c:v>132</c:v>
                      </c:pt>
                      <c:pt idx="1037">
                        <c:v>133</c:v>
                      </c:pt>
                      <c:pt idx="1038">
                        <c:v>133</c:v>
                      </c:pt>
                      <c:pt idx="1039">
                        <c:v>133</c:v>
                      </c:pt>
                      <c:pt idx="1040">
                        <c:v>133</c:v>
                      </c:pt>
                      <c:pt idx="1041">
                        <c:v>134</c:v>
                      </c:pt>
                      <c:pt idx="1042">
                        <c:v>134</c:v>
                      </c:pt>
                      <c:pt idx="1043">
                        <c:v>134</c:v>
                      </c:pt>
                      <c:pt idx="1044">
                        <c:v>135</c:v>
                      </c:pt>
                      <c:pt idx="1045">
                        <c:v>135</c:v>
                      </c:pt>
                      <c:pt idx="1046">
                        <c:v>135</c:v>
                      </c:pt>
                      <c:pt idx="1047">
                        <c:v>138</c:v>
                      </c:pt>
                      <c:pt idx="1048">
                        <c:v>138</c:v>
                      </c:pt>
                      <c:pt idx="1049">
                        <c:v>138</c:v>
                      </c:pt>
                      <c:pt idx="1050">
                        <c:v>138</c:v>
                      </c:pt>
                      <c:pt idx="1051">
                        <c:v>138</c:v>
                      </c:pt>
                      <c:pt idx="1052">
                        <c:v>139</c:v>
                      </c:pt>
                      <c:pt idx="1053">
                        <c:v>139</c:v>
                      </c:pt>
                      <c:pt idx="1054">
                        <c:v>139</c:v>
                      </c:pt>
                      <c:pt idx="1055">
                        <c:v>139</c:v>
                      </c:pt>
                      <c:pt idx="1056">
                        <c:v>139</c:v>
                      </c:pt>
                      <c:pt idx="1057">
                        <c:v>139</c:v>
                      </c:pt>
                      <c:pt idx="1058">
                        <c:v>141</c:v>
                      </c:pt>
                      <c:pt idx="1059">
                        <c:v>141</c:v>
                      </c:pt>
                      <c:pt idx="1060">
                        <c:v>141</c:v>
                      </c:pt>
                      <c:pt idx="1061">
                        <c:v>142</c:v>
                      </c:pt>
                      <c:pt idx="1062">
                        <c:v>142</c:v>
                      </c:pt>
                      <c:pt idx="1063">
                        <c:v>142</c:v>
                      </c:pt>
                      <c:pt idx="1064">
                        <c:v>142</c:v>
                      </c:pt>
                      <c:pt idx="1065">
                        <c:v>142</c:v>
                      </c:pt>
                      <c:pt idx="1066">
                        <c:v>142</c:v>
                      </c:pt>
                      <c:pt idx="1067">
                        <c:v>142</c:v>
                      </c:pt>
                      <c:pt idx="1068">
                        <c:v>142</c:v>
                      </c:pt>
                      <c:pt idx="1069">
                        <c:v>142</c:v>
                      </c:pt>
                      <c:pt idx="1070">
                        <c:v>142</c:v>
                      </c:pt>
                      <c:pt idx="1071">
                        <c:v>142</c:v>
                      </c:pt>
                      <c:pt idx="1072">
                        <c:v>142</c:v>
                      </c:pt>
                      <c:pt idx="1073">
                        <c:v>142</c:v>
                      </c:pt>
                      <c:pt idx="1074">
                        <c:v>143</c:v>
                      </c:pt>
                      <c:pt idx="1075">
                        <c:v>144</c:v>
                      </c:pt>
                      <c:pt idx="1076">
                        <c:v>144</c:v>
                      </c:pt>
                      <c:pt idx="1077">
                        <c:v>144</c:v>
                      </c:pt>
                      <c:pt idx="1078">
                        <c:v>144</c:v>
                      </c:pt>
                      <c:pt idx="1079">
                        <c:v>144</c:v>
                      </c:pt>
                      <c:pt idx="1080">
                        <c:v>145</c:v>
                      </c:pt>
                      <c:pt idx="1081">
                        <c:v>145</c:v>
                      </c:pt>
                      <c:pt idx="1082">
                        <c:v>145</c:v>
                      </c:pt>
                      <c:pt idx="1083">
                        <c:v>145</c:v>
                      </c:pt>
                      <c:pt idx="1084">
                        <c:v>145</c:v>
                      </c:pt>
                      <c:pt idx="1085">
                        <c:v>145</c:v>
                      </c:pt>
                      <c:pt idx="1086">
                        <c:v>145</c:v>
                      </c:pt>
                      <c:pt idx="1087">
                        <c:v>145</c:v>
                      </c:pt>
                      <c:pt idx="1088">
                        <c:v>145</c:v>
                      </c:pt>
                      <c:pt idx="1089">
                        <c:v>145</c:v>
                      </c:pt>
                      <c:pt idx="1090">
                        <c:v>146</c:v>
                      </c:pt>
                      <c:pt idx="1091">
                        <c:v>146</c:v>
                      </c:pt>
                      <c:pt idx="1092">
                        <c:v>146</c:v>
                      </c:pt>
                      <c:pt idx="1093">
                        <c:v>146</c:v>
                      </c:pt>
                      <c:pt idx="1094">
                        <c:v>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B5E-4AA2-9221-A785E78CDF4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I.2!$K$3:$K$4</c15:sqref>
                        </c15:formulaRef>
                      </c:ext>
                    </c:extLst>
                    <c:strCache>
                      <c:ptCount val="2"/>
                      <c:pt idx="0">
                        <c:v>PC Encerrada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I.2!$K$6:$K$1131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B5E-4AA2-9221-A785E78CDF41}"/>
                  </c:ext>
                </c:extLst>
              </c15:ser>
            </c15:filteredLineSeries>
          </c:ext>
        </c:extLst>
      </c:lineChart>
      <c:catAx>
        <c:axId val="-184382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43823648"/>
        <c:crosses val="autoZero"/>
        <c:auto val="1"/>
        <c:lblAlgn val="ctr"/>
        <c:lblOffset val="100"/>
        <c:noMultiLvlLbl val="1"/>
      </c:catAx>
      <c:valAx>
        <c:axId val="-18438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4382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12421484752009992"/>
          <c:y val="0.92128783904404343"/>
          <c:w val="0.74995259436034756"/>
          <c:h val="6.215511313492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1</xdr:row>
      <xdr:rowOff>28574</xdr:rowOff>
    </xdr:from>
    <xdr:to>
      <xdr:col>11</xdr:col>
      <xdr:colOff>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1AB99-5682-42DB-A337-82426E66E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23</xdr:row>
      <xdr:rowOff>9525</xdr:rowOff>
    </xdr:from>
    <xdr:to>
      <xdr:col>11</xdr:col>
      <xdr:colOff>0</xdr:colOff>
      <xdr:row>43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F7576-F794-4CF7-8E0D-BAA32B9FE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47"/>
  <sheetViews>
    <sheetView showGridLines="0" tabSelected="1" zoomScaleNormal="100" workbookViewId="0">
      <pane ySplit="5" topLeftCell="A6" activePane="bottomLeft" state="frozen"/>
      <selection pane="bottomLeft" activeCell="W22" sqref="W22"/>
    </sheetView>
  </sheetViews>
  <sheetFormatPr defaultRowHeight="12.75" x14ac:dyDescent="0.25"/>
  <cols>
    <col min="1" max="1" width="1.42578125" style="65" customWidth="1"/>
    <col min="2" max="2" width="3.7109375" style="64" customWidth="1"/>
    <col min="3" max="3" width="11.28515625" style="65" customWidth="1"/>
    <col min="4" max="4" width="9.140625" style="65" customWidth="1"/>
    <col min="5" max="5" width="17.7109375" style="65" customWidth="1"/>
    <col min="6" max="6" width="18.140625" style="65" customWidth="1"/>
    <col min="7" max="7" width="8.42578125" style="65" bestFit="1" customWidth="1"/>
    <col min="8" max="8" width="15" style="65" customWidth="1"/>
    <col min="9" max="9" width="9.140625" style="65"/>
    <col min="10" max="10" width="7.7109375" style="66" customWidth="1"/>
    <col min="11" max="11" width="9.140625" style="64" customWidth="1"/>
    <col min="12" max="13" width="10" style="64" customWidth="1"/>
    <col min="14" max="14" width="8.85546875" style="64" bestFit="1" customWidth="1"/>
    <col min="15" max="16384" width="9.140625" style="65"/>
  </cols>
  <sheetData>
    <row r="1" spans="2:36" ht="7.5" customHeight="1" x14ac:dyDescent="0.25"/>
    <row r="2" spans="2:36" ht="15" customHeight="1" thickBot="1" x14ac:dyDescent="0.3">
      <c r="B2" s="102" t="s">
        <v>1082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2:36" s="67" customFormat="1" ht="15" customHeight="1" thickBot="1" x14ac:dyDescent="0.3">
      <c r="B3" s="103" t="s">
        <v>4</v>
      </c>
      <c r="C3" s="103" t="s">
        <v>1084</v>
      </c>
      <c r="D3" s="105" t="s">
        <v>1080</v>
      </c>
      <c r="E3" s="103" t="s">
        <v>0</v>
      </c>
      <c r="F3" s="103" t="s">
        <v>1</v>
      </c>
      <c r="G3" s="103" t="s">
        <v>2</v>
      </c>
      <c r="H3" s="103" t="s">
        <v>1081</v>
      </c>
      <c r="I3" s="103" t="s">
        <v>1078</v>
      </c>
      <c r="J3" s="101" t="s">
        <v>1079</v>
      </c>
      <c r="K3" s="101"/>
      <c r="L3" s="101"/>
      <c r="M3" s="101"/>
      <c r="N3" s="101"/>
    </row>
    <row r="4" spans="2:36" ht="39" thickBot="1" x14ac:dyDescent="0.3">
      <c r="B4" s="104"/>
      <c r="C4" s="104"/>
      <c r="D4" s="106"/>
      <c r="E4" s="104"/>
      <c r="F4" s="104"/>
      <c r="G4" s="104"/>
      <c r="H4" s="104"/>
      <c r="I4" s="104"/>
      <c r="J4" s="99" t="s">
        <v>1074</v>
      </c>
      <c r="K4" s="68" t="s">
        <v>1075</v>
      </c>
      <c r="L4" s="68" t="s">
        <v>1076</v>
      </c>
      <c r="M4" s="68" t="s">
        <v>1056</v>
      </c>
      <c r="N4" s="68" t="s">
        <v>1077</v>
      </c>
    </row>
    <row r="5" spans="2:36" ht="3.75" customHeight="1" x14ac:dyDescent="0.25">
      <c r="B5" s="69"/>
      <c r="C5" s="69"/>
      <c r="D5" s="70"/>
      <c r="E5" s="69"/>
      <c r="F5" s="69"/>
      <c r="G5" s="69"/>
      <c r="H5" s="69"/>
      <c r="I5" s="69"/>
      <c r="J5" s="71"/>
      <c r="K5" s="69"/>
      <c r="L5" s="69"/>
      <c r="M5" s="69"/>
      <c r="N5" s="69"/>
    </row>
    <row r="6" spans="2:36" x14ac:dyDescent="0.25">
      <c r="B6" s="64">
        <f>YEAR(J6)</f>
        <v>2017</v>
      </c>
      <c r="C6" s="72" t="s">
        <v>5</v>
      </c>
      <c r="D6" s="73">
        <v>10000</v>
      </c>
      <c r="E6" s="75" t="s">
        <v>6</v>
      </c>
      <c r="F6" s="75" t="s">
        <v>7</v>
      </c>
      <c r="G6" s="75" t="s">
        <v>141</v>
      </c>
      <c r="H6" s="72" t="s">
        <v>1062</v>
      </c>
      <c r="I6" s="64" t="s">
        <v>8</v>
      </c>
      <c r="J6" s="74">
        <v>42787</v>
      </c>
      <c r="K6" s="74">
        <v>42823</v>
      </c>
      <c r="L6" s="74">
        <v>42872</v>
      </c>
      <c r="M6" s="76">
        <f>IF(ISBLANK(L6),"",L6-K6)</f>
        <v>49</v>
      </c>
      <c r="N6" s="74"/>
      <c r="X6" s="65" cm="1">
        <f t="array" ref="X6:AJ153">_xlfn._xlws.FILTER(B6:N446,H6:H446=I.3!M24)</f>
        <v>2017</v>
      </c>
      <c r="Y6" s="65" t="str">
        <v>ASSOCIACAO BENEF.CRUZADA UNIDA REG.DO BARREIRO DE CIMA</v>
      </c>
      <c r="Z6" s="65">
        <v>300000</v>
      </c>
      <c r="AA6" s="65" t="str">
        <v>O GRANDE SERMÃO DA MONTANHA</v>
      </c>
      <c r="AB6" s="65" t="str">
        <v>Av. Deputado Álvaro Antônio</v>
      </c>
      <c r="AC6" s="65" t="str">
        <v>Barreiro</v>
      </c>
      <c r="AD6" s="65" t="str">
        <v>Eventos Diversos</v>
      </c>
      <c r="AE6" s="65" t="str">
        <v>Aprovada</v>
      </c>
      <c r="AF6" s="65">
        <v>42830</v>
      </c>
      <c r="AG6" s="65">
        <v>42869</v>
      </c>
      <c r="AH6" s="65">
        <v>43333</v>
      </c>
      <c r="AI6" s="65">
        <v>464</v>
      </c>
      <c r="AJ6" s="65">
        <v>0</v>
      </c>
    </row>
    <row r="7" spans="2:36" x14ac:dyDescent="0.25">
      <c r="B7" s="64">
        <f t="shared" ref="B7:B70" si="0">YEAR(J7)</f>
        <v>2017</v>
      </c>
      <c r="C7" s="77" t="s">
        <v>9</v>
      </c>
      <c r="D7" s="73">
        <v>10000</v>
      </c>
      <c r="E7" s="75" t="s">
        <v>10</v>
      </c>
      <c r="F7" s="75" t="s">
        <v>11</v>
      </c>
      <c r="G7" s="75" t="s">
        <v>141</v>
      </c>
      <c r="H7" s="72" t="s">
        <v>1062</v>
      </c>
      <c r="I7" s="64" t="s">
        <v>8</v>
      </c>
      <c r="J7" s="74">
        <v>42787</v>
      </c>
      <c r="K7" s="74">
        <v>42859</v>
      </c>
      <c r="L7" s="74">
        <v>42859</v>
      </c>
      <c r="M7" s="76">
        <f t="shared" ref="M7:M70" si="1">IF(ISBLANK(L7),"",L7-K7)</f>
        <v>0</v>
      </c>
      <c r="N7" s="74"/>
      <c r="X7" s="65">
        <v>2017</v>
      </c>
      <c r="Y7" s="65" t="str">
        <v>REDE DE INTERCÂMBIO DE TECNOLOGIAS ALTERNATIVAS</v>
      </c>
      <c r="Z7" s="65">
        <v>5000</v>
      </c>
      <c r="AA7" s="65" t="str">
        <v>9º DEIXEM A ONÇA BEBER ÁGUA</v>
      </c>
      <c r="AB7" s="65" t="str">
        <v>Ribeirão Onça (margem do rio)</v>
      </c>
      <c r="AC7" s="65" t="str">
        <v>Nordeste</v>
      </c>
      <c r="AD7" s="65" t="str">
        <v>Eventos Diversos</v>
      </c>
      <c r="AE7" s="65" t="str">
        <v>Aprovada</v>
      </c>
      <c r="AF7" s="65">
        <v>42894</v>
      </c>
      <c r="AG7" s="65">
        <v>42909</v>
      </c>
      <c r="AH7" s="65">
        <v>43038</v>
      </c>
      <c r="AI7" s="65">
        <v>129</v>
      </c>
      <c r="AJ7" s="65">
        <v>0</v>
      </c>
    </row>
    <row r="8" spans="2:36" x14ac:dyDescent="0.25">
      <c r="B8" s="64">
        <f t="shared" si="0"/>
        <v>2017</v>
      </c>
      <c r="C8" s="77" t="s">
        <v>12</v>
      </c>
      <c r="D8" s="73">
        <v>10000</v>
      </c>
      <c r="E8" s="75" t="s">
        <v>13</v>
      </c>
      <c r="F8" s="75" t="s">
        <v>14</v>
      </c>
      <c r="G8" s="75" t="s">
        <v>198</v>
      </c>
      <c r="H8" s="72" t="s">
        <v>1062</v>
      </c>
      <c r="I8" s="64" t="s">
        <v>8</v>
      </c>
      <c r="J8" s="74">
        <v>42786</v>
      </c>
      <c r="K8" s="74">
        <v>42825</v>
      </c>
      <c r="L8" s="74">
        <v>42837</v>
      </c>
      <c r="M8" s="76">
        <f t="shared" si="1"/>
        <v>12</v>
      </c>
      <c r="N8" s="74"/>
      <c r="X8" s="65">
        <v>2017</v>
      </c>
      <c r="Y8" s="65" t="str">
        <v>BRINCO DE OURO FUTEBOL CLUBE</v>
      </c>
      <c r="Z8" s="65">
        <v>16000</v>
      </c>
      <c r="AA8" s="65" t="str">
        <v>FESTA DAS MÃES DO BRINCO DE OURO</v>
      </c>
      <c r="AB8" s="65" t="str">
        <v>Bairro Jardim São josé</v>
      </c>
      <c r="AC8" s="65" t="str">
        <v>Noroeste</v>
      </c>
      <c r="AD8" s="65" t="str">
        <v>Eventos Diversos</v>
      </c>
      <c r="AE8" s="65" t="str">
        <v>Aprovada</v>
      </c>
      <c r="AF8" s="65">
        <v>42894</v>
      </c>
      <c r="AG8" s="65">
        <v>42926</v>
      </c>
      <c r="AH8" s="65">
        <v>43376</v>
      </c>
      <c r="AI8" s="65">
        <v>450</v>
      </c>
      <c r="AJ8" s="65">
        <v>43074</v>
      </c>
    </row>
    <row r="9" spans="2:36" x14ac:dyDescent="0.25">
      <c r="B9" s="64">
        <f t="shared" si="0"/>
        <v>2017</v>
      </c>
      <c r="C9" s="77" t="s">
        <v>15</v>
      </c>
      <c r="D9" s="73">
        <v>10000</v>
      </c>
      <c r="E9" s="75" t="s">
        <v>16</v>
      </c>
      <c r="F9" s="75" t="s">
        <v>17</v>
      </c>
      <c r="G9" s="75" t="s">
        <v>198</v>
      </c>
      <c r="H9" s="72" t="s">
        <v>1062</v>
      </c>
      <c r="I9" s="64" t="s">
        <v>8</v>
      </c>
      <c r="J9" s="74">
        <v>42786</v>
      </c>
      <c r="K9" s="74">
        <v>42814</v>
      </c>
      <c r="L9" s="74">
        <v>42843</v>
      </c>
      <c r="M9" s="76">
        <f t="shared" si="1"/>
        <v>29</v>
      </c>
      <c r="N9" s="74"/>
      <c r="X9" s="65">
        <v>2017</v>
      </c>
      <c r="Y9" s="65" t="str">
        <v>CENTRO INFANTIL MANAIM</v>
      </c>
      <c r="Z9" s="65">
        <v>16000</v>
      </c>
      <c r="AA9" s="65" t="str">
        <v>FESTIVAL REVELANDO TALENTOS</v>
      </c>
      <c r="AB9" s="65" t="str">
        <v>RUA OZANAM 344 (IPIRANGA)</v>
      </c>
      <c r="AC9" s="65" t="str">
        <v>Nordeste</v>
      </c>
      <c r="AD9" s="65" t="str">
        <v>Eventos Diversos</v>
      </c>
      <c r="AE9" s="65" t="str">
        <v>Aprovada</v>
      </c>
      <c r="AF9" s="65">
        <v>42894</v>
      </c>
      <c r="AG9" s="65">
        <v>42896</v>
      </c>
      <c r="AH9" s="65">
        <v>43038</v>
      </c>
      <c r="AI9" s="65">
        <v>142</v>
      </c>
      <c r="AJ9" s="65">
        <v>0</v>
      </c>
    </row>
    <row r="10" spans="2:36" x14ac:dyDescent="0.25">
      <c r="B10" s="64">
        <f t="shared" si="0"/>
        <v>2017</v>
      </c>
      <c r="C10" s="77" t="s">
        <v>18</v>
      </c>
      <c r="D10" s="73">
        <v>10000</v>
      </c>
      <c r="E10" s="75" t="s">
        <v>19</v>
      </c>
      <c r="F10" s="75" t="s">
        <v>20</v>
      </c>
      <c r="G10" s="75" t="s">
        <v>198</v>
      </c>
      <c r="H10" s="72" t="s">
        <v>1062</v>
      </c>
      <c r="I10" s="64" t="s">
        <v>8</v>
      </c>
      <c r="J10" s="74">
        <v>42786</v>
      </c>
      <c r="K10" s="74">
        <v>42814</v>
      </c>
      <c r="L10" s="74">
        <v>42837</v>
      </c>
      <c r="M10" s="76">
        <f t="shared" si="1"/>
        <v>23</v>
      </c>
      <c r="N10" s="74"/>
      <c r="X10" s="65">
        <v>2017</v>
      </c>
      <c r="Y10" s="65" t="str">
        <v>UNIAO NACIONAL DOS ESTUDANTES</v>
      </c>
      <c r="Z10" s="65">
        <v>50000</v>
      </c>
      <c r="AA10" s="65" t="str">
        <v>55º CONGRESSO NACIONAL DA UNE - CONUNE</v>
      </c>
      <c r="AB10" s="65" t="str">
        <v>Mineirinho - Av. Antônio Abrahão Caram, 1000</v>
      </c>
      <c r="AC10" s="65" t="str">
        <v>Pampulha</v>
      </c>
      <c r="AD10" s="65" t="str">
        <v>Eventos Diversos</v>
      </c>
      <c r="AE10" s="65" t="str">
        <v>Aprovada</v>
      </c>
      <c r="AF10" s="65">
        <v>42898</v>
      </c>
      <c r="AG10" s="65">
        <v>42972</v>
      </c>
      <c r="AH10" s="65">
        <v>43410</v>
      </c>
      <c r="AI10" s="65">
        <v>438</v>
      </c>
      <c r="AJ10" s="65">
        <v>0</v>
      </c>
    </row>
    <row r="11" spans="2:36" x14ac:dyDescent="0.25">
      <c r="B11" s="64">
        <f t="shared" si="0"/>
        <v>2017</v>
      </c>
      <c r="C11" s="77" t="s">
        <v>21</v>
      </c>
      <c r="D11" s="73">
        <v>10000</v>
      </c>
      <c r="E11" s="75" t="s">
        <v>22</v>
      </c>
      <c r="F11" s="75" t="s">
        <v>23</v>
      </c>
      <c r="G11" s="75" t="s">
        <v>198</v>
      </c>
      <c r="H11" s="72" t="s">
        <v>1062</v>
      </c>
      <c r="I11" s="64" t="s">
        <v>8</v>
      </c>
      <c r="J11" s="74">
        <v>42787</v>
      </c>
      <c r="K11" s="74">
        <v>42824</v>
      </c>
      <c r="L11" s="74">
        <v>43070</v>
      </c>
      <c r="M11" s="76">
        <f t="shared" si="1"/>
        <v>246</v>
      </c>
      <c r="N11" s="74">
        <v>42878</v>
      </c>
      <c r="X11" s="65">
        <v>2017</v>
      </c>
      <c r="Y11" s="65" t="str">
        <v>IASMINE DIAS RUFINO 10374225621</v>
      </c>
      <c r="Z11" s="65">
        <v>15900</v>
      </c>
      <c r="AA11" s="65" t="str">
        <v>PROJETO FESTIVAL FESTA POPULAR</v>
      </c>
      <c r="AB11" s="65">
        <v>0</v>
      </c>
      <c r="AC11" s="65" t="str">
        <v>?</v>
      </c>
      <c r="AD11" s="65" t="str">
        <v>Eventos Diversos</v>
      </c>
      <c r="AE11" s="65" t="str">
        <v>Aprovada</v>
      </c>
      <c r="AF11" s="65">
        <v>42907</v>
      </c>
      <c r="AG11" s="65">
        <v>42969</v>
      </c>
      <c r="AH11" s="65">
        <v>43403</v>
      </c>
      <c r="AI11" s="65">
        <v>434</v>
      </c>
      <c r="AJ11" s="65">
        <v>0</v>
      </c>
    </row>
    <row r="12" spans="2:36" x14ac:dyDescent="0.25">
      <c r="B12" s="64">
        <f t="shared" si="0"/>
        <v>2017</v>
      </c>
      <c r="C12" s="72" t="s">
        <v>24</v>
      </c>
      <c r="D12" s="73">
        <v>10000</v>
      </c>
      <c r="E12" s="75" t="s">
        <v>25</v>
      </c>
      <c r="F12" s="75" t="s">
        <v>26</v>
      </c>
      <c r="G12" s="75" t="s">
        <v>145</v>
      </c>
      <c r="H12" s="72" t="s">
        <v>1062</v>
      </c>
      <c r="I12" s="64" t="s">
        <v>8</v>
      </c>
      <c r="J12" s="74">
        <v>42789</v>
      </c>
      <c r="K12" s="74">
        <v>43028</v>
      </c>
      <c r="L12" s="74">
        <v>43089</v>
      </c>
      <c r="M12" s="76">
        <f t="shared" si="1"/>
        <v>61</v>
      </c>
      <c r="N12" s="74">
        <v>42877</v>
      </c>
      <c r="X12" s="65">
        <v>2017</v>
      </c>
      <c r="Y12" s="65" t="str">
        <v>CENTRO INFANTIL MANAIM</v>
      </c>
      <c r="Z12" s="65">
        <v>16000</v>
      </c>
      <c r="AA12" s="65" t="str">
        <v>FESTA JULINA RUA 7 COMEMORAÇÃO 10 ANOS</v>
      </c>
      <c r="AB12" s="65" t="str">
        <v>RUA JOSE AGUILAR FILHO (SÃO JOÃO BATISTA)</v>
      </c>
      <c r="AC12" s="65" t="str">
        <v>Venda Nova</v>
      </c>
      <c r="AD12" s="65" t="str">
        <v>Eventos Diversos</v>
      </c>
      <c r="AE12" s="65" t="str">
        <v>Aprovada</v>
      </c>
      <c r="AF12" s="65">
        <v>42921</v>
      </c>
      <c r="AG12" s="65">
        <v>42948</v>
      </c>
      <c r="AH12" s="65">
        <v>43048</v>
      </c>
      <c r="AI12" s="65">
        <v>100</v>
      </c>
      <c r="AJ12" s="65">
        <v>0</v>
      </c>
    </row>
    <row r="13" spans="2:36" x14ac:dyDescent="0.25">
      <c r="B13" s="64">
        <f t="shared" si="0"/>
        <v>2017</v>
      </c>
      <c r="C13" s="72" t="s">
        <v>27</v>
      </c>
      <c r="D13" s="73">
        <v>10000</v>
      </c>
      <c r="E13" s="75" t="s">
        <v>28</v>
      </c>
      <c r="F13" s="75" t="s">
        <v>29</v>
      </c>
      <c r="G13" s="75" t="s">
        <v>406</v>
      </c>
      <c r="H13" s="72" t="s">
        <v>1062</v>
      </c>
      <c r="I13" s="64" t="s">
        <v>8</v>
      </c>
      <c r="J13" s="74">
        <v>42787</v>
      </c>
      <c r="K13" s="74">
        <v>42825</v>
      </c>
      <c r="L13" s="74">
        <v>43035</v>
      </c>
      <c r="M13" s="76">
        <f t="shared" si="1"/>
        <v>210</v>
      </c>
      <c r="N13" s="74">
        <v>42873</v>
      </c>
      <c r="X13" s="65">
        <v>2017</v>
      </c>
      <c r="Y13" s="65" t="str">
        <v>SAMA - PRODUÇÕES E EVENTOS LTDA. - ME</v>
      </c>
      <c r="Z13" s="65">
        <v>15980</v>
      </c>
      <c r="AA13" s="65" t="str">
        <v>ARRAIÁ BACANA DEMAIS</v>
      </c>
      <c r="AB13" s="65" t="str">
        <v>PRAÇA DO MEXICO (CONCÓRDIA)</v>
      </c>
      <c r="AC13" s="65" t="str">
        <v>Nordeste</v>
      </c>
      <c r="AD13" s="65" t="str">
        <v>Eventos Diversos</v>
      </c>
      <c r="AE13" s="65" t="str">
        <v>Aprovada</v>
      </c>
      <c r="AF13" s="65">
        <v>42921</v>
      </c>
      <c r="AG13" s="65">
        <v>42958</v>
      </c>
      <c r="AH13" s="65">
        <v>43104</v>
      </c>
      <c r="AI13" s="65">
        <v>146</v>
      </c>
      <c r="AJ13" s="65">
        <v>0</v>
      </c>
    </row>
    <row r="14" spans="2:36" x14ac:dyDescent="0.25">
      <c r="B14" s="64">
        <f t="shared" si="0"/>
        <v>2017</v>
      </c>
      <c r="C14" s="72" t="s">
        <v>30</v>
      </c>
      <c r="D14" s="73">
        <v>10000</v>
      </c>
      <c r="E14" s="75" t="s">
        <v>31</v>
      </c>
      <c r="F14" s="75" t="s">
        <v>32</v>
      </c>
      <c r="G14" s="75" t="s">
        <v>162</v>
      </c>
      <c r="H14" s="72" t="s">
        <v>1062</v>
      </c>
      <c r="I14" s="64" t="s">
        <v>8</v>
      </c>
      <c r="J14" s="74">
        <v>42789</v>
      </c>
      <c r="K14" s="74">
        <v>42825</v>
      </c>
      <c r="L14" s="74">
        <v>43070</v>
      </c>
      <c r="M14" s="76">
        <f t="shared" si="1"/>
        <v>245</v>
      </c>
      <c r="N14" s="74"/>
      <c r="X14" s="65">
        <v>2017</v>
      </c>
      <c r="Y14" s="65" t="str">
        <v>CRECHE CASINHA FELIZ DA COMUNIDADE VILA SÃO JOSÉ</v>
      </c>
      <c r="Z14" s="65">
        <v>8150</v>
      </c>
      <c r="AA14" s="65" t="str">
        <v>5º ARRAIA DA JOÃO PIRES/CABANA</v>
      </c>
      <c r="AB14" s="65" t="str">
        <v>Rua João Pires</v>
      </c>
      <c r="AC14" s="65" t="str">
        <v>Oeste</v>
      </c>
      <c r="AD14" s="65" t="str">
        <v>Eventos Diversos</v>
      </c>
      <c r="AE14" s="65" t="str">
        <v>Aprovada</v>
      </c>
      <c r="AF14" s="65">
        <v>42921</v>
      </c>
      <c r="AG14" s="65">
        <v>43012</v>
      </c>
      <c r="AH14" s="65">
        <v>43045</v>
      </c>
      <c r="AI14" s="65">
        <v>33</v>
      </c>
      <c r="AJ14" s="65">
        <v>0</v>
      </c>
    </row>
    <row r="15" spans="2:36" x14ac:dyDescent="0.25">
      <c r="B15" s="64">
        <f t="shared" si="0"/>
        <v>2017</v>
      </c>
      <c r="C15" s="72" t="s">
        <v>33</v>
      </c>
      <c r="D15" s="73">
        <v>5000</v>
      </c>
      <c r="E15" s="75" t="s">
        <v>34</v>
      </c>
      <c r="F15" s="75" t="s">
        <v>35</v>
      </c>
      <c r="G15" s="75" t="s">
        <v>198</v>
      </c>
      <c r="H15" s="72" t="s">
        <v>1062</v>
      </c>
      <c r="I15" s="64" t="s">
        <v>8</v>
      </c>
      <c r="J15" s="74">
        <v>42787</v>
      </c>
      <c r="K15" s="74">
        <v>42825</v>
      </c>
      <c r="L15" s="74">
        <v>42837</v>
      </c>
      <c r="M15" s="76">
        <f t="shared" si="1"/>
        <v>12</v>
      </c>
      <c r="N15" s="74"/>
      <c r="X15" s="65">
        <v>2017</v>
      </c>
      <c r="Y15" s="65" t="str">
        <v>ASSOCIACAO COMUNITARIA DO BAIRRO ERMELINDA - ACOBE</v>
      </c>
      <c r="Z15" s="65">
        <v>12000</v>
      </c>
      <c r="AA15" s="65" t="str">
        <v>II ARRAIAL DE BELO HORIZONTE NO BAIRRO ERMELINDA</v>
      </c>
      <c r="AB15" s="65" t="str">
        <v>Bairro Ermelinda</v>
      </c>
      <c r="AC15" s="65" t="str">
        <v>Noroeste</v>
      </c>
      <c r="AD15" s="65" t="str">
        <v>Eventos Diversos</v>
      </c>
      <c r="AE15" s="65" t="str">
        <v>Reprovado</v>
      </c>
      <c r="AF15" s="65">
        <v>42921</v>
      </c>
      <c r="AG15" s="65">
        <v>0</v>
      </c>
      <c r="AH15" s="65">
        <v>0</v>
      </c>
      <c r="AI15" s="65" t="str">
        <v/>
      </c>
      <c r="AJ15" s="65">
        <v>0</v>
      </c>
    </row>
    <row r="16" spans="2:36" x14ac:dyDescent="0.25">
      <c r="B16" s="64">
        <f t="shared" si="0"/>
        <v>2017</v>
      </c>
      <c r="C16" s="72" t="s">
        <v>36</v>
      </c>
      <c r="D16" s="73">
        <v>10000</v>
      </c>
      <c r="E16" s="75" t="s">
        <v>37</v>
      </c>
      <c r="F16" s="75" t="s">
        <v>38</v>
      </c>
      <c r="G16" s="75" t="s">
        <v>667</v>
      </c>
      <c r="H16" s="72" t="s">
        <v>1062</v>
      </c>
      <c r="I16" s="64" t="s">
        <v>8</v>
      </c>
      <c r="J16" s="74">
        <v>42786</v>
      </c>
      <c r="K16" s="74">
        <v>42818</v>
      </c>
      <c r="L16" s="74">
        <v>42837</v>
      </c>
      <c r="M16" s="76">
        <f t="shared" si="1"/>
        <v>19</v>
      </c>
      <c r="N16" s="74"/>
      <c r="X16" s="65">
        <v>2017</v>
      </c>
      <c r="Y16" s="65" t="str">
        <v>ASSOCIACAO COMUNITARIA DO BAIRRO SENHOR BOM JESUS</v>
      </c>
      <c r="Z16" s="65">
        <v>12000</v>
      </c>
      <c r="AA16" s="65" t="str">
        <v>5º ARRAIAL DO SUMARÉ</v>
      </c>
      <c r="AB16" s="65" t="str">
        <v>Bairro Sumaré</v>
      </c>
      <c r="AC16" s="65" t="str">
        <v>Noroeste</v>
      </c>
      <c r="AD16" s="65" t="str">
        <v>Eventos Diversos</v>
      </c>
      <c r="AE16" s="65" t="str">
        <v>Aprovada</v>
      </c>
      <c r="AF16" s="65">
        <v>42921</v>
      </c>
      <c r="AG16" s="65">
        <v>43133</v>
      </c>
      <c r="AH16" s="65">
        <v>43224</v>
      </c>
      <c r="AI16" s="65">
        <v>91</v>
      </c>
      <c r="AJ16" s="65">
        <v>43059</v>
      </c>
    </row>
    <row r="17" spans="2:36" x14ac:dyDescent="0.25">
      <c r="B17" s="64">
        <f t="shared" si="0"/>
        <v>2017</v>
      </c>
      <c r="C17" s="72" t="s">
        <v>39</v>
      </c>
      <c r="D17" s="73">
        <v>5000</v>
      </c>
      <c r="E17" s="75" t="s">
        <v>40</v>
      </c>
      <c r="F17" s="75" t="s">
        <v>41</v>
      </c>
      <c r="G17" s="75" t="s">
        <v>141</v>
      </c>
      <c r="H17" s="72" t="s">
        <v>1062</v>
      </c>
      <c r="I17" s="64" t="s">
        <v>8</v>
      </c>
      <c r="J17" s="74">
        <v>42787</v>
      </c>
      <c r="K17" s="74">
        <v>42804</v>
      </c>
      <c r="L17" s="74">
        <v>42842</v>
      </c>
      <c r="M17" s="76">
        <f t="shared" si="1"/>
        <v>38</v>
      </c>
      <c r="N17" s="74"/>
      <c r="X17" s="65">
        <v>2017</v>
      </c>
      <c r="Y17" s="65" t="str">
        <v>JP CULTURAL PROMOCOES E EVENTOS LTDA - ME</v>
      </c>
      <c r="Z17" s="65">
        <v>15950</v>
      </c>
      <c r="AA17" s="65" t="str">
        <v>PROJETO FESTIVAL SABORES DE MINAS</v>
      </c>
      <c r="AB17" s="65">
        <v>0</v>
      </c>
      <c r="AC17" s="65" t="str">
        <v>?</v>
      </c>
      <c r="AD17" s="65" t="str">
        <v>Eventos Diversos</v>
      </c>
      <c r="AE17" s="65" t="str">
        <v>Aprovada</v>
      </c>
      <c r="AF17" s="65">
        <v>42928</v>
      </c>
      <c r="AG17" s="65">
        <v>43017</v>
      </c>
      <c r="AH17" s="65">
        <v>43403</v>
      </c>
      <c r="AI17" s="65">
        <v>386</v>
      </c>
      <c r="AJ17" s="65">
        <v>0</v>
      </c>
    </row>
    <row r="18" spans="2:36" x14ac:dyDescent="0.25">
      <c r="B18" s="64">
        <f t="shared" si="0"/>
        <v>2017</v>
      </c>
      <c r="C18" s="72" t="s">
        <v>42</v>
      </c>
      <c r="D18" s="73">
        <v>5000</v>
      </c>
      <c r="E18" s="75" t="s">
        <v>43</v>
      </c>
      <c r="F18" s="75" t="s">
        <v>44</v>
      </c>
      <c r="G18" s="75" t="s">
        <v>198</v>
      </c>
      <c r="H18" s="72" t="s">
        <v>1062</v>
      </c>
      <c r="I18" s="64" t="s">
        <v>8</v>
      </c>
      <c r="J18" s="74">
        <v>42787</v>
      </c>
      <c r="K18" s="74">
        <v>42818</v>
      </c>
      <c r="L18" s="74">
        <v>42837</v>
      </c>
      <c r="M18" s="76">
        <f t="shared" si="1"/>
        <v>19</v>
      </c>
      <c r="N18" s="74"/>
      <c r="X18" s="65">
        <v>2017</v>
      </c>
      <c r="Y18" s="65" t="str">
        <v>ASSOCIACAO CRISTA DE DESENVOLVIMENTO HUMANO (ACREDITH)</v>
      </c>
      <c r="Z18" s="65">
        <v>16000</v>
      </c>
      <c r="AA18" s="65" t="str">
        <v>FESTA COUNTRY 2017</v>
      </c>
      <c r="AB18" s="65" t="str">
        <v xml:space="preserve">RUA OSCAR CASTANHEIRA 200 (DONA CLARA) </v>
      </c>
      <c r="AC18" s="65" t="str">
        <v>Pampulha</v>
      </c>
      <c r="AD18" s="65" t="str">
        <v>Eventos Diversos</v>
      </c>
      <c r="AE18" s="65" t="str">
        <v>Aprovada</v>
      </c>
      <c r="AF18" s="65">
        <v>42928</v>
      </c>
      <c r="AG18" s="65">
        <v>43056</v>
      </c>
      <c r="AH18" s="65">
        <v>43224</v>
      </c>
      <c r="AI18" s="65">
        <v>168</v>
      </c>
      <c r="AJ18" s="65">
        <v>43208</v>
      </c>
    </row>
    <row r="19" spans="2:36" x14ac:dyDescent="0.25">
      <c r="B19" s="64">
        <f t="shared" si="0"/>
        <v>2017</v>
      </c>
      <c r="C19" s="72" t="s">
        <v>45</v>
      </c>
      <c r="D19" s="73">
        <v>5000</v>
      </c>
      <c r="E19" s="75" t="s">
        <v>46</v>
      </c>
      <c r="F19" s="75" t="s">
        <v>47</v>
      </c>
      <c r="G19" s="75" t="s">
        <v>242</v>
      </c>
      <c r="H19" s="72" t="s">
        <v>1062</v>
      </c>
      <c r="I19" s="64" t="s">
        <v>8</v>
      </c>
      <c r="J19" s="74">
        <v>42787</v>
      </c>
      <c r="K19" s="74">
        <v>42825</v>
      </c>
      <c r="L19" s="74">
        <v>43195</v>
      </c>
      <c r="M19" s="76">
        <f t="shared" si="1"/>
        <v>370</v>
      </c>
      <c r="N19" s="74">
        <v>42873</v>
      </c>
      <c r="X19" s="65">
        <v>2017</v>
      </c>
      <c r="Y19" s="65" t="str">
        <v>LOCABET MÁQUINAS E EQUIPAMENTOS LTDA. - ME</v>
      </c>
      <c r="Z19" s="65">
        <v>14475</v>
      </c>
      <c r="AA19" s="65" t="str">
        <v>ARRAIAL TAMO JUNTO NA BEIRA LINHA</v>
      </c>
      <c r="AB19" s="65" t="str">
        <v>RUA PADRE ARGEMIRO MOREIRA 233 (PAULO VI)</v>
      </c>
      <c r="AC19" s="65" t="str">
        <v>Nordeste</v>
      </c>
      <c r="AD19" s="65" t="str">
        <v>Eventos Diversos</v>
      </c>
      <c r="AE19" s="65" t="str">
        <v>Aprovada</v>
      </c>
      <c r="AF19" s="65">
        <v>42935</v>
      </c>
      <c r="AG19" s="65">
        <v>43067</v>
      </c>
      <c r="AH19" s="65">
        <v>43224</v>
      </c>
      <c r="AI19" s="65">
        <v>157</v>
      </c>
      <c r="AJ19" s="65">
        <v>43059</v>
      </c>
    </row>
    <row r="20" spans="2:36" x14ac:dyDescent="0.25">
      <c r="B20" s="64">
        <f t="shared" si="0"/>
        <v>2017</v>
      </c>
      <c r="C20" s="72" t="s">
        <v>48</v>
      </c>
      <c r="D20" s="73">
        <v>5000</v>
      </c>
      <c r="E20" s="75" t="s">
        <v>49</v>
      </c>
      <c r="F20" s="75" t="s">
        <v>50</v>
      </c>
      <c r="G20" s="75" t="s">
        <v>198</v>
      </c>
      <c r="H20" s="72" t="s">
        <v>1062</v>
      </c>
      <c r="I20" s="64" t="s">
        <v>8</v>
      </c>
      <c r="J20" s="74">
        <v>42787</v>
      </c>
      <c r="K20" s="74">
        <v>42804</v>
      </c>
      <c r="L20" s="74">
        <v>42870</v>
      </c>
      <c r="M20" s="76">
        <f t="shared" si="1"/>
        <v>66</v>
      </c>
      <c r="N20" s="74">
        <v>42865</v>
      </c>
      <c r="X20" s="65">
        <v>2017</v>
      </c>
      <c r="Y20" s="65" t="str">
        <v>INSTITUTO EDUCACIONAL PARA CONSCIENTIZACAO E REALIZACAO DE POLITICAS PUBLICAS - ICPP</v>
      </c>
      <c r="Z20" s="65">
        <v>15982</v>
      </c>
      <c r="AA20" s="65" t="str">
        <v>VIVER BEM E SAUDÁVEL - ESPORTE, SAUDE E EDUCAÇÃO</v>
      </c>
      <c r="AB20" s="65" t="str">
        <v>REGIONAL NORDESTE DA PBH</v>
      </c>
      <c r="AC20" s="65" t="str">
        <v>Nordeste</v>
      </c>
      <c r="AD20" s="65" t="str">
        <v>Eventos Diversos</v>
      </c>
      <c r="AE20" s="65" t="str">
        <v>Aprovada</v>
      </c>
      <c r="AF20" s="65">
        <v>42942</v>
      </c>
      <c r="AG20" s="65">
        <v>43019</v>
      </c>
      <c r="AH20" s="65">
        <v>43403</v>
      </c>
      <c r="AI20" s="65">
        <v>384</v>
      </c>
      <c r="AJ20" s="65">
        <v>43206</v>
      </c>
    </row>
    <row r="21" spans="2:36" x14ac:dyDescent="0.25">
      <c r="B21" s="64">
        <f t="shared" si="0"/>
        <v>2017</v>
      </c>
      <c r="C21" s="72" t="s">
        <v>51</v>
      </c>
      <c r="D21" s="73">
        <v>5000</v>
      </c>
      <c r="E21" s="75" t="s">
        <v>52</v>
      </c>
      <c r="F21" s="75"/>
      <c r="G21" s="75" t="s">
        <v>1047</v>
      </c>
      <c r="H21" s="72" t="s">
        <v>1062</v>
      </c>
      <c r="I21" s="64" t="s">
        <v>53</v>
      </c>
      <c r="J21" s="74">
        <v>42789</v>
      </c>
      <c r="K21" s="74"/>
      <c r="L21" s="74"/>
      <c r="M21" s="76" t="str">
        <f t="shared" si="1"/>
        <v/>
      </c>
      <c r="N21" s="74"/>
      <c r="X21" s="65">
        <v>2017</v>
      </c>
      <c r="Y21" s="65" t="str">
        <v>ASSOCIACAO DOS MORADORES DO CONJUNTO VILA MARIA E JARDIM VITORIA</v>
      </c>
      <c r="Z21" s="65">
        <v>15950</v>
      </c>
      <c r="AA21" s="65" t="str">
        <v>ARRAIÁ DA VILA MARIA</v>
      </c>
      <c r="AB21" s="65" t="str">
        <v xml:space="preserve">VILA MARIA </v>
      </c>
      <c r="AC21" s="65" t="str">
        <v>Nordeste</v>
      </c>
      <c r="AD21" s="65" t="str">
        <v>Eventos Diversos</v>
      </c>
      <c r="AE21" s="65" t="str">
        <v>Aprovada</v>
      </c>
      <c r="AF21" s="65">
        <v>42949</v>
      </c>
      <c r="AG21" s="65">
        <v>43062</v>
      </c>
      <c r="AH21" s="65">
        <v>43403</v>
      </c>
      <c r="AI21" s="65">
        <v>341</v>
      </c>
      <c r="AJ21" s="65">
        <v>43059</v>
      </c>
    </row>
    <row r="22" spans="2:36" x14ac:dyDescent="0.25">
      <c r="B22" s="64">
        <f t="shared" si="0"/>
        <v>2017</v>
      </c>
      <c r="C22" s="72" t="s">
        <v>54</v>
      </c>
      <c r="D22" s="73">
        <v>5000</v>
      </c>
      <c r="E22" s="75" t="s">
        <v>55</v>
      </c>
      <c r="F22" s="75" t="s">
        <v>56</v>
      </c>
      <c r="G22" s="75" t="s">
        <v>198</v>
      </c>
      <c r="H22" s="72" t="s">
        <v>1062</v>
      </c>
      <c r="I22" s="64" t="s">
        <v>8</v>
      </c>
      <c r="J22" s="74">
        <v>42787</v>
      </c>
      <c r="K22" s="74">
        <v>42824</v>
      </c>
      <c r="L22" s="74">
        <v>42837</v>
      </c>
      <c r="M22" s="76">
        <f t="shared" si="1"/>
        <v>13</v>
      </c>
      <c r="N22" s="74"/>
      <c r="X22" s="65">
        <v>2017</v>
      </c>
      <c r="Y22" s="65" t="str">
        <v>ASSOCIACAO COMUNITARIA CASA DE ZAQUEU</v>
      </c>
      <c r="Z22" s="65">
        <v>16000</v>
      </c>
      <c r="AA22" s="65" t="str">
        <v>FESTIVAL DE MÚSICA</v>
      </c>
      <c r="AB22" s="65" t="str">
        <v>RUA ITAMAR 656 (ALTO VERA CRUZ)</v>
      </c>
      <c r="AC22" s="65" t="str">
        <v>Leste</v>
      </c>
      <c r="AD22" s="65" t="str">
        <v>Eventos Diversos</v>
      </c>
      <c r="AE22" s="65" t="str">
        <v>Aprovada</v>
      </c>
      <c r="AF22" s="65">
        <v>42833</v>
      </c>
      <c r="AG22" s="65">
        <v>43090</v>
      </c>
      <c r="AH22" s="65">
        <v>43403</v>
      </c>
      <c r="AI22" s="65">
        <v>313</v>
      </c>
      <c r="AJ22" s="65">
        <v>43059</v>
      </c>
    </row>
    <row r="23" spans="2:36" x14ac:dyDescent="0.25">
      <c r="B23" s="64">
        <f t="shared" si="0"/>
        <v>2017</v>
      </c>
      <c r="C23" s="72" t="s">
        <v>57</v>
      </c>
      <c r="D23" s="73">
        <v>5000</v>
      </c>
      <c r="E23" s="75" t="s">
        <v>58</v>
      </c>
      <c r="F23" s="75" t="s">
        <v>59</v>
      </c>
      <c r="G23" s="75" t="s">
        <v>198</v>
      </c>
      <c r="H23" s="72" t="s">
        <v>1062</v>
      </c>
      <c r="I23" s="64" t="s">
        <v>8</v>
      </c>
      <c r="J23" s="74">
        <v>42787</v>
      </c>
      <c r="K23" s="74">
        <v>42825</v>
      </c>
      <c r="L23" s="74">
        <v>42842</v>
      </c>
      <c r="M23" s="76">
        <f t="shared" si="1"/>
        <v>17</v>
      </c>
      <c r="N23" s="74"/>
      <c r="X23" s="65">
        <v>2017</v>
      </c>
      <c r="Y23" s="65" t="str">
        <v>SANTUARIO SAO PAULO DA CRUZ</v>
      </c>
      <c r="Z23" s="65">
        <v>13980</v>
      </c>
      <c r="AA23" s="65" t="str">
        <v>FESTA DA FAMÍLIA NA PRAÇA</v>
      </c>
      <c r="AB23" s="65" t="str">
        <v>Praça Domingos Gatti</v>
      </c>
      <c r="AC23" s="65" t="str">
        <v>Barreiro</v>
      </c>
      <c r="AD23" s="65" t="str">
        <v>Eventos Diversos</v>
      </c>
      <c r="AE23" s="65" t="str">
        <v>Aprovada</v>
      </c>
      <c r="AF23" s="65">
        <v>42949</v>
      </c>
      <c r="AG23" s="65">
        <v>42961</v>
      </c>
      <c r="AH23" s="65">
        <v>43731</v>
      </c>
      <c r="AI23" s="65">
        <v>770</v>
      </c>
      <c r="AJ23" s="65">
        <v>43185</v>
      </c>
    </row>
    <row r="24" spans="2:36" x14ac:dyDescent="0.25">
      <c r="B24" s="64">
        <f t="shared" si="0"/>
        <v>2017</v>
      </c>
      <c r="C24" s="72" t="s">
        <v>60</v>
      </c>
      <c r="D24" s="73">
        <v>5000</v>
      </c>
      <c r="E24" s="75" t="s">
        <v>61</v>
      </c>
      <c r="F24" s="75" t="s">
        <v>62</v>
      </c>
      <c r="G24" s="75" t="s">
        <v>198</v>
      </c>
      <c r="H24" s="72" t="s">
        <v>1062</v>
      </c>
      <c r="I24" s="64" t="s">
        <v>8</v>
      </c>
      <c r="J24" s="74">
        <v>42787</v>
      </c>
      <c r="K24" s="74">
        <v>42804</v>
      </c>
      <c r="L24" s="74">
        <v>42837</v>
      </c>
      <c r="M24" s="76">
        <f t="shared" si="1"/>
        <v>33</v>
      </c>
      <c r="N24" s="74"/>
      <c r="X24" s="65">
        <v>2017</v>
      </c>
      <c r="Y24" s="65" t="str">
        <v>EVENTUAL LOCACAO DE SERVICOS E EQUIPAMENTOS DE SOM E SHOWS EIRELI - ME</v>
      </c>
      <c r="Z24" s="65">
        <v>15660</v>
      </c>
      <c r="AA24" s="65" t="str">
        <v>PROJETO ARRAIÁ AGOSTINO - VILA SUMARÉ E BAIRRO SANTO ANDRÉ</v>
      </c>
      <c r="AB24" s="65">
        <v>0</v>
      </c>
      <c r="AC24" s="65" t="str">
        <v>Noroeste</v>
      </c>
      <c r="AD24" s="65" t="str">
        <v>Eventos Diversos</v>
      </c>
      <c r="AE24" s="65" t="str">
        <v>Aprovada</v>
      </c>
      <c r="AF24" s="65">
        <v>42802</v>
      </c>
      <c r="AG24" s="65">
        <v>43160</v>
      </c>
      <c r="AH24" s="65">
        <v>43224</v>
      </c>
      <c r="AI24" s="65">
        <v>64</v>
      </c>
      <c r="AJ24" s="65">
        <v>43059</v>
      </c>
    </row>
    <row r="25" spans="2:36" x14ac:dyDescent="0.25">
      <c r="B25" s="64">
        <f t="shared" si="0"/>
        <v>2017</v>
      </c>
      <c r="C25" s="72" t="s">
        <v>63</v>
      </c>
      <c r="D25" s="73">
        <v>5000</v>
      </c>
      <c r="E25" s="75" t="s">
        <v>64</v>
      </c>
      <c r="F25" s="75" t="s">
        <v>65</v>
      </c>
      <c r="G25" s="75" t="s">
        <v>141</v>
      </c>
      <c r="H25" s="72" t="s">
        <v>1062</v>
      </c>
      <c r="I25" s="64" t="s">
        <v>8</v>
      </c>
      <c r="J25" s="74">
        <v>42787</v>
      </c>
      <c r="K25" s="74">
        <v>42818</v>
      </c>
      <c r="L25" s="74">
        <v>42844</v>
      </c>
      <c r="M25" s="76">
        <f t="shared" si="1"/>
        <v>26</v>
      </c>
      <c r="N25" s="74"/>
      <c r="X25" s="65">
        <v>2017</v>
      </c>
      <c r="Y25" s="65" t="str">
        <v>ASSOCIACAO INTERNACIONAL DE CAPOEIRA ARTES DAS GERAIS</v>
      </c>
      <c r="Z25" s="65">
        <v>11160</v>
      </c>
      <c r="AA25" s="65" t="str">
        <v>8º ARRAIÁ DA SAIDEIRA</v>
      </c>
      <c r="AB25" s="65" t="str">
        <v xml:space="preserve">AVENIDA MEN DE SÁ </v>
      </c>
      <c r="AC25" s="65" t="str">
        <v>Centro-Sul</v>
      </c>
      <c r="AD25" s="65" t="str">
        <v>Eventos Diversos</v>
      </c>
      <c r="AE25" s="65" t="str">
        <v>Aprovada</v>
      </c>
      <c r="AF25" s="65">
        <v>42963</v>
      </c>
      <c r="AG25" s="65">
        <v>43011</v>
      </c>
      <c r="AH25" s="65">
        <v>43089</v>
      </c>
      <c r="AI25" s="65">
        <v>78</v>
      </c>
      <c r="AJ25" s="65">
        <v>0</v>
      </c>
    </row>
    <row r="26" spans="2:36" x14ac:dyDescent="0.25">
      <c r="B26" s="64">
        <f t="shared" si="0"/>
        <v>2017</v>
      </c>
      <c r="C26" s="72" t="s">
        <v>66</v>
      </c>
      <c r="D26" s="73">
        <v>10000</v>
      </c>
      <c r="E26" s="75" t="s">
        <v>67</v>
      </c>
      <c r="F26" s="75" t="s">
        <v>68</v>
      </c>
      <c r="G26" s="75" t="s">
        <v>145</v>
      </c>
      <c r="H26" s="72" t="s">
        <v>1062</v>
      </c>
      <c r="I26" s="64" t="s">
        <v>8</v>
      </c>
      <c r="J26" s="74">
        <v>42787</v>
      </c>
      <c r="K26" s="74">
        <v>42824</v>
      </c>
      <c r="L26" s="74">
        <v>42837</v>
      </c>
      <c r="M26" s="76">
        <f t="shared" si="1"/>
        <v>13</v>
      </c>
      <c r="N26" s="74"/>
      <c r="X26" s="65">
        <v>2017</v>
      </c>
      <c r="Y26" s="65" t="str">
        <v>BEATRIZ ROSA DE OLIVEIRA 63923246668</v>
      </c>
      <c r="Z26" s="65">
        <v>15603</v>
      </c>
      <c r="AA26" s="65" t="str">
        <v>VI LIBERARTE</v>
      </c>
      <c r="AB26" s="65" t="str">
        <v>Praça da Liberdade</v>
      </c>
      <c r="AC26" s="65" t="str">
        <v>Centro-Sul</v>
      </c>
      <c r="AD26" s="65" t="str">
        <v>Eventos Diversos</v>
      </c>
      <c r="AE26" s="65" t="str">
        <v>Aprovado parcialmente</v>
      </c>
      <c r="AF26" s="65">
        <v>42979</v>
      </c>
      <c r="AG26" s="65">
        <v>43241</v>
      </c>
      <c r="AH26" s="65">
        <v>43811</v>
      </c>
      <c r="AI26" s="65">
        <v>570</v>
      </c>
      <c r="AJ26" s="65">
        <v>43230</v>
      </c>
    </row>
    <row r="27" spans="2:36" x14ac:dyDescent="0.25">
      <c r="B27" s="64">
        <f t="shared" si="0"/>
        <v>2017</v>
      </c>
      <c r="C27" s="72" t="s">
        <v>69</v>
      </c>
      <c r="D27" s="73">
        <v>10000</v>
      </c>
      <c r="E27" s="75" t="s">
        <v>70</v>
      </c>
      <c r="F27" s="75" t="s">
        <v>71</v>
      </c>
      <c r="G27" s="75" t="s">
        <v>198</v>
      </c>
      <c r="H27" s="72" t="s">
        <v>1062</v>
      </c>
      <c r="I27" s="64" t="s">
        <v>8</v>
      </c>
      <c r="J27" s="74">
        <v>42787</v>
      </c>
      <c r="K27" s="74">
        <v>42829</v>
      </c>
      <c r="L27" s="74">
        <v>42865</v>
      </c>
      <c r="M27" s="76">
        <f t="shared" si="1"/>
        <v>36</v>
      </c>
      <c r="N27" s="74"/>
      <c r="X27" s="65">
        <v>2017</v>
      </c>
      <c r="Y27" s="65" t="str">
        <v>INSTITUTO BENEFICENTE FILADÉLFIA</v>
      </c>
      <c r="Z27" s="65">
        <v>16000</v>
      </c>
      <c r="AA27" s="65" t="str">
        <v>FESTA MINHA CIDADE VIVE</v>
      </c>
      <c r="AB27" s="65" t="str">
        <v xml:space="preserve">AV. VILARINHO </v>
      </c>
      <c r="AC27" s="65" t="str">
        <v>Venda Nova</v>
      </c>
      <c r="AD27" s="65" t="str">
        <v>Eventos Diversos</v>
      </c>
      <c r="AE27" s="65" t="str">
        <v>Aprovada</v>
      </c>
      <c r="AF27" s="65">
        <v>43078</v>
      </c>
      <c r="AG27" s="65">
        <v>43025</v>
      </c>
      <c r="AH27" s="65">
        <v>43731</v>
      </c>
      <c r="AI27" s="65">
        <v>706</v>
      </c>
      <c r="AJ27" s="65">
        <v>43439</v>
      </c>
    </row>
    <row r="28" spans="2:36" x14ac:dyDescent="0.25">
      <c r="B28" s="64">
        <f t="shared" si="0"/>
        <v>2017</v>
      </c>
      <c r="C28" s="72" t="s">
        <v>72</v>
      </c>
      <c r="D28" s="73">
        <v>5000</v>
      </c>
      <c r="E28" s="75" t="s">
        <v>73</v>
      </c>
      <c r="F28" s="75" t="s">
        <v>74</v>
      </c>
      <c r="G28" s="75" t="s">
        <v>242</v>
      </c>
      <c r="H28" s="72" t="s">
        <v>1062</v>
      </c>
      <c r="I28" s="64" t="s">
        <v>8</v>
      </c>
      <c r="J28" s="74">
        <v>42787</v>
      </c>
      <c r="K28" s="74">
        <v>42816</v>
      </c>
      <c r="L28" s="74">
        <v>42837</v>
      </c>
      <c r="M28" s="76">
        <f t="shared" si="1"/>
        <v>21</v>
      </c>
      <c r="N28" s="74"/>
      <c r="X28" s="65">
        <v>2017</v>
      </c>
      <c r="Y28" s="65" t="str">
        <v>SANTUARIO SAO PAULO DA CRUZ</v>
      </c>
      <c r="Z28" s="65">
        <v>7800</v>
      </c>
      <c r="AA28" s="65" t="str">
        <v>FESTA DE NOSSA SENHORA APARECIDA</v>
      </c>
      <c r="AB28" s="65" t="str">
        <v>PAROQUIA SANTUÁRIO SÃO PAULO DA CRUZ (SANTA HELENA)</v>
      </c>
      <c r="AC28" s="65" t="str">
        <v>Barreiro</v>
      </c>
      <c r="AD28" s="65" t="str">
        <v>Eventos Diversos</v>
      </c>
      <c r="AE28" s="65" t="str">
        <v>Aprovada</v>
      </c>
      <c r="AF28" s="65">
        <v>43005</v>
      </c>
      <c r="AG28" s="65">
        <v>43039</v>
      </c>
      <c r="AH28" s="65">
        <v>43731</v>
      </c>
      <c r="AI28" s="65">
        <v>692</v>
      </c>
      <c r="AJ28" s="65">
        <v>43161</v>
      </c>
    </row>
    <row r="29" spans="2:36" x14ac:dyDescent="0.25">
      <c r="B29" s="64">
        <f t="shared" si="0"/>
        <v>2017</v>
      </c>
      <c r="C29" s="72" t="s">
        <v>75</v>
      </c>
      <c r="D29" s="73">
        <v>10000</v>
      </c>
      <c r="E29" s="75" t="s">
        <v>76</v>
      </c>
      <c r="F29" s="75" t="s">
        <v>77</v>
      </c>
      <c r="G29" s="75" t="s">
        <v>242</v>
      </c>
      <c r="H29" s="72" t="s">
        <v>1062</v>
      </c>
      <c r="I29" s="64" t="s">
        <v>8</v>
      </c>
      <c r="J29" s="74">
        <v>42787</v>
      </c>
      <c r="K29" s="74">
        <v>42824</v>
      </c>
      <c r="L29" s="74">
        <v>42858</v>
      </c>
      <c r="M29" s="76">
        <f t="shared" si="1"/>
        <v>34</v>
      </c>
      <c r="N29" s="74"/>
      <c r="X29" s="65">
        <v>2017</v>
      </c>
      <c r="Y29" s="65" t="str">
        <v>ASSOCIACAO BETEL DE ASSISTENCIA SOCIAL</v>
      </c>
      <c r="Z29" s="65">
        <v>16000</v>
      </c>
      <c r="AA29" s="65" t="str">
        <v>ABAS EM AÇÃO - PRAÇA DA ESTAÇÃO</v>
      </c>
      <c r="AB29" s="65" t="str">
        <v>Praça da Estação</v>
      </c>
      <c r="AC29" s="65" t="str">
        <v>Centro-Sul</v>
      </c>
      <c r="AD29" s="65" t="str">
        <v>Eventos Diversos</v>
      </c>
      <c r="AE29" s="65" t="str">
        <v>Reprovado</v>
      </c>
      <c r="AF29" s="65">
        <v>43011</v>
      </c>
      <c r="AG29" s="65">
        <v>0</v>
      </c>
      <c r="AH29" s="65">
        <v>0</v>
      </c>
      <c r="AI29" s="65" t="str">
        <v/>
      </c>
      <c r="AJ29" s="65">
        <v>0</v>
      </c>
    </row>
    <row r="30" spans="2:36" x14ac:dyDescent="0.25">
      <c r="B30" s="64">
        <f t="shared" si="0"/>
        <v>2017</v>
      </c>
      <c r="C30" s="72" t="s">
        <v>78</v>
      </c>
      <c r="D30" s="73">
        <v>10000</v>
      </c>
      <c r="E30" s="75" t="s">
        <v>79</v>
      </c>
      <c r="F30" s="75" t="s">
        <v>80</v>
      </c>
      <c r="G30" s="75" t="s">
        <v>198</v>
      </c>
      <c r="H30" s="72" t="s">
        <v>1062</v>
      </c>
      <c r="I30" s="64" t="s">
        <v>8</v>
      </c>
      <c r="J30" s="74">
        <v>42787</v>
      </c>
      <c r="K30" s="74">
        <v>42825</v>
      </c>
      <c r="L30" s="74">
        <v>42842</v>
      </c>
      <c r="M30" s="76">
        <f t="shared" si="1"/>
        <v>17</v>
      </c>
      <c r="N30" s="74"/>
      <c r="X30" s="65">
        <v>2017</v>
      </c>
      <c r="Y30" s="65" t="str">
        <v>ASSOCIACAO MINEIRA DO ACIDENTE VASCULAR CEREBRAL</v>
      </c>
      <c r="Z30" s="65">
        <v>16000</v>
      </c>
      <c r="AA30" s="65" t="str">
        <v>DIA MUNDIAL DE COMBATE AO AVC</v>
      </c>
      <c r="AB30" s="65" t="str">
        <v>PRAÇA DA LIBERDADE</v>
      </c>
      <c r="AC30" s="65" t="str">
        <v>Centro-Sul</v>
      </c>
      <c r="AD30" s="65" t="str">
        <v>Eventos Diversos</v>
      </c>
      <c r="AE30" s="65" t="str">
        <v>Aprovada</v>
      </c>
      <c r="AF30" s="65">
        <v>43035</v>
      </c>
      <c r="AG30" s="65">
        <v>43067</v>
      </c>
      <c r="AH30" s="65">
        <v>43195</v>
      </c>
      <c r="AI30" s="65">
        <v>128</v>
      </c>
      <c r="AJ30" s="65">
        <v>0</v>
      </c>
    </row>
    <row r="31" spans="2:36" x14ac:dyDescent="0.25">
      <c r="B31" s="64">
        <f t="shared" si="0"/>
        <v>2017</v>
      </c>
      <c r="C31" s="72" t="s">
        <v>81</v>
      </c>
      <c r="D31" s="73">
        <v>5000</v>
      </c>
      <c r="E31" s="75"/>
      <c r="F31" s="75"/>
      <c r="G31" s="75" t="s">
        <v>1047</v>
      </c>
      <c r="H31" s="72" t="s">
        <v>1062</v>
      </c>
      <c r="I31" s="64" t="s">
        <v>8</v>
      </c>
      <c r="J31" s="74">
        <v>42787</v>
      </c>
      <c r="K31" s="74"/>
      <c r="L31" s="74"/>
      <c r="M31" s="76" t="str">
        <f t="shared" si="1"/>
        <v/>
      </c>
      <c r="N31" s="74"/>
      <c r="X31" s="65">
        <v>2017</v>
      </c>
      <c r="Y31" s="65" t="str">
        <v>FRATERNIDADE LUZ BONDADE E VERDADE</v>
      </c>
      <c r="Z31" s="65">
        <v>15990.02</v>
      </c>
      <c r="AA31" s="65" t="str">
        <v>CRIANÇA FELIZ</v>
      </c>
      <c r="AB31" s="65" t="str">
        <v>PRAÇA LOUIS BRAILLE (SAUDADE)</v>
      </c>
      <c r="AC31" s="65" t="str">
        <v>Leste</v>
      </c>
      <c r="AD31" s="65" t="str">
        <v>Eventos Diversos</v>
      </c>
      <c r="AE31" s="65" t="str">
        <v>Aprovada</v>
      </c>
      <c r="AF31" s="65">
        <v>43040</v>
      </c>
      <c r="AG31" s="65">
        <v>43061</v>
      </c>
      <c r="AH31" s="65">
        <v>43096</v>
      </c>
      <c r="AI31" s="65">
        <v>35</v>
      </c>
      <c r="AJ31" s="65">
        <v>0</v>
      </c>
    </row>
    <row r="32" spans="2:36" x14ac:dyDescent="0.25">
      <c r="B32" s="64">
        <f t="shared" si="0"/>
        <v>2017</v>
      </c>
      <c r="C32" s="72" t="s">
        <v>82</v>
      </c>
      <c r="D32" s="73">
        <v>5000</v>
      </c>
      <c r="E32" s="75" t="s">
        <v>83</v>
      </c>
      <c r="F32" s="75" t="s">
        <v>84</v>
      </c>
      <c r="G32" s="75" t="s">
        <v>141</v>
      </c>
      <c r="H32" s="72" t="s">
        <v>1062</v>
      </c>
      <c r="I32" s="64" t="s">
        <v>8</v>
      </c>
      <c r="J32" s="74">
        <v>42787</v>
      </c>
      <c r="K32" s="74">
        <v>42824</v>
      </c>
      <c r="L32" s="74">
        <v>42843</v>
      </c>
      <c r="M32" s="76">
        <f t="shared" si="1"/>
        <v>19</v>
      </c>
      <c r="N32" s="74"/>
      <c r="X32" s="65">
        <v>2017</v>
      </c>
      <c r="Y32" s="65" t="str">
        <v>LOCABET MÁQUINAS E EQUIPAMENTOS LTDA. - ME</v>
      </c>
      <c r="Z32" s="65">
        <v>10390</v>
      </c>
      <c r="AA32" s="65" t="str">
        <v>SPEED SOLIDÁRIO</v>
      </c>
      <c r="AB32" s="65" t="str">
        <v>AV. MAGENTA (VITORIA)</v>
      </c>
      <c r="AC32" s="65" t="str">
        <v>Nordeste</v>
      </c>
      <c r="AD32" s="65" t="str">
        <v>Eventos Diversos</v>
      </c>
      <c r="AE32" s="65" t="str">
        <v>Aprovada</v>
      </c>
      <c r="AF32" s="65">
        <v>43019</v>
      </c>
      <c r="AG32" s="65">
        <v>43091</v>
      </c>
      <c r="AH32" s="65">
        <v>43224</v>
      </c>
      <c r="AI32" s="65">
        <v>133</v>
      </c>
      <c r="AJ32" s="65">
        <v>0</v>
      </c>
    </row>
    <row r="33" spans="2:36" x14ac:dyDescent="0.25">
      <c r="B33" s="64">
        <f t="shared" si="0"/>
        <v>2017</v>
      </c>
      <c r="C33" s="72" t="s">
        <v>85</v>
      </c>
      <c r="D33" s="73">
        <v>5000</v>
      </c>
      <c r="E33" s="75" t="s">
        <v>86</v>
      </c>
      <c r="F33" s="75" t="s">
        <v>87</v>
      </c>
      <c r="G33" s="75" t="s">
        <v>198</v>
      </c>
      <c r="H33" s="72" t="s">
        <v>1062</v>
      </c>
      <c r="I33" s="64" t="s">
        <v>8</v>
      </c>
      <c r="J33" s="74">
        <v>42787</v>
      </c>
      <c r="K33" s="74">
        <v>42825</v>
      </c>
      <c r="L33" s="74">
        <v>42843</v>
      </c>
      <c r="M33" s="76">
        <f t="shared" si="1"/>
        <v>18</v>
      </c>
      <c r="N33" s="74"/>
      <c r="X33" s="65">
        <v>2017</v>
      </c>
      <c r="Y33" s="65" t="str">
        <v>MACAV PROMOÇÕES LTDA.- ME</v>
      </c>
      <c r="Z33" s="65">
        <v>15800</v>
      </c>
      <c r="AA33" s="65" t="str">
        <v>PROJETO ENTÃO É NOEL</v>
      </c>
      <c r="AB33" s="65" t="str">
        <v xml:space="preserve">QUADRA DA CIDADE JARDIM </v>
      </c>
      <c r="AC33" s="65" t="str">
        <v>Centro-Sul</v>
      </c>
      <c r="AD33" s="65" t="str">
        <v>Eventos Diversos</v>
      </c>
      <c r="AE33" s="65" t="str">
        <v>Aprovada</v>
      </c>
      <c r="AF33" s="65">
        <v>43076</v>
      </c>
      <c r="AG33" s="65">
        <v>43116</v>
      </c>
      <c r="AH33" s="65">
        <v>43200</v>
      </c>
      <c r="AI33" s="65">
        <v>84</v>
      </c>
      <c r="AJ33" s="65">
        <v>0</v>
      </c>
    </row>
    <row r="34" spans="2:36" x14ac:dyDescent="0.25">
      <c r="B34" s="64">
        <f t="shared" si="0"/>
        <v>2017</v>
      </c>
      <c r="C34" s="72" t="s">
        <v>88</v>
      </c>
      <c r="D34" s="73">
        <v>5000</v>
      </c>
      <c r="E34" s="75" t="s">
        <v>89</v>
      </c>
      <c r="F34" s="75" t="s">
        <v>90</v>
      </c>
      <c r="G34" s="75" t="s">
        <v>152</v>
      </c>
      <c r="H34" s="72" t="s">
        <v>1062</v>
      </c>
      <c r="I34" s="64" t="s">
        <v>8</v>
      </c>
      <c r="J34" s="74">
        <v>42787</v>
      </c>
      <c r="K34" s="74">
        <v>42943</v>
      </c>
      <c r="L34" s="74">
        <v>43089</v>
      </c>
      <c r="M34" s="76">
        <f t="shared" si="1"/>
        <v>146</v>
      </c>
      <c r="N34" s="74">
        <v>42906</v>
      </c>
      <c r="X34" s="65">
        <v>2017</v>
      </c>
      <c r="Y34" s="65" t="str">
        <v>MACAV PROMOÇÕES LTDA.- ME</v>
      </c>
      <c r="Z34" s="65">
        <v>15900</v>
      </c>
      <c r="AA34" s="65" t="str">
        <v>PROJETO BRINCANDO COM MUSICA</v>
      </c>
      <c r="AB34" s="65" t="str">
        <v>RUA LÍDIO LUNATDI (PALMARES)</v>
      </c>
      <c r="AC34" s="65" t="str">
        <v>Nordeste</v>
      </c>
      <c r="AD34" s="65" t="str">
        <v>Eventos Diversos</v>
      </c>
      <c r="AE34" s="65" t="str">
        <v>Aprovada</v>
      </c>
      <c r="AF34" s="65">
        <v>43075</v>
      </c>
      <c r="AG34" s="65">
        <v>43116</v>
      </c>
      <c r="AH34" s="65">
        <v>43200</v>
      </c>
      <c r="AI34" s="65">
        <v>84</v>
      </c>
      <c r="AJ34" s="65">
        <v>0</v>
      </c>
    </row>
    <row r="35" spans="2:36" x14ac:dyDescent="0.25">
      <c r="B35" s="64">
        <f t="shared" si="0"/>
        <v>2017</v>
      </c>
      <c r="C35" s="72" t="s">
        <v>91</v>
      </c>
      <c r="D35" s="73">
        <v>5000</v>
      </c>
      <c r="E35" s="75" t="s">
        <v>92</v>
      </c>
      <c r="F35" s="75" t="s">
        <v>93</v>
      </c>
      <c r="G35" s="75" t="s">
        <v>198</v>
      </c>
      <c r="H35" s="72" t="s">
        <v>1062</v>
      </c>
      <c r="I35" s="64" t="s">
        <v>8</v>
      </c>
      <c r="J35" s="74">
        <v>42787</v>
      </c>
      <c r="K35" s="74">
        <v>42822</v>
      </c>
      <c r="L35" s="74">
        <v>42867</v>
      </c>
      <c r="M35" s="76">
        <f t="shared" si="1"/>
        <v>45</v>
      </c>
      <c r="N35" s="74"/>
      <c r="X35" s="65">
        <v>2017</v>
      </c>
      <c r="Y35" s="65" t="str">
        <v>UNIAO DE MORADORES PELO DESENVOLVIMENTO SOCIAL DO BAIRRO CEU AZUL</v>
      </c>
      <c r="Z35" s="65">
        <v>3060</v>
      </c>
      <c r="AA35" s="65" t="str">
        <v>PRIMEIRO NATAL SOLIDÁRIO UMCA</v>
      </c>
      <c r="AB35" s="65" t="str">
        <v>PRAÇA DA MADONNA (CÉU AZUL)</v>
      </c>
      <c r="AC35" s="65" t="str">
        <v>Venda Nova</v>
      </c>
      <c r="AD35" s="65" t="str">
        <v>Eventos Diversos</v>
      </c>
      <c r="AE35" s="65" t="str">
        <v>Aprovada</v>
      </c>
      <c r="AF35" s="65">
        <v>43076</v>
      </c>
      <c r="AG35" s="65">
        <v>43147</v>
      </c>
      <c r="AH35" s="65">
        <v>43174</v>
      </c>
      <c r="AI35" s="65">
        <v>27</v>
      </c>
      <c r="AJ35" s="65">
        <v>0</v>
      </c>
    </row>
    <row r="36" spans="2:36" x14ac:dyDescent="0.25">
      <c r="B36" s="64">
        <f t="shared" si="0"/>
        <v>2017</v>
      </c>
      <c r="C36" s="72" t="s">
        <v>94</v>
      </c>
      <c r="D36" s="73">
        <v>10000</v>
      </c>
      <c r="E36" s="75" t="s">
        <v>95</v>
      </c>
      <c r="F36" s="75" t="s">
        <v>96</v>
      </c>
      <c r="G36" s="75" t="s">
        <v>152</v>
      </c>
      <c r="H36" s="72" t="s">
        <v>1062</v>
      </c>
      <c r="I36" s="64" t="s">
        <v>8</v>
      </c>
      <c r="J36" s="74">
        <v>42787</v>
      </c>
      <c r="K36" s="74">
        <v>42825</v>
      </c>
      <c r="L36" s="74">
        <v>42842</v>
      </c>
      <c r="M36" s="76">
        <f t="shared" si="1"/>
        <v>17</v>
      </c>
      <c r="N36" s="74"/>
      <c r="X36" s="65">
        <v>2017</v>
      </c>
      <c r="Y36" s="65" t="str">
        <v>ASSOCIACAO DE MORADORES NATAL SOLIDARIO DO BAIRRO DAS INDUSTRIAS</v>
      </c>
      <c r="Z36" s="65">
        <v>15900</v>
      </c>
      <c r="AA36" s="65" t="str">
        <v>PROJETO NATAL SOLIDÁRIO</v>
      </c>
      <c r="AB36" s="65" t="str">
        <v>RUA PRESIDENTE COSTA E SILVA (BAIRRO DAS INSDÚSTRIAS)</v>
      </c>
      <c r="AC36" s="65" t="str">
        <v>Barreiro</v>
      </c>
      <c r="AD36" s="65" t="str">
        <v>Eventos Diversos</v>
      </c>
      <c r="AE36" s="65" t="str">
        <v>Aprovada</v>
      </c>
      <c r="AF36" s="65">
        <v>43076</v>
      </c>
      <c r="AG36" s="65">
        <v>43210</v>
      </c>
      <c r="AH36" s="65">
        <v>43397</v>
      </c>
      <c r="AI36" s="65">
        <v>187</v>
      </c>
      <c r="AJ36" s="65">
        <v>0</v>
      </c>
    </row>
    <row r="37" spans="2:36" x14ac:dyDescent="0.25">
      <c r="B37" s="64">
        <f t="shared" si="0"/>
        <v>2017</v>
      </c>
      <c r="C37" s="72" t="s">
        <v>97</v>
      </c>
      <c r="D37" s="73">
        <v>5000</v>
      </c>
      <c r="E37" s="75" t="s">
        <v>98</v>
      </c>
      <c r="F37" s="75" t="s">
        <v>99</v>
      </c>
      <c r="G37" s="75" t="s">
        <v>198</v>
      </c>
      <c r="H37" s="72" t="s">
        <v>1062</v>
      </c>
      <c r="I37" s="64" t="s">
        <v>8</v>
      </c>
      <c r="J37" s="74">
        <v>42787</v>
      </c>
      <c r="K37" s="74">
        <v>42825</v>
      </c>
      <c r="L37" s="74">
        <v>43089</v>
      </c>
      <c r="M37" s="76">
        <f t="shared" si="1"/>
        <v>264</v>
      </c>
      <c r="N37" s="74">
        <v>42941</v>
      </c>
      <c r="X37" s="65">
        <v>2018</v>
      </c>
      <c r="Y37" s="65" t="str">
        <v xml:space="preserve"> JP CULTURAL PROMOCOES E EVENTOS LTDA </v>
      </c>
      <c r="Z37" s="65">
        <v>190000</v>
      </c>
      <c r="AA37" s="65" t="str">
        <v>1ª FESTA DE TODOS OS POVOS</v>
      </c>
      <c r="AB37" s="65" t="str">
        <v>Rua Mantiqueira</v>
      </c>
      <c r="AC37" s="65" t="str">
        <v>Venda Nova</v>
      </c>
      <c r="AD37" s="65" t="str">
        <v>Eventos Diversos</v>
      </c>
      <c r="AE37" s="65" t="str">
        <v>Em análise</v>
      </c>
      <c r="AF37" s="65">
        <v>43160</v>
      </c>
      <c r="AG37" s="65">
        <v>43236</v>
      </c>
      <c r="AH37" s="65">
        <v>0</v>
      </c>
      <c r="AI37" s="65" t="str">
        <v/>
      </c>
      <c r="AJ37" s="65">
        <v>0</v>
      </c>
    </row>
    <row r="38" spans="2:36" x14ac:dyDescent="0.25">
      <c r="B38" s="64">
        <f t="shared" si="0"/>
        <v>2017</v>
      </c>
      <c r="C38" s="72" t="s">
        <v>100</v>
      </c>
      <c r="D38" s="73">
        <v>10000</v>
      </c>
      <c r="E38" s="75" t="s">
        <v>101</v>
      </c>
      <c r="F38" s="75" t="s">
        <v>102</v>
      </c>
      <c r="G38" s="75" t="s">
        <v>145</v>
      </c>
      <c r="H38" s="72" t="s">
        <v>1062</v>
      </c>
      <c r="I38" s="64" t="s">
        <v>8</v>
      </c>
      <c r="J38" s="74">
        <v>42786</v>
      </c>
      <c r="K38" s="74">
        <v>42822</v>
      </c>
      <c r="L38" s="74">
        <v>42858</v>
      </c>
      <c r="M38" s="76">
        <f t="shared" si="1"/>
        <v>36</v>
      </c>
      <c r="N38" s="74"/>
      <c r="X38" s="65">
        <v>2018</v>
      </c>
      <c r="Y38" s="65" t="str">
        <v xml:space="preserve"> JP CULTURAL PROMOCOES E EVENTOS LTDA </v>
      </c>
      <c r="Z38" s="65">
        <v>180000</v>
      </c>
      <c r="AA38" s="65" t="str">
        <v>2ª FESTA DE TODOS OS POVOS</v>
      </c>
      <c r="AB38" s="65" t="str">
        <v>Barreiro</v>
      </c>
      <c r="AC38" s="65" t="str">
        <v>Barreiro</v>
      </c>
      <c r="AD38" s="65" t="str">
        <v>Eventos Diversos</v>
      </c>
      <c r="AE38" s="65" t="str">
        <v>Em análise</v>
      </c>
      <c r="AF38" s="65">
        <v>43368</v>
      </c>
      <c r="AG38" s="65">
        <v>43417</v>
      </c>
      <c r="AH38" s="65">
        <v>0</v>
      </c>
      <c r="AI38" s="65" t="str">
        <v/>
      </c>
      <c r="AJ38" s="65">
        <v>0</v>
      </c>
    </row>
    <row r="39" spans="2:36" x14ac:dyDescent="0.25">
      <c r="B39" s="64">
        <f t="shared" si="0"/>
        <v>2017</v>
      </c>
      <c r="C39" s="72" t="s">
        <v>103</v>
      </c>
      <c r="D39" s="73">
        <v>10000</v>
      </c>
      <c r="E39" s="75" t="s">
        <v>104</v>
      </c>
      <c r="F39" s="75" t="s">
        <v>105</v>
      </c>
      <c r="G39" s="75" t="s">
        <v>198</v>
      </c>
      <c r="H39" s="72" t="s">
        <v>1062</v>
      </c>
      <c r="I39" s="64" t="s">
        <v>8</v>
      </c>
      <c r="J39" s="74">
        <v>42789</v>
      </c>
      <c r="K39" s="74">
        <v>42825</v>
      </c>
      <c r="L39" s="74">
        <v>43123</v>
      </c>
      <c r="M39" s="76">
        <f t="shared" si="1"/>
        <v>298</v>
      </c>
      <c r="N39" s="74">
        <v>42873</v>
      </c>
      <c r="X39" s="65">
        <v>2018</v>
      </c>
      <c r="Y39" s="65" t="str">
        <v xml:space="preserve"> INSTITUTO CENTRO DE CAPACITAÇÃO E APOIO AO EMPREENDENDOR -  INSTITUTO CENTRO CAPE</v>
      </c>
      <c r="Z39" s="65">
        <v>180000</v>
      </c>
      <c r="AA39" s="65" t="str">
        <v>29ª FEIRA NACIONAL DE ARTESANATO</v>
      </c>
      <c r="AB39" s="65" t="str">
        <v>Expominas - Av. Amazonas, 6200</v>
      </c>
      <c r="AC39" s="65" t="str">
        <v>Oeste</v>
      </c>
      <c r="AD39" s="65" t="str">
        <v>Eventos Diversos</v>
      </c>
      <c r="AE39" s="65" t="str">
        <v>Em análise</v>
      </c>
      <c r="AF39" s="65">
        <v>43369</v>
      </c>
      <c r="AG39" s="65">
        <v>0</v>
      </c>
      <c r="AH39" s="65">
        <v>0</v>
      </c>
      <c r="AI39" s="65" t="str">
        <v/>
      </c>
      <c r="AJ39" s="65">
        <v>0</v>
      </c>
    </row>
    <row r="40" spans="2:36" x14ac:dyDescent="0.25">
      <c r="B40" s="64">
        <f t="shared" si="0"/>
        <v>2017</v>
      </c>
      <c r="C40" s="72" t="s">
        <v>106</v>
      </c>
      <c r="D40" s="73">
        <v>10000</v>
      </c>
      <c r="E40" s="75" t="s">
        <v>107</v>
      </c>
      <c r="F40" s="75" t="s">
        <v>87</v>
      </c>
      <c r="G40" s="75" t="s">
        <v>198</v>
      </c>
      <c r="H40" s="72" t="s">
        <v>1062</v>
      </c>
      <c r="I40" s="64" t="s">
        <v>8</v>
      </c>
      <c r="J40" s="74">
        <v>42789</v>
      </c>
      <c r="K40" s="74">
        <v>42825</v>
      </c>
      <c r="L40" s="74">
        <v>42842</v>
      </c>
      <c r="M40" s="76">
        <f t="shared" si="1"/>
        <v>17</v>
      </c>
      <c r="N40" s="74"/>
      <c r="X40" s="65">
        <v>2018</v>
      </c>
      <c r="Y40" s="65" t="str">
        <v>JUMP PROMOCOES E EVENTOS LTDA</v>
      </c>
      <c r="Z40" s="65">
        <v>140000</v>
      </c>
      <c r="AA40" s="65" t="str">
        <v>A.F.I.M - RESSACA DE CARNAVAL</v>
      </c>
      <c r="AB40" s="65" t="str">
        <v>Mirante Beagá - Rua Gabriela de Melo, s/nº</v>
      </c>
      <c r="AC40" s="65" t="str">
        <v>Oeste</v>
      </c>
      <c r="AD40" s="65" t="str">
        <v>Eventos Diversos</v>
      </c>
      <c r="AE40" s="65" t="str">
        <v>Em análise</v>
      </c>
      <c r="AF40" s="65">
        <v>43147</v>
      </c>
      <c r="AG40" s="65">
        <v>43194</v>
      </c>
      <c r="AH40" s="65">
        <v>0</v>
      </c>
      <c r="AI40" s="65" t="str">
        <v/>
      </c>
      <c r="AJ40" s="65">
        <v>0</v>
      </c>
    </row>
    <row r="41" spans="2:36" x14ac:dyDescent="0.25">
      <c r="B41" s="64">
        <f t="shared" si="0"/>
        <v>2017</v>
      </c>
      <c r="C41" s="72" t="s">
        <v>108</v>
      </c>
      <c r="D41" s="73">
        <v>10000</v>
      </c>
      <c r="E41" s="75" t="s">
        <v>109</v>
      </c>
      <c r="F41" s="75" t="s">
        <v>110</v>
      </c>
      <c r="G41" s="75" t="s">
        <v>145</v>
      </c>
      <c r="H41" s="72" t="s">
        <v>1062</v>
      </c>
      <c r="I41" s="64" t="s">
        <v>8</v>
      </c>
      <c r="J41" s="74">
        <v>42788</v>
      </c>
      <c r="K41" s="74">
        <v>42825</v>
      </c>
      <c r="L41" s="74">
        <v>42842</v>
      </c>
      <c r="M41" s="76">
        <f t="shared" si="1"/>
        <v>17</v>
      </c>
      <c r="N41" s="74"/>
      <c r="X41" s="65">
        <v>2018</v>
      </c>
      <c r="Y41" s="65" t="str">
        <v>CENTRO MINEIRO DE ALIANCAS INTERSETORIAIS - CEMAIS</v>
      </c>
      <c r="Z41" s="65">
        <v>120000</v>
      </c>
      <c r="AA41" s="65" t="str">
        <v>1ª FEIRA SURPREENDA-SE</v>
      </c>
      <c r="AB41" s="65" t="str">
        <v>Mercado Central - Av. Augusto de Lima, 744</v>
      </c>
      <c r="AC41" s="65" t="str">
        <v>Centro-Sul</v>
      </c>
      <c r="AD41" s="65" t="str">
        <v>Eventos Diversos</v>
      </c>
      <c r="AE41" s="65" t="str">
        <v>Em análise</v>
      </c>
      <c r="AF41" s="65">
        <v>43368</v>
      </c>
      <c r="AG41" s="65">
        <v>43456</v>
      </c>
      <c r="AH41" s="65">
        <v>0</v>
      </c>
      <c r="AI41" s="65" t="str">
        <v/>
      </c>
      <c r="AJ41" s="65">
        <v>0</v>
      </c>
    </row>
    <row r="42" spans="2:36" x14ac:dyDescent="0.25">
      <c r="B42" s="64">
        <f t="shared" si="0"/>
        <v>2017</v>
      </c>
      <c r="C42" s="72" t="s">
        <v>111</v>
      </c>
      <c r="D42" s="73">
        <v>5000</v>
      </c>
      <c r="E42" s="75" t="s">
        <v>112</v>
      </c>
      <c r="F42" s="75" t="s">
        <v>113</v>
      </c>
      <c r="G42" s="75" t="s">
        <v>198</v>
      </c>
      <c r="H42" s="72" t="s">
        <v>1062</v>
      </c>
      <c r="I42" s="64" t="s">
        <v>8</v>
      </c>
      <c r="J42" s="74">
        <v>42788</v>
      </c>
      <c r="K42" s="74">
        <v>42825</v>
      </c>
      <c r="L42" s="74">
        <v>43070</v>
      </c>
      <c r="M42" s="76">
        <f t="shared" si="1"/>
        <v>245</v>
      </c>
      <c r="N42" s="74"/>
      <c r="X42" s="65">
        <v>2018</v>
      </c>
      <c r="Y42" s="65" t="str">
        <v xml:space="preserve"> CASULO CULTURA LTDA</v>
      </c>
      <c r="Z42" s="65">
        <v>120000</v>
      </c>
      <c r="AA42" s="65" t="str">
        <v>CIRCUITO GASTRONÔMICO DE FAVELAS - EDITAÇÃO DE NATAL</v>
      </c>
      <c r="AB42" s="65" t="str">
        <v>Rua Murilo Moraes de Andrade, esquina com Avenida Arthur Bernardes (Barragem Santa Lúcia)- S/N.</v>
      </c>
      <c r="AC42" s="65" t="str">
        <v>Centro-Sul</v>
      </c>
      <c r="AD42" s="65" t="str">
        <v>Eventos Diversos</v>
      </c>
      <c r="AE42" s="65" t="str">
        <v>Em análise</v>
      </c>
      <c r="AF42" s="65">
        <v>43368</v>
      </c>
      <c r="AG42" s="65">
        <v>43482</v>
      </c>
      <c r="AH42" s="65">
        <v>0</v>
      </c>
      <c r="AI42" s="65" t="str">
        <v/>
      </c>
      <c r="AJ42" s="65">
        <v>0</v>
      </c>
    </row>
    <row r="43" spans="2:36" x14ac:dyDescent="0.25">
      <c r="B43" s="64">
        <f t="shared" si="0"/>
        <v>2017</v>
      </c>
      <c r="C43" s="72" t="s">
        <v>114</v>
      </c>
      <c r="D43" s="73">
        <v>5000</v>
      </c>
      <c r="E43" s="75" t="s">
        <v>115</v>
      </c>
      <c r="F43" s="75" t="s">
        <v>116</v>
      </c>
      <c r="G43" s="75" t="s">
        <v>162</v>
      </c>
      <c r="H43" s="72" t="s">
        <v>1062</v>
      </c>
      <c r="I43" s="64" t="s">
        <v>8</v>
      </c>
      <c r="J43" s="74">
        <v>42788</v>
      </c>
      <c r="K43" s="74">
        <v>42825</v>
      </c>
      <c r="L43" s="74">
        <v>43035</v>
      </c>
      <c r="M43" s="76">
        <f t="shared" si="1"/>
        <v>210</v>
      </c>
      <c r="N43" s="74"/>
      <c r="X43" s="65">
        <v>2018</v>
      </c>
      <c r="Y43" s="65" t="str">
        <v>ARLETE SOARES DE OLIVEIRA 00881501603</v>
      </c>
      <c r="Z43" s="65">
        <v>90000</v>
      </c>
      <c r="AA43" s="65" t="str">
        <v>5º COLÓQUIO IBERO-AMERICANO PAISAGEM CULTURAL, PATRIMÔNIO E PROJETO</v>
      </c>
      <c r="AB43" s="65" t="str">
        <v>UFMG - Avenida Antonio Carlos, 6627</v>
      </c>
      <c r="AC43" s="65" t="str">
        <v>Pampulha</v>
      </c>
      <c r="AD43" s="65" t="str">
        <v>Eventos Diversos</v>
      </c>
      <c r="AE43" s="65" t="str">
        <v>Em análise</v>
      </c>
      <c r="AF43" s="65">
        <v>43368</v>
      </c>
      <c r="AG43" s="65">
        <v>43439</v>
      </c>
      <c r="AH43" s="65">
        <v>0</v>
      </c>
      <c r="AI43" s="65" t="str">
        <v/>
      </c>
      <c r="AJ43" s="65">
        <v>0</v>
      </c>
    </row>
    <row r="44" spans="2:36" x14ac:dyDescent="0.25">
      <c r="B44" s="64">
        <f t="shared" si="0"/>
        <v>2017</v>
      </c>
      <c r="C44" s="72" t="s">
        <v>117</v>
      </c>
      <c r="D44" s="73">
        <v>10000</v>
      </c>
      <c r="E44" s="75" t="s">
        <v>118</v>
      </c>
      <c r="F44" s="75" t="s">
        <v>119</v>
      </c>
      <c r="G44" s="75" t="s">
        <v>198</v>
      </c>
      <c r="H44" s="72" t="s">
        <v>1062</v>
      </c>
      <c r="I44" s="64" t="s">
        <v>8</v>
      </c>
      <c r="J44" s="74">
        <v>42789</v>
      </c>
      <c r="K44" s="74">
        <v>42825</v>
      </c>
      <c r="L44" s="74">
        <v>42837</v>
      </c>
      <c r="M44" s="76">
        <f t="shared" si="1"/>
        <v>12</v>
      </c>
      <c r="N44" s="74"/>
      <c r="X44" s="65">
        <v>2018</v>
      </c>
      <c r="Y44" s="65" t="str">
        <v>PRODUTORA EXCLUSIVE EIRELI</v>
      </c>
      <c r="Z44" s="65">
        <v>90000</v>
      </c>
      <c r="AA44" s="65" t="str">
        <v>OKTOBER VILA</v>
      </c>
      <c r="AB44" s="65" t="str">
        <v>Orquestra Filarmônica de Minas Gerais - Rua Tenente Brito Melo, 1090</v>
      </c>
      <c r="AC44" s="65" t="str">
        <v>Centro-Sul</v>
      </c>
      <c r="AD44" s="65" t="str">
        <v>Eventos Diversos</v>
      </c>
      <c r="AE44" s="65" t="str">
        <v>Em análise</v>
      </c>
      <c r="AF44" s="65">
        <v>43368</v>
      </c>
      <c r="AG44" s="65">
        <v>43451</v>
      </c>
      <c r="AH44" s="65">
        <v>0</v>
      </c>
      <c r="AI44" s="65" t="str">
        <v/>
      </c>
      <c r="AJ44" s="65">
        <v>0</v>
      </c>
    </row>
    <row r="45" spans="2:36" x14ac:dyDescent="0.25">
      <c r="B45" s="64">
        <f t="shared" si="0"/>
        <v>2017</v>
      </c>
      <c r="C45" s="72" t="s">
        <v>120</v>
      </c>
      <c r="D45" s="73">
        <v>25000</v>
      </c>
      <c r="E45" s="72" t="s">
        <v>120</v>
      </c>
      <c r="F45" s="75" t="s">
        <v>121</v>
      </c>
      <c r="G45" s="75" t="s">
        <v>198</v>
      </c>
      <c r="H45" s="77" t="s">
        <v>1064</v>
      </c>
      <c r="I45" s="64" t="s">
        <v>8</v>
      </c>
      <c r="J45" s="74">
        <v>42779</v>
      </c>
      <c r="K45" s="74">
        <v>42843</v>
      </c>
      <c r="L45" s="74">
        <v>43080</v>
      </c>
      <c r="M45" s="76">
        <f t="shared" si="1"/>
        <v>237</v>
      </c>
      <c r="N45" s="74"/>
      <c r="W45" s="65" t="str" cm="1">
        <f t="array" ref="W45:W48">_xlfn.UNIQUE(H45:H443)</f>
        <v>Carnaval - Blocos Caricatos e Escolas</v>
      </c>
      <c r="X45" s="65">
        <v>2018</v>
      </c>
      <c r="Y45" s="65" t="str">
        <v xml:space="preserve">PROTOTIPO CERVEJAS ARTESANAIS LTDA </v>
      </c>
      <c r="Z45" s="65">
        <v>90000</v>
      </c>
      <c r="AA45" s="65" t="str">
        <v>JUNGLE NO PARQUE</v>
      </c>
      <c r="AB45" s="65" t="str">
        <v>Parque Municipal - Av. Afonso Pena, 1377</v>
      </c>
      <c r="AC45" s="65" t="str">
        <v>Centro-Sul</v>
      </c>
      <c r="AD45" s="65" t="str">
        <v>Eventos Diversos</v>
      </c>
      <c r="AE45" s="65" t="str">
        <v>Em análise</v>
      </c>
      <c r="AF45" s="65">
        <v>43368</v>
      </c>
      <c r="AG45" s="65">
        <v>43437</v>
      </c>
      <c r="AH45" s="65">
        <v>0</v>
      </c>
      <c r="AI45" s="65" t="str">
        <v/>
      </c>
      <c r="AJ45" s="65">
        <v>0</v>
      </c>
    </row>
    <row r="46" spans="2:36" x14ac:dyDescent="0.25">
      <c r="B46" s="64">
        <f t="shared" si="0"/>
        <v>2017</v>
      </c>
      <c r="C46" s="72" t="s">
        <v>122</v>
      </c>
      <c r="D46" s="73">
        <v>25000</v>
      </c>
      <c r="E46" s="72" t="s">
        <v>122</v>
      </c>
      <c r="F46" s="75" t="s">
        <v>121</v>
      </c>
      <c r="G46" s="75" t="s">
        <v>198</v>
      </c>
      <c r="H46" s="77" t="s">
        <v>1064</v>
      </c>
      <c r="I46" s="64" t="s">
        <v>8</v>
      </c>
      <c r="J46" s="74">
        <v>42779</v>
      </c>
      <c r="K46" s="74">
        <v>42832</v>
      </c>
      <c r="L46" s="74">
        <v>43081</v>
      </c>
      <c r="M46" s="76">
        <f t="shared" si="1"/>
        <v>249</v>
      </c>
      <c r="N46" s="74"/>
      <c r="W46" s="65" t="str">
        <v>Eventos Diversos</v>
      </c>
      <c r="X46" s="65">
        <v>2018</v>
      </c>
      <c r="Y46" s="65" t="str">
        <v xml:space="preserve">VILA ISABEL BAR MUSICAL LTDA </v>
      </c>
      <c r="Z46" s="65">
        <v>90000</v>
      </c>
      <c r="AA46" s="65" t="str">
        <v>LOVE WINE</v>
      </c>
      <c r="AB46" s="65" t="str">
        <v>Av. Prof. Cristóvam dos Santos, 444</v>
      </c>
      <c r="AC46" s="65" t="str">
        <v>Centro-Sul</v>
      </c>
      <c r="AD46" s="65" t="str">
        <v>Eventos Diversos</v>
      </c>
      <c r="AE46" s="65" t="str">
        <v>Em análise</v>
      </c>
      <c r="AF46" s="65">
        <v>43368</v>
      </c>
      <c r="AG46" s="65">
        <v>43447</v>
      </c>
      <c r="AH46" s="65">
        <v>0</v>
      </c>
      <c r="AI46" s="65" t="str">
        <v/>
      </c>
      <c r="AJ46" s="65">
        <v>0</v>
      </c>
    </row>
    <row r="47" spans="2:36" x14ac:dyDescent="0.25">
      <c r="B47" s="64">
        <f t="shared" si="0"/>
        <v>2017</v>
      </c>
      <c r="C47" s="77" t="s">
        <v>123</v>
      </c>
      <c r="D47" s="73">
        <v>25000</v>
      </c>
      <c r="E47" s="77" t="s">
        <v>123</v>
      </c>
      <c r="F47" s="75" t="s">
        <v>121</v>
      </c>
      <c r="G47" s="75" t="s">
        <v>198</v>
      </c>
      <c r="H47" s="77" t="s">
        <v>1064</v>
      </c>
      <c r="I47" s="64" t="s">
        <v>8</v>
      </c>
      <c r="J47" s="74">
        <v>42779</v>
      </c>
      <c r="K47" s="74">
        <v>42822</v>
      </c>
      <c r="L47" s="74">
        <v>43081</v>
      </c>
      <c r="M47" s="76">
        <f t="shared" si="1"/>
        <v>259</v>
      </c>
      <c r="N47" s="74"/>
      <c r="W47" s="65" t="str">
        <v>Carnaval - Blocos de Rua</v>
      </c>
      <c r="X47" s="65">
        <v>2018</v>
      </c>
      <c r="Y47" s="65" t="str">
        <v>RODRIGO MENDES DE FIGUEIREDO</v>
      </c>
      <c r="Z47" s="65">
        <v>80000</v>
      </c>
      <c r="AA47" s="65" t="str">
        <v>CIRCUITO DE BLOQUINHOS PÓS CARNAVAL</v>
      </c>
      <c r="AB47" s="65" t="str">
        <v>Praça JK - R. Eng. Caetano Lopes</v>
      </c>
      <c r="AC47" s="65" t="str">
        <v>Centro-Sul</v>
      </c>
      <c r="AD47" s="65" t="str">
        <v>Eventos Diversos</v>
      </c>
      <c r="AE47" s="65" t="str">
        <v>Em análise</v>
      </c>
      <c r="AF47" s="65">
        <v>43147</v>
      </c>
      <c r="AG47" s="65">
        <v>43209</v>
      </c>
      <c r="AH47" s="65">
        <v>0</v>
      </c>
      <c r="AI47" s="65" t="str">
        <v/>
      </c>
      <c r="AJ47" s="65">
        <v>0</v>
      </c>
    </row>
    <row r="48" spans="2:36" x14ac:dyDescent="0.25">
      <c r="B48" s="64">
        <f t="shared" si="0"/>
        <v>2017</v>
      </c>
      <c r="C48" s="77" t="s">
        <v>124</v>
      </c>
      <c r="D48" s="73">
        <v>25000</v>
      </c>
      <c r="E48" s="77" t="s">
        <v>124</v>
      </c>
      <c r="F48" s="75" t="s">
        <v>121</v>
      </c>
      <c r="G48" s="75" t="s">
        <v>198</v>
      </c>
      <c r="H48" s="77" t="s">
        <v>1064</v>
      </c>
      <c r="I48" s="64" t="s">
        <v>8</v>
      </c>
      <c r="J48" s="74">
        <v>42779</v>
      </c>
      <c r="K48" s="74">
        <v>42825</v>
      </c>
      <c r="L48" s="74">
        <v>43075</v>
      </c>
      <c r="M48" s="76">
        <f t="shared" si="1"/>
        <v>250</v>
      </c>
      <c r="N48" s="74"/>
      <c r="W48" s="65" t="str">
        <v>Quadrilhas Juninas</v>
      </c>
      <c r="X48" s="65">
        <v>2018</v>
      </c>
      <c r="Y48" s="65" t="str">
        <v>ASSOCIACAO DE COOPERACAO EM CULTURA E TECNOLOGIA BRASIL - JAPAO - ACCTBJ</v>
      </c>
      <c r="Z48" s="65">
        <v>80000</v>
      </c>
      <c r="AA48" s="65" t="str">
        <v>FESTIVAL DO JAPÃO EM MINAS</v>
      </c>
      <c r="AB48" s="65" t="str">
        <v>Expominas - Av. Amazonas, 6200</v>
      </c>
      <c r="AC48" s="65" t="str">
        <v>Oeste</v>
      </c>
      <c r="AD48" s="65" t="str">
        <v>Eventos Diversos</v>
      </c>
      <c r="AE48" s="65" t="str">
        <v>Em análise</v>
      </c>
      <c r="AF48" s="65">
        <v>43154</v>
      </c>
      <c r="AG48" s="65">
        <v>43208</v>
      </c>
      <c r="AH48" s="65">
        <v>0</v>
      </c>
      <c r="AI48" s="65" t="str">
        <v/>
      </c>
      <c r="AJ48" s="65">
        <v>43202</v>
      </c>
    </row>
    <row r="49" spans="2:36" x14ac:dyDescent="0.25">
      <c r="B49" s="64">
        <f t="shared" si="0"/>
        <v>2017</v>
      </c>
      <c r="C49" s="77" t="s">
        <v>125</v>
      </c>
      <c r="D49" s="73">
        <v>25000</v>
      </c>
      <c r="E49" s="77" t="s">
        <v>125</v>
      </c>
      <c r="F49" s="75" t="s">
        <v>121</v>
      </c>
      <c r="G49" s="75" t="s">
        <v>198</v>
      </c>
      <c r="H49" s="77" t="s">
        <v>1064</v>
      </c>
      <c r="I49" s="64" t="s">
        <v>8</v>
      </c>
      <c r="J49" s="74">
        <v>42780</v>
      </c>
      <c r="K49" s="74">
        <v>42814</v>
      </c>
      <c r="L49" s="74">
        <v>43073</v>
      </c>
      <c r="M49" s="76">
        <f t="shared" si="1"/>
        <v>259</v>
      </c>
      <c r="N49" s="74"/>
      <c r="X49" s="65">
        <v>2018</v>
      </c>
      <c r="Y49" s="65" t="str">
        <v xml:space="preserve"> EDER SAN JUNIOR CINEMATOGRAFICA E ARTE LTDA </v>
      </c>
      <c r="Z49" s="65">
        <v>80000</v>
      </c>
      <c r="AA49" s="65" t="str">
        <v>CIRCUITO DE GASTRONOMIA E ARTE DA SAPUCAÍ</v>
      </c>
      <c r="AB49" s="65" t="str">
        <v>Pecatore - Rua Sapu caí, 535</v>
      </c>
      <c r="AC49" s="65" t="str">
        <v>Centro-Sul</v>
      </c>
      <c r="AD49" s="65" t="str">
        <v>Eventos Diversos</v>
      </c>
      <c r="AE49" s="65" t="str">
        <v>Em análise</v>
      </c>
      <c r="AF49" s="65">
        <v>43164</v>
      </c>
      <c r="AG49" s="65">
        <v>43284</v>
      </c>
      <c r="AH49" s="65">
        <v>0</v>
      </c>
      <c r="AI49" s="65" t="str">
        <v/>
      </c>
      <c r="AJ49" s="65">
        <v>0</v>
      </c>
    </row>
    <row r="50" spans="2:36" x14ac:dyDescent="0.25">
      <c r="B50" s="64">
        <f t="shared" si="0"/>
        <v>2017</v>
      </c>
      <c r="C50" s="77" t="s">
        <v>126</v>
      </c>
      <c r="D50" s="73">
        <v>50000</v>
      </c>
      <c r="E50" s="77" t="s">
        <v>126</v>
      </c>
      <c r="F50" s="75" t="s">
        <v>121</v>
      </c>
      <c r="G50" s="75" t="s">
        <v>198</v>
      </c>
      <c r="H50" s="77" t="s">
        <v>1064</v>
      </c>
      <c r="I50" s="64" t="s">
        <v>8</v>
      </c>
      <c r="J50" s="74">
        <v>42780</v>
      </c>
      <c r="K50" s="74">
        <v>42824</v>
      </c>
      <c r="L50" s="74">
        <v>43074</v>
      </c>
      <c r="M50" s="76">
        <f t="shared" si="1"/>
        <v>250</v>
      </c>
      <c r="N50" s="74"/>
      <c r="X50" s="65">
        <v>2018</v>
      </c>
      <c r="Y50" s="65" t="str">
        <v xml:space="preserve"> AL2 EVENTOS LTDA. </v>
      </c>
      <c r="Z50" s="65">
        <v>80000</v>
      </c>
      <c r="AA50" s="65" t="str">
        <v>BOTECAR 2018</v>
      </c>
      <c r="AB50" s="65" t="str">
        <v>Vários (38 bares)</v>
      </c>
      <c r="AC50" s="65" t="str">
        <v>Vários</v>
      </c>
      <c r="AD50" s="65" t="str">
        <v>Eventos Diversos</v>
      </c>
      <c r="AE50" s="65" t="str">
        <v>Em análise</v>
      </c>
      <c r="AF50" s="65">
        <v>43161</v>
      </c>
      <c r="AG50" s="65">
        <v>43248</v>
      </c>
      <c r="AH50" s="65">
        <v>0</v>
      </c>
      <c r="AI50" s="65" t="str">
        <v/>
      </c>
      <c r="AJ50" s="65">
        <v>0</v>
      </c>
    </row>
    <row r="51" spans="2:36" x14ac:dyDescent="0.25">
      <c r="B51" s="64">
        <f t="shared" si="0"/>
        <v>2017</v>
      </c>
      <c r="C51" s="77" t="s">
        <v>127</v>
      </c>
      <c r="D51" s="73">
        <v>50000</v>
      </c>
      <c r="E51" s="77" t="s">
        <v>127</v>
      </c>
      <c r="F51" s="75" t="s">
        <v>121</v>
      </c>
      <c r="G51" s="75" t="s">
        <v>198</v>
      </c>
      <c r="H51" s="77" t="s">
        <v>1064</v>
      </c>
      <c r="I51" s="64" t="s">
        <v>8</v>
      </c>
      <c r="J51" s="74">
        <v>42780</v>
      </c>
      <c r="K51" s="74">
        <v>42821</v>
      </c>
      <c r="L51" s="74">
        <v>43073</v>
      </c>
      <c r="M51" s="76">
        <f t="shared" si="1"/>
        <v>252</v>
      </c>
      <c r="N51" s="74"/>
      <c r="X51" s="65">
        <v>2018</v>
      </c>
      <c r="Y51" s="65" t="str">
        <v>TATO PRODUCOES E EVENTOS LTDA</v>
      </c>
      <c r="Z51" s="65">
        <v>80000</v>
      </c>
      <c r="AA51" s="65" t="str">
        <v>1º FESTIVAL DE COMIDA E CULTURA SÍRIO LIBANESA</v>
      </c>
      <c r="AB51" s="65" t="str">
        <v>Rua Santa Rita Durão</v>
      </c>
      <c r="AC51" s="65" t="str">
        <v>Centro-Sul</v>
      </c>
      <c r="AD51" s="65" t="str">
        <v>Eventos Diversos</v>
      </c>
      <c r="AE51" s="65" t="str">
        <v>Em análise</v>
      </c>
      <c r="AF51" s="65">
        <v>43164</v>
      </c>
      <c r="AG51" s="65">
        <v>43238</v>
      </c>
      <c r="AH51" s="65">
        <v>0</v>
      </c>
      <c r="AI51" s="65" t="str">
        <v/>
      </c>
      <c r="AJ51" s="65">
        <v>0</v>
      </c>
    </row>
    <row r="52" spans="2:36" x14ac:dyDescent="0.25">
      <c r="B52" s="64">
        <f t="shared" si="0"/>
        <v>2017</v>
      </c>
      <c r="C52" s="77" t="s">
        <v>128</v>
      </c>
      <c r="D52" s="73">
        <v>25000</v>
      </c>
      <c r="E52" s="77" t="s">
        <v>128</v>
      </c>
      <c r="F52" s="75" t="s">
        <v>121</v>
      </c>
      <c r="G52" s="75" t="s">
        <v>198</v>
      </c>
      <c r="H52" s="77" t="s">
        <v>1064</v>
      </c>
      <c r="I52" s="64" t="s">
        <v>8</v>
      </c>
      <c r="J52" s="74">
        <v>42780</v>
      </c>
      <c r="K52" s="74">
        <v>42823</v>
      </c>
      <c r="L52" s="74">
        <v>43075</v>
      </c>
      <c r="M52" s="76">
        <f t="shared" si="1"/>
        <v>252</v>
      </c>
      <c r="N52" s="74"/>
      <c r="X52" s="65">
        <v>2018</v>
      </c>
      <c r="Y52" s="65" t="str">
        <v xml:space="preserve"> KMJ COMUNICACAO LTDA</v>
      </c>
      <c r="Z52" s="65">
        <v>80000</v>
      </c>
      <c r="AA52" s="65" t="str">
        <v>IDE FESTIVAL</v>
      </c>
      <c r="AB52" s="65" t="str">
        <v>Fábrica de Artes - Rua Formiga, 450</v>
      </c>
      <c r="AC52" s="65" t="str">
        <v>Noroeste</v>
      </c>
      <c r="AD52" s="65" t="str">
        <v>Eventos Diversos</v>
      </c>
      <c r="AE52" s="65" t="str">
        <v>Em análise</v>
      </c>
      <c r="AF52" s="65">
        <v>43165</v>
      </c>
      <c r="AG52" s="65">
        <v>43241</v>
      </c>
      <c r="AH52" s="65">
        <v>0</v>
      </c>
      <c r="AI52" s="65" t="str">
        <v/>
      </c>
      <c r="AJ52" s="65">
        <v>0</v>
      </c>
    </row>
    <row r="53" spans="2:36" x14ac:dyDescent="0.25">
      <c r="B53" s="64">
        <f t="shared" si="0"/>
        <v>2017</v>
      </c>
      <c r="C53" s="77" t="s">
        <v>129</v>
      </c>
      <c r="D53" s="73">
        <v>25000</v>
      </c>
      <c r="E53" s="77" t="s">
        <v>129</v>
      </c>
      <c r="F53" s="75" t="s">
        <v>121</v>
      </c>
      <c r="G53" s="75" t="s">
        <v>198</v>
      </c>
      <c r="H53" s="77" t="s">
        <v>1064</v>
      </c>
      <c r="I53" s="64" t="s">
        <v>8</v>
      </c>
      <c r="J53" s="74">
        <v>42780</v>
      </c>
      <c r="K53" s="74">
        <v>42853</v>
      </c>
      <c r="L53" s="74">
        <v>43075</v>
      </c>
      <c r="M53" s="76">
        <f t="shared" si="1"/>
        <v>222</v>
      </c>
      <c r="N53" s="74"/>
      <c r="X53" s="65">
        <v>2018</v>
      </c>
      <c r="Y53" s="65" t="str">
        <v xml:space="preserve"> PHOSFORO PRODUCAO DE EVENTOS EIRELI</v>
      </c>
      <c r="Z53" s="65">
        <v>80000</v>
      </c>
      <c r="AA53" s="65" t="str">
        <v>SAINT PATRICK'S FESTIVAL</v>
      </c>
      <c r="AB53" s="65" t="str">
        <v>rua henriqueto cardinale, 121</v>
      </c>
      <c r="AC53" s="65" t="str">
        <v>Oeste</v>
      </c>
      <c r="AD53" s="65" t="str">
        <v>Eventos Diversos</v>
      </c>
      <c r="AE53" s="65" t="str">
        <v>Em análise</v>
      </c>
      <c r="AF53" s="65">
        <v>43165</v>
      </c>
      <c r="AG53" s="65">
        <v>43229</v>
      </c>
      <c r="AH53" s="65">
        <v>0</v>
      </c>
      <c r="AI53" s="65" t="str">
        <v/>
      </c>
      <c r="AJ53" s="65">
        <v>0</v>
      </c>
    </row>
    <row r="54" spans="2:36" x14ac:dyDescent="0.25">
      <c r="B54" s="64">
        <f t="shared" si="0"/>
        <v>2017</v>
      </c>
      <c r="C54" s="77" t="s">
        <v>130</v>
      </c>
      <c r="D54" s="73">
        <v>25000</v>
      </c>
      <c r="E54" s="77" t="s">
        <v>130</v>
      </c>
      <c r="F54" s="75" t="s">
        <v>121</v>
      </c>
      <c r="G54" s="75" t="s">
        <v>198</v>
      </c>
      <c r="H54" s="77" t="s">
        <v>1064</v>
      </c>
      <c r="I54" s="64" t="s">
        <v>8</v>
      </c>
      <c r="J54" s="74">
        <v>42780</v>
      </c>
      <c r="K54" s="74">
        <v>42824</v>
      </c>
      <c r="L54" s="74">
        <v>43075</v>
      </c>
      <c r="M54" s="76">
        <f t="shared" si="1"/>
        <v>251</v>
      </c>
      <c r="N54" s="74"/>
      <c r="X54" s="65">
        <v>2018</v>
      </c>
      <c r="Y54" s="65" t="str">
        <v xml:space="preserve">ASSOCIAÇÃO ARTE PELA PAZ </v>
      </c>
      <c r="Z54" s="65">
        <v>80000</v>
      </c>
      <c r="AA54" s="65" t="str">
        <v>DIA DA GOSPA</v>
      </c>
      <c r="AB54" s="65" t="str">
        <v>Casa da Gospa - R. Matias Aíres, 96</v>
      </c>
      <c r="AC54" s="65" t="str">
        <v>Oeste</v>
      </c>
      <c r="AD54" s="65" t="str">
        <v>Eventos Diversos</v>
      </c>
      <c r="AE54" s="65" t="str">
        <v>Em análise</v>
      </c>
      <c r="AF54" s="65">
        <v>43165</v>
      </c>
      <c r="AG54" s="65">
        <v>43208</v>
      </c>
      <c r="AH54" s="65">
        <v>0</v>
      </c>
      <c r="AI54" s="65" t="str">
        <v/>
      </c>
      <c r="AJ54" s="65">
        <v>0</v>
      </c>
    </row>
    <row r="55" spans="2:36" x14ac:dyDescent="0.25">
      <c r="B55" s="64">
        <f t="shared" si="0"/>
        <v>2017</v>
      </c>
      <c r="C55" s="77" t="s">
        <v>131</v>
      </c>
      <c r="D55" s="73">
        <v>50000</v>
      </c>
      <c r="E55" s="77" t="s">
        <v>131</v>
      </c>
      <c r="F55" s="75" t="s">
        <v>121</v>
      </c>
      <c r="G55" s="75" t="s">
        <v>198</v>
      </c>
      <c r="H55" s="77" t="s">
        <v>1064</v>
      </c>
      <c r="I55" s="64" t="s">
        <v>8</v>
      </c>
      <c r="J55" s="74">
        <v>42780</v>
      </c>
      <c r="K55" s="74">
        <v>42845</v>
      </c>
      <c r="L55" s="74">
        <v>43074</v>
      </c>
      <c r="M55" s="76">
        <f t="shared" si="1"/>
        <v>229</v>
      </c>
      <c r="N55" s="74"/>
      <c r="X55" s="65">
        <v>2018</v>
      </c>
      <c r="Y55" s="65" t="str">
        <v xml:space="preserve">ARLETE SOARES DE OLIVEIRA 00881501603 </v>
      </c>
      <c r="Z55" s="65">
        <v>80000</v>
      </c>
      <c r="AA55" s="65" t="str">
        <v>2º SIMPÓSIO CIENTÍFICO DO COMITÊ BRASILEIRO DO CONSELHO INTERNACIONAL DE MONUMENTOS E SÍTIOS: OS DESAFIOS DO PATRIMÔNIO MODERNO</v>
      </c>
      <c r="AB55" s="65" t="str">
        <v>UFMG - Avenida Antonio Carlos, 6627</v>
      </c>
      <c r="AC55" s="65" t="str">
        <v>Pampulha</v>
      </c>
      <c r="AD55" s="65" t="str">
        <v>Eventos Diversos</v>
      </c>
      <c r="AE55" s="65" t="str">
        <v>Em análise</v>
      </c>
      <c r="AF55" s="65">
        <v>43165</v>
      </c>
      <c r="AG55" s="65">
        <v>43294</v>
      </c>
      <c r="AH55" s="65">
        <v>0</v>
      </c>
      <c r="AI55" s="65" t="str">
        <v/>
      </c>
      <c r="AJ55" s="65">
        <v>43277</v>
      </c>
    </row>
    <row r="56" spans="2:36" x14ac:dyDescent="0.25">
      <c r="B56" s="64">
        <f t="shared" si="0"/>
        <v>2017</v>
      </c>
      <c r="C56" s="77" t="s">
        <v>132</v>
      </c>
      <c r="D56" s="73">
        <v>50000</v>
      </c>
      <c r="E56" s="77" t="s">
        <v>132</v>
      </c>
      <c r="F56" s="75" t="s">
        <v>121</v>
      </c>
      <c r="G56" s="75" t="s">
        <v>198</v>
      </c>
      <c r="H56" s="77" t="s">
        <v>1064</v>
      </c>
      <c r="I56" s="64" t="s">
        <v>8</v>
      </c>
      <c r="J56" s="74">
        <v>42780</v>
      </c>
      <c r="K56" s="74">
        <v>42822</v>
      </c>
      <c r="L56" s="74">
        <v>43074</v>
      </c>
      <c r="M56" s="76">
        <f t="shared" si="1"/>
        <v>252</v>
      </c>
      <c r="N56" s="74"/>
      <c r="X56" s="65">
        <v>2018</v>
      </c>
      <c r="Y56" s="65" t="str">
        <v xml:space="preserve"> CENTRAL ÚNICA DAS FAVELAS DE MINAS GERAIS - CUFA MINAS </v>
      </c>
      <c r="Z56" s="65">
        <v>80000</v>
      </c>
      <c r="AA56" s="65" t="str">
        <v>TAÇA DAS FAVELAS DE MINAS</v>
      </c>
      <c r="AB56" s="65" t="str">
        <v>Avenida Senador Levindo Coelho, 2280</v>
      </c>
      <c r="AC56" s="65" t="str">
        <v>Barreiro</v>
      </c>
      <c r="AD56" s="65" t="str">
        <v>Eventos Diversos</v>
      </c>
      <c r="AE56" s="65" t="str">
        <v>Em análise</v>
      </c>
      <c r="AF56" s="65">
        <v>43159</v>
      </c>
      <c r="AG56" s="65">
        <v>43250</v>
      </c>
      <c r="AH56" s="65">
        <v>0</v>
      </c>
      <c r="AI56" s="65" t="str">
        <v/>
      </c>
      <c r="AJ56" s="65">
        <v>0</v>
      </c>
    </row>
    <row r="57" spans="2:36" x14ac:dyDescent="0.25">
      <c r="B57" s="64">
        <f t="shared" si="0"/>
        <v>2017</v>
      </c>
      <c r="C57" s="77" t="s">
        <v>133</v>
      </c>
      <c r="D57" s="73">
        <v>25000</v>
      </c>
      <c r="E57" s="77" t="s">
        <v>133</v>
      </c>
      <c r="F57" s="75" t="s">
        <v>121</v>
      </c>
      <c r="G57" s="75" t="s">
        <v>198</v>
      </c>
      <c r="H57" s="77" t="s">
        <v>1064</v>
      </c>
      <c r="I57" s="64" t="s">
        <v>8</v>
      </c>
      <c r="J57" s="74">
        <v>42780</v>
      </c>
      <c r="K57" s="74">
        <v>42829</v>
      </c>
      <c r="L57" s="74">
        <v>43074</v>
      </c>
      <c r="M57" s="76">
        <f t="shared" si="1"/>
        <v>245</v>
      </c>
      <c r="N57" s="74"/>
      <c r="X57" s="65">
        <v>2018</v>
      </c>
      <c r="Y57" s="65" t="str">
        <v>ZANGIEF PRODUCOES LTDA</v>
      </c>
      <c r="Z57" s="65">
        <v>50000</v>
      </c>
      <c r="AA57" s="65" t="str">
        <v>SÓ TRACK BOA FESTIVAL</v>
      </c>
      <c r="AB57" s="65" t="str">
        <v xml:space="preserve">Mineirão - Av. Antônio Abrahão Caram, 1001 </v>
      </c>
      <c r="AC57" s="65" t="str">
        <v>Pampulha</v>
      </c>
      <c r="AD57" s="65" t="str">
        <v>Eventos Diversos</v>
      </c>
      <c r="AE57" s="65" t="str">
        <v>Em análise</v>
      </c>
      <c r="AF57" s="65">
        <v>43368</v>
      </c>
      <c r="AG57" s="65">
        <v>43418</v>
      </c>
      <c r="AH57" s="65">
        <v>0</v>
      </c>
      <c r="AI57" s="65" t="str">
        <v/>
      </c>
      <c r="AJ57" s="65">
        <v>0</v>
      </c>
    </row>
    <row r="58" spans="2:36" x14ac:dyDescent="0.25">
      <c r="B58" s="64">
        <f t="shared" si="0"/>
        <v>2017</v>
      </c>
      <c r="C58" s="77" t="s">
        <v>134</v>
      </c>
      <c r="D58" s="73">
        <v>12500</v>
      </c>
      <c r="E58" s="77" t="s">
        <v>134</v>
      </c>
      <c r="F58" s="75" t="s">
        <v>121</v>
      </c>
      <c r="G58" s="75" t="s">
        <v>198</v>
      </c>
      <c r="H58" s="77" t="s">
        <v>1064</v>
      </c>
      <c r="I58" s="64" t="s">
        <v>8</v>
      </c>
      <c r="J58" s="74">
        <v>42780</v>
      </c>
      <c r="K58" s="74">
        <v>42818</v>
      </c>
      <c r="L58" s="74">
        <v>43074</v>
      </c>
      <c r="M58" s="76">
        <f t="shared" si="1"/>
        <v>256</v>
      </c>
      <c r="N58" s="74"/>
      <c r="X58" s="65">
        <v>2018</v>
      </c>
      <c r="Y58" s="65" t="str">
        <v xml:space="preserve">SERVIÇO DE APOIO ÀS MICRO E PEQUENAS EMPRESAS DE MINAS GERAIS - SEBRAE MG </v>
      </c>
      <c r="Z58" s="65">
        <v>40000</v>
      </c>
      <c r="AA58" s="65">
        <v>0</v>
      </c>
      <c r="AB58" s="65">
        <v>0</v>
      </c>
      <c r="AC58" s="65" t="str">
        <v>?</v>
      </c>
      <c r="AD58" s="65" t="str">
        <v>Eventos Diversos</v>
      </c>
      <c r="AE58" s="65" t="str">
        <v>Aprovada</v>
      </c>
      <c r="AF58" s="65">
        <v>43257</v>
      </c>
      <c r="AG58" s="65">
        <v>0</v>
      </c>
      <c r="AH58" s="65">
        <v>0</v>
      </c>
      <c r="AI58" s="65" t="str">
        <v/>
      </c>
      <c r="AJ58" s="65">
        <v>0</v>
      </c>
    </row>
    <row r="59" spans="2:36" x14ac:dyDescent="0.25">
      <c r="B59" s="64">
        <f t="shared" si="0"/>
        <v>2017</v>
      </c>
      <c r="C59" s="77" t="s">
        <v>135</v>
      </c>
      <c r="D59" s="73">
        <v>300000</v>
      </c>
      <c r="E59" s="75" t="s">
        <v>136</v>
      </c>
      <c r="F59" s="75" t="s">
        <v>137</v>
      </c>
      <c r="G59" s="75" t="s">
        <v>189</v>
      </c>
      <c r="H59" s="77" t="s">
        <v>1063</v>
      </c>
      <c r="I59" s="64" t="s">
        <v>8</v>
      </c>
      <c r="J59" s="74">
        <v>42830</v>
      </c>
      <c r="K59" s="74">
        <v>42869</v>
      </c>
      <c r="L59" s="74">
        <v>43333</v>
      </c>
      <c r="M59" s="76">
        <f t="shared" si="1"/>
        <v>464</v>
      </c>
      <c r="N59" s="74"/>
      <c r="X59" s="65">
        <v>2018</v>
      </c>
      <c r="Y59" s="65" t="str">
        <v>ASSOCIACAO MINEIRA DE ORQUIDOFILOS</v>
      </c>
      <c r="Z59" s="65">
        <v>50000</v>
      </c>
      <c r="AA59" s="65" t="str">
        <v>39ª FEIRA E EXPOSIÇÃO DE ORQUÍDEAS E ESPAÇO AMO GOURMET ORIGEM MINAS</v>
      </c>
      <c r="AB59" s="65" t="str">
        <v>Serraria Souza Pinto - Av. Assis Chateaubriand, 809</v>
      </c>
      <c r="AC59" s="65" t="str">
        <v>Centro-Sul</v>
      </c>
      <c r="AD59" s="65" t="str">
        <v>Eventos Diversos</v>
      </c>
      <c r="AE59" s="65" t="str">
        <v>Em análise</v>
      </c>
      <c r="AF59" s="65">
        <v>43368</v>
      </c>
      <c r="AG59" s="65">
        <v>43409</v>
      </c>
      <c r="AH59" s="65">
        <v>0</v>
      </c>
      <c r="AI59" s="65" t="str">
        <v/>
      </c>
      <c r="AJ59" s="65">
        <v>0</v>
      </c>
    </row>
    <row r="60" spans="2:36" x14ac:dyDescent="0.25">
      <c r="B60" s="64">
        <f t="shared" si="0"/>
        <v>2017</v>
      </c>
      <c r="C60" s="77" t="s">
        <v>138</v>
      </c>
      <c r="D60" s="73">
        <v>5000</v>
      </c>
      <c r="E60" s="75" t="s">
        <v>139</v>
      </c>
      <c r="F60" s="75" t="s">
        <v>140</v>
      </c>
      <c r="G60" s="75" t="s">
        <v>141</v>
      </c>
      <c r="H60" s="77" t="s">
        <v>1063</v>
      </c>
      <c r="I60" s="64" t="s">
        <v>8</v>
      </c>
      <c r="J60" s="74">
        <v>42894</v>
      </c>
      <c r="K60" s="74">
        <v>42909</v>
      </c>
      <c r="L60" s="74">
        <v>43038</v>
      </c>
      <c r="M60" s="76">
        <f t="shared" si="1"/>
        <v>129</v>
      </c>
      <c r="N60" s="74"/>
      <c r="X60" s="65">
        <v>2018</v>
      </c>
      <c r="Y60" s="65" t="str">
        <v xml:space="preserve"> ESPAÇO AMPLIAR - ASSESSORIA, PROJETOS E EVENTOS LTDA. - ME </v>
      </c>
      <c r="Z60" s="65">
        <v>50000</v>
      </c>
      <c r="AA60" s="65" t="str">
        <v>MINAS EVENTOS X-PERIENCE 2018</v>
      </c>
      <c r="AB60" s="65" t="str">
        <v>Vários (Praça da Liberdade, Mercado Central, Mineirão)</v>
      </c>
      <c r="AC60" s="65" t="str">
        <v>Vários</v>
      </c>
      <c r="AD60" s="65" t="str">
        <v>Eventos Diversos</v>
      </c>
      <c r="AE60" s="65" t="str">
        <v>Em análise</v>
      </c>
      <c r="AF60" s="65">
        <v>43368</v>
      </c>
      <c r="AG60" s="65">
        <v>43430</v>
      </c>
      <c r="AH60" s="65">
        <v>0</v>
      </c>
      <c r="AI60" s="65" t="str">
        <v/>
      </c>
      <c r="AJ60" s="65">
        <v>0</v>
      </c>
    </row>
    <row r="61" spans="2:36" x14ac:dyDescent="0.25">
      <c r="B61" s="64">
        <f t="shared" si="0"/>
        <v>2017</v>
      </c>
      <c r="C61" s="77" t="s">
        <v>142</v>
      </c>
      <c r="D61" s="73">
        <v>16000</v>
      </c>
      <c r="E61" s="75" t="s">
        <v>143</v>
      </c>
      <c r="F61" s="75" t="s">
        <v>144</v>
      </c>
      <c r="G61" s="75" t="s">
        <v>145</v>
      </c>
      <c r="H61" s="77" t="s">
        <v>1063</v>
      </c>
      <c r="I61" s="64" t="s">
        <v>8</v>
      </c>
      <c r="J61" s="74">
        <v>42894</v>
      </c>
      <c r="K61" s="74">
        <v>42926</v>
      </c>
      <c r="L61" s="74">
        <v>43376</v>
      </c>
      <c r="M61" s="76">
        <f t="shared" si="1"/>
        <v>450</v>
      </c>
      <c r="N61" s="74">
        <v>43074</v>
      </c>
      <c r="X61" s="65">
        <v>2018</v>
      </c>
      <c r="Y61" s="65" t="str">
        <v xml:space="preserve"> INSTITUTO SUSTENTAR DE RESPONSABILIDADE SOCIOAMBIENTAL</v>
      </c>
      <c r="Z61" s="65">
        <v>50000</v>
      </c>
      <c r="AA61" s="65" t="str">
        <v>SUSTENTAR - 11º FORUM INTERNACINAL PELO DESENVOLVIMENTO SUSTENTÁVEL E HACKATHON SUSTENTAR</v>
      </c>
      <c r="AB61" s="65" t="str">
        <v>Sebrae-MG, Av. Barão Homem de Melo, 329</v>
      </c>
      <c r="AC61" s="65" t="str">
        <v>Oeste</v>
      </c>
      <c r="AD61" s="65" t="str">
        <v>Eventos Diversos</v>
      </c>
      <c r="AE61" s="65" t="str">
        <v>Em análise</v>
      </c>
      <c r="AF61" s="65">
        <v>43368</v>
      </c>
      <c r="AG61" s="65">
        <v>43455</v>
      </c>
      <c r="AH61" s="65">
        <v>0</v>
      </c>
      <c r="AI61" s="65" t="str">
        <v/>
      </c>
      <c r="AJ61" s="65">
        <v>0</v>
      </c>
    </row>
    <row r="62" spans="2:36" x14ac:dyDescent="0.25">
      <c r="B62" s="64">
        <f t="shared" si="0"/>
        <v>2017</v>
      </c>
      <c r="C62" s="77" t="s">
        <v>146</v>
      </c>
      <c r="D62" s="73">
        <v>16000</v>
      </c>
      <c r="E62" s="75" t="s">
        <v>147</v>
      </c>
      <c r="F62" s="75" t="s">
        <v>148</v>
      </c>
      <c r="G62" s="75" t="s">
        <v>141</v>
      </c>
      <c r="H62" s="77" t="s">
        <v>1063</v>
      </c>
      <c r="I62" s="64" t="s">
        <v>8</v>
      </c>
      <c r="J62" s="74">
        <v>42894</v>
      </c>
      <c r="K62" s="74">
        <v>42896</v>
      </c>
      <c r="L62" s="74">
        <v>43038</v>
      </c>
      <c r="M62" s="76">
        <f t="shared" si="1"/>
        <v>142</v>
      </c>
      <c r="N62" s="74"/>
      <c r="X62" s="65">
        <v>2018</v>
      </c>
      <c r="Y62" s="65" t="str">
        <v>AL2 EVENTOS LTDA</v>
      </c>
      <c r="Z62" s="65">
        <v>50000</v>
      </c>
      <c r="AA62" s="65" t="str">
        <v>BOTECAR DE VERÃO 2018 - A SELETIVA</v>
      </c>
      <c r="AB62" s="65" t="str">
        <v>Vários (40 bares)</v>
      </c>
      <c r="AC62" s="65" t="str">
        <v>Vários</v>
      </c>
      <c r="AD62" s="65" t="str">
        <v>Eventos Diversos</v>
      </c>
      <c r="AE62" s="65" t="str">
        <v>Em análise</v>
      </c>
      <c r="AF62" s="65">
        <v>43368</v>
      </c>
      <c r="AG62" s="65">
        <v>43444</v>
      </c>
      <c r="AH62" s="65">
        <v>0</v>
      </c>
      <c r="AI62" s="65" t="str">
        <v/>
      </c>
      <c r="AJ62" s="65">
        <v>0</v>
      </c>
    </row>
    <row r="63" spans="2:36" x14ac:dyDescent="0.25">
      <c r="B63" s="64">
        <f t="shared" si="0"/>
        <v>2017</v>
      </c>
      <c r="C63" s="77" t="s">
        <v>149</v>
      </c>
      <c r="D63" s="73">
        <v>50000</v>
      </c>
      <c r="E63" s="75" t="s">
        <v>150</v>
      </c>
      <c r="F63" s="75" t="s">
        <v>151</v>
      </c>
      <c r="G63" s="75" t="s">
        <v>152</v>
      </c>
      <c r="H63" s="77" t="s">
        <v>1063</v>
      </c>
      <c r="I63" s="64" t="s">
        <v>8</v>
      </c>
      <c r="J63" s="74">
        <v>42898</v>
      </c>
      <c r="K63" s="74">
        <v>42972</v>
      </c>
      <c r="L63" s="74">
        <v>43410</v>
      </c>
      <c r="M63" s="76">
        <f t="shared" si="1"/>
        <v>438</v>
      </c>
      <c r="N63" s="74"/>
      <c r="X63" s="65">
        <v>2018</v>
      </c>
      <c r="Y63" s="65" t="str">
        <v>ANISTON ALVES DE OLIVEIRA</v>
      </c>
      <c r="Z63" s="65">
        <v>30000</v>
      </c>
      <c r="AA63" s="65" t="str">
        <v>CLIC - CIRCUITO DE LITERATURA E CAFÉS</v>
      </c>
      <c r="AB63" s="65" t="str">
        <v>Godarc - Avenida Guarapari, 89</v>
      </c>
      <c r="AC63" s="65" t="str">
        <v>Pampulha</v>
      </c>
      <c r="AD63" s="65" t="str">
        <v>Eventos Diversos</v>
      </c>
      <c r="AE63" s="65" t="str">
        <v>Em análise</v>
      </c>
      <c r="AF63" s="65">
        <v>43368</v>
      </c>
      <c r="AG63" s="65">
        <v>43487</v>
      </c>
      <c r="AH63" s="65">
        <v>0</v>
      </c>
      <c r="AI63" s="65" t="str">
        <v/>
      </c>
      <c r="AJ63" s="65">
        <v>0</v>
      </c>
    </row>
    <row r="64" spans="2:36" x14ac:dyDescent="0.25">
      <c r="B64" s="64">
        <f t="shared" si="0"/>
        <v>2017</v>
      </c>
      <c r="C64" s="77" t="s">
        <v>153</v>
      </c>
      <c r="D64" s="73">
        <v>15900</v>
      </c>
      <c r="E64" s="75" t="s">
        <v>154</v>
      </c>
      <c r="F64" s="75"/>
      <c r="G64" s="75" t="s">
        <v>1047</v>
      </c>
      <c r="H64" s="77" t="s">
        <v>1063</v>
      </c>
      <c r="I64" s="64" t="s">
        <v>8</v>
      </c>
      <c r="J64" s="74">
        <v>42907</v>
      </c>
      <c r="K64" s="74">
        <v>42969</v>
      </c>
      <c r="L64" s="74">
        <v>43403</v>
      </c>
      <c r="M64" s="76">
        <f t="shared" si="1"/>
        <v>434</v>
      </c>
      <c r="N64" s="74"/>
      <c r="X64" s="65">
        <v>2018</v>
      </c>
      <c r="Y64" s="65" t="str">
        <v xml:space="preserve">INSTITUTO CULTURAL ARTIGOS E CARROS DE EPOCA </v>
      </c>
      <c r="Z64" s="65">
        <v>30000</v>
      </c>
      <c r="AA64" s="65" t="str">
        <v>DA JARDINEIRA A PATRIMÔNIO CULTURAL DA HUMANIDADE</v>
      </c>
      <c r="AB64" s="65" t="str">
        <v>Pampulha</v>
      </c>
      <c r="AC64" s="65" t="str">
        <v>Pampulha</v>
      </c>
      <c r="AD64" s="65" t="str">
        <v>Eventos Diversos</v>
      </c>
      <c r="AE64" s="65" t="str">
        <v>Em análise</v>
      </c>
      <c r="AF64" s="65">
        <v>43368</v>
      </c>
      <c r="AG64" s="65">
        <v>43473</v>
      </c>
      <c r="AH64" s="65">
        <v>0</v>
      </c>
      <c r="AI64" s="65" t="str">
        <v/>
      </c>
      <c r="AJ64" s="65">
        <v>0</v>
      </c>
    </row>
    <row r="65" spans="2:36" x14ac:dyDescent="0.25">
      <c r="B65" s="64">
        <f t="shared" si="0"/>
        <v>2017</v>
      </c>
      <c r="C65" s="77" t="s">
        <v>146</v>
      </c>
      <c r="D65" s="73">
        <v>16000</v>
      </c>
      <c r="E65" s="75" t="s">
        <v>155</v>
      </c>
      <c r="F65" s="75" t="s">
        <v>156</v>
      </c>
      <c r="G65" s="75" t="s">
        <v>406</v>
      </c>
      <c r="H65" s="77" t="s">
        <v>1063</v>
      </c>
      <c r="I65" s="64" t="s">
        <v>8</v>
      </c>
      <c r="J65" s="74">
        <v>42921</v>
      </c>
      <c r="K65" s="74">
        <v>42948</v>
      </c>
      <c r="L65" s="74">
        <v>43048</v>
      </c>
      <c r="M65" s="76">
        <f t="shared" si="1"/>
        <v>100</v>
      </c>
      <c r="N65" s="74"/>
      <c r="X65" s="65">
        <v>2018</v>
      </c>
      <c r="Y65" s="65" t="str">
        <v>INSTITUTO CULTURAL ABRAPALAVRA</v>
      </c>
      <c r="Z65" s="65">
        <v>30000</v>
      </c>
      <c r="AA65" s="65" t="str">
        <v>ERA UMA VOZ</v>
      </c>
      <c r="AB65" s="65" t="str">
        <v>Museu Gerdau - Praça da Liberdade</v>
      </c>
      <c r="AC65" s="65" t="str">
        <v>Centro-Sul</v>
      </c>
      <c r="AD65" s="65" t="str">
        <v>Eventos Diversos</v>
      </c>
      <c r="AE65" s="65" t="str">
        <v>Em análise</v>
      </c>
      <c r="AF65" s="65">
        <v>43368</v>
      </c>
      <c r="AG65" s="65">
        <v>43444</v>
      </c>
      <c r="AH65" s="65">
        <v>0</v>
      </c>
      <c r="AI65" s="65" t="str">
        <v/>
      </c>
      <c r="AJ65" s="65">
        <v>0</v>
      </c>
    </row>
    <row r="66" spans="2:36" x14ac:dyDescent="0.25">
      <c r="B66" s="64">
        <f t="shared" si="0"/>
        <v>2017</v>
      </c>
      <c r="C66" s="77" t="s">
        <v>157</v>
      </c>
      <c r="D66" s="73">
        <v>15980</v>
      </c>
      <c r="E66" s="75" t="s">
        <v>158</v>
      </c>
      <c r="F66" s="75" t="s">
        <v>7</v>
      </c>
      <c r="G66" s="75" t="s">
        <v>141</v>
      </c>
      <c r="H66" s="77" t="s">
        <v>1063</v>
      </c>
      <c r="I66" s="64" t="s">
        <v>8</v>
      </c>
      <c r="J66" s="74">
        <v>42921</v>
      </c>
      <c r="K66" s="74">
        <v>42958</v>
      </c>
      <c r="L66" s="74">
        <v>43104</v>
      </c>
      <c r="M66" s="76">
        <f t="shared" si="1"/>
        <v>146</v>
      </c>
      <c r="N66" s="74"/>
      <c r="X66" s="65">
        <v>2018</v>
      </c>
      <c r="Y66" s="65" t="str">
        <v xml:space="preserve"> ASSOCIACAO COMERCIAL DO BARRO PRETO </v>
      </c>
      <c r="Z66" s="65">
        <v>30000</v>
      </c>
      <c r="AA66" s="65" t="str">
        <v>BARRO PRETO FASHION DAY</v>
      </c>
      <c r="AB66" s="65" t="str">
        <v>Rua Mato Grosso</v>
      </c>
      <c r="AC66" s="65" t="str">
        <v>Centro-Sul</v>
      </c>
      <c r="AD66" s="65" t="str">
        <v>Eventos Diversos</v>
      </c>
      <c r="AE66" s="65" t="str">
        <v>Em análise</v>
      </c>
      <c r="AF66" s="65">
        <v>43368</v>
      </c>
      <c r="AG66" s="65">
        <v>43418</v>
      </c>
      <c r="AH66" s="65">
        <v>0</v>
      </c>
      <c r="AI66" s="65" t="str">
        <v/>
      </c>
      <c r="AJ66" s="65">
        <v>0</v>
      </c>
    </row>
    <row r="67" spans="2:36" x14ac:dyDescent="0.25">
      <c r="B67" s="64">
        <f t="shared" si="0"/>
        <v>2017</v>
      </c>
      <c r="C67" s="77" t="s">
        <v>159</v>
      </c>
      <c r="D67" s="73">
        <v>8150</v>
      </c>
      <c r="E67" s="75" t="s">
        <v>160</v>
      </c>
      <c r="F67" s="75" t="s">
        <v>161</v>
      </c>
      <c r="G67" s="75" t="s">
        <v>162</v>
      </c>
      <c r="H67" s="77" t="s">
        <v>1063</v>
      </c>
      <c r="I67" s="64" t="s">
        <v>8</v>
      </c>
      <c r="J67" s="74">
        <v>42921</v>
      </c>
      <c r="K67" s="74">
        <v>43012</v>
      </c>
      <c r="L67" s="74">
        <v>43045</v>
      </c>
      <c r="M67" s="76">
        <f t="shared" si="1"/>
        <v>33</v>
      </c>
      <c r="N67" s="74"/>
      <c r="X67" s="65">
        <v>2018</v>
      </c>
      <c r="Y67" s="65" t="str">
        <v xml:space="preserve">ASSOCIACAO MINEIRA DE FUTEBOL AMERICANO BH EAGLES </v>
      </c>
      <c r="Z67" s="65">
        <v>29420</v>
      </c>
      <c r="AA67" s="65" t="str">
        <v>COPA SESC MINAS DE FUTEBOL AMERICANO</v>
      </c>
      <c r="AB67" s="65" t="str">
        <v>Sesc Venda Nova - R. José Félix Martins, 1246</v>
      </c>
      <c r="AC67" s="65" t="str">
        <v>Venda Nova</v>
      </c>
      <c r="AD67" s="65" t="str">
        <v>Eventos Diversos</v>
      </c>
      <c r="AE67" s="65" t="str">
        <v>Em análise</v>
      </c>
      <c r="AF67" s="65">
        <v>43165</v>
      </c>
      <c r="AG67" s="65">
        <v>43202</v>
      </c>
      <c r="AH67" s="65">
        <v>0</v>
      </c>
      <c r="AI67" s="65" t="str">
        <v/>
      </c>
      <c r="AJ67" s="65">
        <v>0</v>
      </c>
    </row>
    <row r="68" spans="2:36" x14ac:dyDescent="0.25">
      <c r="B68" s="64">
        <f t="shared" si="0"/>
        <v>2017</v>
      </c>
      <c r="C68" s="77" t="s">
        <v>163</v>
      </c>
      <c r="D68" s="73">
        <v>12000</v>
      </c>
      <c r="E68" s="75" t="s">
        <v>164</v>
      </c>
      <c r="F68" s="75" t="s">
        <v>165</v>
      </c>
      <c r="G68" s="75" t="s">
        <v>145</v>
      </c>
      <c r="H68" s="77" t="s">
        <v>1063</v>
      </c>
      <c r="I68" s="64" t="s">
        <v>53</v>
      </c>
      <c r="J68" s="74">
        <v>42921</v>
      </c>
      <c r="K68" s="74"/>
      <c r="L68" s="74"/>
      <c r="M68" s="76" t="str">
        <f t="shared" si="1"/>
        <v/>
      </c>
      <c r="N68" s="74"/>
      <c r="X68" s="65">
        <v>2018</v>
      </c>
      <c r="Y68" s="65" t="str">
        <v xml:space="preserve"> KARLINHOS SOLUCOES FUTEBOLISTICAS EIRELI </v>
      </c>
      <c r="Z68" s="65">
        <v>20000</v>
      </c>
      <c r="AA68" s="65" t="str">
        <v>BEM BOM NO BURITIS</v>
      </c>
      <c r="AB68" s="65" t="str">
        <v>Parque Municipal Aggeo Pio Sobrinho - Av. Prof. Mario Weneck, 2691</v>
      </c>
      <c r="AC68" s="65" t="str">
        <v>Oeste</v>
      </c>
      <c r="AD68" s="65" t="str">
        <v>Eventos Diversos</v>
      </c>
      <c r="AE68" s="65" t="str">
        <v>Em análise</v>
      </c>
      <c r="AF68" s="65">
        <v>43159</v>
      </c>
      <c r="AG68" s="65">
        <v>43203</v>
      </c>
      <c r="AH68" s="65">
        <v>0</v>
      </c>
      <c r="AI68" s="65" t="str">
        <v/>
      </c>
      <c r="AJ68" s="65">
        <v>0</v>
      </c>
    </row>
    <row r="69" spans="2:36" x14ac:dyDescent="0.25">
      <c r="B69" s="64">
        <f t="shared" si="0"/>
        <v>2017</v>
      </c>
      <c r="C69" s="77" t="s">
        <v>166</v>
      </c>
      <c r="D69" s="73">
        <v>12000</v>
      </c>
      <c r="E69" s="75" t="s">
        <v>167</v>
      </c>
      <c r="F69" s="75" t="s">
        <v>168</v>
      </c>
      <c r="G69" s="75" t="s">
        <v>145</v>
      </c>
      <c r="H69" s="77" t="s">
        <v>1063</v>
      </c>
      <c r="I69" s="64" t="s">
        <v>8</v>
      </c>
      <c r="J69" s="74">
        <v>42921</v>
      </c>
      <c r="K69" s="74">
        <v>43133</v>
      </c>
      <c r="L69" s="74">
        <v>43224</v>
      </c>
      <c r="M69" s="76">
        <f t="shared" si="1"/>
        <v>91</v>
      </c>
      <c r="N69" s="74">
        <v>43059</v>
      </c>
      <c r="X69" s="65">
        <v>2018</v>
      </c>
      <c r="Y69" s="65" t="str">
        <v xml:space="preserve">GABRIELLE FERREIRA CORREA LACERDA RIBEIRO </v>
      </c>
      <c r="Z69" s="65">
        <v>20000</v>
      </c>
      <c r="AA69" s="65" t="str">
        <v>FESTIVAL DA CRIANÇA ORQUESTRANDO</v>
      </c>
      <c r="AB69" s="65" t="str">
        <v>Museu Histórico Abílio Barreto - Avenida Prudente de Morais, 202</v>
      </c>
      <c r="AC69" s="65" t="str">
        <v>Centro-Sul</v>
      </c>
      <c r="AD69" s="65" t="str">
        <v>Eventos Diversos</v>
      </c>
      <c r="AE69" s="65" t="str">
        <v>Em análise</v>
      </c>
      <c r="AF69" s="65">
        <v>43159</v>
      </c>
      <c r="AG69" s="65">
        <v>43225</v>
      </c>
      <c r="AH69" s="65">
        <v>0</v>
      </c>
      <c r="AI69" s="65" t="str">
        <v/>
      </c>
      <c r="AJ69" s="65">
        <v>0</v>
      </c>
    </row>
    <row r="70" spans="2:36" x14ac:dyDescent="0.25">
      <c r="B70" s="64">
        <f t="shared" si="0"/>
        <v>2017</v>
      </c>
      <c r="C70" s="77" t="s">
        <v>169</v>
      </c>
      <c r="D70" s="73">
        <v>15950</v>
      </c>
      <c r="E70" s="75" t="s">
        <v>170</v>
      </c>
      <c r="F70" s="75"/>
      <c r="G70" s="75" t="s">
        <v>1047</v>
      </c>
      <c r="H70" s="77" t="s">
        <v>1063</v>
      </c>
      <c r="I70" s="64" t="s">
        <v>8</v>
      </c>
      <c r="J70" s="74">
        <v>42928</v>
      </c>
      <c r="K70" s="74">
        <v>43017</v>
      </c>
      <c r="L70" s="74">
        <v>43403</v>
      </c>
      <c r="M70" s="76">
        <f t="shared" si="1"/>
        <v>386</v>
      </c>
      <c r="N70" s="74"/>
      <c r="X70" s="65">
        <v>2018</v>
      </c>
      <c r="Y70" s="65" t="str">
        <v xml:space="preserve"> MOTO TRIAL BRASIL, COMERCIO, IMPORTACAO E EXPORTACAO DE VEICULOS AUTOMOTORES LTDA </v>
      </c>
      <c r="Z70" s="65">
        <v>20000</v>
      </c>
      <c r="AA70" s="65" t="str">
        <v>AEROTRIAL - UMA NOVA EXPERIÊNCIA</v>
      </c>
      <c r="AB70" s="65" t="str">
        <v>Aeroporto Carlos Prates - R. Ocidente, 100</v>
      </c>
      <c r="AC70" s="65" t="str">
        <v>Noroeste</v>
      </c>
      <c r="AD70" s="65" t="str">
        <v>Eventos Diversos</v>
      </c>
      <c r="AE70" s="65" t="str">
        <v>Em análise</v>
      </c>
      <c r="AF70" s="65">
        <v>43160</v>
      </c>
      <c r="AG70" s="65">
        <v>43248</v>
      </c>
      <c r="AH70" s="65">
        <v>0</v>
      </c>
      <c r="AI70" s="65" t="str">
        <v/>
      </c>
      <c r="AJ70" s="65">
        <v>0</v>
      </c>
    </row>
    <row r="71" spans="2:36" x14ac:dyDescent="0.25">
      <c r="B71" s="64">
        <f t="shared" ref="B71:B134" si="2">YEAR(J71)</f>
        <v>2017</v>
      </c>
      <c r="C71" s="77" t="s">
        <v>171</v>
      </c>
      <c r="D71" s="73">
        <v>16000</v>
      </c>
      <c r="E71" s="75" t="s">
        <v>172</v>
      </c>
      <c r="F71" s="75" t="s">
        <v>173</v>
      </c>
      <c r="G71" s="75" t="s">
        <v>152</v>
      </c>
      <c r="H71" s="77" t="s">
        <v>1063</v>
      </c>
      <c r="I71" s="64" t="s">
        <v>8</v>
      </c>
      <c r="J71" s="74">
        <v>42928</v>
      </c>
      <c r="K71" s="74">
        <v>43056</v>
      </c>
      <c r="L71" s="74">
        <v>43224</v>
      </c>
      <c r="M71" s="76">
        <f t="shared" ref="M71:M134" si="3">IF(ISBLANK(L71),"",L71-K71)</f>
        <v>168</v>
      </c>
      <c r="N71" s="74">
        <v>43208</v>
      </c>
      <c r="X71" s="65">
        <v>2018</v>
      </c>
      <c r="Y71" s="65" t="str">
        <v xml:space="preserve"> CONTEUDO ARTE E TECNOLOGIA EIRELI </v>
      </c>
      <c r="Z71" s="65">
        <v>20000</v>
      </c>
      <c r="AA71" s="65" t="str">
        <v>BIENAL DE ARTE E TECNOLOGIA &amp; SIMPÓSIO INTERNACIONAL</v>
      </c>
      <c r="AB71" s="65" t="str">
        <v>Museu de arte da Pampulha/Casa do Baile/Casa Fiat/Espaço Atmosphera(Vale do Sereno-Nova Lima)</v>
      </c>
      <c r="AC71" s="65" t="str">
        <v>Vários</v>
      </c>
      <c r="AD71" s="65" t="str">
        <v>Eventos Diversos</v>
      </c>
      <c r="AE71" s="65" t="str">
        <v>Em análise</v>
      </c>
      <c r="AF71" s="65">
        <v>43164</v>
      </c>
      <c r="AG71" s="65">
        <v>43287</v>
      </c>
      <c r="AH71" s="65">
        <v>0</v>
      </c>
      <c r="AI71" s="65" t="str">
        <v/>
      </c>
      <c r="AJ71" s="65">
        <v>43277</v>
      </c>
    </row>
    <row r="72" spans="2:36" x14ac:dyDescent="0.25">
      <c r="B72" s="64">
        <f t="shared" si="2"/>
        <v>2017</v>
      </c>
      <c r="C72" s="77" t="s">
        <v>174</v>
      </c>
      <c r="D72" s="73">
        <v>14475</v>
      </c>
      <c r="E72" s="75" t="s">
        <v>175</v>
      </c>
      <c r="F72" s="75" t="s">
        <v>176</v>
      </c>
      <c r="G72" s="75" t="s">
        <v>141</v>
      </c>
      <c r="H72" s="77" t="s">
        <v>1063</v>
      </c>
      <c r="I72" s="64" t="s">
        <v>8</v>
      </c>
      <c r="J72" s="74">
        <v>42935</v>
      </c>
      <c r="K72" s="74">
        <v>43067</v>
      </c>
      <c r="L72" s="74">
        <v>43224</v>
      </c>
      <c r="M72" s="76">
        <f t="shared" si="3"/>
        <v>157</v>
      </c>
      <c r="N72" s="74">
        <v>43059</v>
      </c>
      <c r="X72" s="65">
        <v>2018</v>
      </c>
      <c r="Y72" s="65" t="str">
        <v xml:space="preserve"> GUILHERME HENRIQUE RIBEIRO COLINA 06704782613</v>
      </c>
      <c r="Z72" s="65">
        <v>20000</v>
      </c>
      <c r="AA72" s="65" t="str">
        <v>VALORIZE BH</v>
      </c>
      <c r="AB72" s="65" t="str">
        <v>Vários (Museu de Arte da Pampulha, Casa do Baile, Casa Fiat de Cultura, Espaço Atmosphera Casa JK)</v>
      </c>
      <c r="AC72" s="65" t="str">
        <v>Vários</v>
      </c>
      <c r="AD72" s="65" t="str">
        <v>Eventos Diversos</v>
      </c>
      <c r="AE72" s="65" t="str">
        <v>Em análise</v>
      </c>
      <c r="AF72" s="65">
        <v>43165</v>
      </c>
      <c r="AG72" s="65">
        <v>43243</v>
      </c>
      <c r="AH72" s="65">
        <v>0</v>
      </c>
      <c r="AI72" s="65" t="str">
        <v/>
      </c>
      <c r="AJ72" s="65">
        <v>0</v>
      </c>
    </row>
    <row r="73" spans="2:36" x14ac:dyDescent="0.25">
      <c r="B73" s="64">
        <f t="shared" si="2"/>
        <v>2017</v>
      </c>
      <c r="C73" s="77" t="s">
        <v>177</v>
      </c>
      <c r="D73" s="73">
        <v>15982</v>
      </c>
      <c r="E73" s="75" t="s">
        <v>178</v>
      </c>
      <c r="F73" s="75" t="s">
        <v>179</v>
      </c>
      <c r="G73" s="75" t="s">
        <v>141</v>
      </c>
      <c r="H73" s="77" t="s">
        <v>1063</v>
      </c>
      <c r="I73" s="64" t="s">
        <v>8</v>
      </c>
      <c r="J73" s="74">
        <v>42942</v>
      </c>
      <c r="K73" s="74">
        <v>43019</v>
      </c>
      <c r="L73" s="74">
        <v>43403</v>
      </c>
      <c r="M73" s="76">
        <f t="shared" si="3"/>
        <v>384</v>
      </c>
      <c r="N73" s="74">
        <v>43206</v>
      </c>
      <c r="X73" s="65">
        <v>2018</v>
      </c>
      <c r="Y73" s="65" t="str">
        <v>TALENTOS PRODUCOES ARTISTICAS E COMERCIO LTDA</v>
      </c>
      <c r="Z73" s="65">
        <v>20000</v>
      </c>
      <c r="AA73" s="65" t="str">
        <v>VI FESTIVAL BH NA PAZ</v>
      </c>
      <c r="AB73" s="65" t="str">
        <v>Casa da Gospa - R. Matias Aíres, 96</v>
      </c>
      <c r="AC73" s="65" t="str">
        <v>Oeste</v>
      </c>
      <c r="AD73" s="65" t="str">
        <v>Eventos Diversos</v>
      </c>
      <c r="AE73" s="65" t="str">
        <v>Em análise</v>
      </c>
      <c r="AF73" s="65">
        <v>43166</v>
      </c>
      <c r="AG73" s="65">
        <v>43241</v>
      </c>
      <c r="AH73" s="65">
        <v>0</v>
      </c>
      <c r="AI73" s="65" t="str">
        <v/>
      </c>
      <c r="AJ73" s="65">
        <v>0</v>
      </c>
    </row>
    <row r="74" spans="2:36" x14ac:dyDescent="0.25">
      <c r="B74" s="64">
        <f t="shared" si="2"/>
        <v>2017</v>
      </c>
      <c r="C74" s="77" t="s">
        <v>180</v>
      </c>
      <c r="D74" s="73">
        <v>15950</v>
      </c>
      <c r="E74" s="75" t="s">
        <v>181</v>
      </c>
      <c r="F74" s="75" t="s">
        <v>182</v>
      </c>
      <c r="G74" s="75" t="s">
        <v>141</v>
      </c>
      <c r="H74" s="77" t="s">
        <v>1063</v>
      </c>
      <c r="I74" s="64" t="s">
        <v>8</v>
      </c>
      <c r="J74" s="74">
        <v>42949</v>
      </c>
      <c r="K74" s="74">
        <v>43062</v>
      </c>
      <c r="L74" s="74">
        <v>43403</v>
      </c>
      <c r="M74" s="76">
        <f t="shared" si="3"/>
        <v>341</v>
      </c>
      <c r="N74" s="74">
        <v>43059</v>
      </c>
      <c r="X74" s="65">
        <v>2018</v>
      </c>
      <c r="Y74" s="65" t="str">
        <v xml:space="preserve">INSTITUTO CULTURAL ABRAPALAVRA </v>
      </c>
      <c r="Z74" s="65">
        <v>20000</v>
      </c>
      <c r="AA74" s="65" t="str">
        <v>NOTURNO CANDEIA: CIRCULAÇÃO DE NARRAÇÃO ARTÍSTICA POR BELO HORIZONTE</v>
      </c>
      <c r="AB74" s="65" t="str">
        <v>Vários (Odara, Museu de Arte da Pampulha, Santo Chá, MM Gerdau, Noturno - Música, Massas e Vinhos)</v>
      </c>
      <c r="AC74" s="65" t="str">
        <v>Vários</v>
      </c>
      <c r="AD74" s="65" t="str">
        <v>Eventos Diversos</v>
      </c>
      <c r="AE74" s="65" t="str">
        <v>Em análise</v>
      </c>
      <c r="AF74" s="65">
        <v>43168</v>
      </c>
      <c r="AG74" s="65">
        <v>43248</v>
      </c>
      <c r="AH74" s="65">
        <v>0</v>
      </c>
      <c r="AI74" s="65" t="str">
        <v/>
      </c>
      <c r="AJ74" s="65">
        <v>0</v>
      </c>
    </row>
    <row r="75" spans="2:36" x14ac:dyDescent="0.25">
      <c r="B75" s="64">
        <f t="shared" si="2"/>
        <v>2017</v>
      </c>
      <c r="C75" s="77" t="s">
        <v>183</v>
      </c>
      <c r="D75" s="73">
        <v>16000</v>
      </c>
      <c r="E75" s="78" t="s">
        <v>184</v>
      </c>
      <c r="F75" s="78" t="s">
        <v>185</v>
      </c>
      <c r="G75" s="78" t="s">
        <v>242</v>
      </c>
      <c r="H75" s="77" t="s">
        <v>1063</v>
      </c>
      <c r="I75" s="64" t="s">
        <v>8</v>
      </c>
      <c r="J75" s="74">
        <v>42833</v>
      </c>
      <c r="K75" s="74">
        <v>43090</v>
      </c>
      <c r="L75" s="74">
        <v>43403</v>
      </c>
      <c r="M75" s="76">
        <f t="shared" si="3"/>
        <v>313</v>
      </c>
      <c r="N75" s="74">
        <v>43059</v>
      </c>
      <c r="X75" s="65">
        <v>2018</v>
      </c>
      <c r="Y75" s="65" t="str">
        <v xml:space="preserve">MARCELO AUGUSTO SANTIAGO 08026141679 </v>
      </c>
      <c r="Z75" s="65">
        <v>20000</v>
      </c>
      <c r="AA75" s="65" t="str">
        <v>CLIC - CIRCUITO DE LITERATURA E CAFÉS</v>
      </c>
      <c r="AB75" s="65" t="str">
        <v>Vários (OOP Café, Cafeteria do Produtor e Café Kahlúa)</v>
      </c>
      <c r="AC75" s="65" t="str">
        <v>Centro-Sul</v>
      </c>
      <c r="AD75" s="65" t="str">
        <v>Eventos Diversos</v>
      </c>
      <c r="AE75" s="65" t="str">
        <v>Em análise</v>
      </c>
      <c r="AF75" s="65">
        <v>43168</v>
      </c>
      <c r="AG75" s="65">
        <v>43248</v>
      </c>
      <c r="AH75" s="65">
        <v>0</v>
      </c>
      <c r="AI75" s="65" t="str">
        <v/>
      </c>
      <c r="AJ75" s="65">
        <v>0</v>
      </c>
    </row>
    <row r="76" spans="2:36" x14ac:dyDescent="0.25">
      <c r="B76" s="64">
        <f t="shared" si="2"/>
        <v>2017</v>
      </c>
      <c r="C76" s="77" t="s">
        <v>186</v>
      </c>
      <c r="D76" s="73">
        <v>13980</v>
      </c>
      <c r="E76" s="75" t="s">
        <v>187</v>
      </c>
      <c r="F76" s="75" t="s">
        <v>188</v>
      </c>
      <c r="G76" s="75" t="s">
        <v>189</v>
      </c>
      <c r="H76" s="77" t="s">
        <v>1063</v>
      </c>
      <c r="I76" s="64" t="s">
        <v>8</v>
      </c>
      <c r="J76" s="74">
        <v>42949</v>
      </c>
      <c r="K76" s="74">
        <v>42961</v>
      </c>
      <c r="L76" s="74">
        <v>43731</v>
      </c>
      <c r="M76" s="76">
        <f t="shared" si="3"/>
        <v>770</v>
      </c>
      <c r="N76" s="74">
        <v>43185</v>
      </c>
      <c r="X76" s="65">
        <v>2019</v>
      </c>
      <c r="Y76" s="65" t="str">
        <v xml:space="preserve"> ASSOCIACAO DE COOPERACAO EM CULTURA E TECNOLOGIA BRASIL - JAPAO - ACCTBJ </v>
      </c>
      <c r="Z76" s="65">
        <v>100000</v>
      </c>
      <c r="AA76" s="65" t="str">
        <v>8º FESTIVAL DO JAPÃO EM MINAS</v>
      </c>
      <c r="AB76" s="65" t="str">
        <v>Expominas - Av. Amazonas, 6200</v>
      </c>
      <c r="AC76" s="65" t="str">
        <v>Oeste</v>
      </c>
      <c r="AD76" s="65" t="str">
        <v>Eventos Diversos</v>
      </c>
      <c r="AE76" s="65" t="str">
        <v>Em Análise</v>
      </c>
      <c r="AF76" s="65">
        <v>43479</v>
      </c>
      <c r="AG76" s="65">
        <v>43550</v>
      </c>
      <c r="AH76" s="65">
        <v>0</v>
      </c>
      <c r="AI76" s="65" t="str">
        <v/>
      </c>
      <c r="AJ76" s="65">
        <v>0</v>
      </c>
    </row>
    <row r="77" spans="2:36" x14ac:dyDescent="0.25">
      <c r="B77" s="64">
        <f t="shared" si="2"/>
        <v>2017</v>
      </c>
      <c r="C77" s="77" t="s">
        <v>190</v>
      </c>
      <c r="D77" s="73">
        <v>15660</v>
      </c>
      <c r="E77" s="78" t="s">
        <v>191</v>
      </c>
      <c r="F77" s="78"/>
      <c r="G77" s="78" t="s">
        <v>145</v>
      </c>
      <c r="H77" s="77" t="s">
        <v>1063</v>
      </c>
      <c r="I77" s="64" t="s">
        <v>8</v>
      </c>
      <c r="J77" s="74">
        <v>42802</v>
      </c>
      <c r="K77" s="74">
        <v>43160</v>
      </c>
      <c r="L77" s="74">
        <v>43224</v>
      </c>
      <c r="M77" s="76">
        <f t="shared" si="3"/>
        <v>64</v>
      </c>
      <c r="N77" s="74">
        <v>43059</v>
      </c>
      <c r="X77" s="65">
        <v>2019</v>
      </c>
      <c r="Y77" s="65" t="str">
        <v xml:space="preserve"> KMJ COMUNICACAO LTDA</v>
      </c>
      <c r="Z77" s="65">
        <v>100000</v>
      </c>
      <c r="AA77" s="65" t="str">
        <v>IDE FESTIVAL - ESTAÇÃO VERÃO</v>
      </c>
      <c r="AB77" s="65" t="str">
        <v>Parque Ecológico da Pampulha - Av. Otacílio Negrão de Lima, 6061</v>
      </c>
      <c r="AC77" s="65" t="str">
        <v>Pampulha</v>
      </c>
      <c r="AD77" s="65" t="str">
        <v>Eventos Diversos</v>
      </c>
      <c r="AE77" s="65" t="str">
        <v>Em Análise</v>
      </c>
      <c r="AF77" s="65">
        <v>43479</v>
      </c>
      <c r="AG77" s="65">
        <v>43567</v>
      </c>
      <c r="AH77" s="65">
        <v>0</v>
      </c>
      <c r="AI77" s="65" t="str">
        <v/>
      </c>
      <c r="AJ77" s="65">
        <v>0</v>
      </c>
    </row>
    <row r="78" spans="2:36" x14ac:dyDescent="0.25">
      <c r="B78" s="64">
        <f t="shared" si="2"/>
        <v>2017</v>
      </c>
      <c r="C78" s="77" t="s">
        <v>192</v>
      </c>
      <c r="D78" s="73">
        <v>11160</v>
      </c>
      <c r="E78" s="75" t="s">
        <v>193</v>
      </c>
      <c r="F78" s="75" t="s">
        <v>194</v>
      </c>
      <c r="G78" s="75" t="s">
        <v>198</v>
      </c>
      <c r="H78" s="77" t="s">
        <v>1063</v>
      </c>
      <c r="I78" s="64" t="s">
        <v>8</v>
      </c>
      <c r="J78" s="74">
        <v>42963</v>
      </c>
      <c r="K78" s="74">
        <v>43011</v>
      </c>
      <c r="L78" s="74">
        <v>43089</v>
      </c>
      <c r="M78" s="76">
        <f t="shared" si="3"/>
        <v>78</v>
      </c>
      <c r="N78" s="74"/>
      <c r="X78" s="65">
        <v>2019</v>
      </c>
      <c r="Y78" s="65" t="str">
        <v xml:space="preserve">NÓ DE ROSA PRODUÇÕES EIRELI - EPP </v>
      </c>
      <c r="Z78" s="65">
        <v>100000</v>
      </c>
      <c r="AA78" s="65" t="str">
        <v>PLANETA BRASIL</v>
      </c>
      <c r="AB78" s="65" t="str">
        <v xml:space="preserve">Mineirão - Av. Antônio Abrahão Caram, 1001 </v>
      </c>
      <c r="AC78" s="65" t="str">
        <v>Pampulha</v>
      </c>
      <c r="AD78" s="65" t="str">
        <v>Eventos Diversos</v>
      </c>
      <c r="AE78" s="65" t="str">
        <v>Em Análise</v>
      </c>
      <c r="AF78" s="65">
        <v>43481</v>
      </c>
      <c r="AG78" s="65">
        <v>43544</v>
      </c>
      <c r="AH78" s="65">
        <v>0</v>
      </c>
      <c r="AI78" s="65" t="str">
        <v/>
      </c>
      <c r="AJ78" s="65">
        <v>0</v>
      </c>
    </row>
    <row r="79" spans="2:36" x14ac:dyDescent="0.25">
      <c r="B79" s="64">
        <f t="shared" si="2"/>
        <v>2017</v>
      </c>
      <c r="C79" s="77" t="s">
        <v>195</v>
      </c>
      <c r="D79" s="73">
        <v>15603</v>
      </c>
      <c r="E79" s="75" t="s">
        <v>196</v>
      </c>
      <c r="F79" s="75" t="s">
        <v>197</v>
      </c>
      <c r="G79" s="75" t="s">
        <v>198</v>
      </c>
      <c r="H79" s="77" t="s">
        <v>1063</v>
      </c>
      <c r="I79" s="64" t="s">
        <v>199</v>
      </c>
      <c r="J79" s="74">
        <v>42979</v>
      </c>
      <c r="K79" s="74">
        <v>43241</v>
      </c>
      <c r="L79" s="74">
        <v>43811</v>
      </c>
      <c r="M79" s="76">
        <f t="shared" si="3"/>
        <v>570</v>
      </c>
      <c r="N79" s="74">
        <v>43230</v>
      </c>
      <c r="X79" s="65">
        <v>2019</v>
      </c>
      <c r="Y79" s="65" t="str">
        <v xml:space="preserve">RODRIGO MENDES DE FIGUEIREDO </v>
      </c>
      <c r="Z79" s="65">
        <v>50000</v>
      </c>
      <c r="AA79" s="65" t="str">
        <v>BH DANCE CONFERENCE</v>
      </c>
      <c r="AB79" s="65" t="str">
        <v>Expominas - Av. Amazonas, 6200</v>
      </c>
      <c r="AC79" s="65" t="str">
        <v>Oeste</v>
      </c>
      <c r="AD79" s="65" t="str">
        <v>Eventos Diversos</v>
      </c>
      <c r="AE79" s="65" t="str">
        <v>Em Análise</v>
      </c>
      <c r="AF79" s="65">
        <v>43480</v>
      </c>
      <c r="AG79" s="65">
        <v>43536</v>
      </c>
      <c r="AH79" s="65">
        <v>0</v>
      </c>
      <c r="AI79" s="65" t="str">
        <v/>
      </c>
      <c r="AJ79" s="65">
        <v>0</v>
      </c>
    </row>
    <row r="80" spans="2:36" x14ac:dyDescent="0.25">
      <c r="B80" s="64">
        <f t="shared" si="2"/>
        <v>2017</v>
      </c>
      <c r="C80" s="77" t="s">
        <v>200</v>
      </c>
      <c r="D80" s="73">
        <v>16000</v>
      </c>
      <c r="E80" s="78" t="s">
        <v>201</v>
      </c>
      <c r="F80" s="78" t="s">
        <v>202</v>
      </c>
      <c r="G80" s="78" t="s">
        <v>406</v>
      </c>
      <c r="H80" s="77" t="s">
        <v>1063</v>
      </c>
      <c r="I80" s="64" t="s">
        <v>8</v>
      </c>
      <c r="J80" s="74">
        <v>43078</v>
      </c>
      <c r="K80" s="74">
        <v>43025</v>
      </c>
      <c r="L80" s="74">
        <v>43731</v>
      </c>
      <c r="M80" s="76">
        <f t="shared" si="3"/>
        <v>706</v>
      </c>
      <c r="N80" s="74">
        <v>43439</v>
      </c>
      <c r="X80" s="65">
        <v>2019</v>
      </c>
      <c r="Y80" s="65" t="str">
        <v>ASSOCIACAO CRISTA DE DESENVOLVIMENTO HUMANO (ACREDITH)</v>
      </c>
      <c r="Z80" s="65">
        <v>50000</v>
      </c>
      <c r="AA80" s="65" t="str">
        <v>CONFERENCIA ARENA JOVEM 2019 - INVENCIVEL</v>
      </c>
      <c r="AB80" s="65" t="str">
        <v>GINASIO ESCOLA PROFESSOR HILTON ROCHA (CRISTIANO MACHADO 8200)</v>
      </c>
      <c r="AC80" s="65" t="str">
        <v>Pampulha</v>
      </c>
      <c r="AD80" s="65" t="str">
        <v>Eventos Diversos</v>
      </c>
      <c r="AE80" s="65" t="str">
        <v>Em Análise</v>
      </c>
      <c r="AF80" s="65">
        <v>43479</v>
      </c>
      <c r="AG80" s="65">
        <v>43549</v>
      </c>
      <c r="AH80" s="65">
        <v>0</v>
      </c>
      <c r="AI80" s="65" t="str">
        <v/>
      </c>
      <c r="AJ80" s="65">
        <v>0</v>
      </c>
    </row>
    <row r="81" spans="2:36" x14ac:dyDescent="0.25">
      <c r="B81" s="64">
        <f t="shared" si="2"/>
        <v>2017</v>
      </c>
      <c r="C81" s="77" t="s">
        <v>186</v>
      </c>
      <c r="D81" s="73">
        <v>7800</v>
      </c>
      <c r="E81" s="72" t="s">
        <v>203</v>
      </c>
      <c r="F81" s="72" t="s">
        <v>204</v>
      </c>
      <c r="G81" s="72" t="s">
        <v>189</v>
      </c>
      <c r="H81" s="77" t="s">
        <v>1063</v>
      </c>
      <c r="I81" s="64" t="s">
        <v>8</v>
      </c>
      <c r="J81" s="74">
        <v>43005</v>
      </c>
      <c r="K81" s="74">
        <v>43039</v>
      </c>
      <c r="L81" s="74">
        <v>43731</v>
      </c>
      <c r="M81" s="76">
        <f t="shared" si="3"/>
        <v>692</v>
      </c>
      <c r="N81" s="74">
        <v>43161</v>
      </c>
      <c r="X81" s="65">
        <v>2019</v>
      </c>
      <c r="Y81" s="65" t="str">
        <v xml:space="preserve"> ASSOCIACAO AREBELDIA CULTURAL </v>
      </c>
      <c r="Z81" s="65">
        <v>50000</v>
      </c>
      <c r="AA81" s="65" t="str">
        <v>SARAU DA VERA - FESTIVAL DE LITERATURA MARGINAL</v>
      </c>
      <c r="AB81" s="65" t="str">
        <v>Vários BAIRROS: BARREIRO, ALTO VERA CRUZ, SERRA</v>
      </c>
      <c r="AC81" s="65" t="str">
        <v>Vários</v>
      </c>
      <c r="AD81" s="65" t="str">
        <v>Eventos Diversos</v>
      </c>
      <c r="AE81" s="65" t="str">
        <v>Em Análise</v>
      </c>
      <c r="AF81" s="65">
        <v>43480</v>
      </c>
      <c r="AG81" s="65">
        <v>0</v>
      </c>
      <c r="AH81" s="65">
        <v>0</v>
      </c>
      <c r="AI81" s="65" t="str">
        <v/>
      </c>
      <c r="AJ81" s="65">
        <v>0</v>
      </c>
    </row>
    <row r="82" spans="2:36" x14ac:dyDescent="0.25">
      <c r="B82" s="64">
        <f t="shared" si="2"/>
        <v>2017</v>
      </c>
      <c r="C82" s="77" t="s">
        <v>205</v>
      </c>
      <c r="D82" s="73">
        <v>16000</v>
      </c>
      <c r="E82" s="75" t="s">
        <v>206</v>
      </c>
      <c r="F82" s="75" t="s">
        <v>207</v>
      </c>
      <c r="G82" s="75" t="s">
        <v>198</v>
      </c>
      <c r="H82" s="77" t="s">
        <v>1063</v>
      </c>
      <c r="I82" s="64" t="s">
        <v>53</v>
      </c>
      <c r="J82" s="74">
        <v>43011</v>
      </c>
      <c r="K82" s="74"/>
      <c r="L82" s="74"/>
      <c r="M82" s="76" t="str">
        <f t="shared" si="3"/>
        <v/>
      </c>
      <c r="N82" s="74"/>
      <c r="X82" s="65">
        <v>2019</v>
      </c>
      <c r="Y82" s="65" t="str">
        <v xml:space="preserve"> VILA ISABEL BAR MUSICAL LTDA </v>
      </c>
      <c r="Z82" s="65">
        <v>50000</v>
      </c>
      <c r="AA82" s="65" t="str">
        <v>LOVE WINE</v>
      </c>
      <c r="AB82" s="65" t="str">
        <v>Av. Prof. Cristóvam dos Santos, 444</v>
      </c>
      <c r="AC82" s="65" t="str">
        <v>Centro-Sul</v>
      </c>
      <c r="AD82" s="65" t="str">
        <v>Eventos Diversos</v>
      </c>
      <c r="AE82" s="65" t="str">
        <v>Em Análise</v>
      </c>
      <c r="AF82" s="65">
        <v>43481</v>
      </c>
      <c r="AG82" s="65">
        <v>43535</v>
      </c>
      <c r="AH82" s="65">
        <v>0</v>
      </c>
      <c r="AI82" s="65" t="str">
        <v/>
      </c>
      <c r="AJ82" s="65">
        <v>0</v>
      </c>
    </row>
    <row r="83" spans="2:36" x14ac:dyDescent="0.25">
      <c r="B83" s="64">
        <f t="shared" si="2"/>
        <v>2017</v>
      </c>
      <c r="C83" s="77" t="s">
        <v>208</v>
      </c>
      <c r="D83" s="73">
        <v>16000</v>
      </c>
      <c r="E83" s="72" t="s">
        <v>209</v>
      </c>
      <c r="F83" s="72" t="s">
        <v>210</v>
      </c>
      <c r="G83" s="72" t="s">
        <v>198</v>
      </c>
      <c r="H83" s="77" t="s">
        <v>1063</v>
      </c>
      <c r="I83" s="64" t="s">
        <v>8</v>
      </c>
      <c r="J83" s="74">
        <v>43035</v>
      </c>
      <c r="K83" s="74">
        <v>43067</v>
      </c>
      <c r="L83" s="74">
        <v>43195</v>
      </c>
      <c r="M83" s="76">
        <f t="shared" si="3"/>
        <v>128</v>
      </c>
      <c r="N83" s="74"/>
      <c r="X83" s="65">
        <v>2019</v>
      </c>
      <c r="Y83" s="65" t="str">
        <v>INFRA DO BRASIL COMERCIO E SERVIÇOS EIRELI</v>
      </c>
      <c r="Z83" s="65">
        <v>50000</v>
      </c>
      <c r="AA83" s="65" t="str">
        <v>CARNAVAL DE RUA SOLIDARIO BAR DO MUSEU CLUBE DA ESQUINA 2019</v>
      </c>
      <c r="AB83" s="65" t="str">
        <v>Rua Divinópolis</v>
      </c>
      <c r="AC83" s="65" t="str">
        <v>Leste</v>
      </c>
      <c r="AD83" s="65" t="str">
        <v>Eventos Diversos</v>
      </c>
      <c r="AE83" s="65" t="str">
        <v>Em Análise</v>
      </c>
      <c r="AF83" s="65">
        <v>43481</v>
      </c>
      <c r="AG83" s="65">
        <v>43570</v>
      </c>
      <c r="AH83" s="65">
        <v>0</v>
      </c>
      <c r="AI83" s="65" t="str">
        <v/>
      </c>
      <c r="AJ83" s="65">
        <v>0</v>
      </c>
    </row>
    <row r="84" spans="2:36" x14ac:dyDescent="0.25">
      <c r="B84" s="64">
        <f t="shared" si="2"/>
        <v>2017</v>
      </c>
      <c r="C84" s="77" t="s">
        <v>211</v>
      </c>
      <c r="D84" s="73">
        <v>15990.02</v>
      </c>
      <c r="E84" s="75" t="s">
        <v>212</v>
      </c>
      <c r="F84" s="75" t="s">
        <v>213</v>
      </c>
      <c r="G84" s="75" t="s">
        <v>242</v>
      </c>
      <c r="H84" s="77" t="s">
        <v>1063</v>
      </c>
      <c r="I84" s="64" t="s">
        <v>8</v>
      </c>
      <c r="J84" s="74">
        <v>43040</v>
      </c>
      <c r="K84" s="74">
        <v>43061</v>
      </c>
      <c r="L84" s="74">
        <v>43096</v>
      </c>
      <c r="M84" s="76">
        <f t="shared" si="3"/>
        <v>35</v>
      </c>
      <c r="N84" s="74"/>
      <c r="X84" s="65">
        <v>2019</v>
      </c>
      <c r="Y84" s="65" t="str">
        <v>CENTRO CULINARIO EDUARDO MAYA LTDA</v>
      </c>
      <c r="Z84" s="65">
        <v>50000</v>
      </c>
      <c r="AA84" s="65" t="str">
        <v>FEIRINHA APROXIMA - ESPECIAL CARNAVAL</v>
      </c>
      <c r="AB84" s="65" t="str">
        <v>Museu Histórico Abílio Barreto - Avenida Prudente de Morais, 202</v>
      </c>
      <c r="AC84" s="65" t="str">
        <v>Centro-Sul</v>
      </c>
      <c r="AD84" s="65" t="str">
        <v>Eventos Diversos</v>
      </c>
      <c r="AE84" s="65" t="str">
        <v>Em Análise</v>
      </c>
      <c r="AF84" s="65">
        <v>43480</v>
      </c>
      <c r="AG84" s="65">
        <v>43559</v>
      </c>
      <c r="AH84" s="65">
        <v>0</v>
      </c>
      <c r="AI84" s="65" t="str">
        <v/>
      </c>
      <c r="AJ84" s="65">
        <v>0</v>
      </c>
    </row>
    <row r="85" spans="2:36" x14ac:dyDescent="0.25">
      <c r="B85" s="64">
        <f t="shared" si="2"/>
        <v>2017</v>
      </c>
      <c r="C85" s="77" t="s">
        <v>174</v>
      </c>
      <c r="D85" s="73">
        <v>10390</v>
      </c>
      <c r="E85" s="75" t="s">
        <v>214</v>
      </c>
      <c r="F85" s="75" t="s">
        <v>215</v>
      </c>
      <c r="G85" s="75" t="s">
        <v>141</v>
      </c>
      <c r="H85" s="77" t="s">
        <v>1063</v>
      </c>
      <c r="I85" s="64" t="s">
        <v>8</v>
      </c>
      <c r="J85" s="74">
        <v>43019</v>
      </c>
      <c r="K85" s="74">
        <v>43091</v>
      </c>
      <c r="L85" s="74">
        <v>43224</v>
      </c>
      <c r="M85" s="76">
        <f t="shared" si="3"/>
        <v>133</v>
      </c>
      <c r="N85" s="74"/>
      <c r="X85" s="65">
        <v>2019</v>
      </c>
      <c r="Y85" s="65" t="str">
        <v xml:space="preserve"> LARANJEIRA PRODUCOES ARTISTICAS LTDA </v>
      </c>
      <c r="Z85" s="65">
        <v>50000</v>
      </c>
      <c r="AA85" s="65" t="str">
        <v>PALCO HORIZONTES CULTURAIS</v>
      </c>
      <c r="AB85" s="65" t="str">
        <v>Rua Sergipe, 212</v>
      </c>
      <c r="AC85" s="65" t="str">
        <v>Centro-Sul</v>
      </c>
      <c r="AD85" s="65" t="str">
        <v>Eventos Diversos</v>
      </c>
      <c r="AE85" s="65" t="str">
        <v>Em Análise</v>
      </c>
      <c r="AF85" s="65">
        <v>43480</v>
      </c>
      <c r="AG85" s="65">
        <v>43578</v>
      </c>
      <c r="AH85" s="65">
        <v>0</v>
      </c>
      <c r="AI85" s="65" t="str">
        <v/>
      </c>
      <c r="AJ85" s="65">
        <v>0</v>
      </c>
    </row>
    <row r="86" spans="2:36" x14ac:dyDescent="0.25">
      <c r="B86" s="64">
        <f t="shared" si="2"/>
        <v>2017</v>
      </c>
      <c r="C86" s="77" t="s">
        <v>216</v>
      </c>
      <c r="D86" s="73">
        <v>15800</v>
      </c>
      <c r="E86" s="75" t="s">
        <v>217</v>
      </c>
      <c r="F86" s="75" t="s">
        <v>218</v>
      </c>
      <c r="G86" s="75" t="s">
        <v>198</v>
      </c>
      <c r="H86" s="77" t="s">
        <v>1063</v>
      </c>
      <c r="I86" s="64" t="s">
        <v>8</v>
      </c>
      <c r="J86" s="74">
        <v>43076</v>
      </c>
      <c r="K86" s="74">
        <v>43116</v>
      </c>
      <c r="L86" s="74">
        <v>43200</v>
      </c>
      <c r="M86" s="76">
        <f t="shared" si="3"/>
        <v>84</v>
      </c>
      <c r="N86" s="74"/>
      <c r="X86" s="65">
        <v>2019</v>
      </c>
      <c r="Y86" s="65" t="str">
        <v xml:space="preserve">ESPAÇO AMPLIAR - ASSESSORIA, PROJETOS E EVENTOS LTDA. - ME </v>
      </c>
      <c r="Z86" s="65">
        <v>50000</v>
      </c>
      <c r="AA86" s="65" t="str">
        <v>VISITE BELO HORIZONTE</v>
      </c>
      <c r="AB86" s="65" t="str">
        <v>Vários (Estádio Mineirão, Expominas, Mercado Central, Centro UNA Aimorés, Conjunto Liberdade – Praça da Liberdade)</v>
      </c>
      <c r="AC86" s="65" t="str">
        <v>Vários</v>
      </c>
      <c r="AD86" s="65" t="str">
        <v>Eventos Diversos</v>
      </c>
      <c r="AE86" s="65" t="str">
        <v>Em Análise</v>
      </c>
      <c r="AF86" s="65">
        <v>43480</v>
      </c>
      <c r="AG86" s="65">
        <v>43541</v>
      </c>
      <c r="AH86" s="65">
        <v>0</v>
      </c>
      <c r="AI86" s="65" t="str">
        <v/>
      </c>
      <c r="AJ86" s="65">
        <v>0</v>
      </c>
    </row>
    <row r="87" spans="2:36" x14ac:dyDescent="0.25">
      <c r="B87" s="64">
        <f t="shared" si="2"/>
        <v>2017</v>
      </c>
      <c r="C87" s="77" t="s">
        <v>216</v>
      </c>
      <c r="D87" s="73">
        <v>15900</v>
      </c>
      <c r="E87" s="75" t="s">
        <v>219</v>
      </c>
      <c r="F87" s="72" t="s">
        <v>220</v>
      </c>
      <c r="G87" s="72" t="s">
        <v>141</v>
      </c>
      <c r="H87" s="77" t="s">
        <v>1063</v>
      </c>
      <c r="I87" s="64" t="s">
        <v>8</v>
      </c>
      <c r="J87" s="74">
        <v>43075</v>
      </c>
      <c r="K87" s="74">
        <v>43116</v>
      </c>
      <c r="L87" s="74">
        <v>43200</v>
      </c>
      <c r="M87" s="76">
        <f t="shared" si="3"/>
        <v>84</v>
      </c>
      <c r="N87" s="74"/>
      <c r="X87" s="65">
        <v>2019</v>
      </c>
      <c r="Y87" s="65" t="str">
        <v>ASSOCIACAO MINEIRA DE FUTEBOL AMERICANO BH EAGLES</v>
      </c>
      <c r="Z87" s="65">
        <v>25000</v>
      </c>
      <c r="AA87" s="65" t="str">
        <v>BRASIL FOOTBALL AMERICANO</v>
      </c>
      <c r="AB87" s="65" t="str">
        <v xml:space="preserve">SESC VENDA NOVA </v>
      </c>
      <c r="AC87" s="65" t="str">
        <v>Venda Nova</v>
      </c>
      <c r="AD87" s="65" t="str">
        <v>Eventos Diversos</v>
      </c>
      <c r="AE87" s="65" t="str">
        <v>Em Análise</v>
      </c>
      <c r="AF87" s="65">
        <v>43480</v>
      </c>
      <c r="AG87" s="65">
        <v>43507</v>
      </c>
      <c r="AH87" s="65">
        <v>0</v>
      </c>
      <c r="AI87" s="65" t="str">
        <v/>
      </c>
      <c r="AJ87" s="65">
        <v>0</v>
      </c>
    </row>
    <row r="88" spans="2:36" x14ac:dyDescent="0.25">
      <c r="B88" s="64">
        <f t="shared" si="2"/>
        <v>2017</v>
      </c>
      <c r="C88" s="77" t="s">
        <v>221</v>
      </c>
      <c r="D88" s="73">
        <v>3060</v>
      </c>
      <c r="E88" s="75" t="s">
        <v>222</v>
      </c>
      <c r="F88" s="75" t="s">
        <v>223</v>
      </c>
      <c r="G88" s="75" t="s">
        <v>406</v>
      </c>
      <c r="H88" s="77" t="s">
        <v>1063</v>
      </c>
      <c r="I88" s="64" t="s">
        <v>8</v>
      </c>
      <c r="J88" s="74">
        <v>43076</v>
      </c>
      <c r="K88" s="74">
        <v>43147</v>
      </c>
      <c r="L88" s="74">
        <v>43174</v>
      </c>
      <c r="M88" s="76">
        <f t="shared" si="3"/>
        <v>27</v>
      </c>
      <c r="N88" s="74"/>
      <c r="X88" s="65">
        <v>2019</v>
      </c>
      <c r="Y88" s="65" t="str">
        <v xml:space="preserve"> MARCELO AUGUSTO SANTIAGO 08026141679 </v>
      </c>
      <c r="Z88" s="65">
        <v>25000</v>
      </c>
      <c r="AA88" s="65" t="str">
        <v>GIN/CANA</v>
      </c>
      <c r="AB88" s="65" t="str">
        <v>2 ENDEREÇOS (SANTA LÚCIA E SANTA AMÉLIA)</v>
      </c>
      <c r="AC88" s="65" t="str">
        <v>Vários</v>
      </c>
      <c r="AD88" s="65" t="str">
        <v>Eventos Diversos</v>
      </c>
      <c r="AE88" s="65" t="str">
        <v>Em Análise</v>
      </c>
      <c r="AF88" s="65">
        <v>43542</v>
      </c>
      <c r="AG88" s="65">
        <v>43671</v>
      </c>
      <c r="AH88" s="65">
        <v>0</v>
      </c>
      <c r="AI88" s="65" t="str">
        <v/>
      </c>
      <c r="AJ88" s="65">
        <v>0</v>
      </c>
    </row>
    <row r="89" spans="2:36" s="79" customFormat="1" x14ac:dyDescent="0.25">
      <c r="B89" s="127">
        <f t="shared" si="2"/>
        <v>2017</v>
      </c>
      <c r="C89" s="130" t="s">
        <v>224</v>
      </c>
      <c r="D89" s="135">
        <v>15900</v>
      </c>
      <c r="E89" s="136" t="s">
        <v>225</v>
      </c>
      <c r="F89" s="136" t="s">
        <v>226</v>
      </c>
      <c r="G89" s="136" t="s">
        <v>189</v>
      </c>
      <c r="H89" s="130" t="s">
        <v>1063</v>
      </c>
      <c r="I89" s="127" t="s">
        <v>8</v>
      </c>
      <c r="J89" s="137">
        <v>43076</v>
      </c>
      <c r="K89" s="137">
        <v>43210</v>
      </c>
      <c r="L89" s="137">
        <v>43397</v>
      </c>
      <c r="M89" s="134">
        <f t="shared" si="3"/>
        <v>187</v>
      </c>
      <c r="N89" s="137"/>
      <c r="X89" s="79">
        <v>2019</v>
      </c>
      <c r="Y89" s="79" t="str">
        <v xml:space="preserve">ANDRE HOFMAN SODRE 13827773610 </v>
      </c>
      <c r="Z89" s="79">
        <v>25000</v>
      </c>
      <c r="AA89" s="79" t="str">
        <v>BH SUMMER BEER FESTIVAL</v>
      </c>
      <c r="AB89" s="79" t="str">
        <v>Avenida Prudente de Morais, 202</v>
      </c>
      <c r="AC89" s="79" t="str">
        <v>Centro-Sul</v>
      </c>
      <c r="AD89" s="79" t="str">
        <v>Eventos Diversos</v>
      </c>
      <c r="AE89" s="79" t="str">
        <v>Em Análise</v>
      </c>
      <c r="AF89" s="79">
        <v>43480</v>
      </c>
      <c r="AG89" s="79">
        <v>0</v>
      </c>
      <c r="AH89" s="79">
        <v>0</v>
      </c>
      <c r="AI89" s="79" t="str">
        <v/>
      </c>
      <c r="AJ89" s="79">
        <v>0</v>
      </c>
    </row>
    <row r="90" spans="2:36" x14ac:dyDescent="0.25">
      <c r="B90" s="64">
        <f t="shared" si="2"/>
        <v>2018</v>
      </c>
      <c r="C90" s="80" t="s">
        <v>227</v>
      </c>
      <c r="D90" s="81">
        <v>37500</v>
      </c>
      <c r="E90" s="83"/>
      <c r="F90" s="84" t="s">
        <v>228</v>
      </c>
      <c r="G90" s="84" t="s">
        <v>198</v>
      </c>
      <c r="H90" s="77" t="s">
        <v>1064</v>
      </c>
      <c r="I90" s="86" t="s">
        <v>8</v>
      </c>
      <c r="J90" s="82">
        <v>43122</v>
      </c>
      <c r="K90" s="74">
        <v>43192</v>
      </c>
      <c r="L90" s="87">
        <v>43378</v>
      </c>
      <c r="M90" s="76">
        <f t="shared" si="3"/>
        <v>186</v>
      </c>
      <c r="N90" s="87">
        <v>43361</v>
      </c>
      <c r="X90" s="65">
        <v>2019</v>
      </c>
      <c r="Y90" s="65" t="str">
        <v>INSTITUTO CULTURAL ABRAPALAVRA</v>
      </c>
      <c r="Z90" s="65">
        <v>25000</v>
      </c>
      <c r="AA90" s="65" t="str">
        <v>ERA UMA VOZ</v>
      </c>
      <c r="AB90" s="65" t="str">
        <v>Teatro José Aparecido de Oliveira, Teatro da Biblioteca Pública Estadual de Minas Gerais - Praça da Liberdade, 21</v>
      </c>
      <c r="AC90" s="65" t="str">
        <v>Centro-Sul</v>
      </c>
      <c r="AD90" s="65" t="str">
        <v>Eventos Diversos</v>
      </c>
      <c r="AE90" s="65" t="str">
        <v>Em Análise</v>
      </c>
      <c r="AF90" s="65">
        <v>43479</v>
      </c>
      <c r="AG90" s="65">
        <v>43538</v>
      </c>
      <c r="AH90" s="65">
        <v>0</v>
      </c>
      <c r="AI90" s="65" t="str">
        <v/>
      </c>
      <c r="AJ90" s="65">
        <v>0</v>
      </c>
    </row>
    <row r="91" spans="2:36" x14ac:dyDescent="0.25">
      <c r="B91" s="64">
        <f t="shared" si="2"/>
        <v>2018</v>
      </c>
      <c r="C91" s="80" t="s">
        <v>229</v>
      </c>
      <c r="D91" s="81">
        <v>75000</v>
      </c>
      <c r="E91" s="83"/>
      <c r="F91" s="84" t="s">
        <v>228</v>
      </c>
      <c r="G91" s="84" t="s">
        <v>198</v>
      </c>
      <c r="H91" s="77" t="s">
        <v>1064</v>
      </c>
      <c r="I91" s="86" t="s">
        <v>8</v>
      </c>
      <c r="J91" s="82">
        <v>43122</v>
      </c>
      <c r="K91" s="87">
        <v>43186</v>
      </c>
      <c r="L91" s="87">
        <v>43777</v>
      </c>
      <c r="M91" s="76">
        <f t="shared" si="3"/>
        <v>591</v>
      </c>
      <c r="N91" s="87">
        <v>43381</v>
      </c>
      <c r="X91" s="65">
        <v>2019</v>
      </c>
      <c r="Y91" s="65" t="str">
        <v>PROJETO BOM NA BOLA BOM NA VIDA</v>
      </c>
      <c r="Z91" s="65">
        <v>25000</v>
      </c>
      <c r="AA91" s="65" t="str">
        <v>BEM BOM NO BURITIS</v>
      </c>
      <c r="AB91" s="65" t="str">
        <v>Parque Municipal Aggeo Pio Sobrinho - Av. Prof. Mario Weneck, 2691</v>
      </c>
      <c r="AC91" s="65" t="str">
        <v>Oeste</v>
      </c>
      <c r="AD91" s="65" t="str">
        <v>Eventos Diversos</v>
      </c>
      <c r="AE91" s="65" t="str">
        <v>Em Análise</v>
      </c>
      <c r="AF91" s="65">
        <v>43479</v>
      </c>
      <c r="AG91" s="65">
        <v>43564</v>
      </c>
      <c r="AH91" s="65">
        <v>0</v>
      </c>
      <c r="AI91" s="65" t="str">
        <v/>
      </c>
      <c r="AJ91" s="65">
        <v>0</v>
      </c>
    </row>
    <row r="92" spans="2:36" x14ac:dyDescent="0.25">
      <c r="B92" s="64">
        <f t="shared" si="2"/>
        <v>2018</v>
      </c>
      <c r="C92" s="80" t="s">
        <v>134</v>
      </c>
      <c r="D92" s="81">
        <v>37500</v>
      </c>
      <c r="E92" s="83"/>
      <c r="F92" s="84" t="s">
        <v>228</v>
      </c>
      <c r="G92" s="84" t="s">
        <v>198</v>
      </c>
      <c r="H92" s="77" t="s">
        <v>1064</v>
      </c>
      <c r="I92" s="86" t="s">
        <v>230</v>
      </c>
      <c r="J92" s="82">
        <v>43122</v>
      </c>
      <c r="K92" s="87">
        <v>43192</v>
      </c>
      <c r="L92" s="87"/>
      <c r="M92" s="76" t="str">
        <f t="shared" si="3"/>
        <v/>
      </c>
      <c r="N92" s="87">
        <v>43488</v>
      </c>
      <c r="X92" s="65">
        <v>2019</v>
      </c>
      <c r="Y92" s="65" t="str">
        <v xml:space="preserve">GUILHERME HENRIQUE RIBEIRO COLINA 06704782613 </v>
      </c>
      <c r="Z92" s="65">
        <v>25000</v>
      </c>
      <c r="AA92" s="65" t="str">
        <v>DEGUSTA CULTURA</v>
      </c>
      <c r="AB92" s="65" t="str">
        <v>PRADO, CENTRO, SÃO JOSÉ</v>
      </c>
      <c r="AC92" s="65" t="str">
        <v>Vários</v>
      </c>
      <c r="AD92" s="65" t="str">
        <v>Eventos Diversos</v>
      </c>
      <c r="AE92" s="65" t="str">
        <v>Em Análise</v>
      </c>
      <c r="AF92" s="65">
        <v>43480</v>
      </c>
      <c r="AG92" s="65">
        <v>43608</v>
      </c>
      <c r="AH92" s="65">
        <v>0</v>
      </c>
      <c r="AI92" s="65" t="str">
        <v/>
      </c>
      <c r="AJ92" s="65">
        <v>0</v>
      </c>
    </row>
    <row r="93" spans="2:36" x14ac:dyDescent="0.25">
      <c r="B93" s="64">
        <f t="shared" si="2"/>
        <v>2018</v>
      </c>
      <c r="C93" s="80" t="s">
        <v>231</v>
      </c>
      <c r="D93" s="81">
        <v>37500</v>
      </c>
      <c r="E93" s="83"/>
      <c r="F93" s="84" t="s">
        <v>228</v>
      </c>
      <c r="G93" s="84" t="s">
        <v>198</v>
      </c>
      <c r="H93" s="77" t="s">
        <v>1064</v>
      </c>
      <c r="I93" s="86" t="s">
        <v>8</v>
      </c>
      <c r="J93" s="82">
        <v>43122</v>
      </c>
      <c r="K93" s="87">
        <v>43144</v>
      </c>
      <c r="L93" s="87">
        <v>43502</v>
      </c>
      <c r="M93" s="76">
        <f t="shared" si="3"/>
        <v>358</v>
      </c>
      <c r="N93" s="87">
        <v>43481</v>
      </c>
      <c r="X93" s="65">
        <v>2019</v>
      </c>
      <c r="Y93" s="65" t="str">
        <v xml:space="preserve"> A MAIS PRODUTORA LTDA</v>
      </c>
      <c r="Z93" s="65">
        <v>25000</v>
      </c>
      <c r="AA93" s="65" t="str">
        <v>VALORIZE BH</v>
      </c>
      <c r="AB93" s="65" t="str">
        <v>Centro Cultural Venda Nova (CCVN) - R. José Ferreira dos Santos, 184</v>
      </c>
      <c r="AC93" s="65" t="str">
        <v>Venda Nova</v>
      </c>
      <c r="AD93" s="65" t="str">
        <v>Eventos Diversos</v>
      </c>
      <c r="AE93" s="65" t="str">
        <v>Em Análise</v>
      </c>
      <c r="AF93" s="65">
        <v>43480</v>
      </c>
      <c r="AG93" s="65">
        <v>43546</v>
      </c>
      <c r="AH93" s="65">
        <v>0</v>
      </c>
      <c r="AI93" s="65" t="str">
        <v/>
      </c>
      <c r="AJ93" s="65">
        <v>0</v>
      </c>
    </row>
    <row r="94" spans="2:36" x14ac:dyDescent="0.25">
      <c r="B94" s="64">
        <f t="shared" si="2"/>
        <v>2018</v>
      </c>
      <c r="C94" s="80" t="s">
        <v>127</v>
      </c>
      <c r="D94" s="81">
        <v>75000</v>
      </c>
      <c r="E94" s="83"/>
      <c r="F94" s="84" t="s">
        <v>228</v>
      </c>
      <c r="G94" s="84" t="s">
        <v>198</v>
      </c>
      <c r="H94" s="77" t="s">
        <v>1064</v>
      </c>
      <c r="I94" s="86" t="s">
        <v>8</v>
      </c>
      <c r="J94" s="82">
        <v>43122</v>
      </c>
      <c r="K94" s="87">
        <v>43187</v>
      </c>
      <c r="L94" s="87">
        <v>43423</v>
      </c>
      <c r="M94" s="76">
        <f t="shared" si="3"/>
        <v>236</v>
      </c>
      <c r="N94" s="87">
        <v>43361</v>
      </c>
      <c r="X94" s="65">
        <v>2019</v>
      </c>
      <c r="Y94" s="65" t="str">
        <v xml:space="preserve">ANIMASSAURO PRODUCOES LTDA </v>
      </c>
      <c r="Z94" s="65">
        <v>25000</v>
      </c>
      <c r="AA94" s="65" t="str">
        <v>TRALALÁ, FESTIVAL INFANTIL - VOLTA ÀS AULAS</v>
      </c>
      <c r="AB94" s="65" t="str">
        <v>Fábrica de Artes - Rua Formiga, 450</v>
      </c>
      <c r="AC94" s="65" t="str">
        <v>Noroeste</v>
      </c>
      <c r="AD94" s="65" t="str">
        <v>Eventos Diversos</v>
      </c>
      <c r="AE94" s="65" t="str">
        <v>Em Análise</v>
      </c>
      <c r="AF94" s="65">
        <v>43480</v>
      </c>
      <c r="AG94" s="65">
        <v>43552</v>
      </c>
      <c r="AH94" s="65">
        <v>0</v>
      </c>
      <c r="AI94" s="65" t="str">
        <v/>
      </c>
      <c r="AJ94" s="65">
        <v>0</v>
      </c>
    </row>
    <row r="95" spans="2:36" x14ac:dyDescent="0.25">
      <c r="B95" s="64">
        <f t="shared" si="2"/>
        <v>2018</v>
      </c>
      <c r="C95" s="80" t="s">
        <v>129</v>
      </c>
      <c r="D95" s="81">
        <v>37500</v>
      </c>
      <c r="E95" s="83"/>
      <c r="F95" s="84" t="s">
        <v>228</v>
      </c>
      <c r="G95" s="84" t="s">
        <v>198</v>
      </c>
      <c r="H95" s="77" t="s">
        <v>1064</v>
      </c>
      <c r="I95" s="86" t="s">
        <v>230</v>
      </c>
      <c r="J95" s="82">
        <v>43122</v>
      </c>
      <c r="K95" s="87">
        <v>43192</v>
      </c>
      <c r="L95" s="87"/>
      <c r="M95" s="76" t="str">
        <f t="shared" si="3"/>
        <v/>
      </c>
      <c r="N95" s="87">
        <v>43475</v>
      </c>
      <c r="X95" s="65">
        <v>2019</v>
      </c>
      <c r="Y95" s="65" t="str">
        <v xml:space="preserve"> GABRIELLE FERREIRA CORREA LACERDA RIBEIRO 07958831706      </v>
      </c>
      <c r="Z95" s="65">
        <v>25000</v>
      </c>
      <c r="AA95" s="65" t="str">
        <v>FESTIVAL ORQUESTRANDO</v>
      </c>
      <c r="AB95" s="65" t="str">
        <v>Espaço Buritis - Avenida Professor Mário Werneck, 1550</v>
      </c>
      <c r="AC95" s="65" t="str">
        <v>Oeste</v>
      </c>
      <c r="AD95" s="65" t="str">
        <v>Eventos Diversos</v>
      </c>
      <c r="AE95" s="65" t="str">
        <v>Em Análise</v>
      </c>
      <c r="AF95" s="65">
        <v>43481</v>
      </c>
      <c r="AG95" s="65">
        <v>43546</v>
      </c>
      <c r="AH95" s="65">
        <v>0</v>
      </c>
      <c r="AI95" s="65" t="str">
        <v/>
      </c>
      <c r="AJ95" s="65">
        <v>0</v>
      </c>
    </row>
    <row r="96" spans="2:36" x14ac:dyDescent="0.25">
      <c r="B96" s="64">
        <f t="shared" si="2"/>
        <v>2018</v>
      </c>
      <c r="C96" s="80" t="s">
        <v>125</v>
      </c>
      <c r="D96" s="81">
        <v>37500</v>
      </c>
      <c r="E96" s="83"/>
      <c r="F96" s="84" t="s">
        <v>228</v>
      </c>
      <c r="G96" s="84" t="s">
        <v>198</v>
      </c>
      <c r="H96" s="77" t="s">
        <v>1064</v>
      </c>
      <c r="I96" s="86" t="s">
        <v>8</v>
      </c>
      <c r="J96" s="82">
        <v>43122</v>
      </c>
      <c r="K96" s="87">
        <v>43167</v>
      </c>
      <c r="L96" s="87">
        <v>43498</v>
      </c>
      <c r="M96" s="76">
        <f t="shared" si="3"/>
        <v>331</v>
      </c>
      <c r="N96" s="87">
        <v>43114</v>
      </c>
      <c r="X96" s="65">
        <v>2019</v>
      </c>
      <c r="Y96" s="65" t="str">
        <v xml:space="preserve">A OBRA LTDA </v>
      </c>
      <c r="Z96" s="65">
        <v>25000</v>
      </c>
      <c r="AA96" s="65" t="str">
        <v>CARNAVAL D'AOBRA</v>
      </c>
      <c r="AB96" s="65" t="str">
        <v>A Obra - Rua Rio Grande do Norte, 1168</v>
      </c>
      <c r="AC96" s="65" t="str">
        <v>Centro-Sul</v>
      </c>
      <c r="AD96" s="65" t="str">
        <v>Eventos Diversos</v>
      </c>
      <c r="AE96" s="65" t="str">
        <v>Em Análise</v>
      </c>
      <c r="AF96" s="65">
        <v>43481</v>
      </c>
      <c r="AG96" s="65">
        <v>43556</v>
      </c>
      <c r="AH96" s="65">
        <v>0</v>
      </c>
      <c r="AI96" s="65" t="str">
        <v/>
      </c>
      <c r="AJ96" s="65">
        <v>0</v>
      </c>
    </row>
    <row r="97" spans="2:36" x14ac:dyDescent="0.25">
      <c r="B97" s="64">
        <f t="shared" si="2"/>
        <v>2018</v>
      </c>
      <c r="C97" s="80" t="s">
        <v>232</v>
      </c>
      <c r="D97" s="81">
        <v>75000</v>
      </c>
      <c r="E97" s="83"/>
      <c r="F97" s="84" t="s">
        <v>228</v>
      </c>
      <c r="G97" s="84" t="s">
        <v>198</v>
      </c>
      <c r="H97" s="77" t="s">
        <v>1064</v>
      </c>
      <c r="I97" s="86" t="s">
        <v>8</v>
      </c>
      <c r="J97" s="82">
        <v>43122</v>
      </c>
      <c r="K97" s="87">
        <v>43165</v>
      </c>
      <c r="L97" s="87">
        <v>43375</v>
      </c>
      <c r="M97" s="76">
        <f t="shared" si="3"/>
        <v>210</v>
      </c>
      <c r="N97" s="87">
        <v>43202</v>
      </c>
      <c r="X97" s="65">
        <v>2019</v>
      </c>
      <c r="Y97" s="65" t="str">
        <v xml:space="preserve"> FERNANDO ALVIM BUSTAMANTE</v>
      </c>
      <c r="Z97" s="65">
        <v>25000</v>
      </c>
      <c r="AA97" s="65" t="str">
        <v>MUSEU VIVO - A MODA CONVIDA</v>
      </c>
      <c r="AB97" s="65" t="str">
        <v>Museu da Moda - Rua da Bahia, 1149</v>
      </c>
      <c r="AC97" s="65" t="str">
        <v>Centro-Sul</v>
      </c>
      <c r="AD97" s="65" t="str">
        <v>Eventos Diversos</v>
      </c>
      <c r="AE97" s="65" t="str">
        <v>Em Análise</v>
      </c>
      <c r="AF97" s="65">
        <v>43481</v>
      </c>
      <c r="AG97" s="65">
        <v>0</v>
      </c>
      <c r="AH97" s="65">
        <v>0</v>
      </c>
      <c r="AI97" s="65" t="str">
        <v/>
      </c>
      <c r="AJ97" s="65">
        <v>0</v>
      </c>
    </row>
    <row r="98" spans="2:36" x14ac:dyDescent="0.25">
      <c r="B98" s="64">
        <f t="shared" si="2"/>
        <v>2018</v>
      </c>
      <c r="C98" s="80" t="s">
        <v>128</v>
      </c>
      <c r="D98" s="81">
        <v>37500</v>
      </c>
      <c r="E98" s="83"/>
      <c r="F98" s="84" t="s">
        <v>228</v>
      </c>
      <c r="G98" s="84" t="s">
        <v>198</v>
      </c>
      <c r="H98" s="77" t="s">
        <v>1064</v>
      </c>
      <c r="I98" s="86" t="s">
        <v>230</v>
      </c>
      <c r="J98" s="82">
        <v>43122</v>
      </c>
      <c r="K98" s="87">
        <v>43192</v>
      </c>
      <c r="L98" s="87"/>
      <c r="M98" s="76" t="str">
        <f t="shared" si="3"/>
        <v/>
      </c>
      <c r="N98" s="87">
        <v>43364</v>
      </c>
      <c r="X98" s="65">
        <v>2019</v>
      </c>
      <c r="Y98" s="65" t="str">
        <v xml:space="preserve">LUCIANO DA SILVA VIANA 05524418645 </v>
      </c>
      <c r="Z98" s="65">
        <v>25000</v>
      </c>
      <c r="AA98" s="65" t="str">
        <v>CLIC - CIRCUITO DE LITERATURA E CAFÉS</v>
      </c>
      <c r="AB98" s="65" t="str">
        <v>Largo do Teatro Francisco Nunes, Parque Municipal - Av. Afonso Pena, 1377</v>
      </c>
      <c r="AC98" s="65" t="str">
        <v>Centro-Sul</v>
      </c>
      <c r="AD98" s="65" t="str">
        <v>Eventos Diversos</v>
      </c>
      <c r="AE98" s="65" t="str">
        <v>Em Análise</v>
      </c>
      <c r="AF98" s="65">
        <v>43481</v>
      </c>
      <c r="AG98" s="65">
        <v>43543</v>
      </c>
      <c r="AH98" s="65">
        <v>0</v>
      </c>
      <c r="AI98" s="65" t="str">
        <v/>
      </c>
      <c r="AJ98" s="65">
        <v>0</v>
      </c>
    </row>
    <row r="99" spans="2:36" x14ac:dyDescent="0.25">
      <c r="B99" s="64">
        <f t="shared" si="2"/>
        <v>2018</v>
      </c>
      <c r="C99" s="80" t="s">
        <v>233</v>
      </c>
      <c r="D99" s="81">
        <v>75000</v>
      </c>
      <c r="E99" s="83"/>
      <c r="F99" s="84" t="s">
        <v>228</v>
      </c>
      <c r="G99" s="84" t="s">
        <v>198</v>
      </c>
      <c r="H99" s="77" t="s">
        <v>1064</v>
      </c>
      <c r="I99" s="86" t="s">
        <v>230</v>
      </c>
      <c r="J99" s="82">
        <v>43122</v>
      </c>
      <c r="K99" s="87">
        <v>43192</v>
      </c>
      <c r="L99" s="87"/>
      <c r="M99" s="76" t="str">
        <f t="shared" si="3"/>
        <v/>
      </c>
      <c r="N99" s="87">
        <v>43339</v>
      </c>
      <c r="X99" s="65">
        <v>2019</v>
      </c>
      <c r="Y99" s="65" t="str">
        <v>CENTRO CULINARIO EDUARDO MAYA LTDA</v>
      </c>
      <c r="Z99" s="65">
        <v>100000</v>
      </c>
      <c r="AA99" s="65" t="str">
        <v>FEIRAS APROXIMA (ABRIL, MAIO E JUNHO)</v>
      </c>
      <c r="AB99" s="65" t="str">
        <v>Vários (TODOS NA MESMA REGIONAL)</v>
      </c>
      <c r="AC99" s="65" t="str">
        <v>Centro-Sul</v>
      </c>
      <c r="AD99" s="65" t="str">
        <v>Eventos Diversos</v>
      </c>
      <c r="AE99" s="65" t="str">
        <v>Em Análise</v>
      </c>
      <c r="AF99" s="65">
        <v>43542</v>
      </c>
      <c r="AG99" s="65">
        <v>43672</v>
      </c>
      <c r="AH99" s="65">
        <v>0</v>
      </c>
      <c r="AI99" s="65" t="str">
        <v/>
      </c>
      <c r="AJ99" s="65">
        <v>0</v>
      </c>
    </row>
    <row r="100" spans="2:36" x14ac:dyDescent="0.25">
      <c r="B100" s="64">
        <f t="shared" si="2"/>
        <v>2018</v>
      </c>
      <c r="C100" s="80" t="s">
        <v>133</v>
      </c>
      <c r="D100" s="81">
        <v>37500</v>
      </c>
      <c r="E100" s="83"/>
      <c r="F100" s="84" t="s">
        <v>228</v>
      </c>
      <c r="G100" s="84" t="s">
        <v>198</v>
      </c>
      <c r="H100" s="77" t="s">
        <v>1064</v>
      </c>
      <c r="I100" s="86" t="s">
        <v>8</v>
      </c>
      <c r="J100" s="82">
        <v>43122</v>
      </c>
      <c r="K100" s="87">
        <v>43166</v>
      </c>
      <c r="L100" s="87">
        <v>43502</v>
      </c>
      <c r="M100" s="76">
        <f t="shared" si="3"/>
        <v>336</v>
      </c>
      <c r="N100" s="87">
        <v>43475</v>
      </c>
      <c r="X100" s="65">
        <v>2019</v>
      </c>
      <c r="Y100" s="65" t="str">
        <v xml:space="preserve">TATO PRODUCOES E EVENTOS LTDA </v>
      </c>
      <c r="Z100" s="65">
        <v>100000</v>
      </c>
      <c r="AA100" s="65" t="str">
        <v>FEIRINHAS APROXIMA - COMIDA SIRIO-LIBANESA- ESTAÇÃO OUTONO</v>
      </c>
      <c r="AB100" s="65" t="str">
        <v>RUA SANTA RITA DURÃO (PARAÍBA E ALAGOAS)</v>
      </c>
      <c r="AC100" s="65" t="str">
        <v>Centro-Sul</v>
      </c>
      <c r="AD100" s="65" t="str">
        <v>Eventos Diversos</v>
      </c>
      <c r="AE100" s="65" t="str">
        <v>Em Análise</v>
      </c>
      <c r="AF100" s="65">
        <v>43542</v>
      </c>
      <c r="AG100" s="65">
        <v>43739</v>
      </c>
      <c r="AH100" s="65">
        <v>0</v>
      </c>
      <c r="AI100" s="65" t="str">
        <v/>
      </c>
      <c r="AJ100" s="65">
        <v>43717</v>
      </c>
    </row>
    <row r="101" spans="2:36" x14ac:dyDescent="0.25">
      <c r="B101" s="64">
        <f t="shared" si="2"/>
        <v>2018</v>
      </c>
      <c r="C101" s="80" t="s">
        <v>234</v>
      </c>
      <c r="D101" s="81">
        <v>75000</v>
      </c>
      <c r="E101" s="83"/>
      <c r="F101" s="84" t="s">
        <v>228</v>
      </c>
      <c r="G101" s="84" t="s">
        <v>198</v>
      </c>
      <c r="H101" s="77" t="s">
        <v>1064</v>
      </c>
      <c r="I101" s="86" t="s">
        <v>8</v>
      </c>
      <c r="J101" s="82">
        <v>43122</v>
      </c>
      <c r="K101" s="87">
        <v>43302</v>
      </c>
      <c r="L101" s="87">
        <v>43427</v>
      </c>
      <c r="M101" s="76">
        <f t="shared" si="3"/>
        <v>125</v>
      </c>
      <c r="N101" s="87">
        <v>43207</v>
      </c>
      <c r="X101" s="65">
        <v>2019</v>
      </c>
      <c r="Y101" s="65" t="str">
        <v>AL2 EVENTOS LTDA.</v>
      </c>
      <c r="Z101" s="65">
        <v>50000</v>
      </c>
      <c r="AA101" s="65" t="str">
        <v>BOTECAR 2019</v>
      </c>
      <c r="AB101" s="65" t="str">
        <v>Vários (35 bares)</v>
      </c>
      <c r="AC101" s="65" t="str">
        <v>Vários</v>
      </c>
      <c r="AD101" s="65" t="str">
        <v>Eventos Diversos</v>
      </c>
      <c r="AE101" s="65" t="str">
        <v>Em Análise</v>
      </c>
      <c r="AF101" s="65">
        <v>43539</v>
      </c>
      <c r="AG101" s="65">
        <v>43627</v>
      </c>
      <c r="AH101" s="65">
        <v>0</v>
      </c>
      <c r="AI101" s="65" t="str">
        <v/>
      </c>
      <c r="AJ101" s="65">
        <v>0</v>
      </c>
    </row>
    <row r="102" spans="2:36" x14ac:dyDescent="0.25">
      <c r="B102" s="64">
        <f t="shared" si="2"/>
        <v>2018</v>
      </c>
      <c r="C102" s="80" t="s">
        <v>130</v>
      </c>
      <c r="D102" s="81">
        <v>37500</v>
      </c>
      <c r="E102" s="83"/>
      <c r="F102" s="84" t="s">
        <v>228</v>
      </c>
      <c r="G102" s="84" t="s">
        <v>198</v>
      </c>
      <c r="H102" s="77" t="s">
        <v>1064</v>
      </c>
      <c r="I102" s="86" t="s">
        <v>8</v>
      </c>
      <c r="J102" s="82">
        <v>43122</v>
      </c>
      <c r="K102" s="87">
        <v>43171</v>
      </c>
      <c r="L102" s="87">
        <v>43502</v>
      </c>
      <c r="M102" s="76">
        <f t="shared" si="3"/>
        <v>331</v>
      </c>
      <c r="N102" s="87">
        <v>43474</v>
      </c>
      <c r="X102" s="65">
        <v>2019</v>
      </c>
      <c r="Y102" s="65" t="str">
        <v xml:space="preserve">PLAY CULTURAL LTDA </v>
      </c>
      <c r="Z102" s="65">
        <v>50000</v>
      </c>
      <c r="AA102" s="65" t="str">
        <v>FESTIVAL INTERNACIONAL DE CERVEJA E CULTURA</v>
      </c>
      <c r="AB102" s="65" t="str">
        <v>Mineirão - Av. Antônio Abrahão Caram, 1001</v>
      </c>
      <c r="AC102" s="65" t="str">
        <v>Pampulha</v>
      </c>
      <c r="AD102" s="65" t="str">
        <v>Eventos Diversos</v>
      </c>
      <c r="AE102" s="65" t="str">
        <v>Em Análise</v>
      </c>
      <c r="AF102" s="65">
        <v>43539</v>
      </c>
      <c r="AG102" s="65">
        <v>43633</v>
      </c>
      <c r="AH102" s="65">
        <v>0</v>
      </c>
      <c r="AI102" s="65" t="str">
        <v/>
      </c>
      <c r="AJ102" s="65">
        <v>0</v>
      </c>
    </row>
    <row r="103" spans="2:36" x14ac:dyDescent="0.25">
      <c r="B103" s="64">
        <f t="shared" si="2"/>
        <v>2018</v>
      </c>
      <c r="C103" s="80" t="s">
        <v>122</v>
      </c>
      <c r="D103" s="81">
        <v>37500</v>
      </c>
      <c r="E103" s="83"/>
      <c r="F103" s="84" t="s">
        <v>228</v>
      </c>
      <c r="G103" s="84" t="s">
        <v>198</v>
      </c>
      <c r="H103" s="77" t="s">
        <v>1064</v>
      </c>
      <c r="I103" s="86" t="s">
        <v>230</v>
      </c>
      <c r="J103" s="82">
        <v>43122</v>
      </c>
      <c r="K103" s="87">
        <v>43217</v>
      </c>
      <c r="L103" s="87"/>
      <c r="M103" s="76" t="str">
        <f t="shared" si="3"/>
        <v/>
      </c>
      <c r="N103" s="87">
        <v>43207</v>
      </c>
      <c r="X103" s="65">
        <v>2019</v>
      </c>
      <c r="Y103" s="65" t="str">
        <v xml:space="preserve">RESTAURANTE SALUMERIA CENTRAL LTDA </v>
      </c>
      <c r="Z103" s="65">
        <v>50000</v>
      </c>
      <c r="AA103" s="65" t="str">
        <v>5ª CIRCUITO SAPUCAÍ - EDIÇÃO GASTRONOMIA PERUANA</v>
      </c>
      <c r="AB103" s="65" t="str">
        <v>Rua Sapucaí, s/n</v>
      </c>
      <c r="AC103" s="65" t="str">
        <v>Centro-Sul</v>
      </c>
      <c r="AD103" s="65" t="str">
        <v>Eventos Diversos</v>
      </c>
      <c r="AE103" s="65" t="str">
        <v>Em Análise</v>
      </c>
      <c r="AF103" s="65">
        <v>43539</v>
      </c>
      <c r="AG103" s="65">
        <v>43630</v>
      </c>
      <c r="AH103" s="65">
        <v>0</v>
      </c>
      <c r="AI103" s="65" t="str">
        <v/>
      </c>
      <c r="AJ103" s="65">
        <v>0</v>
      </c>
    </row>
    <row r="104" spans="2:36" x14ac:dyDescent="0.25">
      <c r="B104" s="64">
        <f t="shared" si="2"/>
        <v>2018</v>
      </c>
      <c r="C104" s="80" t="s">
        <v>124</v>
      </c>
      <c r="D104" s="81">
        <v>37500</v>
      </c>
      <c r="E104" s="83"/>
      <c r="F104" s="84" t="s">
        <v>228</v>
      </c>
      <c r="G104" s="84" t="s">
        <v>198</v>
      </c>
      <c r="H104" s="77" t="s">
        <v>1064</v>
      </c>
      <c r="I104" s="86" t="s">
        <v>8</v>
      </c>
      <c r="J104" s="82">
        <v>43122</v>
      </c>
      <c r="K104" s="87">
        <v>43171</v>
      </c>
      <c r="L104" s="87">
        <v>43502</v>
      </c>
      <c r="M104" s="76">
        <f t="shared" si="3"/>
        <v>331</v>
      </c>
      <c r="N104" s="87"/>
      <c r="X104" s="65">
        <v>2019</v>
      </c>
      <c r="Y104" s="65" t="str">
        <v xml:space="preserve"> MOTO TRIAL BRASIL, COMERCIO, IMPORTACAO E EXPORTACAO DE VEICULOS AUTOMOTORES LTDA</v>
      </c>
      <c r="Z104" s="65">
        <v>50000</v>
      </c>
      <c r="AA104" s="65" t="str">
        <v>1ª ETAPA DO CAMPEONATO BRASILEIRO DE MOTO TRIAL</v>
      </c>
      <c r="AB104" s="65" t="str">
        <v>Aeroporto Carlos Prates - R. Ocidente, 100</v>
      </c>
      <c r="AC104" s="65" t="str">
        <v>Noroeste</v>
      </c>
      <c r="AD104" s="65" t="str">
        <v>Eventos Diversos</v>
      </c>
      <c r="AE104" s="65" t="str">
        <v>Em Análise</v>
      </c>
      <c r="AF104" s="65">
        <v>43542</v>
      </c>
      <c r="AG104" s="65">
        <v>0</v>
      </c>
      <c r="AH104" s="65">
        <v>0</v>
      </c>
      <c r="AI104" s="65" t="str">
        <v/>
      </c>
      <c r="AJ104" s="65">
        <v>0</v>
      </c>
    </row>
    <row r="105" spans="2:36" x14ac:dyDescent="0.25">
      <c r="B105" s="64">
        <f t="shared" si="2"/>
        <v>2018</v>
      </c>
      <c r="C105" s="80" t="s">
        <v>235</v>
      </c>
      <c r="D105" s="81">
        <v>37500</v>
      </c>
      <c r="E105" s="83"/>
      <c r="F105" s="84" t="s">
        <v>228</v>
      </c>
      <c r="G105" s="84" t="s">
        <v>198</v>
      </c>
      <c r="H105" s="77" t="s">
        <v>1064</v>
      </c>
      <c r="I105" s="86" t="s">
        <v>230</v>
      </c>
      <c r="J105" s="82">
        <v>43122</v>
      </c>
      <c r="K105" s="87">
        <v>43203</v>
      </c>
      <c r="L105" s="87"/>
      <c r="M105" s="76" t="str">
        <f t="shared" si="3"/>
        <v/>
      </c>
      <c r="N105" s="87">
        <v>43475</v>
      </c>
      <c r="X105" s="65">
        <v>2019</v>
      </c>
      <c r="Y105" s="65" t="str">
        <v xml:space="preserve"> JUMP PROMOCOES E EVENTOS LTDA </v>
      </c>
      <c r="Z105" s="65">
        <v>50000</v>
      </c>
      <c r="AA105" s="65" t="str">
        <v>EVA - 40 CARNAVAIS</v>
      </c>
      <c r="AB105" s="65" t="str">
        <v>Mirante Beagá - Rua Gabriela de Melo, s/nº</v>
      </c>
      <c r="AC105" s="65" t="str">
        <v>Oeste</v>
      </c>
      <c r="AD105" s="65" t="str">
        <v>Eventos Diversos</v>
      </c>
      <c r="AE105" s="65" t="str">
        <v>Em Análise</v>
      </c>
      <c r="AF105" s="65">
        <v>43542</v>
      </c>
      <c r="AG105" s="65">
        <v>43635</v>
      </c>
      <c r="AH105" s="65">
        <v>0</v>
      </c>
      <c r="AI105" s="65" t="str">
        <v/>
      </c>
      <c r="AJ105" s="65">
        <v>0</v>
      </c>
    </row>
    <row r="106" spans="2:36" x14ac:dyDescent="0.25">
      <c r="B106" s="64">
        <f t="shared" si="2"/>
        <v>2018</v>
      </c>
      <c r="C106" s="85" t="s">
        <v>236</v>
      </c>
      <c r="D106" s="81">
        <v>10000</v>
      </c>
      <c r="E106" s="80" t="s">
        <v>237</v>
      </c>
      <c r="F106" s="80" t="s">
        <v>238</v>
      </c>
      <c r="G106" s="84" t="s">
        <v>198</v>
      </c>
      <c r="H106" s="85" t="s">
        <v>1062</v>
      </c>
      <c r="I106" s="86" t="s">
        <v>8</v>
      </c>
      <c r="J106" s="82">
        <v>43138</v>
      </c>
      <c r="K106" s="87">
        <v>43229</v>
      </c>
      <c r="L106" s="87">
        <v>43629</v>
      </c>
      <c r="M106" s="76">
        <f t="shared" si="3"/>
        <v>400</v>
      </c>
      <c r="N106" s="87">
        <v>43228</v>
      </c>
      <c r="X106" s="65">
        <v>2019</v>
      </c>
      <c r="Y106" s="65" t="str">
        <v xml:space="preserve">PRODUTORA EXCLUSIVE EIRELI </v>
      </c>
      <c r="Z106" s="65">
        <v>50000</v>
      </c>
      <c r="AA106" s="65" t="str">
        <v>EXCLUSIVE MOTOFEST</v>
      </c>
      <c r="AB106" s="65" t="str">
        <v>R. Henriqueto Cardinale (ANGAR)</v>
      </c>
      <c r="AC106" s="65" t="str">
        <v>Oeste</v>
      </c>
      <c r="AD106" s="65" t="str">
        <v>Eventos Diversos</v>
      </c>
      <c r="AE106" s="65" t="str">
        <v>Em Análise</v>
      </c>
      <c r="AF106" s="65">
        <v>43542</v>
      </c>
      <c r="AG106" s="65">
        <v>43609</v>
      </c>
      <c r="AH106" s="65">
        <v>0</v>
      </c>
      <c r="AI106" s="65" t="str">
        <v/>
      </c>
      <c r="AJ106" s="65">
        <v>0</v>
      </c>
    </row>
    <row r="107" spans="2:36" x14ac:dyDescent="0.25">
      <c r="B107" s="64">
        <f t="shared" si="2"/>
        <v>2018</v>
      </c>
      <c r="C107" s="85" t="s">
        <v>239</v>
      </c>
      <c r="D107" s="81">
        <v>10000</v>
      </c>
      <c r="E107" s="80" t="s">
        <v>240</v>
      </c>
      <c r="F107" s="80" t="s">
        <v>241</v>
      </c>
      <c r="G107" s="80" t="s">
        <v>242</v>
      </c>
      <c r="H107" s="85" t="s">
        <v>1062</v>
      </c>
      <c r="I107" s="86" t="s">
        <v>8</v>
      </c>
      <c r="J107" s="82">
        <v>43136</v>
      </c>
      <c r="K107" s="87">
        <v>43214</v>
      </c>
      <c r="L107" s="87">
        <v>43783</v>
      </c>
      <c r="M107" s="76">
        <f t="shared" si="3"/>
        <v>569</v>
      </c>
      <c r="N107" s="87">
        <v>43742</v>
      </c>
      <c r="X107" s="65">
        <v>2019</v>
      </c>
      <c r="Y107" s="65" t="str">
        <v>VILA ISABEL BAR MUSICAL LTDA</v>
      </c>
      <c r="Z107" s="65">
        <v>50000</v>
      </c>
      <c r="AA107" s="65" t="str">
        <v>LOVE WINE</v>
      </c>
      <c r="AB107" s="65" t="str">
        <v>Av. Prof. Cristóvam dos Santos, 444</v>
      </c>
      <c r="AC107" s="65" t="str">
        <v>Centro-Sul</v>
      </c>
      <c r="AD107" s="65" t="str">
        <v>Eventos Diversos</v>
      </c>
      <c r="AE107" s="65" t="str">
        <v>Em Análise</v>
      </c>
      <c r="AF107" s="65">
        <v>43542</v>
      </c>
      <c r="AG107" s="65">
        <v>43635</v>
      </c>
      <c r="AH107" s="65">
        <v>0</v>
      </c>
      <c r="AI107" s="65" t="str">
        <v/>
      </c>
      <c r="AJ107" s="65">
        <v>0</v>
      </c>
    </row>
    <row r="108" spans="2:36" x14ac:dyDescent="0.25">
      <c r="B108" s="64">
        <f t="shared" si="2"/>
        <v>2018</v>
      </c>
      <c r="C108" s="85" t="s">
        <v>243</v>
      </c>
      <c r="D108" s="81">
        <v>10000</v>
      </c>
      <c r="E108" s="80" t="s">
        <v>244</v>
      </c>
      <c r="F108" s="80" t="s">
        <v>245</v>
      </c>
      <c r="G108" s="84" t="s">
        <v>198</v>
      </c>
      <c r="H108" s="85" t="s">
        <v>1062</v>
      </c>
      <c r="I108" s="86" t="s">
        <v>8</v>
      </c>
      <c r="J108" s="82">
        <v>43136</v>
      </c>
      <c r="K108" s="87">
        <v>43210</v>
      </c>
      <c r="L108" s="87">
        <v>43552</v>
      </c>
      <c r="M108" s="76">
        <f t="shared" si="3"/>
        <v>342</v>
      </c>
      <c r="N108" s="87"/>
      <c r="X108" s="65">
        <v>2019</v>
      </c>
      <c r="Y108" s="65" t="str">
        <v>JBM BEBIDAS E CORRELATOS EIRELI</v>
      </c>
      <c r="Z108" s="65">
        <v>50000</v>
      </c>
      <c r="AA108" s="65" t="str">
        <v>JUNGLE NO PARQUE</v>
      </c>
      <c r="AB108" s="65" t="str">
        <v>Parque Municipal - Av. Afonso Pena, 1377</v>
      </c>
      <c r="AC108" s="65" t="str">
        <v>Centro-Sul</v>
      </c>
      <c r="AD108" s="65" t="str">
        <v>Eventos Diversos</v>
      </c>
      <c r="AE108" s="65" t="str">
        <v>Em Análise</v>
      </c>
      <c r="AF108" s="65">
        <v>43538</v>
      </c>
      <c r="AG108" s="65">
        <v>43647</v>
      </c>
      <c r="AH108" s="65">
        <v>0</v>
      </c>
      <c r="AI108" s="65" t="str">
        <v/>
      </c>
      <c r="AJ108" s="65">
        <v>0</v>
      </c>
    </row>
    <row r="109" spans="2:36" x14ac:dyDescent="0.25">
      <c r="B109" s="64">
        <f t="shared" si="2"/>
        <v>2018</v>
      </c>
      <c r="C109" s="80" t="s">
        <v>246</v>
      </c>
      <c r="D109" s="81">
        <v>10000</v>
      </c>
      <c r="E109" s="84" t="s">
        <v>247</v>
      </c>
      <c r="F109" s="84" t="s">
        <v>248</v>
      </c>
      <c r="G109" s="84" t="s">
        <v>198</v>
      </c>
      <c r="H109" s="85" t="s">
        <v>1062</v>
      </c>
      <c r="I109" s="86" t="s">
        <v>8</v>
      </c>
      <c r="J109" s="82">
        <v>43136</v>
      </c>
      <c r="K109" s="87">
        <v>43222</v>
      </c>
      <c r="L109" s="87">
        <v>43657</v>
      </c>
      <c r="M109" s="76">
        <f t="shared" si="3"/>
        <v>435</v>
      </c>
      <c r="N109" s="87">
        <v>43626</v>
      </c>
      <c r="X109" s="65">
        <v>2019</v>
      </c>
      <c r="Y109" s="65" t="str">
        <v xml:space="preserve">E &amp; M PROMOCOES LTDA </v>
      </c>
      <c r="Z109" s="65">
        <v>25000</v>
      </c>
      <c r="AA109" s="65" t="str">
        <v>BH BIKE FEST</v>
      </c>
      <c r="AB109" s="65" t="str">
        <v>Aeroporto Carlos Prates - R. Ocidente, 100</v>
      </c>
      <c r="AC109" s="65" t="str">
        <v>Noroeste</v>
      </c>
      <c r="AD109" s="65" t="str">
        <v>Eventos Diversos</v>
      </c>
      <c r="AE109" s="65" t="str">
        <v>Em Análise</v>
      </c>
      <c r="AF109" s="65">
        <v>43542</v>
      </c>
      <c r="AG109" s="65">
        <v>43658</v>
      </c>
      <c r="AH109" s="65">
        <v>0</v>
      </c>
      <c r="AI109" s="65" t="str">
        <v/>
      </c>
      <c r="AJ109" s="65">
        <v>0</v>
      </c>
    </row>
    <row r="110" spans="2:36" x14ac:dyDescent="0.25">
      <c r="B110" s="64">
        <f t="shared" si="2"/>
        <v>2018</v>
      </c>
      <c r="C110" s="85" t="s">
        <v>249</v>
      </c>
      <c r="D110" s="81">
        <v>10000</v>
      </c>
      <c r="E110" s="80" t="s">
        <v>115</v>
      </c>
      <c r="F110" s="80" t="s">
        <v>250</v>
      </c>
      <c r="G110" s="84" t="s">
        <v>198</v>
      </c>
      <c r="H110" s="85" t="s">
        <v>1062</v>
      </c>
      <c r="I110" s="86" t="s">
        <v>8</v>
      </c>
      <c r="J110" s="82">
        <v>43138</v>
      </c>
      <c r="K110" s="87">
        <v>43215</v>
      </c>
      <c r="L110" s="87">
        <v>43628</v>
      </c>
      <c r="M110" s="76">
        <f t="shared" si="3"/>
        <v>413</v>
      </c>
      <c r="N110" s="87">
        <v>43500</v>
      </c>
      <c r="X110" s="65">
        <v>2019</v>
      </c>
      <c r="Y110" s="65" t="str">
        <v xml:space="preserve"> KARLINHOS SOLUCOES FUTEBOLISTICAS EIRELI </v>
      </c>
      <c r="Z110" s="65">
        <v>25000</v>
      </c>
      <c r="AA110" s="65" t="str">
        <v>BEM BOM NO BETÂNIA</v>
      </c>
      <c r="AB110" s="65" t="str">
        <v>Parque Jacques Cousteau - Rua Augusto José dos Santos, 366</v>
      </c>
      <c r="AC110" s="65" t="str">
        <v>Oeste</v>
      </c>
      <c r="AD110" s="65" t="str">
        <v>Eventos Diversos</v>
      </c>
      <c r="AE110" s="65" t="str">
        <v>Em Análise</v>
      </c>
      <c r="AF110" s="65">
        <v>43542</v>
      </c>
      <c r="AG110" s="65">
        <v>43654</v>
      </c>
      <c r="AH110" s="65">
        <v>0</v>
      </c>
      <c r="AI110" s="65" t="str">
        <v/>
      </c>
      <c r="AJ110" s="65">
        <v>0</v>
      </c>
    </row>
    <row r="111" spans="2:36" x14ac:dyDescent="0.25">
      <c r="B111" s="64">
        <f t="shared" si="2"/>
        <v>2018</v>
      </c>
      <c r="C111" s="85" t="s">
        <v>251</v>
      </c>
      <c r="D111" s="81">
        <v>10000</v>
      </c>
      <c r="E111" s="80" t="s">
        <v>252</v>
      </c>
      <c r="F111" s="80" t="s">
        <v>253</v>
      </c>
      <c r="G111" s="84" t="s">
        <v>198</v>
      </c>
      <c r="H111" s="85" t="s">
        <v>1062</v>
      </c>
      <c r="I111" s="86" t="s">
        <v>230</v>
      </c>
      <c r="J111" s="82">
        <v>43138</v>
      </c>
      <c r="K111" s="87">
        <v>43222</v>
      </c>
      <c r="L111" s="87"/>
      <c r="M111" s="76" t="str">
        <f t="shared" si="3"/>
        <v/>
      </c>
      <c r="N111" s="87">
        <v>43796</v>
      </c>
      <c r="X111" s="65">
        <v>2019</v>
      </c>
      <c r="Y111" s="65" t="str">
        <v xml:space="preserve"> ARMID FESTAS E EVENTOS LTDA. - ME </v>
      </c>
      <c r="Z111" s="65">
        <v>25000</v>
      </c>
      <c r="AA111" s="65" t="str">
        <v>AMERICAN FUN FEST</v>
      </c>
      <c r="AB111" s="65" t="str">
        <v>Mineirão - Av. Antônio Abrahão Caram, 1001</v>
      </c>
      <c r="AC111" s="65" t="str">
        <v>Pampulha</v>
      </c>
      <c r="AD111" s="65" t="str">
        <v>Eventos Diversos</v>
      </c>
      <c r="AE111" s="65" t="str">
        <v>Em Análise</v>
      </c>
      <c r="AF111" s="65">
        <v>43542</v>
      </c>
      <c r="AG111" s="65">
        <v>43626</v>
      </c>
      <c r="AH111" s="65">
        <v>0</v>
      </c>
      <c r="AI111" s="65" t="str">
        <v/>
      </c>
      <c r="AJ111" s="65">
        <v>0</v>
      </c>
    </row>
    <row r="112" spans="2:36" x14ac:dyDescent="0.25">
      <c r="B112" s="64">
        <f t="shared" si="2"/>
        <v>2018</v>
      </c>
      <c r="C112" s="85" t="s">
        <v>254</v>
      </c>
      <c r="D112" s="81">
        <v>10000</v>
      </c>
      <c r="E112" s="80" t="s">
        <v>255</v>
      </c>
      <c r="F112" s="80" t="s">
        <v>256</v>
      </c>
      <c r="G112" s="84" t="s">
        <v>152</v>
      </c>
      <c r="H112" s="85" t="s">
        <v>1062</v>
      </c>
      <c r="I112" s="86" t="s">
        <v>8</v>
      </c>
      <c r="J112" s="82">
        <v>43138</v>
      </c>
      <c r="K112" s="87">
        <v>43165</v>
      </c>
      <c r="L112" s="87">
        <v>43630</v>
      </c>
      <c r="M112" s="76">
        <f t="shared" si="3"/>
        <v>465</v>
      </c>
      <c r="N112" s="87"/>
      <c r="X112" s="65">
        <v>2019</v>
      </c>
      <c r="Y112" s="65" t="str">
        <v xml:space="preserve"> GUILHERME HENRIQUE RIBEIRO COLINA 06704782613 </v>
      </c>
      <c r="Z112" s="65">
        <v>25000</v>
      </c>
      <c r="AA112" s="65" t="str">
        <v>DEGUSTA CULTURA</v>
      </c>
      <c r="AB112" s="65" t="str">
        <v xml:space="preserve">OESTE E NORDESTE </v>
      </c>
      <c r="AC112" s="65" t="str">
        <v>Vários</v>
      </c>
      <c r="AD112" s="65" t="str">
        <v>Eventos Diversos</v>
      </c>
      <c r="AE112" s="65" t="str">
        <v>Em Análise</v>
      </c>
      <c r="AF112" s="65">
        <v>43542</v>
      </c>
      <c r="AG112" s="65">
        <v>43568</v>
      </c>
      <c r="AH112" s="65">
        <v>0</v>
      </c>
      <c r="AI112" s="65" t="str">
        <v/>
      </c>
      <c r="AJ112" s="65">
        <v>0</v>
      </c>
    </row>
    <row r="113" spans="2:36" x14ac:dyDescent="0.25">
      <c r="B113" s="64">
        <f t="shared" si="2"/>
        <v>2018</v>
      </c>
      <c r="C113" s="80" t="s">
        <v>21</v>
      </c>
      <c r="D113" s="81">
        <v>10000</v>
      </c>
      <c r="E113" s="84" t="s">
        <v>257</v>
      </c>
      <c r="F113" s="84" t="s">
        <v>258</v>
      </c>
      <c r="G113" s="84" t="s">
        <v>198</v>
      </c>
      <c r="H113" s="85" t="s">
        <v>1062</v>
      </c>
      <c r="I113" s="86" t="s">
        <v>8</v>
      </c>
      <c r="J113" s="82">
        <v>43136</v>
      </c>
      <c r="K113" s="87">
        <v>43216</v>
      </c>
      <c r="L113" s="87">
        <v>43651</v>
      </c>
      <c r="M113" s="76">
        <f t="shared" si="3"/>
        <v>435</v>
      </c>
      <c r="N113" s="87"/>
      <c r="X113" s="65">
        <v>2019</v>
      </c>
      <c r="Y113" s="65" t="str">
        <v>ASSOCIACAO MINEIRA DE FUTEBOL AMERICANO BH EAGLES</v>
      </c>
      <c r="Z113" s="65">
        <v>25000</v>
      </c>
      <c r="AA113" s="65" t="str">
        <v>FESTIVAL BRASIL FA</v>
      </c>
      <c r="AB113" s="65" t="str">
        <v>Sesc Venda Nova - R. José Félix Martins, 1246</v>
      </c>
      <c r="AC113" s="65" t="str">
        <v>Venda Nova</v>
      </c>
      <c r="AD113" s="65" t="str">
        <v>Eventos Diversos</v>
      </c>
      <c r="AE113" s="65" t="str">
        <v>Em Análise</v>
      </c>
      <c r="AF113" s="65">
        <v>43542</v>
      </c>
      <c r="AG113" s="65">
        <v>43634</v>
      </c>
      <c r="AH113" s="65">
        <v>0</v>
      </c>
      <c r="AI113" s="65" t="str">
        <v/>
      </c>
      <c r="AJ113" s="65">
        <v>0</v>
      </c>
    </row>
    <row r="114" spans="2:36" x14ac:dyDescent="0.25">
      <c r="B114" s="64">
        <f t="shared" si="2"/>
        <v>2018</v>
      </c>
      <c r="C114" s="80" t="s">
        <v>259</v>
      </c>
      <c r="D114" s="81">
        <v>10000</v>
      </c>
      <c r="E114" s="84" t="s">
        <v>260</v>
      </c>
      <c r="F114" s="84" t="s">
        <v>556</v>
      </c>
      <c r="G114" s="84" t="s">
        <v>242</v>
      </c>
      <c r="H114" s="85" t="s">
        <v>1062</v>
      </c>
      <c r="I114" s="86" t="s">
        <v>8</v>
      </c>
      <c r="J114" s="82">
        <v>43136</v>
      </c>
      <c r="K114" s="87">
        <v>43165</v>
      </c>
      <c r="L114" s="87">
        <v>43518</v>
      </c>
      <c r="M114" s="76">
        <f t="shared" si="3"/>
        <v>353</v>
      </c>
      <c r="N114" s="87">
        <v>43515</v>
      </c>
      <c r="X114" s="65">
        <v>2019</v>
      </c>
      <c r="Y114" s="65" t="str">
        <v>ENCONTRO COMUNICACAO E EVENTOS EDITORA LTDA</v>
      </c>
      <c r="Z114" s="65">
        <v>25000</v>
      </c>
      <c r="AA114" s="65" t="str">
        <v>ENCONTRO DELAS - ROCK EDITION</v>
      </c>
      <c r="AB114" s="65" t="str">
        <v>LAGOA SECA - BELVEDERE</v>
      </c>
      <c r="AC114" s="65" t="str">
        <v>Centro-Sul</v>
      </c>
      <c r="AD114" s="65" t="str">
        <v>Eventos Diversos</v>
      </c>
      <c r="AE114" s="65" t="str">
        <v>Em Análise</v>
      </c>
      <c r="AF114" s="65">
        <v>43539</v>
      </c>
      <c r="AG114" s="65">
        <v>43634</v>
      </c>
      <c r="AH114" s="65">
        <v>0</v>
      </c>
      <c r="AI114" s="65" t="str">
        <v/>
      </c>
      <c r="AJ114" s="65">
        <v>0</v>
      </c>
    </row>
    <row r="115" spans="2:36" x14ac:dyDescent="0.25">
      <c r="B115" s="64">
        <f t="shared" si="2"/>
        <v>2018</v>
      </c>
      <c r="C115" s="80" t="s">
        <v>5</v>
      </c>
      <c r="D115" s="81">
        <v>10000</v>
      </c>
      <c r="E115" s="84" t="s">
        <v>261</v>
      </c>
      <c r="F115" s="84" t="s">
        <v>262</v>
      </c>
      <c r="G115" s="84" t="s">
        <v>141</v>
      </c>
      <c r="H115" s="85" t="s">
        <v>1062</v>
      </c>
      <c r="I115" s="86" t="s">
        <v>8</v>
      </c>
      <c r="J115" s="82">
        <v>43136</v>
      </c>
      <c r="K115" s="87">
        <v>43222</v>
      </c>
      <c r="L115" s="87">
        <v>43623</v>
      </c>
      <c r="M115" s="76">
        <f t="shared" si="3"/>
        <v>401</v>
      </c>
      <c r="N115" s="87"/>
      <c r="X115" s="65">
        <v>2019</v>
      </c>
      <c r="Y115" s="65" t="str">
        <v>ASSOCIACAO CRISTA DE DESENVOLVIMENTO HUMANO (ACREDITH)</v>
      </c>
      <c r="Z115" s="65">
        <v>25000</v>
      </c>
      <c r="AA115" s="65" t="str">
        <v>CONGRESSO MULHERES DE HONRA 2019</v>
      </c>
      <c r="AB115" s="65" t="str">
        <v>Sara Nossa Terra BH - Rua Oscar Castanheira, 200</v>
      </c>
      <c r="AC115" s="65" t="str">
        <v>Pampulha</v>
      </c>
      <c r="AD115" s="65" t="str">
        <v>Eventos Diversos</v>
      </c>
      <c r="AE115" s="65" t="str">
        <v>Em Análise</v>
      </c>
      <c r="AF115" s="65">
        <v>43542</v>
      </c>
      <c r="AG115" s="65">
        <v>43612</v>
      </c>
      <c r="AH115" s="65">
        <v>0</v>
      </c>
      <c r="AI115" s="65" t="str">
        <v/>
      </c>
      <c r="AJ115" s="65">
        <v>0</v>
      </c>
    </row>
    <row r="116" spans="2:36" x14ac:dyDescent="0.25">
      <c r="B116" s="64">
        <f t="shared" si="2"/>
        <v>2018</v>
      </c>
      <c r="C116" s="80" t="s">
        <v>263</v>
      </c>
      <c r="D116" s="81">
        <v>10000</v>
      </c>
      <c r="E116" s="84"/>
      <c r="F116" s="84"/>
      <c r="G116" s="75" t="s">
        <v>1047</v>
      </c>
      <c r="H116" s="85" t="s">
        <v>1062</v>
      </c>
      <c r="I116" s="86" t="s">
        <v>230</v>
      </c>
      <c r="J116" s="82">
        <v>43136</v>
      </c>
      <c r="K116" s="87"/>
      <c r="L116" s="87"/>
      <c r="M116" s="76" t="str">
        <f t="shared" si="3"/>
        <v/>
      </c>
      <c r="N116" s="87"/>
      <c r="X116" s="65">
        <v>2019</v>
      </c>
      <c r="Y116" s="65" t="str">
        <v>ABRASEL MG - ASSOCIACAO BRASILEIRA DE BARES E RESTAURANTES SECCIONAL MINAS GERAIS</v>
      </c>
      <c r="Z116" s="65">
        <v>25000</v>
      </c>
      <c r="AA116" s="65" t="str">
        <v xml:space="preserve">FESTIVAL BRASIL SABOR 2019 </v>
      </c>
      <c r="AB116" s="65" t="str">
        <v>Vários (26 restaurantes)</v>
      </c>
      <c r="AC116" s="65" t="str">
        <v>Vários</v>
      </c>
      <c r="AD116" s="65" t="str">
        <v>Eventos Diversos</v>
      </c>
      <c r="AE116" s="65" t="str">
        <v>Em Análise</v>
      </c>
      <c r="AF116" s="65">
        <v>43539</v>
      </c>
      <c r="AG116" s="65">
        <v>43647</v>
      </c>
      <c r="AH116" s="65">
        <v>0</v>
      </c>
      <c r="AI116" s="65" t="str">
        <v/>
      </c>
      <c r="AJ116" s="65">
        <v>0</v>
      </c>
    </row>
    <row r="117" spans="2:36" x14ac:dyDescent="0.25">
      <c r="B117" s="64">
        <f t="shared" si="2"/>
        <v>2018</v>
      </c>
      <c r="C117" s="85" t="s">
        <v>264</v>
      </c>
      <c r="D117" s="81">
        <v>10000</v>
      </c>
      <c r="E117" s="80" t="s">
        <v>55</v>
      </c>
      <c r="F117" s="80" t="s">
        <v>265</v>
      </c>
      <c r="G117" s="80" t="s">
        <v>198</v>
      </c>
      <c r="H117" s="85" t="s">
        <v>1062</v>
      </c>
      <c r="I117" s="86" t="s">
        <v>230</v>
      </c>
      <c r="J117" s="82">
        <v>43136</v>
      </c>
      <c r="K117" s="87"/>
      <c r="L117" s="87"/>
      <c r="M117" s="76" t="str">
        <f t="shared" si="3"/>
        <v/>
      </c>
      <c r="N117" s="87"/>
      <c r="X117" s="65">
        <v>2019</v>
      </c>
      <c r="Y117" s="65" t="str">
        <v xml:space="preserve">GABRIELLE FERREIRA CORREA LACERDA RIBEIRO 07958831706 </v>
      </c>
      <c r="Z117" s="65">
        <v>25000</v>
      </c>
      <c r="AA117" s="65" t="str">
        <v>FESTIVAL ORQUESTRANDO</v>
      </c>
      <c r="AB117" s="65" t="str">
        <v>Mercado Distrital do Cruzeiro - Rua Ouro Fino, 452</v>
      </c>
      <c r="AC117" s="65" t="str">
        <v>Centro-Sul</v>
      </c>
      <c r="AD117" s="65" t="str">
        <v>Eventos Diversos</v>
      </c>
      <c r="AE117" s="65" t="str">
        <v>Em Análise</v>
      </c>
      <c r="AF117" s="65">
        <v>43539</v>
      </c>
      <c r="AG117" s="65">
        <v>43634</v>
      </c>
      <c r="AH117" s="65">
        <v>0</v>
      </c>
      <c r="AI117" s="65" t="str">
        <v/>
      </c>
      <c r="AJ117" s="65">
        <v>0</v>
      </c>
    </row>
    <row r="118" spans="2:36" x14ac:dyDescent="0.25">
      <c r="B118" s="64">
        <f t="shared" si="2"/>
        <v>2018</v>
      </c>
      <c r="C118" s="80" t="s">
        <v>266</v>
      </c>
      <c r="D118" s="81">
        <v>10000</v>
      </c>
      <c r="E118" s="84" t="s">
        <v>267</v>
      </c>
      <c r="F118" s="84" t="s">
        <v>268</v>
      </c>
      <c r="G118" s="84" t="s">
        <v>141</v>
      </c>
      <c r="H118" s="85" t="s">
        <v>1062</v>
      </c>
      <c r="I118" s="86" t="s">
        <v>8</v>
      </c>
      <c r="J118" s="82">
        <v>43136</v>
      </c>
      <c r="K118" s="87"/>
      <c r="L118" s="87"/>
      <c r="M118" s="76" t="str">
        <f t="shared" si="3"/>
        <v/>
      </c>
      <c r="N118" s="87"/>
      <c r="X118" s="65">
        <v>2019</v>
      </c>
      <c r="Y118" s="65" t="str">
        <v xml:space="preserve">MARCELO AUGUSTO SANTIAGO 08026141679 </v>
      </c>
      <c r="Z118" s="65">
        <v>25000</v>
      </c>
      <c r="AA118" s="65" t="str">
        <v>FESTIVAL MUSICA QUENTE</v>
      </c>
      <c r="AB118" s="65" t="str">
        <v>2 ENDEREÇOS (BONFIM E PEMPÉIA)</v>
      </c>
      <c r="AC118" s="65" t="str">
        <v>Vários</v>
      </c>
      <c r="AD118" s="65" t="str">
        <v>Eventos Diversos</v>
      </c>
      <c r="AE118" s="65" t="str">
        <v>Em Análise</v>
      </c>
      <c r="AF118" s="65">
        <v>43542</v>
      </c>
      <c r="AG118" s="65">
        <v>43542</v>
      </c>
      <c r="AH118" s="65">
        <v>0</v>
      </c>
      <c r="AI118" s="65" t="str">
        <v/>
      </c>
      <c r="AJ118" s="65">
        <v>0</v>
      </c>
    </row>
    <row r="119" spans="2:36" x14ac:dyDescent="0.25">
      <c r="B119" s="64">
        <f t="shared" si="2"/>
        <v>2018</v>
      </c>
      <c r="C119" s="85" t="s">
        <v>269</v>
      </c>
      <c r="D119" s="81">
        <v>10000</v>
      </c>
      <c r="E119" s="80" t="s">
        <v>270</v>
      </c>
      <c r="F119" s="80" t="s">
        <v>563</v>
      </c>
      <c r="G119" s="80" t="s">
        <v>198</v>
      </c>
      <c r="H119" s="85" t="s">
        <v>1062</v>
      </c>
      <c r="I119" s="86" t="s">
        <v>230</v>
      </c>
      <c r="J119" s="82">
        <v>43136</v>
      </c>
      <c r="K119" s="87">
        <v>43222</v>
      </c>
      <c r="L119" s="87"/>
      <c r="M119" s="76" t="str">
        <f t="shared" si="3"/>
        <v/>
      </c>
      <c r="N119" s="87">
        <v>43542</v>
      </c>
      <c r="X119" s="65">
        <v>2019</v>
      </c>
      <c r="Y119" s="65" t="str">
        <v>ANIMASSAURO PRODUCOES LTDA</v>
      </c>
      <c r="Z119" s="65">
        <v>25000</v>
      </c>
      <c r="AA119" s="65" t="str">
        <v>TRALALÁ FESTIVAL INFANTIL - COMIDINHAS E DIVERSÃO</v>
      </c>
      <c r="AB119" s="65" t="str">
        <v>Fábrica de Artes - Rua Formiga, 450</v>
      </c>
      <c r="AC119" s="65" t="str">
        <v>Noroeste</v>
      </c>
      <c r="AD119" s="65" t="str">
        <v>Eventos Diversos</v>
      </c>
      <c r="AE119" s="65" t="str">
        <v>Em Análise</v>
      </c>
      <c r="AF119" s="65">
        <v>43539</v>
      </c>
      <c r="AG119" s="65">
        <v>43656</v>
      </c>
      <c r="AH119" s="65">
        <v>0</v>
      </c>
      <c r="AI119" s="65" t="str">
        <v/>
      </c>
      <c r="AJ119" s="65">
        <v>0</v>
      </c>
    </row>
    <row r="120" spans="2:36" x14ac:dyDescent="0.25">
      <c r="B120" s="64">
        <f t="shared" si="2"/>
        <v>2018</v>
      </c>
      <c r="C120" s="80" t="s">
        <v>271</v>
      </c>
      <c r="D120" s="81">
        <v>10000</v>
      </c>
      <c r="E120" s="84" t="s">
        <v>272</v>
      </c>
      <c r="F120" s="80" t="s">
        <v>273</v>
      </c>
      <c r="G120" s="80" t="s">
        <v>198</v>
      </c>
      <c r="H120" s="85" t="s">
        <v>1062</v>
      </c>
      <c r="I120" s="86" t="s">
        <v>8</v>
      </c>
      <c r="J120" s="82">
        <v>43136</v>
      </c>
      <c r="K120" s="87">
        <v>43222</v>
      </c>
      <c r="L120" s="87">
        <v>43514</v>
      </c>
      <c r="M120" s="76">
        <f t="shared" si="3"/>
        <v>292</v>
      </c>
      <c r="N120" s="87"/>
      <c r="X120" s="65">
        <v>2019</v>
      </c>
      <c r="Y120" s="65" t="str">
        <v>MAURICIO DE OLIVEIRA SANTIAGO 37842794812</v>
      </c>
      <c r="Z120" s="65">
        <v>25000</v>
      </c>
      <c r="AA120" s="65" t="str">
        <v>SEMINÁRIO DA REDE DO PATRIMÔNIO HISTÓRICO-CULTURAL IBEROAMERICANO (PHI)</v>
      </c>
      <c r="AB120" s="65" t="str">
        <v>UFMG - Avenida Antonio Carlos, 6627</v>
      </c>
      <c r="AC120" s="65" t="str">
        <v>Pampulha</v>
      </c>
      <c r="AD120" s="65" t="str">
        <v>Eventos Diversos</v>
      </c>
      <c r="AE120" s="65" t="str">
        <v>Em Análise</v>
      </c>
      <c r="AF120" s="65">
        <v>43542</v>
      </c>
      <c r="AG120" s="65">
        <v>43739</v>
      </c>
      <c r="AH120" s="65">
        <v>0</v>
      </c>
      <c r="AI120" s="65" t="str">
        <v/>
      </c>
      <c r="AJ120" s="65">
        <v>43717</v>
      </c>
    </row>
    <row r="121" spans="2:36" x14ac:dyDescent="0.25">
      <c r="B121" s="64">
        <f t="shared" si="2"/>
        <v>2018</v>
      </c>
      <c r="C121" s="85" t="s">
        <v>274</v>
      </c>
      <c r="D121" s="81">
        <v>10000</v>
      </c>
      <c r="E121" s="80" t="s">
        <v>275</v>
      </c>
      <c r="F121" s="80" t="s">
        <v>276</v>
      </c>
      <c r="G121" s="80" t="s">
        <v>198</v>
      </c>
      <c r="H121" s="85" t="s">
        <v>1062</v>
      </c>
      <c r="I121" s="86" t="s">
        <v>230</v>
      </c>
      <c r="J121" s="82">
        <v>43136</v>
      </c>
      <c r="K121" s="87">
        <v>43217</v>
      </c>
      <c r="L121" s="87">
        <v>43783</v>
      </c>
      <c r="M121" s="76">
        <f t="shared" si="3"/>
        <v>566</v>
      </c>
      <c r="N121" s="87"/>
      <c r="X121" s="65">
        <v>2019</v>
      </c>
      <c r="Y121" s="65" t="str">
        <v>NEW LOOK PRODUCOES E EVENTOS EIRELI</v>
      </c>
      <c r="Z121" s="65">
        <v>25000</v>
      </c>
      <c r="AA121" s="65" t="str">
        <v>MOSTRA MODA KIDS E TEEN</v>
      </c>
      <c r="AB121" s="65" t="str">
        <v>Buffet Catharina - Av. Raja Gabaglia, 3080</v>
      </c>
      <c r="AC121" s="65" t="str">
        <v>Centro-Sul</v>
      </c>
      <c r="AD121" s="65" t="str">
        <v>Eventos Diversos</v>
      </c>
      <c r="AE121" s="65" t="str">
        <v>Em Análise</v>
      </c>
      <c r="AF121" s="65">
        <v>43542</v>
      </c>
      <c r="AG121" s="65">
        <v>43627</v>
      </c>
      <c r="AH121" s="65">
        <v>0</v>
      </c>
      <c r="AI121" s="65" t="str">
        <v/>
      </c>
      <c r="AJ121" s="65">
        <v>0</v>
      </c>
    </row>
    <row r="122" spans="2:36" x14ac:dyDescent="0.25">
      <c r="B122" s="64">
        <f t="shared" si="2"/>
        <v>2018</v>
      </c>
      <c r="C122" s="80" t="s">
        <v>277</v>
      </c>
      <c r="D122" s="81">
        <v>10000</v>
      </c>
      <c r="E122" s="88" t="s">
        <v>19</v>
      </c>
      <c r="F122" s="84" t="s">
        <v>278</v>
      </c>
      <c r="G122" s="80" t="s">
        <v>198</v>
      </c>
      <c r="H122" s="85" t="s">
        <v>1062</v>
      </c>
      <c r="I122" s="86" t="s">
        <v>8</v>
      </c>
      <c r="J122" s="82">
        <v>43136</v>
      </c>
      <c r="K122" s="87">
        <v>43222</v>
      </c>
      <c r="L122" s="87">
        <v>43664</v>
      </c>
      <c r="M122" s="76">
        <f t="shared" si="3"/>
        <v>442</v>
      </c>
      <c r="N122" s="87"/>
      <c r="X122" s="65">
        <v>2019</v>
      </c>
      <c r="Y122" s="65" t="str">
        <v>PAULA LIBERIA CAMARGOS 12661508627</v>
      </c>
      <c r="Z122" s="65">
        <v>25000</v>
      </c>
      <c r="AA122" s="65" t="str">
        <v>ANAMNESE</v>
      </c>
      <c r="AB122" s="65" t="str">
        <v>Vários (Centro Cultural Salgado Filho, Centro de Referência da Cultura Popular e Tradicional Lagoa do Nado e Hospital das Clínicas)</v>
      </c>
      <c r="AC122" s="65" t="str">
        <v>Vários</v>
      </c>
      <c r="AD122" s="65" t="str">
        <v>Eventos Diversos</v>
      </c>
      <c r="AE122" s="65" t="str">
        <v>Em Análise</v>
      </c>
      <c r="AF122" s="65">
        <v>43542</v>
      </c>
      <c r="AG122" s="65">
        <v>43616</v>
      </c>
      <c r="AH122" s="65">
        <v>0</v>
      </c>
      <c r="AI122" s="65" t="str">
        <v/>
      </c>
      <c r="AJ122" s="65">
        <v>0</v>
      </c>
    </row>
    <row r="123" spans="2:36" x14ac:dyDescent="0.25">
      <c r="B123" s="64">
        <f t="shared" si="2"/>
        <v>2018</v>
      </c>
      <c r="C123" s="85" t="s">
        <v>279</v>
      </c>
      <c r="D123" s="81">
        <v>10000</v>
      </c>
      <c r="E123" s="84" t="s">
        <v>280</v>
      </c>
      <c r="F123" s="84" t="s">
        <v>564</v>
      </c>
      <c r="G123" s="84" t="s">
        <v>198</v>
      </c>
      <c r="H123" s="85" t="s">
        <v>1062</v>
      </c>
      <c r="I123" s="86" t="s">
        <v>8</v>
      </c>
      <c r="J123" s="82">
        <v>43222</v>
      </c>
      <c r="K123" s="87">
        <v>43216</v>
      </c>
      <c r="L123" s="87">
        <v>43797</v>
      </c>
      <c r="M123" s="76">
        <f t="shared" si="3"/>
        <v>581</v>
      </c>
      <c r="N123" s="87">
        <v>44147</v>
      </c>
      <c r="X123" s="65">
        <v>2019</v>
      </c>
      <c r="Y123" s="65" t="str">
        <v>FEDERACAO ISRAELITA DO ESTADO DE MINAS GERAIS</v>
      </c>
      <c r="Z123" s="65">
        <v>25000</v>
      </c>
      <c r="AA123" s="65" t="str">
        <v>28ª FESTA DE ISRAEL</v>
      </c>
      <c r="AB123" s="65" t="str">
        <v>Praça Estado de Israel - MANGABEIRAS</v>
      </c>
      <c r="AC123" s="65" t="str">
        <v>Centro-Sul</v>
      </c>
      <c r="AD123" s="65" t="str">
        <v>Eventos Diversos</v>
      </c>
      <c r="AE123" s="65" t="str">
        <v>Em Análise</v>
      </c>
      <c r="AF123" s="65">
        <v>43539</v>
      </c>
      <c r="AG123" s="65">
        <v>43645</v>
      </c>
      <c r="AH123" s="65">
        <v>0</v>
      </c>
      <c r="AI123" s="65" t="str">
        <v/>
      </c>
      <c r="AJ123" s="65">
        <v>0</v>
      </c>
    </row>
    <row r="124" spans="2:36" x14ac:dyDescent="0.25">
      <c r="B124" s="64">
        <f t="shared" si="2"/>
        <v>2018</v>
      </c>
      <c r="C124" s="80" t="s">
        <v>281</v>
      </c>
      <c r="D124" s="81">
        <v>10000</v>
      </c>
      <c r="E124" s="84" t="s">
        <v>282</v>
      </c>
      <c r="F124" s="84" t="s">
        <v>283</v>
      </c>
      <c r="G124" s="84" t="s">
        <v>242</v>
      </c>
      <c r="H124" s="85" t="s">
        <v>1062</v>
      </c>
      <c r="I124" s="86" t="s">
        <v>8</v>
      </c>
      <c r="J124" s="82">
        <v>43136</v>
      </c>
      <c r="K124" s="87">
        <v>43175</v>
      </c>
      <c r="L124" s="87">
        <v>43517</v>
      </c>
      <c r="M124" s="76">
        <f t="shared" si="3"/>
        <v>342</v>
      </c>
      <c r="N124" s="87"/>
      <c r="X124" s="65">
        <v>2019</v>
      </c>
      <c r="Y124" s="65" t="str">
        <v xml:space="preserve">FERNANDO LUIZ SILVA CHAGAS 30018898882 </v>
      </c>
      <c r="Z124" s="65">
        <v>25000</v>
      </c>
      <c r="AA124" s="65" t="str">
        <v>CALDOS, CAUSOS E VIOLAS: UM PASSEIO PELAS HISTÓRIAS E CULINÁRIA DE MINAS E BH</v>
      </c>
      <c r="AB124" s="65" t="str">
        <v>Vários (Rua Guaicurus, 50 - Centro e Rua Souza Bastos, 175 - Floresta)</v>
      </c>
      <c r="AC124" s="65" t="str">
        <v>Centro-Sul</v>
      </c>
      <c r="AD124" s="65" t="str">
        <v>Eventos Diversos</v>
      </c>
      <c r="AE124" s="65" t="str">
        <v>Em Análise</v>
      </c>
      <c r="AF124" s="65">
        <v>43539</v>
      </c>
      <c r="AG124" s="65">
        <v>43651</v>
      </c>
      <c r="AH124" s="65">
        <v>0</v>
      </c>
      <c r="AI124" s="65" t="str">
        <v/>
      </c>
      <c r="AJ124" s="65">
        <v>0</v>
      </c>
    </row>
    <row r="125" spans="2:36" x14ac:dyDescent="0.25">
      <c r="B125" s="64">
        <f t="shared" si="2"/>
        <v>2018</v>
      </c>
      <c r="C125" s="85" t="s">
        <v>284</v>
      </c>
      <c r="D125" s="81">
        <v>10000</v>
      </c>
      <c r="E125" s="80" t="s">
        <v>285</v>
      </c>
      <c r="F125" s="80" t="s">
        <v>286</v>
      </c>
      <c r="G125" s="80" t="s">
        <v>242</v>
      </c>
      <c r="H125" s="85" t="s">
        <v>1062</v>
      </c>
      <c r="I125" s="86" t="s">
        <v>8</v>
      </c>
      <c r="J125" s="82">
        <v>43138</v>
      </c>
      <c r="K125" s="87">
        <v>43217</v>
      </c>
      <c r="L125" s="87">
        <v>43780</v>
      </c>
      <c r="M125" s="76">
        <f t="shared" si="3"/>
        <v>563</v>
      </c>
      <c r="N125" s="87">
        <v>43644</v>
      </c>
      <c r="X125" s="65">
        <v>2019</v>
      </c>
      <c r="Y125" s="65" t="str">
        <v>GUERRA BUFFET EIRELI</v>
      </c>
      <c r="Z125" s="65">
        <v>50000</v>
      </c>
      <c r="AA125" s="65" t="str">
        <v>CIRCUITO GASTRONÔMICO DA PAMPULHA</v>
      </c>
      <c r="AB125" s="65" t="str">
        <v>Vários (16 restaurantes da pampulha)</v>
      </c>
      <c r="AC125" s="65" t="str">
        <v>Pampulha</v>
      </c>
      <c r="AD125" s="65" t="str">
        <v>Eventos Diversos</v>
      </c>
      <c r="AE125" s="65" t="str">
        <v>Em Análise</v>
      </c>
      <c r="AF125" s="65">
        <v>43640</v>
      </c>
      <c r="AG125" s="65">
        <v>43766</v>
      </c>
      <c r="AH125" s="65">
        <v>0</v>
      </c>
      <c r="AI125" s="65" t="str">
        <v/>
      </c>
      <c r="AJ125" s="65">
        <v>0</v>
      </c>
    </row>
    <row r="126" spans="2:36" x14ac:dyDescent="0.25">
      <c r="B126" s="64">
        <f t="shared" si="2"/>
        <v>2018</v>
      </c>
      <c r="C126" s="85" t="s">
        <v>287</v>
      </c>
      <c r="D126" s="81">
        <v>10000</v>
      </c>
      <c r="E126" s="80" t="s">
        <v>288</v>
      </c>
      <c r="F126" s="80" t="s">
        <v>557</v>
      </c>
      <c r="G126" s="80" t="s">
        <v>189</v>
      </c>
      <c r="H126" s="85" t="s">
        <v>1062</v>
      </c>
      <c r="I126" s="86" t="s">
        <v>8</v>
      </c>
      <c r="J126" s="82">
        <v>43136</v>
      </c>
      <c r="K126" s="87">
        <v>43217</v>
      </c>
      <c r="L126" s="87">
        <v>43524</v>
      </c>
      <c r="M126" s="76">
        <f t="shared" si="3"/>
        <v>307</v>
      </c>
      <c r="N126" s="87">
        <v>43515</v>
      </c>
      <c r="X126" s="65">
        <v>2019</v>
      </c>
      <c r="Y126" s="65" t="str">
        <v xml:space="preserve">ARMID FESTAS E EVENTOS LTDA. - ME </v>
      </c>
      <c r="Z126" s="65">
        <v>50000</v>
      </c>
      <c r="AA126" s="65" t="str">
        <v>WORLD FUN FEST</v>
      </c>
      <c r="AB126" s="65" t="str">
        <v>Praça da Liberdade</v>
      </c>
      <c r="AC126" s="65" t="str">
        <v>Centro-Sul</v>
      </c>
      <c r="AD126" s="65" t="str">
        <v>Eventos Diversos</v>
      </c>
      <c r="AE126" s="65" t="str">
        <v>Em Análise</v>
      </c>
      <c r="AF126" s="65">
        <v>43635</v>
      </c>
      <c r="AG126" s="65">
        <v>43745</v>
      </c>
      <c r="AH126" s="65">
        <v>0</v>
      </c>
      <c r="AI126" s="65" t="str">
        <v/>
      </c>
      <c r="AJ126" s="65">
        <v>0</v>
      </c>
    </row>
    <row r="127" spans="2:36" x14ac:dyDescent="0.25">
      <c r="B127" s="64">
        <f t="shared" si="2"/>
        <v>2018</v>
      </c>
      <c r="C127" s="85" t="s">
        <v>289</v>
      </c>
      <c r="D127" s="81">
        <v>7000</v>
      </c>
      <c r="E127" s="80" t="s">
        <v>290</v>
      </c>
      <c r="F127" s="80" t="s">
        <v>291</v>
      </c>
      <c r="G127" s="80" t="s">
        <v>152</v>
      </c>
      <c r="H127" s="85" t="s">
        <v>1062</v>
      </c>
      <c r="I127" s="86" t="s">
        <v>8</v>
      </c>
      <c r="J127" s="82">
        <v>43136</v>
      </c>
      <c r="K127" s="87">
        <v>43201</v>
      </c>
      <c r="L127" s="87">
        <v>43859</v>
      </c>
      <c r="M127" s="76">
        <f t="shared" si="3"/>
        <v>658</v>
      </c>
      <c r="N127" s="87"/>
      <c r="X127" s="65">
        <v>2019</v>
      </c>
      <c r="Y127" s="65" t="str">
        <v>MOTO TRIAL BRASIL, COMERCIO, IMPORTACAO E EXPORTACAO DE VEICULOS AUTOMOTORES LTDA</v>
      </c>
      <c r="Z127" s="65">
        <v>50000</v>
      </c>
      <c r="AA127" s="65" t="str">
        <v>SEGUNDA ETAPA DO CAMPEONATO BRASILEIRO DE MOTO TRIAL</v>
      </c>
      <c r="AB127" s="65" t="str">
        <v>Aeroporto Carlos Prates - R. Ocidente, 100</v>
      </c>
      <c r="AC127" s="65" t="str">
        <v>Noroeste</v>
      </c>
      <c r="AD127" s="65" t="str">
        <v>Eventos Diversos</v>
      </c>
      <c r="AE127" s="65" t="str">
        <v>Em Análise</v>
      </c>
      <c r="AF127" s="65">
        <v>43635</v>
      </c>
      <c r="AG127" s="65">
        <v>43643</v>
      </c>
      <c r="AH127" s="65">
        <v>0</v>
      </c>
      <c r="AI127" s="65" t="str">
        <v/>
      </c>
      <c r="AJ127" s="65">
        <v>0</v>
      </c>
    </row>
    <row r="128" spans="2:36" x14ac:dyDescent="0.25">
      <c r="B128" s="64">
        <f t="shared" si="2"/>
        <v>2018</v>
      </c>
      <c r="C128" s="85" t="s">
        <v>292</v>
      </c>
      <c r="D128" s="81">
        <v>7000</v>
      </c>
      <c r="E128" s="80" t="s">
        <v>293</v>
      </c>
      <c r="F128" s="80" t="s">
        <v>294</v>
      </c>
      <c r="G128" s="80" t="s">
        <v>198</v>
      </c>
      <c r="H128" s="85" t="s">
        <v>1062</v>
      </c>
      <c r="I128" s="86" t="s">
        <v>8</v>
      </c>
      <c r="J128" s="82">
        <v>43136</v>
      </c>
      <c r="K128" s="87">
        <v>43214</v>
      </c>
      <c r="L128" s="87">
        <v>43612</v>
      </c>
      <c r="M128" s="76">
        <f t="shared" si="3"/>
        <v>398</v>
      </c>
      <c r="N128" s="87"/>
      <c r="X128" s="65">
        <v>2019</v>
      </c>
      <c r="Y128" s="65" t="str">
        <v>AL2 EVENTOS LTDA</v>
      </c>
      <c r="Z128" s="65">
        <v>25000</v>
      </c>
      <c r="AA128" s="65" t="str">
        <v>ENCONTRO DELAS</v>
      </c>
      <c r="AB128" s="65" t="str">
        <v>Shopping DiamondMall - Av. Olegário Maciel, 1600</v>
      </c>
      <c r="AC128" s="65" t="str">
        <v>Centro-Sul</v>
      </c>
      <c r="AD128" s="65" t="str">
        <v>Eventos Diversos</v>
      </c>
      <c r="AE128" s="65" t="str">
        <v>Em Análise</v>
      </c>
      <c r="AF128" s="65">
        <v>43635</v>
      </c>
      <c r="AG128" s="65">
        <v>43753</v>
      </c>
      <c r="AH128" s="65">
        <v>0</v>
      </c>
      <c r="AI128" s="65" t="str">
        <v/>
      </c>
      <c r="AJ128" s="65">
        <v>0</v>
      </c>
    </row>
    <row r="129" spans="2:36" x14ac:dyDescent="0.25">
      <c r="B129" s="64">
        <f t="shared" si="2"/>
        <v>2018</v>
      </c>
      <c r="C129" s="80" t="s">
        <v>295</v>
      </c>
      <c r="D129" s="81">
        <v>7000</v>
      </c>
      <c r="E129" s="84" t="s">
        <v>296</v>
      </c>
      <c r="F129" s="84" t="s">
        <v>297</v>
      </c>
      <c r="G129" s="84" t="s">
        <v>198</v>
      </c>
      <c r="H129" s="85" t="s">
        <v>1062</v>
      </c>
      <c r="I129" s="86" t="s">
        <v>8</v>
      </c>
      <c r="J129" s="82">
        <v>43136</v>
      </c>
      <c r="K129" s="87">
        <v>43171</v>
      </c>
      <c r="L129" s="87">
        <v>43524</v>
      </c>
      <c r="M129" s="76">
        <f t="shared" si="3"/>
        <v>353</v>
      </c>
      <c r="N129" s="87"/>
      <c r="X129" s="65">
        <v>2019</v>
      </c>
      <c r="Y129" s="65" t="str">
        <v xml:space="preserve">FERNANDO LUIZ SILVA CHAGAS 30018898882 </v>
      </c>
      <c r="Z129" s="65">
        <v>25000</v>
      </c>
      <c r="AA129" s="65" t="str">
        <v>BH AO PÉ DO OUVIDO</v>
      </c>
      <c r="AB129" s="65" t="str">
        <v>Centro de Arte Popular Cemig - Rua Gonçalves Dias, 1.608</v>
      </c>
      <c r="AC129" s="65" t="str">
        <v>Centro-Sul</v>
      </c>
      <c r="AD129" s="65" t="str">
        <v>Eventos Diversos</v>
      </c>
      <c r="AE129" s="65" t="str">
        <v>Em Análise</v>
      </c>
      <c r="AF129" s="65">
        <v>43640</v>
      </c>
      <c r="AG129" s="65">
        <v>43691</v>
      </c>
      <c r="AH129" s="65">
        <v>0</v>
      </c>
      <c r="AI129" s="65" t="str">
        <v/>
      </c>
      <c r="AJ129" s="65">
        <v>0</v>
      </c>
    </row>
    <row r="130" spans="2:36" x14ac:dyDescent="0.25">
      <c r="B130" s="64">
        <f t="shared" si="2"/>
        <v>2018</v>
      </c>
      <c r="C130" s="85" t="s">
        <v>63</v>
      </c>
      <c r="D130" s="81">
        <v>7000</v>
      </c>
      <c r="E130" s="80" t="s">
        <v>298</v>
      </c>
      <c r="F130" s="80" t="s">
        <v>299</v>
      </c>
      <c r="G130" s="80" t="s">
        <v>141</v>
      </c>
      <c r="H130" s="85" t="s">
        <v>1062</v>
      </c>
      <c r="I130" s="86" t="s">
        <v>8</v>
      </c>
      <c r="J130" s="82">
        <v>43314</v>
      </c>
      <c r="K130" s="87">
        <v>43196</v>
      </c>
      <c r="L130" s="87">
        <v>43836</v>
      </c>
      <c r="M130" s="76">
        <f t="shared" si="3"/>
        <v>640</v>
      </c>
      <c r="N130" s="87">
        <v>43774</v>
      </c>
      <c r="X130" s="65">
        <v>2019</v>
      </c>
      <c r="Y130" s="65" t="str">
        <v xml:space="preserve">INSTITUTO CULTURAL ABRAPALAVRA </v>
      </c>
      <c r="Z130" s="65">
        <v>50000</v>
      </c>
      <c r="AA130" s="65" t="str">
        <v>SONS DA CIDADE: MOSTRA INTERNACIONAL DE VIOLÃO DE BELO HORIZONTE</v>
      </c>
      <c r="AB130" s="65" t="str">
        <v>Conservatório UFMG - Avenida Afonso Pena, 1534</v>
      </c>
      <c r="AC130" s="65" t="str">
        <v>Centro-Sul</v>
      </c>
      <c r="AD130" s="65" t="str">
        <v>Eventos Diversos</v>
      </c>
      <c r="AE130" s="65" t="str">
        <v>Em Análise</v>
      </c>
      <c r="AF130" s="65">
        <v>43640</v>
      </c>
      <c r="AG130" s="65">
        <v>43747</v>
      </c>
      <c r="AH130" s="65">
        <v>0</v>
      </c>
      <c r="AI130" s="65" t="str">
        <v/>
      </c>
      <c r="AJ130" s="65">
        <v>0</v>
      </c>
    </row>
    <row r="131" spans="2:36" x14ac:dyDescent="0.25">
      <c r="B131" s="64">
        <f t="shared" si="2"/>
        <v>2018</v>
      </c>
      <c r="C131" s="85" t="s">
        <v>300</v>
      </c>
      <c r="D131" s="81">
        <v>7000</v>
      </c>
      <c r="E131" s="80" t="s">
        <v>301</v>
      </c>
      <c r="F131" s="80" t="s">
        <v>302</v>
      </c>
      <c r="G131" s="80" t="s">
        <v>198</v>
      </c>
      <c r="H131" s="85" t="s">
        <v>1062</v>
      </c>
      <c r="I131" s="86" t="s">
        <v>8</v>
      </c>
      <c r="J131" s="82">
        <v>43138</v>
      </c>
      <c r="K131" s="87">
        <v>43222</v>
      </c>
      <c r="L131" s="87">
        <v>43516</v>
      </c>
      <c r="M131" s="76">
        <f t="shared" si="3"/>
        <v>294</v>
      </c>
      <c r="N131" s="87">
        <v>43514</v>
      </c>
      <c r="X131" s="65">
        <v>2019</v>
      </c>
      <c r="Y131" s="65" t="str">
        <v>DEZEMBRO EVENTOS LTDA</v>
      </c>
      <c r="Z131" s="65">
        <v>50000</v>
      </c>
      <c r="AA131" s="65" t="str">
        <v>FESTIVAL UNIVERSO BH (ANITA E OUTROS CANTORES)</v>
      </c>
      <c r="AB131" s="65" t="str">
        <v>Mineirão - Av. Antônio Abrahão Caram, 1001</v>
      </c>
      <c r="AC131" s="65" t="str">
        <v>Pampulha</v>
      </c>
      <c r="AD131" s="65" t="str">
        <v>Eventos Diversos</v>
      </c>
      <c r="AE131" s="65" t="str">
        <v>Em Análise</v>
      </c>
      <c r="AF131" s="65">
        <v>43640</v>
      </c>
      <c r="AG131" s="65">
        <v>43825</v>
      </c>
      <c r="AH131" s="65">
        <v>0</v>
      </c>
      <c r="AI131" s="65" t="str">
        <v/>
      </c>
      <c r="AJ131" s="65">
        <v>0</v>
      </c>
    </row>
    <row r="132" spans="2:36" x14ac:dyDescent="0.25">
      <c r="B132" s="64">
        <f t="shared" si="2"/>
        <v>2018</v>
      </c>
      <c r="C132" s="85" t="s">
        <v>303</v>
      </c>
      <c r="D132" s="81">
        <v>7000</v>
      </c>
      <c r="E132" s="89" t="s">
        <v>304</v>
      </c>
      <c r="F132" s="80" t="s">
        <v>305</v>
      </c>
      <c r="G132" s="80" t="s">
        <v>145</v>
      </c>
      <c r="H132" s="85" t="s">
        <v>1062</v>
      </c>
      <c r="I132" s="86" t="s">
        <v>230</v>
      </c>
      <c r="J132" s="82">
        <v>43136</v>
      </c>
      <c r="K132" s="87">
        <v>43210</v>
      </c>
      <c r="L132" s="87">
        <v>43816</v>
      </c>
      <c r="M132" s="76">
        <f t="shared" si="3"/>
        <v>606</v>
      </c>
      <c r="N132" s="87">
        <v>43768</v>
      </c>
      <c r="X132" s="65">
        <v>2019</v>
      </c>
      <c r="Y132" s="65" t="str">
        <v>W.C.A LOCAÇÃO DE EQUIPAMENTOS LTDA. - ME</v>
      </c>
      <c r="Z132" s="65">
        <v>50000</v>
      </c>
      <c r="AA132" s="65" t="str">
        <v>6º FESTIVAL INTERNACIONAL DE CERVEJA E CULTURA</v>
      </c>
      <c r="AB132" s="65" t="str">
        <v>Mineirão - Av. Antônio Abrahão Caram, 1002</v>
      </c>
      <c r="AC132" s="65" t="str">
        <v>Pampulha</v>
      </c>
      <c r="AD132" s="65" t="str">
        <v>Eventos Diversos</v>
      </c>
      <c r="AE132" s="65" t="str">
        <v>Em Análise</v>
      </c>
      <c r="AF132" s="65">
        <v>43635</v>
      </c>
      <c r="AG132" s="65">
        <v>43721</v>
      </c>
      <c r="AH132" s="65">
        <v>0</v>
      </c>
      <c r="AI132" s="65" t="str">
        <v/>
      </c>
      <c r="AJ132" s="65">
        <v>0</v>
      </c>
    </row>
    <row r="133" spans="2:36" x14ac:dyDescent="0.25">
      <c r="B133" s="64">
        <f t="shared" si="2"/>
        <v>2018</v>
      </c>
      <c r="C133" s="80" t="s">
        <v>21</v>
      </c>
      <c r="D133" s="81">
        <v>7000</v>
      </c>
      <c r="E133" s="84" t="s">
        <v>306</v>
      </c>
      <c r="F133" s="84" t="s">
        <v>307</v>
      </c>
      <c r="G133" s="84" t="s">
        <v>198</v>
      </c>
      <c r="H133" s="85" t="s">
        <v>1062</v>
      </c>
      <c r="I133" s="86" t="s">
        <v>8</v>
      </c>
      <c r="J133" s="82">
        <v>43136</v>
      </c>
      <c r="K133" s="87">
        <v>43216</v>
      </c>
      <c r="L133" s="87">
        <v>43502</v>
      </c>
      <c r="M133" s="76">
        <f t="shared" si="3"/>
        <v>286</v>
      </c>
      <c r="N133" s="87"/>
      <c r="X133" s="65">
        <v>2019</v>
      </c>
      <c r="Y133" s="65" t="str">
        <v>INFRA DO BRASIL COMERCIO E SERVIÇOS EIRELI</v>
      </c>
      <c r="Z133" s="65">
        <v>25000</v>
      </c>
      <c r="AA133" s="65" t="str">
        <v>FESTIVAL DE MÚSICA - BAR DO MUSEU CLUBE DA ESQUINA</v>
      </c>
      <c r="AB133" s="65" t="str">
        <v>Bar do Museu Clube da Esquina - Rua Paraisópolis, 738</v>
      </c>
      <c r="AC133" s="65" t="str">
        <v>Leste</v>
      </c>
      <c r="AD133" s="65" t="str">
        <v>Eventos Diversos</v>
      </c>
      <c r="AE133" s="65" t="str">
        <v>Em Análise</v>
      </c>
      <c r="AF133" s="65">
        <v>43635</v>
      </c>
      <c r="AG133" s="65">
        <v>0</v>
      </c>
      <c r="AH133" s="65">
        <v>0</v>
      </c>
      <c r="AI133" s="65" t="str">
        <v/>
      </c>
      <c r="AJ133" s="65">
        <v>0</v>
      </c>
    </row>
    <row r="134" spans="2:36" x14ac:dyDescent="0.25">
      <c r="B134" s="64">
        <f t="shared" si="2"/>
        <v>2018</v>
      </c>
      <c r="C134" s="80" t="s">
        <v>308</v>
      </c>
      <c r="D134" s="81">
        <v>7000</v>
      </c>
      <c r="E134" s="84" t="s">
        <v>309</v>
      </c>
      <c r="F134" s="84" t="s">
        <v>310</v>
      </c>
      <c r="G134" s="84" t="s">
        <v>242</v>
      </c>
      <c r="H134" s="85" t="s">
        <v>1062</v>
      </c>
      <c r="I134" s="86" t="s">
        <v>8</v>
      </c>
      <c r="J134" s="82">
        <v>43136</v>
      </c>
      <c r="K134" s="87">
        <v>43213</v>
      </c>
      <c r="L134" s="87">
        <v>43788</v>
      </c>
      <c r="M134" s="76">
        <f t="shared" si="3"/>
        <v>575</v>
      </c>
      <c r="N134" s="87"/>
      <c r="X134" s="65">
        <v>2019</v>
      </c>
      <c r="Y134" s="65" t="str">
        <v>GIAMPIETRO RIBEIRO SIMONETTI 13000429662</v>
      </c>
      <c r="Z134" s="65">
        <v>25000</v>
      </c>
      <c r="AA134" s="65" t="str">
        <v>O SOM DO CORAÇÃO</v>
      </c>
      <c r="AB134" s="65" t="str">
        <v>Praça Santo Antônio, 2</v>
      </c>
      <c r="AC134" s="65" t="str">
        <v>Pampulha</v>
      </c>
      <c r="AD134" s="65" t="str">
        <v>Eventos Diversos</v>
      </c>
      <c r="AE134" s="65" t="str">
        <v>Em Análise</v>
      </c>
      <c r="AF134" s="65">
        <v>43635</v>
      </c>
      <c r="AG134" s="65">
        <v>43732</v>
      </c>
      <c r="AH134" s="65">
        <v>0</v>
      </c>
      <c r="AI134" s="65" t="str">
        <v/>
      </c>
      <c r="AJ134" s="65">
        <v>0</v>
      </c>
    </row>
    <row r="135" spans="2:36" x14ac:dyDescent="0.25">
      <c r="B135" s="64">
        <f t="shared" ref="B135:B198" si="4">YEAR(J135)</f>
        <v>2018</v>
      </c>
      <c r="C135" s="85" t="s">
        <v>311</v>
      </c>
      <c r="D135" s="81">
        <v>7000</v>
      </c>
      <c r="E135" s="89" t="s">
        <v>312</v>
      </c>
      <c r="F135" s="80" t="s">
        <v>313</v>
      </c>
      <c r="G135" s="80" t="s">
        <v>242</v>
      </c>
      <c r="H135" s="85" t="s">
        <v>1062</v>
      </c>
      <c r="I135" s="86" t="s">
        <v>8</v>
      </c>
      <c r="J135" s="82">
        <v>43136</v>
      </c>
      <c r="K135" s="87">
        <v>43187</v>
      </c>
      <c r="L135" s="87">
        <v>43612</v>
      </c>
      <c r="M135" s="76">
        <f t="shared" ref="M135:M198" si="5">IF(ISBLANK(L135),"",L135-K135)</f>
        <v>425</v>
      </c>
      <c r="N135" s="87">
        <v>43542</v>
      </c>
      <c r="X135" s="65">
        <v>2019</v>
      </c>
      <c r="Y135" s="65" t="str">
        <v>ESPAÇO AMPLIAR - ASSESSORIA, PROJETOS E EVENTOS LTDA. - ME</v>
      </c>
      <c r="Z135" s="65">
        <v>50000</v>
      </c>
      <c r="AA135" s="65" t="str">
        <v>VISITE BELO HORIZONTE</v>
      </c>
      <c r="AB135" s="65" t="str">
        <v>UNA - Rua dos Aimorés, 1451</v>
      </c>
      <c r="AC135" s="65" t="str">
        <v>Centro-Sul</v>
      </c>
      <c r="AD135" s="65" t="str">
        <v>Eventos Diversos</v>
      </c>
      <c r="AE135" s="65" t="str">
        <v>Em Análise</v>
      </c>
      <c r="AF135" s="65">
        <v>43635</v>
      </c>
      <c r="AG135" s="65">
        <v>43738</v>
      </c>
      <c r="AH135" s="65">
        <v>0</v>
      </c>
      <c r="AI135" s="65" t="str">
        <v/>
      </c>
      <c r="AJ135" s="65">
        <v>0</v>
      </c>
    </row>
    <row r="136" spans="2:36" x14ac:dyDescent="0.25">
      <c r="B136" s="64">
        <f t="shared" si="4"/>
        <v>2018</v>
      </c>
      <c r="C136" s="85" t="s">
        <v>314</v>
      </c>
      <c r="D136" s="81">
        <v>7000</v>
      </c>
      <c r="E136" s="80" t="s">
        <v>315</v>
      </c>
      <c r="F136" s="80" t="s">
        <v>316</v>
      </c>
      <c r="G136" s="80" t="s">
        <v>145</v>
      </c>
      <c r="H136" s="85" t="s">
        <v>1062</v>
      </c>
      <c r="I136" s="86" t="s">
        <v>8</v>
      </c>
      <c r="J136" s="82">
        <v>43136</v>
      </c>
      <c r="K136" s="87">
        <v>43194</v>
      </c>
      <c r="L136" s="87">
        <v>43524</v>
      </c>
      <c r="M136" s="76">
        <f t="shared" si="5"/>
        <v>330</v>
      </c>
      <c r="N136" s="87"/>
      <c r="X136" s="65">
        <v>2019</v>
      </c>
      <c r="Y136" s="65" t="str">
        <v xml:space="preserve">INSTITUTO EDUARDO FRIEIRO </v>
      </c>
      <c r="Z136" s="65">
        <v>50000</v>
      </c>
      <c r="AA136" s="65" t="str">
        <v>SEMANA DA GASTRONOMIA MINEIRA 2019</v>
      </c>
      <c r="AB136" s="65" t="str">
        <v>8 RESTAURANTES</v>
      </c>
      <c r="AC136" s="65" t="str">
        <v>Vários</v>
      </c>
      <c r="AD136" s="65" t="str">
        <v>Eventos Diversos</v>
      </c>
      <c r="AE136" s="65" t="str">
        <v>Em Análise</v>
      </c>
      <c r="AF136" s="65">
        <v>43635</v>
      </c>
      <c r="AG136" s="65">
        <v>43707</v>
      </c>
      <c r="AH136" s="65">
        <v>0</v>
      </c>
      <c r="AI136" s="65" t="str">
        <v/>
      </c>
      <c r="AJ136" s="65">
        <v>0</v>
      </c>
    </row>
    <row r="137" spans="2:36" x14ac:dyDescent="0.25">
      <c r="B137" s="64">
        <f t="shared" si="4"/>
        <v>2018</v>
      </c>
      <c r="C137" s="85" t="s">
        <v>317</v>
      </c>
      <c r="D137" s="81">
        <v>7000</v>
      </c>
      <c r="E137" s="80" t="s">
        <v>318</v>
      </c>
      <c r="F137" s="80" t="s">
        <v>319</v>
      </c>
      <c r="G137" s="80" t="s">
        <v>242</v>
      </c>
      <c r="H137" s="85" t="s">
        <v>1062</v>
      </c>
      <c r="I137" s="86" t="s">
        <v>8</v>
      </c>
      <c r="J137" s="82">
        <v>43137</v>
      </c>
      <c r="K137" s="87">
        <v>43217</v>
      </c>
      <c r="L137" s="87">
        <v>43620</v>
      </c>
      <c r="M137" s="76">
        <f t="shared" si="5"/>
        <v>403</v>
      </c>
      <c r="N137" s="87"/>
      <c r="X137" s="65">
        <v>2019</v>
      </c>
      <c r="Y137" s="65" t="str">
        <v>MACACO PREGO ARTE E CULTURA LTDA</v>
      </c>
      <c r="Z137" s="65">
        <v>100000</v>
      </c>
      <c r="AA137" s="65" t="str">
        <v>FESTIVAL SARARÁ</v>
      </c>
      <c r="AB137" s="65" t="str">
        <v>Mineirão - Av. Antônio Abrahão Caram, 1002</v>
      </c>
      <c r="AC137" s="65" t="str">
        <v>Pampulha</v>
      </c>
      <c r="AD137" s="65" t="str">
        <v>Eventos Diversos</v>
      </c>
      <c r="AE137" s="65" t="str">
        <v>Em Análise</v>
      </c>
      <c r="AF137" s="65">
        <v>43640</v>
      </c>
      <c r="AG137" s="65">
        <v>43739</v>
      </c>
      <c r="AH137" s="65">
        <v>0</v>
      </c>
      <c r="AI137" s="65" t="str">
        <v/>
      </c>
      <c r="AJ137" s="65">
        <v>0</v>
      </c>
    </row>
    <row r="138" spans="2:36" x14ac:dyDescent="0.25">
      <c r="B138" s="64">
        <f t="shared" si="4"/>
        <v>2018</v>
      </c>
      <c r="C138" s="85" t="s">
        <v>320</v>
      </c>
      <c r="D138" s="81">
        <v>7000</v>
      </c>
      <c r="E138" s="80" t="s">
        <v>321</v>
      </c>
      <c r="F138" s="80" t="s">
        <v>322</v>
      </c>
      <c r="G138" s="80" t="s">
        <v>152</v>
      </c>
      <c r="H138" s="85" t="s">
        <v>1062</v>
      </c>
      <c r="I138" s="86" t="s">
        <v>8</v>
      </c>
      <c r="J138" s="82">
        <v>43138</v>
      </c>
      <c r="K138" s="87">
        <v>43210</v>
      </c>
      <c r="L138" s="87">
        <v>43649</v>
      </c>
      <c r="M138" s="76">
        <f t="shared" si="5"/>
        <v>439</v>
      </c>
      <c r="N138" s="87"/>
      <c r="X138" s="65">
        <v>2019</v>
      </c>
      <c r="Y138" s="65" t="str">
        <v>ADO SILVA VIANA 10420007601</v>
      </c>
      <c r="Z138" s="65">
        <v>50000</v>
      </c>
      <c r="AA138" s="65" t="str">
        <v>NERD EXPERIENCE</v>
      </c>
      <c r="AB138" s="65" t="str">
        <v>2 LOCAIS = CENTRO DE EVENTOS UNIMED / AVENIDA DO CONTORNO 1570</v>
      </c>
      <c r="AC138" s="65" t="str">
        <v>Centro-Sul</v>
      </c>
      <c r="AD138" s="65" t="str">
        <v>Eventos Diversos</v>
      </c>
      <c r="AE138" s="65" t="str">
        <v>Em Análise</v>
      </c>
      <c r="AF138" s="65">
        <v>43733</v>
      </c>
      <c r="AG138" s="65">
        <v>43815</v>
      </c>
      <c r="AH138" s="65">
        <v>0</v>
      </c>
      <c r="AI138" s="65" t="str">
        <v/>
      </c>
      <c r="AJ138" s="65">
        <v>0</v>
      </c>
    </row>
    <row r="139" spans="2:36" x14ac:dyDescent="0.25">
      <c r="B139" s="64">
        <f t="shared" si="4"/>
        <v>2018</v>
      </c>
      <c r="C139" s="85" t="s">
        <v>323</v>
      </c>
      <c r="D139" s="81">
        <v>7000</v>
      </c>
      <c r="E139" s="80" t="s">
        <v>324</v>
      </c>
      <c r="F139" s="80" t="s">
        <v>325</v>
      </c>
      <c r="G139" s="80" t="s">
        <v>242</v>
      </c>
      <c r="H139" s="85" t="s">
        <v>1062</v>
      </c>
      <c r="I139" s="86" t="s">
        <v>8</v>
      </c>
      <c r="J139" s="82">
        <v>43138</v>
      </c>
      <c r="K139" s="87"/>
      <c r="L139" s="87"/>
      <c r="M139" s="76" t="str">
        <f t="shared" si="5"/>
        <v/>
      </c>
      <c r="N139" s="87"/>
      <c r="X139" s="65">
        <v>2019</v>
      </c>
      <c r="Y139" s="65" t="str">
        <v>SERGIO JOSE DE SOUZA</v>
      </c>
      <c r="Z139" s="65">
        <v>50000</v>
      </c>
      <c r="AA139" s="65" t="str">
        <v>BUENA VISTA JAZZ &amp; BLUES FESTIVAL</v>
      </c>
      <c r="AB139" s="65" t="str">
        <v>Praça da Savassi</v>
      </c>
      <c r="AC139" s="65" t="str">
        <v>Centro-Sul</v>
      </c>
      <c r="AD139" s="65" t="str">
        <v>Eventos Diversos</v>
      </c>
      <c r="AE139" s="65" t="str">
        <v>Em Análise</v>
      </c>
      <c r="AF139" s="65">
        <v>43641</v>
      </c>
      <c r="AG139" s="65">
        <v>43735</v>
      </c>
      <c r="AH139" s="65">
        <v>0</v>
      </c>
      <c r="AI139" s="65" t="str">
        <v/>
      </c>
      <c r="AJ139" s="65">
        <v>0</v>
      </c>
    </row>
    <row r="140" spans="2:36" x14ac:dyDescent="0.25">
      <c r="B140" s="64">
        <f t="shared" si="4"/>
        <v>2018</v>
      </c>
      <c r="C140" s="80" t="s">
        <v>326</v>
      </c>
      <c r="D140" s="81">
        <v>7000</v>
      </c>
      <c r="E140" s="84" t="s">
        <v>327</v>
      </c>
      <c r="F140" s="84" t="s">
        <v>328</v>
      </c>
      <c r="G140" s="84" t="s">
        <v>198</v>
      </c>
      <c r="H140" s="85" t="s">
        <v>1062</v>
      </c>
      <c r="I140" s="86" t="s">
        <v>8</v>
      </c>
      <c r="J140" s="82">
        <v>43136</v>
      </c>
      <c r="K140" s="87">
        <v>43356</v>
      </c>
      <c r="L140" s="87">
        <v>43377</v>
      </c>
      <c r="M140" s="76">
        <f t="shared" si="5"/>
        <v>21</v>
      </c>
      <c r="N140" s="87"/>
      <c r="X140" s="65">
        <v>2019</v>
      </c>
      <c r="Y140" s="65" t="str">
        <v>EDER SAN JUNIOR CINEMATOGRAFICA E ARTE LTDA</v>
      </c>
      <c r="Z140" s="65">
        <v>50000</v>
      </c>
      <c r="AA140" s="65" t="str">
        <v>6º CIRCUITO SAPUCAÍ - FESTA JUNINA SAPUCAÍ</v>
      </c>
      <c r="AB140" s="65" t="str">
        <v>Rua Sapucaí</v>
      </c>
      <c r="AC140" s="65" t="str">
        <v>Centro-Sul</v>
      </c>
      <c r="AD140" s="65" t="str">
        <v>Eventos Diversos</v>
      </c>
      <c r="AE140" s="65" t="str">
        <v>Em Análise</v>
      </c>
      <c r="AF140" s="65">
        <v>43640</v>
      </c>
      <c r="AG140" s="65">
        <v>43752</v>
      </c>
      <c r="AH140" s="65">
        <v>0</v>
      </c>
      <c r="AI140" s="65" t="str">
        <v/>
      </c>
      <c r="AJ140" s="65">
        <v>43746</v>
      </c>
    </row>
    <row r="141" spans="2:36" x14ac:dyDescent="0.25">
      <c r="B141" s="64">
        <f t="shared" si="4"/>
        <v>2018</v>
      </c>
      <c r="C141" s="85" t="s">
        <v>329</v>
      </c>
      <c r="D141" s="81">
        <v>7000</v>
      </c>
      <c r="E141" s="80" t="s">
        <v>330</v>
      </c>
      <c r="F141" s="80" t="s">
        <v>331</v>
      </c>
      <c r="G141" s="80" t="s">
        <v>145</v>
      </c>
      <c r="H141" s="85" t="s">
        <v>1062</v>
      </c>
      <c r="I141" s="86" t="s">
        <v>8</v>
      </c>
      <c r="J141" s="82">
        <v>43136</v>
      </c>
      <c r="K141" s="87">
        <v>43186</v>
      </c>
      <c r="L141" s="87">
        <v>43537</v>
      </c>
      <c r="M141" s="76">
        <f t="shared" si="5"/>
        <v>351</v>
      </c>
      <c r="N141" s="87"/>
      <c r="X141" s="65">
        <v>2019</v>
      </c>
      <c r="Y141" s="65" t="str">
        <v xml:space="preserve"> MERCADO CENTRAL ABASTECIMENTO E SERVICOS S/C</v>
      </c>
      <c r="Z141" s="65">
        <v>100000</v>
      </c>
      <c r="AA141" s="65" t="str">
        <v>MERCADO CENTRAL - 90 ANOS</v>
      </c>
      <c r="AB141" s="65" t="str">
        <v>Mineirão - Av. Antônio Abrahão Caram, 1002</v>
      </c>
      <c r="AC141" s="65" t="str">
        <v>Pampulha</v>
      </c>
      <c r="AD141" s="65" t="str">
        <v>Eventos Diversos</v>
      </c>
      <c r="AE141" s="65" t="str">
        <v>Em Análise</v>
      </c>
      <c r="AF141" s="65">
        <v>43640</v>
      </c>
      <c r="AG141" s="65">
        <v>43747</v>
      </c>
      <c r="AH141" s="65">
        <v>0</v>
      </c>
      <c r="AI141" s="65" t="str">
        <v/>
      </c>
      <c r="AJ141" s="65">
        <v>0</v>
      </c>
    </row>
    <row r="142" spans="2:36" x14ac:dyDescent="0.25">
      <c r="B142" s="64">
        <f t="shared" si="4"/>
        <v>2018</v>
      </c>
      <c r="C142" s="85" t="s">
        <v>332</v>
      </c>
      <c r="D142" s="81">
        <v>7000</v>
      </c>
      <c r="E142" s="80" t="s">
        <v>333</v>
      </c>
      <c r="F142" s="80" t="s">
        <v>334</v>
      </c>
      <c r="G142" s="80" t="s">
        <v>198</v>
      </c>
      <c r="H142" s="85" t="s">
        <v>1062</v>
      </c>
      <c r="I142" s="86" t="s">
        <v>8</v>
      </c>
      <c r="J142" s="82">
        <v>43136</v>
      </c>
      <c r="K142" s="87">
        <v>43215</v>
      </c>
      <c r="L142" s="87">
        <v>43553</v>
      </c>
      <c r="M142" s="76">
        <f t="shared" si="5"/>
        <v>338</v>
      </c>
      <c r="N142" s="87"/>
      <c r="X142" s="65">
        <v>2019</v>
      </c>
      <c r="Y142" s="65" t="str">
        <v xml:space="preserve">PLAY CULTURAL LTDA </v>
      </c>
      <c r="Z142" s="65">
        <v>50000</v>
      </c>
      <c r="AA142" s="65" t="str">
        <v>FESTIVAL COLD HOT - EDIÇÃO JAZZ E BLUES PARA TODOS NA PRAÇA</v>
      </c>
      <c r="AB142" s="65" t="str">
        <v>Orquestra Filarmônica de Minas Gerais - Rua Tenente Brito Melo, 1090</v>
      </c>
      <c r="AC142" s="65" t="str">
        <v>Centro-Sul</v>
      </c>
      <c r="AD142" s="65" t="str">
        <v>Eventos Diversos</v>
      </c>
      <c r="AE142" s="65" t="str">
        <v>Em Análise</v>
      </c>
      <c r="AF142" s="65">
        <v>43635</v>
      </c>
      <c r="AG142" s="65">
        <v>43683</v>
      </c>
      <c r="AH142" s="65">
        <v>0</v>
      </c>
      <c r="AI142" s="65" t="str">
        <v/>
      </c>
      <c r="AJ142" s="65">
        <v>0</v>
      </c>
    </row>
    <row r="143" spans="2:36" x14ac:dyDescent="0.25">
      <c r="B143" s="64">
        <f t="shared" si="4"/>
        <v>2018</v>
      </c>
      <c r="C143" s="85" t="s">
        <v>335</v>
      </c>
      <c r="D143" s="81">
        <v>7000</v>
      </c>
      <c r="E143" s="80" t="s">
        <v>336</v>
      </c>
      <c r="F143" s="80" t="s">
        <v>337</v>
      </c>
      <c r="G143" s="80" t="s">
        <v>198</v>
      </c>
      <c r="H143" s="85" t="s">
        <v>1062</v>
      </c>
      <c r="I143" s="86" t="s">
        <v>230</v>
      </c>
      <c r="J143" s="82">
        <v>43136</v>
      </c>
      <c r="K143" s="87">
        <v>43217</v>
      </c>
      <c r="L143" s="87">
        <v>43810</v>
      </c>
      <c r="M143" s="76">
        <f t="shared" si="5"/>
        <v>593</v>
      </c>
      <c r="N143" s="87">
        <v>43784</v>
      </c>
      <c r="X143" s="65">
        <v>2019</v>
      </c>
      <c r="Y143" s="65" t="str">
        <v xml:space="preserve">ASSOCIACAO CRISTA DE DESENVOLVIMENTO HUMANO (ACREDITH) </v>
      </c>
      <c r="Z143" s="65">
        <v>50000</v>
      </c>
      <c r="AA143" s="65" t="str">
        <v>FESTA COUNTRY 2019</v>
      </c>
      <c r="AB143" s="65" t="str">
        <v>AMPLO ESPAÇO. RUA OSCAR CASTANHEIRA, 93 (DONA CLARA)</v>
      </c>
      <c r="AC143" s="65" t="str">
        <v>Pampulha</v>
      </c>
      <c r="AD143" s="65" t="str">
        <v>Eventos Diversos</v>
      </c>
      <c r="AE143" s="65" t="str">
        <v>Em Análise</v>
      </c>
      <c r="AF143" s="65">
        <v>43640</v>
      </c>
      <c r="AG143" s="65">
        <v>43819</v>
      </c>
      <c r="AH143" s="65">
        <v>0</v>
      </c>
      <c r="AI143" s="65" t="str">
        <v/>
      </c>
      <c r="AJ143" s="65">
        <v>0</v>
      </c>
    </row>
    <row r="144" spans="2:36" x14ac:dyDescent="0.25">
      <c r="B144" s="64">
        <f t="shared" si="4"/>
        <v>2018</v>
      </c>
      <c r="C144" s="85" t="s">
        <v>338</v>
      </c>
      <c r="D144" s="81">
        <v>7000</v>
      </c>
      <c r="E144" s="80" t="s">
        <v>339</v>
      </c>
      <c r="F144" s="80" t="s">
        <v>340</v>
      </c>
      <c r="G144" s="80" t="s">
        <v>162</v>
      </c>
      <c r="H144" s="85" t="s">
        <v>1062</v>
      </c>
      <c r="I144" s="86" t="s">
        <v>8</v>
      </c>
      <c r="J144" s="82">
        <v>43138</v>
      </c>
      <c r="K144" s="87">
        <v>43231</v>
      </c>
      <c r="L144" s="87">
        <v>43794</v>
      </c>
      <c r="M144" s="76">
        <f t="shared" si="5"/>
        <v>563</v>
      </c>
      <c r="N144" s="87">
        <v>43770</v>
      </c>
      <c r="X144" s="65">
        <v>2019</v>
      </c>
      <c r="Y144" s="65" t="str">
        <v>A MAIS PRODUTORA LTDA</v>
      </c>
      <c r="Z144" s="65">
        <v>25000</v>
      </c>
      <c r="AA144" s="65" t="str">
        <v>BH ARTE E TRADIÇÃO</v>
      </c>
      <c r="AB144" s="65" t="str">
        <v>Vários (Praça São Grancisco de Assis, Casa JK, Centro Cultural Vila Fátima, Feira Hippie)</v>
      </c>
      <c r="AC144" s="65" t="str">
        <v>Vários</v>
      </c>
      <c r="AD144" s="65" t="str">
        <v>Eventos Diversos</v>
      </c>
      <c r="AE144" s="65" t="str">
        <v>Em Análise</v>
      </c>
      <c r="AF144" s="65">
        <v>43640</v>
      </c>
      <c r="AG144" s="65">
        <v>43740</v>
      </c>
      <c r="AH144" s="65">
        <v>0</v>
      </c>
      <c r="AI144" s="65" t="str">
        <v/>
      </c>
      <c r="AJ144" s="65">
        <v>0</v>
      </c>
    </row>
    <row r="145" spans="2:36" x14ac:dyDescent="0.25">
      <c r="B145" s="64">
        <f t="shared" si="4"/>
        <v>2018</v>
      </c>
      <c r="C145" s="85" t="s">
        <v>341</v>
      </c>
      <c r="D145" s="81">
        <v>7000</v>
      </c>
      <c r="E145" s="80" t="s">
        <v>342</v>
      </c>
      <c r="F145" s="80" t="s">
        <v>343</v>
      </c>
      <c r="G145" s="80" t="s">
        <v>198</v>
      </c>
      <c r="H145" s="85" t="s">
        <v>1062</v>
      </c>
      <c r="I145" s="86" t="s">
        <v>230</v>
      </c>
      <c r="J145" s="82">
        <v>43136</v>
      </c>
      <c r="K145" s="87">
        <v>43195</v>
      </c>
      <c r="L145" s="87"/>
      <c r="M145" s="76" t="str">
        <f t="shared" si="5"/>
        <v/>
      </c>
      <c r="N145" s="87">
        <v>43790</v>
      </c>
      <c r="X145" s="65">
        <v>2019</v>
      </c>
      <c r="Y145" s="65" t="str">
        <v>RODRIGO MENDES DE FIGUEIREDO</v>
      </c>
      <c r="Z145" s="65">
        <v>50000</v>
      </c>
      <c r="AA145" s="65" t="str">
        <v>FESTA TRADICIONAL ITALIANA 2019</v>
      </c>
      <c r="AB145" s="65" t="str">
        <v>Av. Getúlio Vargas</v>
      </c>
      <c r="AC145" s="65" t="str">
        <v>Centro-Sul</v>
      </c>
      <c r="AD145" s="65" t="str">
        <v>Eventos Diversos</v>
      </c>
      <c r="AE145" s="65" t="str">
        <v>Em Análise</v>
      </c>
      <c r="AF145" s="65">
        <v>43641</v>
      </c>
      <c r="AG145" s="65">
        <v>43752</v>
      </c>
      <c r="AH145" s="65">
        <v>0</v>
      </c>
      <c r="AI145" s="65" t="str">
        <v/>
      </c>
      <c r="AJ145" s="65">
        <v>0</v>
      </c>
    </row>
    <row r="146" spans="2:36" x14ac:dyDescent="0.25">
      <c r="B146" s="64">
        <f t="shared" si="4"/>
        <v>2018</v>
      </c>
      <c r="C146" s="85" t="s">
        <v>344</v>
      </c>
      <c r="D146" s="81">
        <v>7000</v>
      </c>
      <c r="E146" s="80" t="s">
        <v>345</v>
      </c>
      <c r="F146" s="80" t="s">
        <v>346</v>
      </c>
      <c r="G146" s="80" t="s">
        <v>198</v>
      </c>
      <c r="H146" s="85" t="s">
        <v>1062</v>
      </c>
      <c r="I146" s="86" t="s">
        <v>8</v>
      </c>
      <c r="J146" s="82">
        <v>43136</v>
      </c>
      <c r="K146" s="87">
        <v>43222</v>
      </c>
      <c r="L146" s="87">
        <v>43731</v>
      </c>
      <c r="M146" s="76">
        <f t="shared" si="5"/>
        <v>509</v>
      </c>
      <c r="N146" s="87">
        <v>43643</v>
      </c>
      <c r="X146" s="65">
        <v>2019</v>
      </c>
      <c r="Y146" s="65" t="str">
        <v>ABRASEL MG - ASSOCIACAO BRASILEIRA DE BARES E RESTAURANTES SECCIONAL MINAS GERAIS</v>
      </c>
      <c r="Z146" s="65">
        <v>50000</v>
      </c>
      <c r="AA146" s="65" t="str">
        <v>FESTIVAL BAR EM BAR</v>
      </c>
      <c r="AB146" s="65" t="str">
        <v>Vários (24 BARES)</v>
      </c>
      <c r="AC146" s="65" t="str">
        <v>Vários</v>
      </c>
      <c r="AD146" s="65" t="str">
        <v>Eventos Diversos</v>
      </c>
      <c r="AE146" s="65" t="str">
        <v>Em Análise</v>
      </c>
      <c r="AF146" s="65">
        <v>43731</v>
      </c>
      <c r="AG146" s="65">
        <v>43818</v>
      </c>
      <c r="AH146" s="65">
        <v>0</v>
      </c>
      <c r="AI146" s="65" t="str">
        <v/>
      </c>
      <c r="AJ146" s="65">
        <v>0</v>
      </c>
    </row>
    <row r="147" spans="2:36" x14ac:dyDescent="0.25">
      <c r="B147" s="64">
        <f t="shared" si="4"/>
        <v>2018</v>
      </c>
      <c r="C147" s="85" t="s">
        <v>347</v>
      </c>
      <c r="D147" s="81">
        <v>5000</v>
      </c>
      <c r="E147" s="80" t="s">
        <v>348</v>
      </c>
      <c r="F147" s="80" t="s">
        <v>349</v>
      </c>
      <c r="G147" s="80" t="s">
        <v>242</v>
      </c>
      <c r="H147" s="85" t="s">
        <v>1062</v>
      </c>
      <c r="I147" s="86" t="s">
        <v>230</v>
      </c>
      <c r="J147" s="82">
        <v>43136</v>
      </c>
      <c r="K147" s="87">
        <v>43205</v>
      </c>
      <c r="L147" s="87">
        <v>43783</v>
      </c>
      <c r="M147" s="76">
        <f t="shared" si="5"/>
        <v>578</v>
      </c>
      <c r="N147" s="87"/>
      <c r="X147" s="65">
        <v>2019</v>
      </c>
      <c r="Y147" s="65" t="str">
        <v xml:space="preserve">ASSOCIACAO COMERCIAL DO BARRO PRETO </v>
      </c>
      <c r="Z147" s="65">
        <v>50000</v>
      </c>
      <c r="AA147" s="65" t="str">
        <v>BARRO PRETO FASHION DAY PRIMAVERA/VERÃO</v>
      </c>
      <c r="AB147" s="65" t="str">
        <v>RUA MATO GROSSO (BARRO PRETO)</v>
      </c>
      <c r="AC147" s="65" t="str">
        <v>Centro-Sul</v>
      </c>
      <c r="AD147" s="65" t="str">
        <v>Eventos Diversos</v>
      </c>
      <c r="AE147" s="65" t="str">
        <v>Em Análise</v>
      </c>
      <c r="AF147" s="65">
        <v>43732</v>
      </c>
      <c r="AG147" s="65">
        <v>43783</v>
      </c>
      <c r="AH147" s="65">
        <v>0</v>
      </c>
      <c r="AI147" s="65" t="str">
        <v/>
      </c>
      <c r="AJ147" s="65">
        <v>0</v>
      </c>
    </row>
    <row r="148" spans="2:36" x14ac:dyDescent="0.25">
      <c r="B148" s="64">
        <f t="shared" si="4"/>
        <v>2018</v>
      </c>
      <c r="C148" s="85" t="s">
        <v>350</v>
      </c>
      <c r="D148" s="81">
        <v>5000</v>
      </c>
      <c r="E148" s="80" t="s">
        <v>351</v>
      </c>
      <c r="F148" s="80" t="s">
        <v>352</v>
      </c>
      <c r="G148" s="80" t="s">
        <v>198</v>
      </c>
      <c r="H148" s="85" t="s">
        <v>1062</v>
      </c>
      <c r="I148" s="86" t="s">
        <v>8</v>
      </c>
      <c r="J148" s="82">
        <v>43138</v>
      </c>
      <c r="K148" s="87">
        <v>43210</v>
      </c>
      <c r="L148" s="87">
        <v>43242</v>
      </c>
      <c r="M148" s="76">
        <f t="shared" si="5"/>
        <v>32</v>
      </c>
      <c r="N148" s="87"/>
      <c r="X148" s="65">
        <v>2019</v>
      </c>
      <c r="Y148" s="65" t="str">
        <v>NEW LOOK PRODUCOES E EVENTOS EIRELI</v>
      </c>
      <c r="Z148" s="65">
        <v>25000</v>
      </c>
      <c r="AA148" s="65" t="str">
        <v>MOSTRA MODA KIDS E TEEN</v>
      </c>
      <c r="AB148" s="65" t="str">
        <v>Buffet Catharina - Av. Raja Gabaglia, 3080</v>
      </c>
      <c r="AC148" s="65" t="str">
        <v>Centro-Sul</v>
      </c>
      <c r="AD148" s="65" t="str">
        <v>Eventos Diversos</v>
      </c>
      <c r="AE148" s="65" t="str">
        <v>Em Análise</v>
      </c>
      <c r="AF148" s="65">
        <v>43542</v>
      </c>
      <c r="AG148" s="65">
        <v>43795</v>
      </c>
      <c r="AH148" s="65">
        <v>0</v>
      </c>
      <c r="AI148" s="65" t="str">
        <v/>
      </c>
      <c r="AJ148" s="65">
        <v>0</v>
      </c>
    </row>
    <row r="149" spans="2:36" x14ac:dyDescent="0.25">
      <c r="B149" s="64">
        <f t="shared" si="4"/>
        <v>2018</v>
      </c>
      <c r="C149" s="80" t="s">
        <v>353</v>
      </c>
      <c r="D149" s="81">
        <v>5000</v>
      </c>
      <c r="E149" s="84" t="s">
        <v>354</v>
      </c>
      <c r="F149" s="84" t="s">
        <v>355</v>
      </c>
      <c r="G149" s="80" t="s">
        <v>198</v>
      </c>
      <c r="H149" s="85" t="s">
        <v>1062</v>
      </c>
      <c r="I149" s="86" t="s">
        <v>230</v>
      </c>
      <c r="J149" s="82">
        <v>43136</v>
      </c>
      <c r="K149" s="87">
        <v>43159</v>
      </c>
      <c r="L149" s="87">
        <v>43857</v>
      </c>
      <c r="M149" s="76">
        <f t="shared" si="5"/>
        <v>698</v>
      </c>
      <c r="N149" s="87">
        <v>43612</v>
      </c>
      <c r="X149" s="65">
        <v>2019</v>
      </c>
      <c r="Y149" s="65" t="str">
        <v>MUNDIAL PRODUÇÕES E LOCACOES DE BENS MOVEIS EIRELI</v>
      </c>
      <c r="Z149" s="65">
        <v>25000</v>
      </c>
      <c r="AA149" s="65" t="str">
        <v>TORNEIO MINAS SEVENS - DIA DO RUGBY</v>
      </c>
      <c r="AB149" s="65" t="str">
        <v xml:space="preserve">SESC VENDA NOVA   </v>
      </c>
      <c r="AC149" s="65" t="str">
        <v>Venda Nova</v>
      </c>
      <c r="AD149" s="65" t="str">
        <v>Eventos Diversos</v>
      </c>
      <c r="AE149" s="65" t="str">
        <v>Em Análise</v>
      </c>
      <c r="AF149" s="65">
        <v>43733</v>
      </c>
      <c r="AG149" s="65">
        <v>43818</v>
      </c>
      <c r="AH149" s="65">
        <v>0</v>
      </c>
      <c r="AI149" s="65" t="str">
        <v/>
      </c>
      <c r="AJ149" s="65">
        <v>0</v>
      </c>
    </row>
    <row r="150" spans="2:36" x14ac:dyDescent="0.25">
      <c r="B150" s="64">
        <f t="shared" si="4"/>
        <v>2018</v>
      </c>
      <c r="C150" s="85" t="s">
        <v>356</v>
      </c>
      <c r="D150" s="81">
        <v>5000</v>
      </c>
      <c r="E150" s="80" t="s">
        <v>357</v>
      </c>
      <c r="F150" s="80" t="s">
        <v>358</v>
      </c>
      <c r="G150" s="80" t="s">
        <v>198</v>
      </c>
      <c r="H150" s="85" t="s">
        <v>1062</v>
      </c>
      <c r="I150" s="86" t="s">
        <v>8</v>
      </c>
      <c r="J150" s="82">
        <v>43138</v>
      </c>
      <c r="K150" s="87">
        <v>43209</v>
      </c>
      <c r="L150" s="87">
        <v>43649</v>
      </c>
      <c r="M150" s="76">
        <f t="shared" si="5"/>
        <v>440</v>
      </c>
      <c r="N150" s="87"/>
      <c r="X150" s="65">
        <v>2019</v>
      </c>
      <c r="Y150" s="65" t="str">
        <v>CRISTINA CAMPOS BRASIL DA FONSECA</v>
      </c>
      <c r="Z150" s="65">
        <v>38850</v>
      </c>
      <c r="AA150" s="65" t="str">
        <v>CENÁRIO DA SERRA</v>
      </c>
      <c r="AB150" s="65" t="str">
        <v xml:space="preserve">PARQUE DAS MANGABEIRAS </v>
      </c>
      <c r="AC150" s="65" t="str">
        <v>Centro-Sul</v>
      </c>
      <c r="AD150" s="65" t="str">
        <v>Eventos Diversos</v>
      </c>
      <c r="AE150" s="65" t="str">
        <v>Em Análise</v>
      </c>
      <c r="AF150" s="65">
        <v>43733</v>
      </c>
      <c r="AG150" s="65">
        <v>43808</v>
      </c>
      <c r="AH150" s="65">
        <v>0</v>
      </c>
      <c r="AI150" s="65" t="str">
        <v/>
      </c>
      <c r="AJ150" s="65">
        <v>0</v>
      </c>
    </row>
    <row r="151" spans="2:36" x14ac:dyDescent="0.25">
      <c r="B151" s="64">
        <f t="shared" si="4"/>
        <v>2018</v>
      </c>
      <c r="C151" s="85" t="s">
        <v>359</v>
      </c>
      <c r="D151" s="81">
        <v>5000</v>
      </c>
      <c r="E151" s="89" t="s">
        <v>360</v>
      </c>
      <c r="F151" s="80" t="s">
        <v>361</v>
      </c>
      <c r="G151" s="80" t="s">
        <v>198</v>
      </c>
      <c r="H151" s="85" t="s">
        <v>1062</v>
      </c>
      <c r="I151" s="86" t="s">
        <v>230</v>
      </c>
      <c r="J151" s="82">
        <v>43138</v>
      </c>
      <c r="K151" s="87">
        <v>43175</v>
      </c>
      <c r="L151" s="87"/>
      <c r="M151" s="76" t="str">
        <f t="shared" si="5"/>
        <v/>
      </c>
      <c r="N151" s="87">
        <v>43542</v>
      </c>
      <c r="X151" s="65">
        <v>2019</v>
      </c>
      <c r="Y151" s="65" t="str">
        <v>DEZEMBRO EVENTOS LTDA</v>
      </c>
      <c r="Z151" s="65">
        <v>50000</v>
      </c>
      <c r="AA151" s="65" t="str">
        <v>FESTEJA BELO HORIZONTE (WESLWY SAFADÃO E OUTROS SERTANEJOS)</v>
      </c>
      <c r="AB151" s="65" t="str">
        <v>Mineirão - Av. Antônio Abrahão Caram, 1001</v>
      </c>
      <c r="AC151" s="65" t="str">
        <v>Pampulha</v>
      </c>
      <c r="AD151" s="65" t="str">
        <v>Eventos Diversos</v>
      </c>
      <c r="AE151" s="65" t="str">
        <v>Em Análise</v>
      </c>
      <c r="AF151" s="65">
        <v>43640</v>
      </c>
      <c r="AG151" s="65">
        <v>43745</v>
      </c>
      <c r="AH151" s="65">
        <v>0</v>
      </c>
      <c r="AI151" s="65" t="str">
        <v/>
      </c>
      <c r="AJ151" s="65">
        <v>0</v>
      </c>
    </row>
    <row r="152" spans="2:36" x14ac:dyDescent="0.25">
      <c r="B152" s="64">
        <f t="shared" si="4"/>
        <v>2018</v>
      </c>
      <c r="C152" s="85" t="s">
        <v>362</v>
      </c>
      <c r="D152" s="81">
        <v>5000</v>
      </c>
      <c r="E152" s="80" t="s">
        <v>363</v>
      </c>
      <c r="F152" s="80" t="s">
        <v>364</v>
      </c>
      <c r="G152" s="80" t="s">
        <v>189</v>
      </c>
      <c r="H152" s="85" t="s">
        <v>1062</v>
      </c>
      <c r="I152" s="86" t="s">
        <v>8</v>
      </c>
      <c r="J152" s="82">
        <v>43136</v>
      </c>
      <c r="K152" s="87">
        <v>43151</v>
      </c>
      <c r="L152" s="87">
        <v>43515</v>
      </c>
      <c r="M152" s="76">
        <f t="shared" si="5"/>
        <v>364</v>
      </c>
      <c r="N152" s="87"/>
      <c r="X152" s="65">
        <v>2019</v>
      </c>
      <c r="Y152" s="65" t="str">
        <v>ACADEMIA DE DANÇA PE DE VALSA LTDA</v>
      </c>
      <c r="Z152" s="65">
        <v>50000</v>
      </c>
      <c r="AA152" s="65" t="str">
        <v>24 FESTA ESPANHOLA ROMERIA DEL ROCIO</v>
      </c>
      <c r="AB152" s="65" t="str">
        <v xml:space="preserve">VARIOS LOCAIS: RUA SÃO ROMÃO, 167, PRAÇA DA BANDEIRA, PRAÇA JK. </v>
      </c>
      <c r="AC152" s="65" t="str">
        <v>Centro-Sul</v>
      </c>
      <c r="AD152" s="65" t="str">
        <v>Eventos Diversos</v>
      </c>
      <c r="AE152" s="65" t="str">
        <v>Em Análise</v>
      </c>
      <c r="AF152" s="65">
        <v>43733</v>
      </c>
      <c r="AG152" s="65">
        <v>43780</v>
      </c>
      <c r="AH152" s="65">
        <v>0</v>
      </c>
      <c r="AI152" s="65" t="str">
        <v/>
      </c>
      <c r="AJ152" s="65">
        <v>0</v>
      </c>
    </row>
    <row r="153" spans="2:36" x14ac:dyDescent="0.25">
      <c r="B153" s="64">
        <f t="shared" si="4"/>
        <v>2018</v>
      </c>
      <c r="C153" s="80" t="s">
        <v>365</v>
      </c>
      <c r="D153" s="81">
        <v>5000</v>
      </c>
      <c r="E153" s="84" t="s">
        <v>366</v>
      </c>
      <c r="F153" s="84" t="s">
        <v>367</v>
      </c>
      <c r="G153" s="84" t="s">
        <v>141</v>
      </c>
      <c r="H153" s="85" t="s">
        <v>1062</v>
      </c>
      <c r="I153" s="86" t="s">
        <v>8</v>
      </c>
      <c r="J153" s="82">
        <v>43136</v>
      </c>
      <c r="K153" s="87">
        <v>43165</v>
      </c>
      <c r="L153" s="87">
        <v>43628</v>
      </c>
      <c r="M153" s="76">
        <f t="shared" si="5"/>
        <v>463</v>
      </c>
      <c r="N153" s="87">
        <v>43531</v>
      </c>
      <c r="X153" s="65">
        <v>2019</v>
      </c>
      <c r="Y153" s="65" t="str">
        <v>ADO SILVA VIANA 10420007601</v>
      </c>
      <c r="Z153" s="65">
        <v>25000</v>
      </c>
      <c r="AA153" s="65" t="str">
        <v>NERD EXPERIENCE</v>
      </c>
      <c r="AB153" s="65" t="str">
        <v>SHOPPING CIDADE</v>
      </c>
      <c r="AC153" s="65" t="str">
        <v>Centro-Sul</v>
      </c>
      <c r="AD153" s="65" t="str">
        <v>Eventos Diversos</v>
      </c>
      <c r="AE153" s="65" t="str">
        <v>Em Análise</v>
      </c>
      <c r="AF153" s="65">
        <v>43640</v>
      </c>
      <c r="AG153" s="65">
        <v>43738</v>
      </c>
      <c r="AH153" s="65">
        <v>0</v>
      </c>
      <c r="AI153" s="65" t="str">
        <v/>
      </c>
      <c r="AJ153" s="65">
        <v>0</v>
      </c>
    </row>
    <row r="154" spans="2:36" x14ac:dyDescent="0.25">
      <c r="B154" s="64">
        <f t="shared" si="4"/>
        <v>2018</v>
      </c>
      <c r="C154" s="85" t="s">
        <v>368</v>
      </c>
      <c r="D154" s="81">
        <v>5000</v>
      </c>
      <c r="E154" s="80" t="s">
        <v>369</v>
      </c>
      <c r="F154" s="80" t="s">
        <v>370</v>
      </c>
      <c r="G154" s="80" t="s">
        <v>152</v>
      </c>
      <c r="H154" s="85" t="s">
        <v>1062</v>
      </c>
      <c r="I154" s="86" t="s">
        <v>8</v>
      </c>
      <c r="J154" s="82">
        <v>43136</v>
      </c>
      <c r="K154" s="87">
        <v>43547</v>
      </c>
      <c r="L154" s="87">
        <v>43623</v>
      </c>
      <c r="M154" s="76">
        <f t="shared" si="5"/>
        <v>76</v>
      </c>
      <c r="N154" s="87">
        <v>43521</v>
      </c>
    </row>
    <row r="155" spans="2:36" x14ac:dyDescent="0.25">
      <c r="B155" s="64">
        <f t="shared" si="4"/>
        <v>2018</v>
      </c>
      <c r="C155" s="85" t="s">
        <v>371</v>
      </c>
      <c r="D155" s="81">
        <v>5000</v>
      </c>
      <c r="E155" s="80" t="s">
        <v>372</v>
      </c>
      <c r="F155" s="80" t="s">
        <v>373</v>
      </c>
      <c r="G155" s="80" t="s">
        <v>242</v>
      </c>
      <c r="H155" s="85" t="s">
        <v>1062</v>
      </c>
      <c r="I155" s="86" t="s">
        <v>8</v>
      </c>
      <c r="J155" s="82">
        <v>43136</v>
      </c>
      <c r="K155" s="87">
        <v>43174</v>
      </c>
      <c r="L155" s="87">
        <v>43550</v>
      </c>
      <c r="M155" s="76">
        <f t="shared" si="5"/>
        <v>376</v>
      </c>
      <c r="N155" s="87"/>
    </row>
    <row r="156" spans="2:36" x14ac:dyDescent="0.25">
      <c r="B156" s="64">
        <f t="shared" si="4"/>
        <v>2018</v>
      </c>
      <c r="C156" s="85" t="s">
        <v>374</v>
      </c>
      <c r="D156" s="81">
        <v>5000</v>
      </c>
      <c r="E156" s="80" t="s">
        <v>375</v>
      </c>
      <c r="F156" s="80" t="s">
        <v>376</v>
      </c>
      <c r="G156" s="80" t="s">
        <v>198</v>
      </c>
      <c r="H156" s="85" t="s">
        <v>1062</v>
      </c>
      <c r="I156" s="86" t="s">
        <v>8</v>
      </c>
      <c r="J156" s="82">
        <v>43138</v>
      </c>
      <c r="K156" s="87">
        <v>43217</v>
      </c>
      <c r="L156" s="87">
        <v>43514</v>
      </c>
      <c r="M156" s="76">
        <f t="shared" si="5"/>
        <v>297</v>
      </c>
      <c r="N156" s="87"/>
    </row>
    <row r="157" spans="2:36" x14ac:dyDescent="0.25">
      <c r="B157" s="64">
        <f t="shared" si="4"/>
        <v>2018</v>
      </c>
      <c r="C157" s="85" t="s">
        <v>377</v>
      </c>
      <c r="D157" s="81">
        <v>5000</v>
      </c>
      <c r="E157" s="80" t="s">
        <v>378</v>
      </c>
      <c r="F157" s="80" t="s">
        <v>379</v>
      </c>
      <c r="G157" s="80" t="s">
        <v>162</v>
      </c>
      <c r="H157" s="85" t="s">
        <v>1062</v>
      </c>
      <c r="I157" s="86" t="s">
        <v>8</v>
      </c>
      <c r="J157" s="82">
        <v>43136</v>
      </c>
      <c r="K157" s="87"/>
      <c r="L157" s="87"/>
      <c r="M157" s="76" t="str">
        <f t="shared" si="5"/>
        <v/>
      </c>
      <c r="N157" s="87"/>
    </row>
    <row r="158" spans="2:36" x14ac:dyDescent="0.25">
      <c r="B158" s="64">
        <f t="shared" si="4"/>
        <v>2018</v>
      </c>
      <c r="C158" s="80" t="s">
        <v>380</v>
      </c>
      <c r="D158" s="81">
        <v>5000</v>
      </c>
      <c r="E158" s="84" t="s">
        <v>381</v>
      </c>
      <c r="F158" s="84" t="s">
        <v>382</v>
      </c>
      <c r="G158" s="84" t="s">
        <v>198</v>
      </c>
      <c r="H158" s="85" t="s">
        <v>1062</v>
      </c>
      <c r="I158" s="86" t="s">
        <v>8</v>
      </c>
      <c r="J158" s="82">
        <v>43136</v>
      </c>
      <c r="K158" s="87"/>
      <c r="L158" s="87"/>
      <c r="M158" s="76" t="str">
        <f t="shared" si="5"/>
        <v/>
      </c>
      <c r="N158" s="87"/>
    </row>
    <row r="159" spans="2:36" x14ac:dyDescent="0.25">
      <c r="B159" s="64">
        <f t="shared" si="4"/>
        <v>2018</v>
      </c>
      <c r="C159" s="85" t="s">
        <v>383</v>
      </c>
      <c r="D159" s="81">
        <v>5000</v>
      </c>
      <c r="E159" s="80" t="s">
        <v>384</v>
      </c>
      <c r="F159" s="80" t="s">
        <v>385</v>
      </c>
      <c r="G159" s="80" t="s">
        <v>145</v>
      </c>
      <c r="H159" s="85" t="s">
        <v>1062</v>
      </c>
      <c r="I159" s="86" t="s">
        <v>8</v>
      </c>
      <c r="J159" s="82">
        <v>43138</v>
      </c>
      <c r="K159" s="87"/>
      <c r="L159" s="87"/>
      <c r="M159" s="76" t="str">
        <f t="shared" si="5"/>
        <v/>
      </c>
      <c r="N159" s="87"/>
    </row>
    <row r="160" spans="2:36" x14ac:dyDescent="0.25">
      <c r="B160" s="64">
        <f t="shared" si="4"/>
        <v>2018</v>
      </c>
      <c r="C160" s="80" t="s">
        <v>386</v>
      </c>
      <c r="D160" s="81">
        <v>5000</v>
      </c>
      <c r="E160" s="84" t="s">
        <v>387</v>
      </c>
      <c r="F160" s="84" t="s">
        <v>388</v>
      </c>
      <c r="G160" s="84" t="s">
        <v>242</v>
      </c>
      <c r="H160" s="85" t="s">
        <v>1062</v>
      </c>
      <c r="I160" s="86" t="s">
        <v>8</v>
      </c>
      <c r="J160" s="82">
        <v>43136</v>
      </c>
      <c r="K160" s="87">
        <v>43222</v>
      </c>
      <c r="L160" s="87">
        <v>43773</v>
      </c>
      <c r="M160" s="76">
        <f t="shared" si="5"/>
        <v>551</v>
      </c>
      <c r="N160" s="87">
        <v>43668</v>
      </c>
    </row>
    <row r="161" spans="2:14" x14ac:dyDescent="0.25">
      <c r="B161" s="64">
        <f t="shared" si="4"/>
        <v>2018</v>
      </c>
      <c r="C161" s="80" t="s">
        <v>389</v>
      </c>
      <c r="D161" s="81">
        <v>5000</v>
      </c>
      <c r="E161" s="84" t="s">
        <v>390</v>
      </c>
      <c r="F161" s="84" t="s">
        <v>391</v>
      </c>
      <c r="G161" s="84" t="s">
        <v>198</v>
      </c>
      <c r="H161" s="85" t="s">
        <v>1062</v>
      </c>
      <c r="I161" s="86" t="s">
        <v>8</v>
      </c>
      <c r="J161" s="82">
        <v>43136</v>
      </c>
      <c r="K161" s="87">
        <v>43173</v>
      </c>
      <c r="L161" s="87">
        <v>43537</v>
      </c>
      <c r="M161" s="76">
        <f t="shared" si="5"/>
        <v>364</v>
      </c>
      <c r="N161" s="87"/>
    </row>
    <row r="162" spans="2:14" x14ac:dyDescent="0.25">
      <c r="B162" s="64">
        <f t="shared" si="4"/>
        <v>2018</v>
      </c>
      <c r="C162" s="80" t="s">
        <v>392</v>
      </c>
      <c r="D162" s="81">
        <v>5000</v>
      </c>
      <c r="E162" s="84" t="s">
        <v>393</v>
      </c>
      <c r="F162" s="84" t="s">
        <v>394</v>
      </c>
      <c r="G162" s="84" t="s">
        <v>198</v>
      </c>
      <c r="H162" s="85" t="s">
        <v>1062</v>
      </c>
      <c r="I162" s="86" t="s">
        <v>230</v>
      </c>
      <c r="J162" s="82">
        <v>43136</v>
      </c>
      <c r="K162" s="87"/>
      <c r="L162" s="87"/>
      <c r="M162" s="76" t="str">
        <f t="shared" si="5"/>
        <v/>
      </c>
      <c r="N162" s="87"/>
    </row>
    <row r="163" spans="2:14" x14ac:dyDescent="0.25">
      <c r="B163" s="64">
        <f t="shared" si="4"/>
        <v>2018</v>
      </c>
      <c r="C163" s="80" t="s">
        <v>395</v>
      </c>
      <c r="D163" s="81">
        <v>5000</v>
      </c>
      <c r="E163" s="84" t="s">
        <v>396</v>
      </c>
      <c r="F163" s="84" t="s">
        <v>397</v>
      </c>
      <c r="G163" s="84" t="s">
        <v>198</v>
      </c>
      <c r="H163" s="85" t="s">
        <v>1062</v>
      </c>
      <c r="I163" s="86" t="s">
        <v>8</v>
      </c>
      <c r="J163" s="82">
        <v>43136</v>
      </c>
      <c r="K163" s="87">
        <v>43164</v>
      </c>
      <c r="L163" s="87">
        <v>43531</v>
      </c>
      <c r="M163" s="76">
        <f t="shared" si="5"/>
        <v>367</v>
      </c>
      <c r="N163" s="87">
        <v>43523</v>
      </c>
    </row>
    <row r="164" spans="2:14" x14ac:dyDescent="0.25">
      <c r="B164" s="64">
        <f t="shared" si="4"/>
        <v>2018</v>
      </c>
      <c r="C164" s="85" t="s">
        <v>398</v>
      </c>
      <c r="D164" s="81">
        <v>5000</v>
      </c>
      <c r="E164" s="80" t="s">
        <v>399</v>
      </c>
      <c r="F164" s="80" t="s">
        <v>558</v>
      </c>
      <c r="G164" s="80" t="s">
        <v>198</v>
      </c>
      <c r="H164" s="85" t="s">
        <v>1062</v>
      </c>
      <c r="I164" s="86" t="s">
        <v>8</v>
      </c>
      <c r="J164" s="82">
        <v>43136</v>
      </c>
      <c r="K164" s="87">
        <v>43222</v>
      </c>
      <c r="L164" s="87">
        <v>43826</v>
      </c>
      <c r="M164" s="76">
        <f t="shared" si="5"/>
        <v>604</v>
      </c>
      <c r="N164" s="87">
        <v>43788</v>
      </c>
    </row>
    <row r="165" spans="2:14" x14ac:dyDescent="0.25">
      <c r="B165" s="64">
        <f t="shared" si="4"/>
        <v>2018</v>
      </c>
      <c r="C165" s="80" t="s">
        <v>400</v>
      </c>
      <c r="D165" s="81">
        <v>5000</v>
      </c>
      <c r="E165" s="84" t="s">
        <v>401</v>
      </c>
      <c r="F165" s="84" t="s">
        <v>402</v>
      </c>
      <c r="G165" s="84" t="s">
        <v>242</v>
      </c>
      <c r="H165" s="85" t="s">
        <v>1062</v>
      </c>
      <c r="I165" s="86" t="s">
        <v>8</v>
      </c>
      <c r="J165" s="82">
        <v>43136</v>
      </c>
      <c r="K165" s="87">
        <v>43174</v>
      </c>
      <c r="L165" s="87">
        <v>43531</v>
      </c>
      <c r="M165" s="76">
        <f t="shared" si="5"/>
        <v>357</v>
      </c>
      <c r="N165" s="87"/>
    </row>
    <row r="166" spans="2:14" x14ac:dyDescent="0.25">
      <c r="B166" s="64">
        <f t="shared" si="4"/>
        <v>2018</v>
      </c>
      <c r="C166" s="85" t="s">
        <v>403</v>
      </c>
      <c r="D166" s="81">
        <v>3000</v>
      </c>
      <c r="E166" s="80" t="s">
        <v>404</v>
      </c>
      <c r="F166" s="80" t="s">
        <v>405</v>
      </c>
      <c r="G166" s="80" t="s">
        <v>406</v>
      </c>
      <c r="H166" s="85" t="s">
        <v>1062</v>
      </c>
      <c r="I166" s="86" t="s">
        <v>230</v>
      </c>
      <c r="J166" s="82">
        <v>43136</v>
      </c>
      <c r="K166" s="87">
        <v>43217</v>
      </c>
      <c r="L166" s="87"/>
      <c r="M166" s="76" t="str">
        <f t="shared" si="5"/>
        <v/>
      </c>
      <c r="N166" s="87">
        <v>43788</v>
      </c>
    </row>
    <row r="167" spans="2:14" x14ac:dyDescent="0.25">
      <c r="B167" s="64">
        <f t="shared" si="4"/>
        <v>2018</v>
      </c>
      <c r="C167" s="85" t="s">
        <v>407</v>
      </c>
      <c r="D167" s="81">
        <v>3000</v>
      </c>
      <c r="E167" s="80" t="s">
        <v>408</v>
      </c>
      <c r="F167" s="80" t="s">
        <v>409</v>
      </c>
      <c r="G167" s="80" t="s">
        <v>198</v>
      </c>
      <c r="H167" s="85" t="s">
        <v>1062</v>
      </c>
      <c r="I167" s="86" t="s">
        <v>230</v>
      </c>
      <c r="J167" s="82">
        <v>43136</v>
      </c>
      <c r="K167" s="87">
        <v>43217</v>
      </c>
      <c r="L167" s="87"/>
      <c r="M167" s="76" t="str">
        <f t="shared" si="5"/>
        <v/>
      </c>
      <c r="N167" s="87">
        <v>43791</v>
      </c>
    </row>
    <row r="168" spans="2:14" x14ac:dyDescent="0.25">
      <c r="B168" s="64">
        <f t="shared" si="4"/>
        <v>2018</v>
      </c>
      <c r="C168" s="85" t="s">
        <v>410</v>
      </c>
      <c r="D168" s="81">
        <v>3000</v>
      </c>
      <c r="E168" s="80" t="s">
        <v>411</v>
      </c>
      <c r="F168" s="80" t="s">
        <v>412</v>
      </c>
      <c r="G168" s="80" t="s">
        <v>198</v>
      </c>
      <c r="H168" s="85" t="s">
        <v>1062</v>
      </c>
      <c r="I168" s="86" t="s">
        <v>230</v>
      </c>
      <c r="J168" s="82">
        <v>43138</v>
      </c>
      <c r="K168" s="87">
        <v>43222</v>
      </c>
      <c r="L168" s="87"/>
      <c r="M168" s="76" t="str">
        <f t="shared" si="5"/>
        <v/>
      </c>
      <c r="N168" s="87">
        <v>43623</v>
      </c>
    </row>
    <row r="169" spans="2:14" x14ac:dyDescent="0.25">
      <c r="B169" s="64">
        <f t="shared" si="4"/>
        <v>2018</v>
      </c>
      <c r="C169" s="85" t="s">
        <v>413</v>
      </c>
      <c r="D169" s="81">
        <v>3000</v>
      </c>
      <c r="E169" s="80" t="s">
        <v>414</v>
      </c>
      <c r="F169" s="80" t="s">
        <v>415</v>
      </c>
      <c r="G169" s="80" t="s">
        <v>242</v>
      </c>
      <c r="H169" s="85" t="s">
        <v>1062</v>
      </c>
      <c r="I169" s="86" t="s">
        <v>8</v>
      </c>
      <c r="J169" s="82">
        <v>43136</v>
      </c>
      <c r="K169" s="87">
        <v>43174</v>
      </c>
      <c r="L169" s="87">
        <v>43531</v>
      </c>
      <c r="M169" s="76">
        <f t="shared" si="5"/>
        <v>357</v>
      </c>
      <c r="N169" s="87"/>
    </row>
    <row r="170" spans="2:14" x14ac:dyDescent="0.25">
      <c r="B170" s="64">
        <f t="shared" si="4"/>
        <v>2018</v>
      </c>
      <c r="C170" s="85" t="s">
        <v>111</v>
      </c>
      <c r="D170" s="81">
        <v>3000</v>
      </c>
      <c r="E170" s="80" t="s">
        <v>112</v>
      </c>
      <c r="F170" s="80" t="s">
        <v>416</v>
      </c>
      <c r="G170" s="80" t="s">
        <v>198</v>
      </c>
      <c r="H170" s="85" t="s">
        <v>1062</v>
      </c>
      <c r="I170" s="86" t="s">
        <v>230</v>
      </c>
      <c r="J170" s="82">
        <v>43136</v>
      </c>
      <c r="K170" s="87"/>
      <c r="L170" s="87"/>
      <c r="M170" s="76" t="str">
        <f t="shared" si="5"/>
        <v/>
      </c>
      <c r="N170" s="87"/>
    </row>
    <row r="171" spans="2:14" x14ac:dyDescent="0.25">
      <c r="B171" s="64">
        <f t="shared" si="4"/>
        <v>2018</v>
      </c>
      <c r="C171" s="85" t="s">
        <v>417</v>
      </c>
      <c r="D171" s="81">
        <v>3000</v>
      </c>
      <c r="E171" s="80" t="s">
        <v>384</v>
      </c>
      <c r="F171" s="80" t="s">
        <v>418</v>
      </c>
      <c r="G171" s="80" t="s">
        <v>145</v>
      </c>
      <c r="H171" s="85" t="s">
        <v>1062</v>
      </c>
      <c r="I171" s="86" t="s">
        <v>419</v>
      </c>
      <c r="J171" s="82">
        <v>43136</v>
      </c>
      <c r="K171" s="87"/>
      <c r="L171" s="87"/>
      <c r="M171" s="76" t="str">
        <f t="shared" si="5"/>
        <v/>
      </c>
      <c r="N171" s="87"/>
    </row>
    <row r="172" spans="2:14" x14ac:dyDescent="0.25">
      <c r="B172" s="64">
        <f t="shared" si="4"/>
        <v>2018</v>
      </c>
      <c r="C172" s="85" t="s">
        <v>420</v>
      </c>
      <c r="D172" s="81">
        <v>3000</v>
      </c>
      <c r="E172" s="84" t="s">
        <v>421</v>
      </c>
      <c r="F172" s="84" t="s">
        <v>422</v>
      </c>
      <c r="G172" s="84" t="s">
        <v>198</v>
      </c>
      <c r="H172" s="85" t="s">
        <v>1062</v>
      </c>
      <c r="I172" s="86" t="s">
        <v>8</v>
      </c>
      <c r="J172" s="82">
        <v>43283</v>
      </c>
      <c r="K172" s="87">
        <v>43173</v>
      </c>
      <c r="L172" s="87">
        <v>43553</v>
      </c>
      <c r="M172" s="76">
        <f t="shared" si="5"/>
        <v>380</v>
      </c>
      <c r="N172" s="87">
        <v>43517</v>
      </c>
    </row>
    <row r="173" spans="2:14" x14ac:dyDescent="0.25">
      <c r="B173" s="64">
        <f t="shared" si="4"/>
        <v>2018</v>
      </c>
      <c r="C173" s="85" t="s">
        <v>423</v>
      </c>
      <c r="D173" s="81">
        <v>3000</v>
      </c>
      <c r="E173" s="80" t="s">
        <v>424</v>
      </c>
      <c r="F173" s="80" t="s">
        <v>565</v>
      </c>
      <c r="G173" s="80" t="s">
        <v>486</v>
      </c>
      <c r="H173" s="85" t="s">
        <v>1062</v>
      </c>
      <c r="I173" s="86" t="s">
        <v>8</v>
      </c>
      <c r="J173" s="82">
        <v>43136</v>
      </c>
      <c r="K173" s="87">
        <v>43152</v>
      </c>
      <c r="L173" s="87">
        <v>43531</v>
      </c>
      <c r="M173" s="76">
        <f t="shared" si="5"/>
        <v>379</v>
      </c>
      <c r="N173" s="87"/>
    </row>
    <row r="174" spans="2:14" x14ac:dyDescent="0.25">
      <c r="B174" s="64">
        <f t="shared" si="4"/>
        <v>2018</v>
      </c>
      <c r="C174" s="85" t="s">
        <v>425</v>
      </c>
      <c r="D174" s="81">
        <v>3000</v>
      </c>
      <c r="E174" s="80" t="s">
        <v>426</v>
      </c>
      <c r="F174" s="80" t="s">
        <v>427</v>
      </c>
      <c r="G174" s="80" t="s">
        <v>198</v>
      </c>
      <c r="H174" s="85" t="s">
        <v>1062</v>
      </c>
      <c r="I174" s="86" t="s">
        <v>8</v>
      </c>
      <c r="J174" s="82">
        <v>43136</v>
      </c>
      <c r="K174" s="87">
        <v>43222</v>
      </c>
      <c r="L174" s="87">
        <v>43649</v>
      </c>
      <c r="M174" s="76">
        <f t="shared" si="5"/>
        <v>427</v>
      </c>
      <c r="N174" s="87">
        <v>43510</v>
      </c>
    </row>
    <row r="175" spans="2:14" x14ac:dyDescent="0.25">
      <c r="B175" s="64">
        <f t="shared" si="4"/>
        <v>2018</v>
      </c>
      <c r="C175" s="85" t="s">
        <v>332</v>
      </c>
      <c r="D175" s="81">
        <v>3000</v>
      </c>
      <c r="E175" s="80" t="s">
        <v>428</v>
      </c>
      <c r="F175" s="80" t="s">
        <v>429</v>
      </c>
      <c r="G175" s="80" t="s">
        <v>198</v>
      </c>
      <c r="H175" s="85" t="s">
        <v>1062</v>
      </c>
      <c r="I175" s="86" t="s">
        <v>8</v>
      </c>
      <c r="J175" s="82">
        <v>43136</v>
      </c>
      <c r="K175" s="87">
        <v>43215</v>
      </c>
      <c r="L175" s="87">
        <v>43543</v>
      </c>
      <c r="M175" s="76">
        <f t="shared" si="5"/>
        <v>328</v>
      </c>
      <c r="N175" s="87"/>
    </row>
    <row r="176" spans="2:14" x14ac:dyDescent="0.25">
      <c r="B176" s="64">
        <f t="shared" si="4"/>
        <v>2018</v>
      </c>
      <c r="C176" s="85" t="s">
        <v>430</v>
      </c>
      <c r="D176" s="81">
        <v>3000</v>
      </c>
      <c r="E176" s="80" t="s">
        <v>431</v>
      </c>
      <c r="F176" s="80" t="s">
        <v>566</v>
      </c>
      <c r="G176" s="80" t="s">
        <v>152</v>
      </c>
      <c r="H176" s="85" t="s">
        <v>1062</v>
      </c>
      <c r="I176" s="86" t="s">
        <v>230</v>
      </c>
      <c r="J176" s="82">
        <v>43136</v>
      </c>
      <c r="K176" s="87">
        <v>43217</v>
      </c>
      <c r="L176" s="87"/>
      <c r="M176" s="76" t="str">
        <f t="shared" si="5"/>
        <v/>
      </c>
      <c r="N176" s="87">
        <v>43177</v>
      </c>
    </row>
    <row r="177" spans="2:14" x14ac:dyDescent="0.25">
      <c r="B177" s="64">
        <f t="shared" si="4"/>
        <v>2018</v>
      </c>
      <c r="C177" s="85" t="s">
        <v>432</v>
      </c>
      <c r="D177" s="81">
        <v>3000</v>
      </c>
      <c r="E177" s="80" t="s">
        <v>433</v>
      </c>
      <c r="F177" s="80" t="s">
        <v>434</v>
      </c>
      <c r="G177" s="80" t="s">
        <v>162</v>
      </c>
      <c r="H177" s="85" t="s">
        <v>1062</v>
      </c>
      <c r="I177" s="86" t="s">
        <v>230</v>
      </c>
      <c r="J177" s="82">
        <v>43136</v>
      </c>
      <c r="K177" s="87">
        <v>43196</v>
      </c>
      <c r="L177" s="87">
        <v>43794</v>
      </c>
      <c r="M177" s="76">
        <f t="shared" si="5"/>
        <v>598</v>
      </c>
      <c r="N177" s="87">
        <v>43774</v>
      </c>
    </row>
    <row r="178" spans="2:14" x14ac:dyDescent="0.25">
      <c r="B178" s="64">
        <f t="shared" si="4"/>
        <v>2018</v>
      </c>
      <c r="C178" s="85" t="s">
        <v>435</v>
      </c>
      <c r="D178" s="81">
        <v>3000</v>
      </c>
      <c r="E178" s="80" t="s">
        <v>436</v>
      </c>
      <c r="F178" s="80" t="s">
        <v>437</v>
      </c>
      <c r="G178" s="80" t="s">
        <v>152</v>
      </c>
      <c r="H178" s="85" t="s">
        <v>1062</v>
      </c>
      <c r="I178" s="86" t="s">
        <v>8</v>
      </c>
      <c r="J178" s="82">
        <v>43136</v>
      </c>
      <c r="K178" s="87">
        <v>43222</v>
      </c>
      <c r="L178" s="87">
        <v>43544</v>
      </c>
      <c r="M178" s="76">
        <f t="shared" si="5"/>
        <v>322</v>
      </c>
      <c r="N178" s="87"/>
    </row>
    <row r="179" spans="2:14" x14ac:dyDescent="0.25">
      <c r="B179" s="64">
        <f t="shared" si="4"/>
        <v>2018</v>
      </c>
      <c r="C179" s="85" t="s">
        <v>438</v>
      </c>
      <c r="D179" s="81">
        <v>3000</v>
      </c>
      <c r="E179" s="80" t="s">
        <v>439</v>
      </c>
      <c r="F179" s="80" t="s">
        <v>559</v>
      </c>
      <c r="G179" s="80" t="s">
        <v>145</v>
      </c>
      <c r="H179" s="85" t="s">
        <v>1062</v>
      </c>
      <c r="I179" s="86" t="s">
        <v>8</v>
      </c>
      <c r="J179" s="82">
        <v>43136</v>
      </c>
      <c r="K179" s="87">
        <v>43166</v>
      </c>
      <c r="L179" s="87">
        <v>43532</v>
      </c>
      <c r="M179" s="76">
        <f t="shared" si="5"/>
        <v>366</v>
      </c>
      <c r="N179" s="87">
        <v>43612</v>
      </c>
    </row>
    <row r="180" spans="2:14" x14ac:dyDescent="0.25">
      <c r="B180" s="64">
        <f t="shared" si="4"/>
        <v>2018</v>
      </c>
      <c r="C180" s="85" t="s">
        <v>440</v>
      </c>
      <c r="D180" s="81">
        <v>3000</v>
      </c>
      <c r="E180" s="80" t="s">
        <v>441</v>
      </c>
      <c r="F180" s="80" t="s">
        <v>442</v>
      </c>
      <c r="G180" s="80" t="s">
        <v>145</v>
      </c>
      <c r="H180" s="85" t="s">
        <v>1062</v>
      </c>
      <c r="I180" s="86" t="s">
        <v>8</v>
      </c>
      <c r="J180" s="82">
        <v>43136</v>
      </c>
      <c r="K180" s="87">
        <v>43167</v>
      </c>
      <c r="L180" s="87">
        <v>43514</v>
      </c>
      <c r="M180" s="76">
        <f t="shared" si="5"/>
        <v>347</v>
      </c>
      <c r="N180" s="87"/>
    </row>
    <row r="181" spans="2:14" x14ac:dyDescent="0.25">
      <c r="B181" s="64">
        <f t="shared" si="4"/>
        <v>2018</v>
      </c>
      <c r="C181" s="85" t="s">
        <v>443</v>
      </c>
      <c r="D181" s="81">
        <v>3000</v>
      </c>
      <c r="E181" s="80" t="s">
        <v>444</v>
      </c>
      <c r="F181" s="80" t="s">
        <v>445</v>
      </c>
      <c r="G181" s="80" t="s">
        <v>198</v>
      </c>
      <c r="H181" s="85" t="s">
        <v>1062</v>
      </c>
      <c r="I181" s="86" t="s">
        <v>53</v>
      </c>
      <c r="J181" s="82">
        <v>43136</v>
      </c>
      <c r="K181" s="87" t="s">
        <v>560</v>
      </c>
      <c r="L181" s="87">
        <v>43270</v>
      </c>
      <c r="M181" s="76"/>
      <c r="N181" s="87">
        <v>43228</v>
      </c>
    </row>
    <row r="182" spans="2:14" x14ac:dyDescent="0.25">
      <c r="B182" s="64">
        <f t="shared" si="4"/>
        <v>2018</v>
      </c>
      <c r="C182" s="85" t="s">
        <v>446</v>
      </c>
      <c r="D182" s="81">
        <v>3000</v>
      </c>
      <c r="E182" s="80" t="s">
        <v>447</v>
      </c>
      <c r="F182" s="80" t="s">
        <v>448</v>
      </c>
      <c r="G182" s="80" t="s">
        <v>242</v>
      </c>
      <c r="H182" s="85" t="s">
        <v>1062</v>
      </c>
      <c r="I182" s="86" t="s">
        <v>8</v>
      </c>
      <c r="J182" s="82">
        <v>43136</v>
      </c>
      <c r="K182" s="87">
        <v>43209</v>
      </c>
      <c r="L182" s="87">
        <v>43648</v>
      </c>
      <c r="M182" s="76">
        <f t="shared" si="5"/>
        <v>439</v>
      </c>
      <c r="N182" s="87"/>
    </row>
    <row r="183" spans="2:14" x14ac:dyDescent="0.25">
      <c r="B183" s="64">
        <f t="shared" si="4"/>
        <v>2018</v>
      </c>
      <c r="C183" s="85" t="s">
        <v>449</v>
      </c>
      <c r="D183" s="81">
        <v>190000</v>
      </c>
      <c r="E183" s="85" t="s">
        <v>450</v>
      </c>
      <c r="F183" s="85" t="s">
        <v>451</v>
      </c>
      <c r="G183" s="85" t="s">
        <v>406</v>
      </c>
      <c r="H183" s="77" t="s">
        <v>1063</v>
      </c>
      <c r="I183" s="86" t="s">
        <v>230</v>
      </c>
      <c r="J183" s="82">
        <v>43160</v>
      </c>
      <c r="K183" s="87">
        <v>43236</v>
      </c>
      <c r="L183" s="87"/>
      <c r="M183" s="76" t="str">
        <f t="shared" si="5"/>
        <v/>
      </c>
      <c r="N183" s="87"/>
    </row>
    <row r="184" spans="2:14" x14ac:dyDescent="0.25">
      <c r="B184" s="64">
        <f t="shared" si="4"/>
        <v>2018</v>
      </c>
      <c r="C184" s="85" t="s">
        <v>449</v>
      </c>
      <c r="D184" s="81">
        <v>180000</v>
      </c>
      <c r="E184" s="90" t="s">
        <v>452</v>
      </c>
      <c r="F184" s="90" t="s">
        <v>189</v>
      </c>
      <c r="G184" s="90" t="s">
        <v>189</v>
      </c>
      <c r="H184" s="77" t="s">
        <v>1063</v>
      </c>
      <c r="I184" s="86" t="s">
        <v>230</v>
      </c>
      <c r="J184" s="82">
        <v>43368</v>
      </c>
      <c r="K184" s="87">
        <v>43417</v>
      </c>
      <c r="L184" s="87"/>
      <c r="M184" s="76" t="str">
        <f t="shared" si="5"/>
        <v/>
      </c>
      <c r="N184" s="87"/>
    </row>
    <row r="185" spans="2:14" x14ac:dyDescent="0.25">
      <c r="B185" s="64">
        <f t="shared" si="4"/>
        <v>2018</v>
      </c>
      <c r="C185" s="85" t="s">
        <v>453</v>
      </c>
      <c r="D185" s="81">
        <v>180000</v>
      </c>
      <c r="E185" s="80" t="s">
        <v>454</v>
      </c>
      <c r="F185" s="80" t="s">
        <v>455</v>
      </c>
      <c r="G185" s="80" t="s">
        <v>162</v>
      </c>
      <c r="H185" s="77" t="s">
        <v>1063</v>
      </c>
      <c r="I185" s="86" t="s">
        <v>230</v>
      </c>
      <c r="J185" s="82">
        <v>43369</v>
      </c>
      <c r="K185" s="87"/>
      <c r="L185" s="87"/>
      <c r="M185" s="76" t="str">
        <f t="shared" si="5"/>
        <v/>
      </c>
      <c r="N185" s="87"/>
    </row>
    <row r="186" spans="2:14" x14ac:dyDescent="0.25">
      <c r="B186" s="64">
        <f t="shared" si="4"/>
        <v>2018</v>
      </c>
      <c r="C186" s="85" t="s">
        <v>456</v>
      </c>
      <c r="D186" s="81">
        <v>140000</v>
      </c>
      <c r="E186" s="85" t="s">
        <v>457</v>
      </c>
      <c r="F186" s="85" t="s">
        <v>458</v>
      </c>
      <c r="G186" s="85" t="s">
        <v>162</v>
      </c>
      <c r="H186" s="77" t="s">
        <v>1063</v>
      </c>
      <c r="I186" s="86" t="s">
        <v>230</v>
      </c>
      <c r="J186" s="82">
        <v>43147</v>
      </c>
      <c r="K186" s="87">
        <v>43194</v>
      </c>
      <c r="L186" s="87"/>
      <c r="M186" s="76" t="str">
        <f t="shared" si="5"/>
        <v/>
      </c>
      <c r="N186" s="87"/>
    </row>
    <row r="187" spans="2:14" x14ac:dyDescent="0.25">
      <c r="B187" s="64">
        <f t="shared" si="4"/>
        <v>2018</v>
      </c>
      <c r="C187" s="85" t="s">
        <v>459</v>
      </c>
      <c r="D187" s="81">
        <v>120000</v>
      </c>
      <c r="E187" s="80" t="s">
        <v>460</v>
      </c>
      <c r="F187" s="80" t="s">
        <v>461</v>
      </c>
      <c r="G187" s="80" t="s">
        <v>198</v>
      </c>
      <c r="H187" s="77" t="s">
        <v>1063</v>
      </c>
      <c r="I187" s="86" t="s">
        <v>230</v>
      </c>
      <c r="J187" s="82">
        <v>43368</v>
      </c>
      <c r="K187" s="87">
        <v>43456</v>
      </c>
      <c r="L187" s="87"/>
      <c r="M187" s="76" t="str">
        <f t="shared" si="5"/>
        <v/>
      </c>
      <c r="N187" s="87"/>
    </row>
    <row r="188" spans="2:14" x14ac:dyDescent="0.25">
      <c r="B188" s="64">
        <f t="shared" si="4"/>
        <v>2018</v>
      </c>
      <c r="C188" s="85" t="s">
        <v>462</v>
      </c>
      <c r="D188" s="81">
        <v>120000</v>
      </c>
      <c r="E188" s="80" t="s">
        <v>463</v>
      </c>
      <c r="F188" s="80" t="s">
        <v>561</v>
      </c>
      <c r="G188" s="80" t="s">
        <v>198</v>
      </c>
      <c r="H188" s="77" t="s">
        <v>1063</v>
      </c>
      <c r="I188" s="86" t="s">
        <v>230</v>
      </c>
      <c r="J188" s="82">
        <v>43368</v>
      </c>
      <c r="K188" s="87">
        <v>43482</v>
      </c>
      <c r="L188" s="87"/>
      <c r="M188" s="76" t="str">
        <f t="shared" si="5"/>
        <v/>
      </c>
      <c r="N188" s="87"/>
    </row>
    <row r="189" spans="2:14" x14ac:dyDescent="0.25">
      <c r="B189" s="64">
        <f t="shared" si="4"/>
        <v>2018</v>
      </c>
      <c r="C189" s="85" t="s">
        <v>464</v>
      </c>
      <c r="D189" s="81">
        <v>90000</v>
      </c>
      <c r="E189" s="80" t="s">
        <v>465</v>
      </c>
      <c r="F189" s="80" t="s">
        <v>466</v>
      </c>
      <c r="G189" s="80" t="s">
        <v>152</v>
      </c>
      <c r="H189" s="77" t="s">
        <v>1063</v>
      </c>
      <c r="I189" s="86" t="s">
        <v>230</v>
      </c>
      <c r="J189" s="82">
        <v>43368</v>
      </c>
      <c r="K189" s="87">
        <v>43439</v>
      </c>
      <c r="L189" s="87"/>
      <c r="M189" s="76" t="str">
        <f t="shared" si="5"/>
        <v/>
      </c>
      <c r="N189" s="87"/>
    </row>
    <row r="190" spans="2:14" x14ac:dyDescent="0.25">
      <c r="B190" s="64">
        <f t="shared" si="4"/>
        <v>2018</v>
      </c>
      <c r="C190" s="85" t="s">
        <v>467</v>
      </c>
      <c r="D190" s="81">
        <v>90000</v>
      </c>
      <c r="E190" s="80" t="s">
        <v>468</v>
      </c>
      <c r="F190" s="80" t="s">
        <v>469</v>
      </c>
      <c r="G190" s="80" t="s">
        <v>198</v>
      </c>
      <c r="H190" s="77" t="s">
        <v>1063</v>
      </c>
      <c r="I190" s="86" t="s">
        <v>230</v>
      </c>
      <c r="J190" s="82">
        <v>43368</v>
      </c>
      <c r="K190" s="87">
        <v>43451</v>
      </c>
      <c r="L190" s="87"/>
      <c r="M190" s="76" t="str">
        <f t="shared" si="5"/>
        <v/>
      </c>
      <c r="N190" s="87"/>
    </row>
    <row r="191" spans="2:14" x14ac:dyDescent="0.25">
      <c r="B191" s="64">
        <f t="shared" si="4"/>
        <v>2018</v>
      </c>
      <c r="C191" s="85" t="s">
        <v>553</v>
      </c>
      <c r="D191" s="81">
        <v>90000</v>
      </c>
      <c r="E191" s="80" t="s">
        <v>470</v>
      </c>
      <c r="F191" s="80" t="s">
        <v>471</v>
      </c>
      <c r="G191" s="80" t="s">
        <v>198</v>
      </c>
      <c r="H191" s="77" t="s">
        <v>1063</v>
      </c>
      <c r="I191" s="86" t="s">
        <v>230</v>
      </c>
      <c r="J191" s="82">
        <v>43368</v>
      </c>
      <c r="K191" s="87">
        <v>43437</v>
      </c>
      <c r="L191" s="87"/>
      <c r="M191" s="76" t="str">
        <f t="shared" si="5"/>
        <v/>
      </c>
      <c r="N191" s="87"/>
    </row>
    <row r="192" spans="2:14" x14ac:dyDescent="0.25">
      <c r="B192" s="64">
        <f t="shared" si="4"/>
        <v>2018</v>
      </c>
      <c r="C192" s="85" t="s">
        <v>472</v>
      </c>
      <c r="D192" s="81">
        <v>90000</v>
      </c>
      <c r="E192" s="80" t="s">
        <v>473</v>
      </c>
      <c r="F192" s="80" t="s">
        <v>474</v>
      </c>
      <c r="G192" s="80" t="s">
        <v>198</v>
      </c>
      <c r="H192" s="77" t="s">
        <v>1063</v>
      </c>
      <c r="I192" s="86" t="s">
        <v>230</v>
      </c>
      <c r="J192" s="82">
        <v>43368</v>
      </c>
      <c r="K192" s="87">
        <v>43447</v>
      </c>
      <c r="L192" s="87"/>
      <c r="M192" s="76" t="str">
        <f t="shared" si="5"/>
        <v/>
      </c>
      <c r="N192" s="87"/>
    </row>
    <row r="193" spans="2:14" x14ac:dyDescent="0.25">
      <c r="B193" s="64">
        <f t="shared" si="4"/>
        <v>2018</v>
      </c>
      <c r="C193" s="85" t="s">
        <v>475</v>
      </c>
      <c r="D193" s="81">
        <v>80000</v>
      </c>
      <c r="E193" s="85" t="s">
        <v>476</v>
      </c>
      <c r="F193" s="85" t="s">
        <v>477</v>
      </c>
      <c r="G193" s="85" t="s">
        <v>198</v>
      </c>
      <c r="H193" s="77" t="s">
        <v>1063</v>
      </c>
      <c r="I193" s="86" t="s">
        <v>230</v>
      </c>
      <c r="J193" s="82">
        <v>43147</v>
      </c>
      <c r="K193" s="87">
        <v>43209</v>
      </c>
      <c r="L193" s="87"/>
      <c r="M193" s="76" t="str">
        <f t="shared" si="5"/>
        <v/>
      </c>
      <c r="N193" s="87"/>
    </row>
    <row r="194" spans="2:14" x14ac:dyDescent="0.25">
      <c r="B194" s="64">
        <f t="shared" si="4"/>
        <v>2018</v>
      </c>
      <c r="C194" s="85" t="s">
        <v>478</v>
      </c>
      <c r="D194" s="81">
        <v>80000</v>
      </c>
      <c r="E194" s="85" t="s">
        <v>479</v>
      </c>
      <c r="F194" s="85" t="s">
        <v>455</v>
      </c>
      <c r="G194" s="85" t="s">
        <v>162</v>
      </c>
      <c r="H194" s="77" t="s">
        <v>1063</v>
      </c>
      <c r="I194" s="86" t="s">
        <v>230</v>
      </c>
      <c r="J194" s="82">
        <v>43154</v>
      </c>
      <c r="K194" s="87">
        <v>43208</v>
      </c>
      <c r="L194" s="87"/>
      <c r="M194" s="76" t="str">
        <f t="shared" si="5"/>
        <v/>
      </c>
      <c r="N194" s="87">
        <v>43202</v>
      </c>
    </row>
    <row r="195" spans="2:14" x14ac:dyDescent="0.25">
      <c r="B195" s="64">
        <f t="shared" si="4"/>
        <v>2018</v>
      </c>
      <c r="C195" s="85" t="s">
        <v>480</v>
      </c>
      <c r="D195" s="81">
        <v>80000</v>
      </c>
      <c r="E195" s="85" t="s">
        <v>481</v>
      </c>
      <c r="F195" s="85" t="s">
        <v>482</v>
      </c>
      <c r="G195" s="85" t="s">
        <v>198</v>
      </c>
      <c r="H195" s="77" t="s">
        <v>1063</v>
      </c>
      <c r="I195" s="86" t="s">
        <v>230</v>
      </c>
      <c r="J195" s="82">
        <v>43164</v>
      </c>
      <c r="K195" s="87">
        <v>43284</v>
      </c>
      <c r="L195" s="87"/>
      <c r="M195" s="76" t="str">
        <f t="shared" si="5"/>
        <v/>
      </c>
      <c r="N195" s="87"/>
    </row>
    <row r="196" spans="2:14" x14ac:dyDescent="0.25">
      <c r="B196" s="64">
        <f t="shared" si="4"/>
        <v>2018</v>
      </c>
      <c r="C196" s="85" t="s">
        <v>483</v>
      </c>
      <c r="D196" s="81">
        <v>80000</v>
      </c>
      <c r="E196" s="85" t="s">
        <v>484</v>
      </c>
      <c r="F196" s="85" t="s">
        <v>485</v>
      </c>
      <c r="G196" s="85" t="s">
        <v>486</v>
      </c>
      <c r="H196" s="77" t="s">
        <v>1063</v>
      </c>
      <c r="I196" s="86" t="s">
        <v>230</v>
      </c>
      <c r="J196" s="82">
        <v>43161</v>
      </c>
      <c r="K196" s="87">
        <v>43248</v>
      </c>
      <c r="L196" s="87"/>
      <c r="M196" s="76" t="str">
        <f t="shared" si="5"/>
        <v/>
      </c>
      <c r="N196" s="87"/>
    </row>
    <row r="197" spans="2:14" x14ac:dyDescent="0.25">
      <c r="B197" s="64">
        <f t="shared" si="4"/>
        <v>2018</v>
      </c>
      <c r="C197" s="85" t="s">
        <v>487</v>
      </c>
      <c r="D197" s="81">
        <v>80000</v>
      </c>
      <c r="E197" s="85" t="s">
        <v>488</v>
      </c>
      <c r="F197" s="85" t="s">
        <v>489</v>
      </c>
      <c r="G197" s="85" t="s">
        <v>198</v>
      </c>
      <c r="H197" s="77" t="s">
        <v>1063</v>
      </c>
      <c r="I197" s="86" t="s">
        <v>230</v>
      </c>
      <c r="J197" s="82">
        <v>43164</v>
      </c>
      <c r="K197" s="87">
        <v>43238</v>
      </c>
      <c r="L197" s="87"/>
      <c r="M197" s="76" t="str">
        <f t="shared" si="5"/>
        <v/>
      </c>
      <c r="N197" s="87"/>
    </row>
    <row r="198" spans="2:14" x14ac:dyDescent="0.25">
      <c r="B198" s="64">
        <f t="shared" si="4"/>
        <v>2018</v>
      </c>
      <c r="C198" s="85" t="s">
        <v>490</v>
      </c>
      <c r="D198" s="81">
        <v>80000</v>
      </c>
      <c r="E198" s="85" t="s">
        <v>491</v>
      </c>
      <c r="F198" s="85" t="s">
        <v>492</v>
      </c>
      <c r="G198" s="85" t="s">
        <v>145</v>
      </c>
      <c r="H198" s="77" t="s">
        <v>1063</v>
      </c>
      <c r="I198" s="86" t="s">
        <v>230</v>
      </c>
      <c r="J198" s="82">
        <v>43165</v>
      </c>
      <c r="K198" s="87">
        <v>43241</v>
      </c>
      <c r="L198" s="87"/>
      <c r="M198" s="76" t="str">
        <f t="shared" si="5"/>
        <v/>
      </c>
      <c r="N198" s="87"/>
    </row>
    <row r="199" spans="2:14" ht="12.75" customHeight="1" x14ac:dyDescent="0.25">
      <c r="B199" s="64">
        <f t="shared" ref="B199:B262" si="6">YEAR(J199)</f>
        <v>2018</v>
      </c>
      <c r="C199" s="85" t="s">
        <v>493</v>
      </c>
      <c r="D199" s="81">
        <v>80000</v>
      </c>
      <c r="E199" s="85" t="s">
        <v>494</v>
      </c>
      <c r="F199" s="85" t="s">
        <v>554</v>
      </c>
      <c r="G199" s="85" t="s">
        <v>162</v>
      </c>
      <c r="H199" s="77" t="s">
        <v>1063</v>
      </c>
      <c r="I199" s="86" t="s">
        <v>230</v>
      </c>
      <c r="J199" s="82">
        <v>43165</v>
      </c>
      <c r="K199" s="87">
        <v>43229</v>
      </c>
      <c r="L199" s="87"/>
      <c r="M199" s="76" t="str">
        <f t="shared" ref="M199:M262" si="7">IF(ISBLANK(L199),"",L199-K199)</f>
        <v/>
      </c>
      <c r="N199" s="87"/>
    </row>
    <row r="200" spans="2:14" x14ac:dyDescent="0.25">
      <c r="B200" s="64">
        <f t="shared" si="6"/>
        <v>2018</v>
      </c>
      <c r="C200" s="85" t="s">
        <v>495</v>
      </c>
      <c r="D200" s="81">
        <v>80000</v>
      </c>
      <c r="E200" s="85" t="s">
        <v>496</v>
      </c>
      <c r="F200" s="85" t="s">
        <v>497</v>
      </c>
      <c r="G200" s="85" t="s">
        <v>162</v>
      </c>
      <c r="H200" s="77" t="s">
        <v>1063</v>
      </c>
      <c r="I200" s="86" t="s">
        <v>230</v>
      </c>
      <c r="J200" s="82">
        <v>43165</v>
      </c>
      <c r="K200" s="87">
        <v>43208</v>
      </c>
      <c r="L200" s="87"/>
      <c r="M200" s="76" t="str">
        <f t="shared" si="7"/>
        <v/>
      </c>
      <c r="N200" s="87"/>
    </row>
    <row r="201" spans="2:14" x14ac:dyDescent="0.25">
      <c r="B201" s="64">
        <f t="shared" si="6"/>
        <v>2018</v>
      </c>
      <c r="C201" s="85" t="s">
        <v>498</v>
      </c>
      <c r="D201" s="81">
        <v>80000</v>
      </c>
      <c r="E201" s="85" t="s">
        <v>499</v>
      </c>
      <c r="F201" s="80" t="s">
        <v>466</v>
      </c>
      <c r="G201" s="80" t="s">
        <v>152</v>
      </c>
      <c r="H201" s="77" t="s">
        <v>1063</v>
      </c>
      <c r="I201" s="86" t="s">
        <v>230</v>
      </c>
      <c r="J201" s="82">
        <v>43165</v>
      </c>
      <c r="K201" s="87">
        <v>43294</v>
      </c>
      <c r="L201" s="87"/>
      <c r="M201" s="76" t="str">
        <f t="shared" si="7"/>
        <v/>
      </c>
      <c r="N201" s="87">
        <v>43277</v>
      </c>
    </row>
    <row r="202" spans="2:14" x14ac:dyDescent="0.25">
      <c r="B202" s="64">
        <f t="shared" si="6"/>
        <v>2018</v>
      </c>
      <c r="C202" s="85" t="s">
        <v>500</v>
      </c>
      <c r="D202" s="81">
        <v>80000</v>
      </c>
      <c r="E202" s="85" t="s">
        <v>501</v>
      </c>
      <c r="F202" s="85" t="s">
        <v>502</v>
      </c>
      <c r="G202" s="85" t="s">
        <v>189</v>
      </c>
      <c r="H202" s="77" t="s">
        <v>1063</v>
      </c>
      <c r="I202" s="86" t="s">
        <v>230</v>
      </c>
      <c r="J202" s="82">
        <v>43159</v>
      </c>
      <c r="K202" s="87">
        <v>43250</v>
      </c>
      <c r="L202" s="87"/>
      <c r="M202" s="76" t="str">
        <f t="shared" si="7"/>
        <v/>
      </c>
      <c r="N202" s="87"/>
    </row>
    <row r="203" spans="2:14" x14ac:dyDescent="0.25">
      <c r="B203" s="64">
        <f t="shared" si="6"/>
        <v>2018</v>
      </c>
      <c r="C203" s="85" t="s">
        <v>503</v>
      </c>
      <c r="D203" s="81">
        <v>50000</v>
      </c>
      <c r="E203" s="80" t="s">
        <v>504</v>
      </c>
      <c r="F203" s="80" t="s">
        <v>505</v>
      </c>
      <c r="G203" s="80" t="s">
        <v>152</v>
      </c>
      <c r="H203" s="77" t="s">
        <v>1063</v>
      </c>
      <c r="I203" s="86" t="s">
        <v>230</v>
      </c>
      <c r="J203" s="82">
        <v>43368</v>
      </c>
      <c r="K203" s="87">
        <v>43418</v>
      </c>
      <c r="L203" s="87"/>
      <c r="M203" s="76" t="str">
        <f t="shared" si="7"/>
        <v/>
      </c>
      <c r="N203" s="87"/>
    </row>
    <row r="204" spans="2:14" x14ac:dyDescent="0.25">
      <c r="B204" s="64">
        <f t="shared" si="6"/>
        <v>2018</v>
      </c>
      <c r="C204" s="85" t="s">
        <v>506</v>
      </c>
      <c r="D204" s="81">
        <v>40000</v>
      </c>
      <c r="E204" s="83"/>
      <c r="F204" s="83"/>
      <c r="G204" s="75" t="s">
        <v>1047</v>
      </c>
      <c r="H204" s="77" t="s">
        <v>1063</v>
      </c>
      <c r="I204" s="86" t="s">
        <v>8</v>
      </c>
      <c r="J204" s="82">
        <v>43257</v>
      </c>
      <c r="K204" s="87"/>
      <c r="L204" s="87"/>
      <c r="M204" s="76" t="str">
        <f t="shared" si="7"/>
        <v/>
      </c>
      <c r="N204" s="87"/>
    </row>
    <row r="205" spans="2:14" x14ac:dyDescent="0.25">
      <c r="B205" s="64">
        <f t="shared" si="6"/>
        <v>2018</v>
      </c>
      <c r="C205" s="85" t="s">
        <v>507</v>
      </c>
      <c r="D205" s="81">
        <v>50000</v>
      </c>
      <c r="E205" s="80" t="s">
        <v>508</v>
      </c>
      <c r="F205" s="80" t="s">
        <v>509</v>
      </c>
      <c r="G205" s="80" t="s">
        <v>198</v>
      </c>
      <c r="H205" s="77" t="s">
        <v>1063</v>
      </c>
      <c r="I205" s="86" t="s">
        <v>230</v>
      </c>
      <c r="J205" s="82">
        <v>43368</v>
      </c>
      <c r="K205" s="87">
        <v>43409</v>
      </c>
      <c r="L205" s="87"/>
      <c r="M205" s="76" t="str">
        <f t="shared" si="7"/>
        <v/>
      </c>
      <c r="N205" s="87"/>
    </row>
    <row r="206" spans="2:14" x14ac:dyDescent="0.25">
      <c r="B206" s="64">
        <f t="shared" si="6"/>
        <v>2018</v>
      </c>
      <c r="C206" s="85" t="s">
        <v>510</v>
      </c>
      <c r="D206" s="81">
        <v>50000</v>
      </c>
      <c r="E206" s="80" t="s">
        <v>511</v>
      </c>
      <c r="F206" s="80" t="s">
        <v>512</v>
      </c>
      <c r="G206" s="80" t="s">
        <v>486</v>
      </c>
      <c r="H206" s="77" t="s">
        <v>1063</v>
      </c>
      <c r="I206" s="86" t="s">
        <v>230</v>
      </c>
      <c r="J206" s="82">
        <v>43368</v>
      </c>
      <c r="K206" s="87">
        <v>43430</v>
      </c>
      <c r="L206" s="87"/>
      <c r="M206" s="76" t="str">
        <f t="shared" si="7"/>
        <v/>
      </c>
      <c r="N206" s="87"/>
    </row>
    <row r="207" spans="2:14" x14ac:dyDescent="0.25">
      <c r="B207" s="64">
        <f t="shared" si="6"/>
        <v>2018</v>
      </c>
      <c r="C207" s="85" t="s">
        <v>513</v>
      </c>
      <c r="D207" s="81">
        <v>50000</v>
      </c>
      <c r="E207" s="80" t="s">
        <v>514</v>
      </c>
      <c r="F207" s="80" t="s">
        <v>515</v>
      </c>
      <c r="G207" s="80" t="s">
        <v>162</v>
      </c>
      <c r="H207" s="77" t="s">
        <v>1063</v>
      </c>
      <c r="I207" s="86" t="s">
        <v>230</v>
      </c>
      <c r="J207" s="82">
        <v>43368</v>
      </c>
      <c r="K207" s="87">
        <v>43455</v>
      </c>
      <c r="L207" s="87"/>
      <c r="M207" s="76" t="str">
        <f t="shared" si="7"/>
        <v/>
      </c>
      <c r="N207" s="87"/>
    </row>
    <row r="208" spans="2:14" x14ac:dyDescent="0.25">
      <c r="B208" s="64">
        <f t="shared" si="6"/>
        <v>2018</v>
      </c>
      <c r="C208" s="85" t="s">
        <v>516</v>
      </c>
      <c r="D208" s="81">
        <v>50000</v>
      </c>
      <c r="E208" s="80" t="s">
        <v>517</v>
      </c>
      <c r="F208" s="80" t="s">
        <v>518</v>
      </c>
      <c r="G208" s="80" t="s">
        <v>486</v>
      </c>
      <c r="H208" s="77" t="s">
        <v>1063</v>
      </c>
      <c r="I208" s="86" t="s">
        <v>230</v>
      </c>
      <c r="J208" s="82">
        <v>43368</v>
      </c>
      <c r="K208" s="87">
        <v>43444</v>
      </c>
      <c r="L208" s="87"/>
      <c r="M208" s="76" t="str">
        <f t="shared" si="7"/>
        <v/>
      </c>
      <c r="N208" s="87"/>
    </row>
    <row r="209" spans="2:14" x14ac:dyDescent="0.25">
      <c r="B209" s="64">
        <f t="shared" si="6"/>
        <v>2018</v>
      </c>
      <c r="C209" s="85" t="s">
        <v>519</v>
      </c>
      <c r="D209" s="81">
        <v>30000</v>
      </c>
      <c r="E209" s="80" t="s">
        <v>520</v>
      </c>
      <c r="F209" s="80" t="s">
        <v>521</v>
      </c>
      <c r="G209" s="80" t="s">
        <v>152</v>
      </c>
      <c r="H209" s="77" t="s">
        <v>1063</v>
      </c>
      <c r="I209" s="86" t="s">
        <v>230</v>
      </c>
      <c r="J209" s="82">
        <v>43368</v>
      </c>
      <c r="K209" s="87">
        <v>43487</v>
      </c>
      <c r="L209" s="87"/>
      <c r="M209" s="76" t="str">
        <f t="shared" si="7"/>
        <v/>
      </c>
      <c r="N209" s="87"/>
    </row>
    <row r="210" spans="2:14" x14ac:dyDescent="0.25">
      <c r="B210" s="64">
        <f t="shared" si="6"/>
        <v>2018</v>
      </c>
      <c r="C210" s="85" t="s">
        <v>522</v>
      </c>
      <c r="D210" s="81">
        <v>30000</v>
      </c>
      <c r="E210" s="80" t="s">
        <v>523</v>
      </c>
      <c r="F210" s="80" t="s">
        <v>152</v>
      </c>
      <c r="G210" s="80" t="s">
        <v>152</v>
      </c>
      <c r="H210" s="77" t="s">
        <v>1063</v>
      </c>
      <c r="I210" s="86" t="s">
        <v>230</v>
      </c>
      <c r="J210" s="82">
        <v>43368</v>
      </c>
      <c r="K210" s="87">
        <v>43473</v>
      </c>
      <c r="L210" s="87"/>
      <c r="M210" s="76" t="str">
        <f t="shared" si="7"/>
        <v/>
      </c>
      <c r="N210" s="87"/>
    </row>
    <row r="211" spans="2:14" x14ac:dyDescent="0.25">
      <c r="B211" s="64">
        <f t="shared" si="6"/>
        <v>2018</v>
      </c>
      <c r="C211" s="85" t="s">
        <v>524</v>
      </c>
      <c r="D211" s="81">
        <v>30000</v>
      </c>
      <c r="E211" s="80" t="s">
        <v>525</v>
      </c>
      <c r="F211" s="80" t="s">
        <v>526</v>
      </c>
      <c r="G211" s="80" t="s">
        <v>198</v>
      </c>
      <c r="H211" s="77" t="s">
        <v>1063</v>
      </c>
      <c r="I211" s="86" t="s">
        <v>230</v>
      </c>
      <c r="J211" s="82">
        <v>43368</v>
      </c>
      <c r="K211" s="87">
        <v>43444</v>
      </c>
      <c r="L211" s="87"/>
      <c r="M211" s="76" t="str">
        <f t="shared" si="7"/>
        <v/>
      </c>
      <c r="N211" s="87"/>
    </row>
    <row r="212" spans="2:14" x14ac:dyDescent="0.25">
      <c r="B212" s="64">
        <f t="shared" si="6"/>
        <v>2018</v>
      </c>
      <c r="C212" s="85" t="s">
        <v>555</v>
      </c>
      <c r="D212" s="81">
        <v>30000</v>
      </c>
      <c r="E212" s="80" t="s">
        <v>527</v>
      </c>
      <c r="F212" s="80" t="s">
        <v>528</v>
      </c>
      <c r="G212" s="80" t="s">
        <v>198</v>
      </c>
      <c r="H212" s="77" t="s">
        <v>1063</v>
      </c>
      <c r="I212" s="86" t="s">
        <v>230</v>
      </c>
      <c r="J212" s="82">
        <v>43368</v>
      </c>
      <c r="K212" s="87">
        <v>43418</v>
      </c>
      <c r="L212" s="87"/>
      <c r="M212" s="76" t="str">
        <f t="shared" si="7"/>
        <v/>
      </c>
      <c r="N212" s="87"/>
    </row>
    <row r="213" spans="2:14" x14ac:dyDescent="0.25">
      <c r="B213" s="64">
        <f t="shared" si="6"/>
        <v>2018</v>
      </c>
      <c r="C213" s="85" t="s">
        <v>529</v>
      </c>
      <c r="D213" s="81">
        <v>29420</v>
      </c>
      <c r="E213" s="85" t="s">
        <v>530</v>
      </c>
      <c r="F213" s="80" t="s">
        <v>531</v>
      </c>
      <c r="G213" s="80" t="s">
        <v>406</v>
      </c>
      <c r="H213" s="77" t="s">
        <v>1063</v>
      </c>
      <c r="I213" s="86" t="s">
        <v>230</v>
      </c>
      <c r="J213" s="82">
        <v>43165</v>
      </c>
      <c r="K213" s="87">
        <v>43202</v>
      </c>
      <c r="L213" s="87"/>
      <c r="M213" s="76" t="str">
        <f t="shared" si="7"/>
        <v/>
      </c>
      <c r="N213" s="87"/>
    </row>
    <row r="214" spans="2:14" x14ac:dyDescent="0.25">
      <c r="B214" s="64">
        <f t="shared" si="6"/>
        <v>2018</v>
      </c>
      <c r="C214" s="85" t="s">
        <v>532</v>
      </c>
      <c r="D214" s="81">
        <v>20000</v>
      </c>
      <c r="E214" s="85" t="s">
        <v>533</v>
      </c>
      <c r="F214" s="85" t="s">
        <v>534</v>
      </c>
      <c r="G214" s="85" t="s">
        <v>162</v>
      </c>
      <c r="H214" s="77" t="s">
        <v>1063</v>
      </c>
      <c r="I214" s="86" t="s">
        <v>230</v>
      </c>
      <c r="J214" s="82">
        <v>43159</v>
      </c>
      <c r="K214" s="87">
        <v>43203</v>
      </c>
      <c r="L214" s="87"/>
      <c r="M214" s="76" t="str">
        <f t="shared" si="7"/>
        <v/>
      </c>
      <c r="N214" s="87"/>
    </row>
    <row r="215" spans="2:14" x14ac:dyDescent="0.25">
      <c r="B215" s="64">
        <f t="shared" si="6"/>
        <v>2018</v>
      </c>
      <c r="C215" s="85" t="s">
        <v>535</v>
      </c>
      <c r="D215" s="81">
        <v>20000</v>
      </c>
      <c r="E215" s="85" t="s">
        <v>536</v>
      </c>
      <c r="F215" s="80" t="s">
        <v>537</v>
      </c>
      <c r="G215" s="80" t="s">
        <v>198</v>
      </c>
      <c r="H215" s="77" t="s">
        <v>1063</v>
      </c>
      <c r="I215" s="86" t="s">
        <v>230</v>
      </c>
      <c r="J215" s="82">
        <v>43159</v>
      </c>
      <c r="K215" s="87">
        <v>43225</v>
      </c>
      <c r="L215" s="87"/>
      <c r="M215" s="76" t="str">
        <f t="shared" si="7"/>
        <v/>
      </c>
      <c r="N215" s="87"/>
    </row>
    <row r="216" spans="2:14" x14ac:dyDescent="0.25">
      <c r="B216" s="64">
        <f t="shared" si="6"/>
        <v>2018</v>
      </c>
      <c r="C216" s="85" t="s">
        <v>538</v>
      </c>
      <c r="D216" s="81">
        <v>20000</v>
      </c>
      <c r="E216" s="85" t="s">
        <v>539</v>
      </c>
      <c r="F216" s="80" t="s">
        <v>540</v>
      </c>
      <c r="G216" s="80" t="s">
        <v>145</v>
      </c>
      <c r="H216" s="77" t="s">
        <v>1063</v>
      </c>
      <c r="I216" s="86" t="s">
        <v>230</v>
      </c>
      <c r="J216" s="82">
        <v>43160</v>
      </c>
      <c r="K216" s="87">
        <v>43248</v>
      </c>
      <c r="L216" s="87"/>
      <c r="M216" s="76" t="str">
        <f t="shared" si="7"/>
        <v/>
      </c>
      <c r="N216" s="87"/>
    </row>
    <row r="217" spans="2:14" x14ac:dyDescent="0.25">
      <c r="B217" s="64">
        <f t="shared" si="6"/>
        <v>2018</v>
      </c>
      <c r="C217" s="85" t="s">
        <v>541</v>
      </c>
      <c r="D217" s="81">
        <v>20000</v>
      </c>
      <c r="E217" s="85" t="s">
        <v>542</v>
      </c>
      <c r="F217" s="85" t="s">
        <v>562</v>
      </c>
      <c r="G217" s="85" t="s">
        <v>486</v>
      </c>
      <c r="H217" s="77" t="s">
        <v>1063</v>
      </c>
      <c r="I217" s="86" t="s">
        <v>230</v>
      </c>
      <c r="J217" s="82">
        <v>43164</v>
      </c>
      <c r="K217" s="87">
        <v>43287</v>
      </c>
      <c r="L217" s="87"/>
      <c r="M217" s="76" t="str">
        <f t="shared" si="7"/>
        <v/>
      </c>
      <c r="N217" s="87">
        <v>43277</v>
      </c>
    </row>
    <row r="218" spans="2:14" x14ac:dyDescent="0.25">
      <c r="B218" s="64">
        <f t="shared" si="6"/>
        <v>2018</v>
      </c>
      <c r="C218" s="85" t="s">
        <v>543</v>
      </c>
      <c r="D218" s="81">
        <v>20000</v>
      </c>
      <c r="E218" s="85" t="s">
        <v>544</v>
      </c>
      <c r="F218" s="85" t="s">
        <v>545</v>
      </c>
      <c r="G218" s="85" t="s">
        <v>486</v>
      </c>
      <c r="H218" s="77" t="s">
        <v>1063</v>
      </c>
      <c r="I218" s="86" t="s">
        <v>230</v>
      </c>
      <c r="J218" s="82">
        <v>43165</v>
      </c>
      <c r="K218" s="87">
        <v>43243</v>
      </c>
      <c r="L218" s="87"/>
      <c r="M218" s="76" t="str">
        <f t="shared" si="7"/>
        <v/>
      </c>
      <c r="N218" s="87"/>
    </row>
    <row r="219" spans="2:14" x14ac:dyDescent="0.25">
      <c r="B219" s="64">
        <f t="shared" si="6"/>
        <v>2018</v>
      </c>
      <c r="C219" s="85" t="s">
        <v>546</v>
      </c>
      <c r="D219" s="81">
        <v>20000</v>
      </c>
      <c r="E219" s="85" t="s">
        <v>547</v>
      </c>
      <c r="F219" s="85" t="s">
        <v>497</v>
      </c>
      <c r="G219" s="85" t="s">
        <v>162</v>
      </c>
      <c r="H219" s="77" t="s">
        <v>1063</v>
      </c>
      <c r="I219" s="86" t="s">
        <v>230</v>
      </c>
      <c r="J219" s="82">
        <v>43166</v>
      </c>
      <c r="K219" s="87">
        <v>43241</v>
      </c>
      <c r="L219" s="87"/>
      <c r="M219" s="76" t="str">
        <f t="shared" si="7"/>
        <v/>
      </c>
      <c r="N219" s="87"/>
    </row>
    <row r="220" spans="2:14" x14ac:dyDescent="0.25">
      <c r="B220" s="64">
        <f t="shared" si="6"/>
        <v>2018</v>
      </c>
      <c r="C220" s="85" t="s">
        <v>548</v>
      </c>
      <c r="D220" s="81">
        <v>20000</v>
      </c>
      <c r="E220" s="85" t="s">
        <v>549</v>
      </c>
      <c r="F220" s="85" t="s">
        <v>550</v>
      </c>
      <c r="G220" s="85" t="s">
        <v>486</v>
      </c>
      <c r="H220" s="77" t="s">
        <v>1063</v>
      </c>
      <c r="I220" s="86" t="s">
        <v>230</v>
      </c>
      <c r="J220" s="82">
        <v>43168</v>
      </c>
      <c r="K220" s="87">
        <v>43248</v>
      </c>
      <c r="L220" s="87"/>
      <c r="M220" s="76" t="str">
        <f t="shared" si="7"/>
        <v/>
      </c>
      <c r="N220" s="87"/>
    </row>
    <row r="221" spans="2:14" x14ac:dyDescent="0.25">
      <c r="B221" s="127">
        <f t="shared" si="6"/>
        <v>2018</v>
      </c>
      <c r="C221" s="128" t="s">
        <v>551</v>
      </c>
      <c r="D221" s="129">
        <v>20000</v>
      </c>
      <c r="E221" s="128" t="s">
        <v>520</v>
      </c>
      <c r="F221" s="128" t="s">
        <v>552</v>
      </c>
      <c r="G221" s="128" t="s">
        <v>198</v>
      </c>
      <c r="H221" s="130" t="s">
        <v>1063</v>
      </c>
      <c r="I221" s="131" t="s">
        <v>230</v>
      </c>
      <c r="J221" s="132">
        <v>43168</v>
      </c>
      <c r="K221" s="133">
        <v>43248</v>
      </c>
      <c r="L221" s="133"/>
      <c r="M221" s="134" t="str">
        <f t="shared" si="7"/>
        <v/>
      </c>
      <c r="N221" s="133"/>
    </row>
    <row r="222" spans="2:14" x14ac:dyDescent="0.25">
      <c r="B222" s="64">
        <f t="shared" si="6"/>
        <v>2019</v>
      </c>
      <c r="C222" s="65" t="s">
        <v>573</v>
      </c>
      <c r="D222" s="91">
        <v>100000</v>
      </c>
      <c r="E222" s="65" t="s">
        <v>574</v>
      </c>
      <c r="F222" s="65" t="s">
        <v>455</v>
      </c>
      <c r="G222" s="65" t="s">
        <v>162</v>
      </c>
      <c r="H222" s="77" t="s">
        <v>1063</v>
      </c>
      <c r="I222" s="65" t="s">
        <v>575</v>
      </c>
      <c r="J222" s="92">
        <v>43479</v>
      </c>
      <c r="K222" s="87">
        <v>43550</v>
      </c>
      <c r="L222" s="87"/>
      <c r="M222" s="76" t="str">
        <f t="shared" si="7"/>
        <v/>
      </c>
      <c r="N222" s="87"/>
    </row>
    <row r="223" spans="2:14" x14ac:dyDescent="0.25">
      <c r="B223" s="64">
        <f t="shared" si="6"/>
        <v>2019</v>
      </c>
      <c r="C223" s="65" t="s">
        <v>490</v>
      </c>
      <c r="D223" s="91">
        <v>100000</v>
      </c>
      <c r="E223" s="65" t="s">
        <v>576</v>
      </c>
      <c r="F223" s="65" t="s">
        <v>577</v>
      </c>
      <c r="G223" s="65" t="s">
        <v>152</v>
      </c>
      <c r="H223" s="77" t="s">
        <v>1063</v>
      </c>
      <c r="I223" s="65" t="s">
        <v>575</v>
      </c>
      <c r="J223" s="92">
        <v>43479</v>
      </c>
      <c r="K223" s="87">
        <v>43567</v>
      </c>
      <c r="L223" s="87"/>
      <c r="M223" s="76" t="str">
        <f t="shared" si="7"/>
        <v/>
      </c>
      <c r="N223" s="87"/>
    </row>
    <row r="224" spans="2:14" x14ac:dyDescent="0.25">
      <c r="B224" s="64">
        <f t="shared" si="6"/>
        <v>2019</v>
      </c>
      <c r="C224" s="65" t="s">
        <v>578</v>
      </c>
      <c r="D224" s="91">
        <v>100000</v>
      </c>
      <c r="E224" s="65" t="s">
        <v>579</v>
      </c>
      <c r="F224" s="65" t="s">
        <v>505</v>
      </c>
      <c r="G224" s="65" t="s">
        <v>152</v>
      </c>
      <c r="H224" s="77" t="s">
        <v>1063</v>
      </c>
      <c r="I224" s="65" t="s">
        <v>575</v>
      </c>
      <c r="J224" s="92">
        <v>43481</v>
      </c>
      <c r="K224" s="87">
        <v>43544</v>
      </c>
      <c r="L224" s="87"/>
      <c r="M224" s="76" t="str">
        <f t="shared" si="7"/>
        <v/>
      </c>
      <c r="N224" s="87"/>
    </row>
    <row r="225" spans="2:14" x14ac:dyDescent="0.25">
      <c r="B225" s="64">
        <f t="shared" si="6"/>
        <v>2019</v>
      </c>
      <c r="C225" s="65" t="s">
        <v>580</v>
      </c>
      <c r="D225" s="91">
        <v>50000</v>
      </c>
      <c r="E225" s="65" t="s">
        <v>581</v>
      </c>
      <c r="F225" s="65" t="s">
        <v>455</v>
      </c>
      <c r="G225" s="65" t="s">
        <v>162</v>
      </c>
      <c r="H225" s="77" t="s">
        <v>1063</v>
      </c>
      <c r="I225" s="65" t="s">
        <v>575</v>
      </c>
      <c r="J225" s="92">
        <v>43480</v>
      </c>
      <c r="K225" s="87">
        <v>43536</v>
      </c>
      <c r="L225" s="87"/>
      <c r="M225" s="76" t="str">
        <f t="shared" si="7"/>
        <v/>
      </c>
      <c r="N225" s="87"/>
    </row>
    <row r="226" spans="2:14" x14ac:dyDescent="0.25">
      <c r="B226" s="64">
        <f t="shared" si="6"/>
        <v>2019</v>
      </c>
      <c r="C226" s="65" t="s">
        <v>171</v>
      </c>
      <c r="D226" s="91">
        <v>50000</v>
      </c>
      <c r="E226" s="65" t="s">
        <v>582</v>
      </c>
      <c r="F226" s="65" t="s">
        <v>583</v>
      </c>
      <c r="G226" s="65" t="s">
        <v>152</v>
      </c>
      <c r="H226" s="77" t="s">
        <v>1063</v>
      </c>
      <c r="I226" s="65" t="s">
        <v>575</v>
      </c>
      <c r="J226" s="92">
        <v>43479</v>
      </c>
      <c r="K226" s="87">
        <v>43549</v>
      </c>
      <c r="L226" s="87"/>
      <c r="M226" s="76" t="str">
        <f t="shared" si="7"/>
        <v/>
      </c>
      <c r="N226" s="87"/>
    </row>
    <row r="227" spans="2:14" x14ac:dyDescent="0.25">
      <c r="B227" s="64">
        <f t="shared" si="6"/>
        <v>2019</v>
      </c>
      <c r="C227" s="65" t="s">
        <v>584</v>
      </c>
      <c r="D227" s="91">
        <v>50000</v>
      </c>
      <c r="E227" s="65" t="s">
        <v>585</v>
      </c>
      <c r="F227" s="65" t="s">
        <v>1048</v>
      </c>
      <c r="G227" s="65" t="s">
        <v>486</v>
      </c>
      <c r="H227" s="77" t="s">
        <v>1063</v>
      </c>
      <c r="I227" s="65" t="s">
        <v>575</v>
      </c>
      <c r="J227" s="92">
        <v>43480</v>
      </c>
      <c r="K227" s="87"/>
      <c r="L227" s="87"/>
      <c r="M227" s="76" t="str">
        <f t="shared" si="7"/>
        <v/>
      </c>
      <c r="N227" s="87"/>
    </row>
    <row r="228" spans="2:14" x14ac:dyDescent="0.25">
      <c r="B228" s="64">
        <f t="shared" si="6"/>
        <v>2019</v>
      </c>
      <c r="C228" s="65" t="s">
        <v>586</v>
      </c>
      <c r="D228" s="91">
        <v>50000</v>
      </c>
      <c r="E228" s="65" t="s">
        <v>473</v>
      </c>
      <c r="F228" s="65" t="s">
        <v>474</v>
      </c>
      <c r="G228" s="65" t="s">
        <v>198</v>
      </c>
      <c r="H228" s="77" t="s">
        <v>1063</v>
      </c>
      <c r="I228" s="65" t="s">
        <v>575</v>
      </c>
      <c r="J228" s="92">
        <v>43481</v>
      </c>
      <c r="K228" s="87">
        <v>43535</v>
      </c>
      <c r="L228" s="87"/>
      <c r="M228" s="76" t="str">
        <f t="shared" si="7"/>
        <v/>
      </c>
      <c r="N228" s="87"/>
    </row>
    <row r="229" spans="2:14" x14ac:dyDescent="0.25">
      <c r="B229" s="64">
        <f t="shared" si="6"/>
        <v>2019</v>
      </c>
      <c r="C229" s="65" t="s">
        <v>587</v>
      </c>
      <c r="D229" s="91">
        <v>50000</v>
      </c>
      <c r="E229" s="65" t="s">
        <v>588</v>
      </c>
      <c r="F229" s="65" t="s">
        <v>589</v>
      </c>
      <c r="G229" s="65" t="s">
        <v>242</v>
      </c>
      <c r="H229" s="77" t="s">
        <v>1063</v>
      </c>
      <c r="I229" s="65" t="s">
        <v>575</v>
      </c>
      <c r="J229" s="92">
        <v>43481</v>
      </c>
      <c r="K229" s="87">
        <v>43570</v>
      </c>
      <c r="L229" s="87"/>
      <c r="M229" s="76" t="str">
        <f t="shared" si="7"/>
        <v/>
      </c>
      <c r="N229" s="87"/>
    </row>
    <row r="230" spans="2:14" x14ac:dyDescent="0.25">
      <c r="B230" s="64">
        <f t="shared" si="6"/>
        <v>2019</v>
      </c>
      <c r="C230" s="65" t="s">
        <v>590</v>
      </c>
      <c r="D230" s="91">
        <v>50000</v>
      </c>
      <c r="E230" s="65" t="s">
        <v>591</v>
      </c>
      <c r="F230" s="65" t="s">
        <v>537</v>
      </c>
      <c r="G230" s="65" t="s">
        <v>198</v>
      </c>
      <c r="H230" s="77" t="s">
        <v>1063</v>
      </c>
      <c r="I230" s="65" t="s">
        <v>575</v>
      </c>
      <c r="J230" s="92">
        <v>43480</v>
      </c>
      <c r="K230" s="87">
        <v>43559</v>
      </c>
      <c r="L230" s="87"/>
      <c r="M230" s="76" t="str">
        <f t="shared" si="7"/>
        <v/>
      </c>
      <c r="N230" s="87"/>
    </row>
    <row r="231" spans="2:14" x14ac:dyDescent="0.25">
      <c r="B231" s="64">
        <f t="shared" si="6"/>
        <v>2019</v>
      </c>
      <c r="C231" s="65" t="s">
        <v>592</v>
      </c>
      <c r="D231" s="91">
        <v>50000</v>
      </c>
      <c r="E231" s="65" t="s">
        <v>593</v>
      </c>
      <c r="F231" s="65" t="s">
        <v>594</v>
      </c>
      <c r="G231" s="65" t="s">
        <v>198</v>
      </c>
      <c r="H231" s="77" t="s">
        <v>1063</v>
      </c>
      <c r="I231" s="65" t="s">
        <v>575</v>
      </c>
      <c r="J231" s="92">
        <v>43480</v>
      </c>
      <c r="K231" s="87">
        <v>43578</v>
      </c>
      <c r="L231" s="87"/>
      <c r="M231" s="76" t="str">
        <f t="shared" si="7"/>
        <v/>
      </c>
      <c r="N231" s="87"/>
    </row>
    <row r="232" spans="2:14" x14ac:dyDescent="0.25">
      <c r="B232" s="64">
        <f t="shared" si="6"/>
        <v>2019</v>
      </c>
      <c r="C232" s="65" t="s">
        <v>595</v>
      </c>
      <c r="D232" s="91">
        <v>50000</v>
      </c>
      <c r="E232" s="65" t="s">
        <v>596</v>
      </c>
      <c r="F232" s="65" t="s">
        <v>597</v>
      </c>
      <c r="G232" s="65" t="s">
        <v>486</v>
      </c>
      <c r="H232" s="77" t="s">
        <v>1063</v>
      </c>
      <c r="I232" s="65" t="s">
        <v>575</v>
      </c>
      <c r="J232" s="92">
        <v>43480</v>
      </c>
      <c r="K232" s="87">
        <v>43541</v>
      </c>
      <c r="L232" s="87"/>
      <c r="M232" s="76" t="str">
        <f t="shared" si="7"/>
        <v/>
      </c>
      <c r="N232" s="87"/>
    </row>
    <row r="233" spans="2:14" x14ac:dyDescent="0.25">
      <c r="B233" s="64">
        <f t="shared" si="6"/>
        <v>2019</v>
      </c>
      <c r="C233" s="65" t="s">
        <v>598</v>
      </c>
      <c r="D233" s="91">
        <v>25000</v>
      </c>
      <c r="E233" s="65" t="s">
        <v>599</v>
      </c>
      <c r="F233" s="65" t="s">
        <v>600</v>
      </c>
      <c r="G233" s="65" t="s">
        <v>406</v>
      </c>
      <c r="H233" s="77" t="s">
        <v>1063</v>
      </c>
      <c r="I233" s="65" t="s">
        <v>575</v>
      </c>
      <c r="J233" s="92">
        <v>43480</v>
      </c>
      <c r="K233" s="87">
        <v>43507</v>
      </c>
      <c r="L233" s="87"/>
      <c r="M233" s="76" t="str">
        <f t="shared" si="7"/>
        <v/>
      </c>
      <c r="N233" s="87"/>
    </row>
    <row r="234" spans="2:14" x14ac:dyDescent="0.25">
      <c r="B234" s="64">
        <f t="shared" si="6"/>
        <v>2019</v>
      </c>
      <c r="C234" s="65" t="s">
        <v>601</v>
      </c>
      <c r="D234" s="91">
        <v>25000</v>
      </c>
      <c r="E234" s="65" t="s">
        <v>602</v>
      </c>
      <c r="F234" s="65" t="s">
        <v>603</v>
      </c>
      <c r="G234" s="65" t="s">
        <v>486</v>
      </c>
      <c r="H234" s="77" t="s">
        <v>1063</v>
      </c>
      <c r="I234" s="65" t="s">
        <v>575</v>
      </c>
      <c r="J234" s="92">
        <v>43542</v>
      </c>
      <c r="K234" s="87">
        <v>43671</v>
      </c>
      <c r="L234" s="87"/>
      <c r="M234" s="76" t="str">
        <f t="shared" si="7"/>
        <v/>
      </c>
      <c r="N234" s="87"/>
    </row>
    <row r="235" spans="2:14" x14ac:dyDescent="0.25">
      <c r="B235" s="64">
        <f t="shared" si="6"/>
        <v>2019</v>
      </c>
      <c r="C235" s="65" t="s">
        <v>604</v>
      </c>
      <c r="D235" s="91">
        <v>25000</v>
      </c>
      <c r="E235" s="65" t="s">
        <v>605</v>
      </c>
      <c r="F235" s="65" t="s">
        <v>606</v>
      </c>
      <c r="G235" s="65" t="s">
        <v>198</v>
      </c>
      <c r="H235" s="77" t="s">
        <v>1063</v>
      </c>
      <c r="I235" s="65" t="s">
        <v>575</v>
      </c>
      <c r="J235" s="92">
        <v>43480</v>
      </c>
      <c r="K235" s="87"/>
      <c r="L235" s="87"/>
      <c r="M235" s="76" t="str">
        <f t="shared" si="7"/>
        <v/>
      </c>
      <c r="N235" s="87"/>
    </row>
    <row r="236" spans="2:14" x14ac:dyDescent="0.25">
      <c r="B236" s="64">
        <f t="shared" si="6"/>
        <v>2019</v>
      </c>
      <c r="C236" s="65" t="s">
        <v>524</v>
      </c>
      <c r="D236" s="91">
        <v>25000</v>
      </c>
      <c r="E236" s="65" t="s">
        <v>525</v>
      </c>
      <c r="F236" s="65" t="s">
        <v>607</v>
      </c>
      <c r="G236" s="65" t="s">
        <v>198</v>
      </c>
      <c r="H236" s="77" t="s">
        <v>1063</v>
      </c>
      <c r="I236" s="65" t="s">
        <v>575</v>
      </c>
      <c r="J236" s="92">
        <v>43479</v>
      </c>
      <c r="K236" s="87">
        <v>43538</v>
      </c>
      <c r="L236" s="87"/>
      <c r="M236" s="76" t="str">
        <f t="shared" si="7"/>
        <v/>
      </c>
      <c r="N236" s="87"/>
    </row>
    <row r="237" spans="2:14" x14ac:dyDescent="0.25">
      <c r="B237" s="64">
        <f t="shared" si="6"/>
        <v>2019</v>
      </c>
      <c r="C237" s="65" t="s">
        <v>608</v>
      </c>
      <c r="D237" s="91">
        <v>25000</v>
      </c>
      <c r="E237" s="65" t="s">
        <v>533</v>
      </c>
      <c r="F237" s="65" t="s">
        <v>534</v>
      </c>
      <c r="G237" s="65" t="s">
        <v>162</v>
      </c>
      <c r="H237" s="77" t="s">
        <v>1063</v>
      </c>
      <c r="I237" s="65" t="s">
        <v>575</v>
      </c>
      <c r="J237" s="92">
        <v>43479</v>
      </c>
      <c r="K237" s="87">
        <v>43564</v>
      </c>
      <c r="L237" s="87"/>
      <c r="M237" s="76" t="str">
        <f t="shared" si="7"/>
        <v/>
      </c>
      <c r="N237" s="87"/>
    </row>
    <row r="238" spans="2:14" x14ac:dyDescent="0.25">
      <c r="B238" s="64">
        <f t="shared" si="6"/>
        <v>2019</v>
      </c>
      <c r="C238" s="65" t="s">
        <v>609</v>
      </c>
      <c r="D238" s="91">
        <v>25000</v>
      </c>
      <c r="E238" s="65" t="s">
        <v>610</v>
      </c>
      <c r="F238" s="65" t="s">
        <v>611</v>
      </c>
      <c r="G238" s="65" t="s">
        <v>486</v>
      </c>
      <c r="H238" s="77" t="s">
        <v>1063</v>
      </c>
      <c r="I238" s="65" t="s">
        <v>575</v>
      </c>
      <c r="J238" s="92">
        <v>43480</v>
      </c>
      <c r="K238" s="87">
        <v>43608</v>
      </c>
      <c r="L238" s="87"/>
      <c r="M238" s="76" t="str">
        <f t="shared" si="7"/>
        <v/>
      </c>
      <c r="N238" s="87"/>
    </row>
    <row r="239" spans="2:14" x14ac:dyDescent="0.25">
      <c r="B239" s="64">
        <f t="shared" si="6"/>
        <v>2019</v>
      </c>
      <c r="C239" s="65" t="s">
        <v>612</v>
      </c>
      <c r="D239" s="91">
        <v>25000</v>
      </c>
      <c r="E239" s="65" t="s">
        <v>544</v>
      </c>
      <c r="F239" s="65" t="s">
        <v>613</v>
      </c>
      <c r="G239" s="65" t="s">
        <v>406</v>
      </c>
      <c r="H239" s="77" t="s">
        <v>1063</v>
      </c>
      <c r="I239" s="65" t="s">
        <v>575</v>
      </c>
      <c r="J239" s="92">
        <v>43480</v>
      </c>
      <c r="K239" s="87">
        <v>43546</v>
      </c>
      <c r="L239" s="87"/>
      <c r="M239" s="76" t="str">
        <f t="shared" si="7"/>
        <v/>
      </c>
      <c r="N239" s="87"/>
    </row>
    <row r="240" spans="2:14" x14ac:dyDescent="0.25">
      <c r="B240" s="64">
        <f t="shared" si="6"/>
        <v>2019</v>
      </c>
      <c r="C240" s="65" t="s">
        <v>614</v>
      </c>
      <c r="D240" s="91">
        <v>25000</v>
      </c>
      <c r="E240" s="65" t="s">
        <v>615</v>
      </c>
      <c r="F240" s="65" t="s">
        <v>492</v>
      </c>
      <c r="G240" s="65" t="s">
        <v>145</v>
      </c>
      <c r="H240" s="77" t="s">
        <v>1063</v>
      </c>
      <c r="I240" s="65" t="s">
        <v>575</v>
      </c>
      <c r="J240" s="92">
        <v>43480</v>
      </c>
      <c r="K240" s="87">
        <v>43552</v>
      </c>
      <c r="L240" s="87"/>
      <c r="M240" s="76" t="str">
        <f t="shared" si="7"/>
        <v/>
      </c>
      <c r="N240" s="87"/>
    </row>
    <row r="241" spans="2:14" x14ac:dyDescent="0.25">
      <c r="B241" s="64">
        <f t="shared" si="6"/>
        <v>2019</v>
      </c>
      <c r="C241" s="65" t="s">
        <v>616</v>
      </c>
      <c r="D241" s="91">
        <v>25000</v>
      </c>
      <c r="E241" s="65" t="s">
        <v>617</v>
      </c>
      <c r="F241" s="65" t="s">
        <v>618</v>
      </c>
      <c r="G241" s="65" t="s">
        <v>162</v>
      </c>
      <c r="H241" s="77" t="s">
        <v>1063</v>
      </c>
      <c r="I241" s="65" t="s">
        <v>575</v>
      </c>
      <c r="J241" s="92">
        <v>43481</v>
      </c>
      <c r="K241" s="87">
        <v>43546</v>
      </c>
      <c r="L241" s="87"/>
      <c r="M241" s="76" t="str">
        <f t="shared" si="7"/>
        <v/>
      </c>
      <c r="N241" s="87"/>
    </row>
    <row r="242" spans="2:14" x14ac:dyDescent="0.25">
      <c r="B242" s="64">
        <f t="shared" si="6"/>
        <v>2019</v>
      </c>
      <c r="C242" s="65" t="s">
        <v>619</v>
      </c>
      <c r="D242" s="91">
        <v>25000</v>
      </c>
      <c r="E242" s="65" t="s">
        <v>620</v>
      </c>
      <c r="F242" s="65" t="s">
        <v>621</v>
      </c>
      <c r="G242" s="65" t="s">
        <v>198</v>
      </c>
      <c r="H242" s="77" t="s">
        <v>1063</v>
      </c>
      <c r="I242" s="65" t="s">
        <v>575</v>
      </c>
      <c r="J242" s="92">
        <v>43481</v>
      </c>
      <c r="K242" s="87">
        <v>43556</v>
      </c>
      <c r="L242" s="87"/>
      <c r="M242" s="76" t="str">
        <f t="shared" si="7"/>
        <v/>
      </c>
      <c r="N242" s="87"/>
    </row>
    <row r="243" spans="2:14" x14ac:dyDescent="0.25">
      <c r="B243" s="64">
        <f t="shared" si="6"/>
        <v>2019</v>
      </c>
      <c r="C243" s="65" t="s">
        <v>622</v>
      </c>
      <c r="D243" s="91">
        <v>25000</v>
      </c>
      <c r="E243" s="65" t="s">
        <v>623</v>
      </c>
      <c r="F243" s="65" t="s">
        <v>624</v>
      </c>
      <c r="G243" s="65" t="s">
        <v>198</v>
      </c>
      <c r="H243" s="77" t="s">
        <v>1063</v>
      </c>
      <c r="I243" s="65" t="s">
        <v>575</v>
      </c>
      <c r="J243" s="92">
        <v>43481</v>
      </c>
      <c r="K243" s="87"/>
      <c r="L243" s="87"/>
      <c r="M243" s="76" t="str">
        <f t="shared" si="7"/>
        <v/>
      </c>
      <c r="N243" s="87"/>
    </row>
    <row r="244" spans="2:14" x14ac:dyDescent="0.25">
      <c r="B244" s="64">
        <f t="shared" si="6"/>
        <v>2019</v>
      </c>
      <c r="C244" s="65" t="s">
        <v>625</v>
      </c>
      <c r="D244" s="91">
        <v>25000</v>
      </c>
      <c r="E244" s="65" t="s">
        <v>520</v>
      </c>
      <c r="F244" s="65" t="s">
        <v>626</v>
      </c>
      <c r="G244" s="65" t="s">
        <v>198</v>
      </c>
      <c r="H244" s="77" t="s">
        <v>1063</v>
      </c>
      <c r="I244" s="65" t="s">
        <v>575</v>
      </c>
      <c r="J244" s="92">
        <v>43481</v>
      </c>
      <c r="K244" s="87">
        <v>43543</v>
      </c>
      <c r="L244" s="87"/>
      <c r="M244" s="76" t="str">
        <f t="shared" si="7"/>
        <v/>
      </c>
      <c r="N244" s="87"/>
    </row>
    <row r="245" spans="2:14" x14ac:dyDescent="0.25">
      <c r="B245" s="64">
        <f t="shared" si="6"/>
        <v>2019</v>
      </c>
      <c r="C245" s="65" t="s">
        <v>133</v>
      </c>
      <c r="D245" s="91">
        <v>45000</v>
      </c>
      <c r="E245" s="65" t="s">
        <v>627</v>
      </c>
      <c r="F245" s="65" t="s">
        <v>628</v>
      </c>
      <c r="G245" s="65" t="s">
        <v>198</v>
      </c>
      <c r="H245" s="77" t="s">
        <v>1064</v>
      </c>
      <c r="I245" s="65" t="s">
        <v>575</v>
      </c>
      <c r="J245" s="92">
        <v>43494</v>
      </c>
      <c r="K245" s="87">
        <v>43546</v>
      </c>
      <c r="L245" s="87"/>
      <c r="M245" s="76" t="str">
        <f t="shared" si="7"/>
        <v/>
      </c>
      <c r="N245" s="87"/>
    </row>
    <row r="246" spans="2:14" x14ac:dyDescent="0.25">
      <c r="B246" s="64">
        <f t="shared" si="6"/>
        <v>2019</v>
      </c>
      <c r="C246" s="65" t="s">
        <v>629</v>
      </c>
      <c r="D246" s="91">
        <v>45000</v>
      </c>
      <c r="E246" s="65" t="s">
        <v>627</v>
      </c>
      <c r="F246" s="65" t="s">
        <v>628</v>
      </c>
      <c r="G246" s="65" t="s">
        <v>198</v>
      </c>
      <c r="H246" s="77" t="s">
        <v>1064</v>
      </c>
      <c r="I246" s="65" t="s">
        <v>575</v>
      </c>
      <c r="J246" s="92">
        <v>43494</v>
      </c>
      <c r="K246" s="87">
        <v>43559</v>
      </c>
      <c r="L246" s="87"/>
      <c r="M246" s="76" t="str">
        <f t="shared" si="7"/>
        <v/>
      </c>
      <c r="N246" s="87"/>
    </row>
    <row r="247" spans="2:14" x14ac:dyDescent="0.25">
      <c r="B247" s="64">
        <f t="shared" si="6"/>
        <v>2019</v>
      </c>
      <c r="C247" s="65" t="s">
        <v>630</v>
      </c>
      <c r="D247" s="91">
        <v>31000</v>
      </c>
      <c r="E247" s="65" t="s">
        <v>627</v>
      </c>
      <c r="F247" s="65" t="s">
        <v>628</v>
      </c>
      <c r="G247" s="65" t="s">
        <v>198</v>
      </c>
      <c r="H247" s="77" t="s">
        <v>1064</v>
      </c>
      <c r="I247" s="65" t="s">
        <v>575</v>
      </c>
      <c r="J247" s="92">
        <v>43495</v>
      </c>
      <c r="K247" s="87">
        <v>43558</v>
      </c>
      <c r="L247" s="87"/>
      <c r="M247" s="76" t="str">
        <f t="shared" si="7"/>
        <v/>
      </c>
      <c r="N247" s="87"/>
    </row>
    <row r="248" spans="2:14" x14ac:dyDescent="0.25">
      <c r="B248" s="64">
        <f t="shared" si="6"/>
        <v>2019</v>
      </c>
      <c r="C248" s="65" t="s">
        <v>631</v>
      </c>
      <c r="D248" s="91">
        <v>45000</v>
      </c>
      <c r="E248" s="65" t="s">
        <v>627</v>
      </c>
      <c r="F248" s="65" t="s">
        <v>628</v>
      </c>
      <c r="G248" s="65" t="s">
        <v>198</v>
      </c>
      <c r="H248" s="77" t="s">
        <v>1064</v>
      </c>
      <c r="I248" s="65" t="s">
        <v>575</v>
      </c>
      <c r="J248" s="92">
        <v>43494</v>
      </c>
      <c r="K248" s="87">
        <v>43578</v>
      </c>
      <c r="L248" s="87"/>
      <c r="M248" s="76" t="str">
        <f t="shared" si="7"/>
        <v/>
      </c>
      <c r="N248" s="87"/>
    </row>
    <row r="249" spans="2:14" x14ac:dyDescent="0.25">
      <c r="B249" s="64">
        <f t="shared" si="6"/>
        <v>2019</v>
      </c>
      <c r="C249" s="65" t="s">
        <v>632</v>
      </c>
      <c r="D249" s="91">
        <v>31000</v>
      </c>
      <c r="E249" s="65" t="s">
        <v>627</v>
      </c>
      <c r="F249" s="65" t="s">
        <v>628</v>
      </c>
      <c r="G249" s="65" t="s">
        <v>198</v>
      </c>
      <c r="H249" s="77" t="s">
        <v>1064</v>
      </c>
      <c r="I249" s="65" t="s">
        <v>575</v>
      </c>
      <c r="J249" s="92">
        <v>43496</v>
      </c>
      <c r="K249" s="87">
        <v>43747</v>
      </c>
      <c r="L249" s="87"/>
      <c r="M249" s="76" t="str">
        <f t="shared" si="7"/>
        <v/>
      </c>
      <c r="N249" s="87">
        <v>43739</v>
      </c>
    </row>
    <row r="250" spans="2:14" x14ac:dyDescent="0.25">
      <c r="B250" s="64">
        <f t="shared" si="6"/>
        <v>2019</v>
      </c>
      <c r="C250" s="65" t="s">
        <v>124</v>
      </c>
      <c r="D250" s="91">
        <v>45000</v>
      </c>
      <c r="E250" s="65" t="s">
        <v>627</v>
      </c>
      <c r="F250" s="65" t="s">
        <v>628</v>
      </c>
      <c r="G250" s="65" t="s">
        <v>198</v>
      </c>
      <c r="H250" s="77" t="s">
        <v>1064</v>
      </c>
      <c r="I250" s="65" t="s">
        <v>575</v>
      </c>
      <c r="J250" s="92">
        <v>43495</v>
      </c>
      <c r="K250" s="87">
        <v>43581</v>
      </c>
      <c r="L250" s="87"/>
      <c r="M250" s="76" t="str">
        <f t="shared" si="7"/>
        <v/>
      </c>
      <c r="N250" s="87"/>
    </row>
    <row r="251" spans="2:14" x14ac:dyDescent="0.25">
      <c r="B251" s="64">
        <f t="shared" si="6"/>
        <v>2019</v>
      </c>
      <c r="C251" s="65" t="s">
        <v>122</v>
      </c>
      <c r="D251" s="91">
        <v>45000</v>
      </c>
      <c r="E251" s="65" t="s">
        <v>627</v>
      </c>
      <c r="F251" s="65" t="s">
        <v>628</v>
      </c>
      <c r="G251" s="65" t="s">
        <v>198</v>
      </c>
      <c r="H251" s="77" t="s">
        <v>1064</v>
      </c>
      <c r="I251" s="65" t="s">
        <v>575</v>
      </c>
      <c r="J251" s="92">
        <v>43495</v>
      </c>
      <c r="K251" s="87">
        <v>43585</v>
      </c>
      <c r="L251" s="87"/>
      <c r="M251" s="76" t="str">
        <f t="shared" si="7"/>
        <v/>
      </c>
      <c r="N251" s="87"/>
    </row>
    <row r="252" spans="2:14" x14ac:dyDescent="0.25">
      <c r="B252" s="64">
        <f t="shared" si="6"/>
        <v>2019</v>
      </c>
      <c r="C252" s="65" t="s">
        <v>633</v>
      </c>
      <c r="D252" s="91">
        <v>45000</v>
      </c>
      <c r="E252" s="65" t="s">
        <v>627</v>
      </c>
      <c r="F252" s="65" t="s">
        <v>628</v>
      </c>
      <c r="G252" s="65" t="s">
        <v>198</v>
      </c>
      <c r="H252" s="77" t="s">
        <v>1064</v>
      </c>
      <c r="I252" s="65" t="s">
        <v>575</v>
      </c>
      <c r="J252" s="92">
        <v>43500</v>
      </c>
      <c r="K252" s="87">
        <v>43570</v>
      </c>
      <c r="L252" s="87"/>
      <c r="M252" s="76" t="str">
        <f t="shared" si="7"/>
        <v/>
      </c>
      <c r="N252" s="87"/>
    </row>
    <row r="253" spans="2:14" x14ac:dyDescent="0.25">
      <c r="B253" s="64">
        <f t="shared" si="6"/>
        <v>2019</v>
      </c>
      <c r="C253" s="65" t="s">
        <v>634</v>
      </c>
      <c r="D253" s="91">
        <v>45000</v>
      </c>
      <c r="E253" s="65" t="s">
        <v>627</v>
      </c>
      <c r="F253" s="65" t="s">
        <v>628</v>
      </c>
      <c r="G253" s="65" t="s">
        <v>198</v>
      </c>
      <c r="H253" s="77" t="s">
        <v>1064</v>
      </c>
      <c r="I253" s="65" t="s">
        <v>575</v>
      </c>
      <c r="J253" s="92">
        <v>43503</v>
      </c>
      <c r="K253" s="87"/>
      <c r="L253" s="87"/>
      <c r="M253" s="76" t="str">
        <f t="shared" si="7"/>
        <v/>
      </c>
      <c r="N253" s="87"/>
    </row>
    <row r="254" spans="2:14" x14ac:dyDescent="0.25">
      <c r="B254" s="64">
        <f t="shared" si="6"/>
        <v>2019</v>
      </c>
      <c r="C254" s="65" t="s">
        <v>635</v>
      </c>
      <c r="D254" s="91">
        <v>45000</v>
      </c>
      <c r="E254" s="65" t="s">
        <v>627</v>
      </c>
      <c r="F254" s="65" t="s">
        <v>628</v>
      </c>
      <c r="G254" s="65" t="s">
        <v>198</v>
      </c>
      <c r="H254" s="77" t="s">
        <v>1064</v>
      </c>
      <c r="I254" s="65" t="s">
        <v>575</v>
      </c>
      <c r="J254" s="92">
        <v>43503</v>
      </c>
      <c r="K254" s="87">
        <v>43556</v>
      </c>
      <c r="L254" s="87"/>
      <c r="M254" s="76" t="str">
        <f t="shared" si="7"/>
        <v/>
      </c>
      <c r="N254" s="87"/>
    </row>
    <row r="255" spans="2:14" x14ac:dyDescent="0.25">
      <c r="B255" s="64">
        <f t="shared" si="6"/>
        <v>2019</v>
      </c>
      <c r="C255" s="65" t="s">
        <v>332</v>
      </c>
      <c r="D255" s="91">
        <v>7000</v>
      </c>
      <c r="E255" s="65" t="s">
        <v>636</v>
      </c>
      <c r="F255" s="65" t="s">
        <v>429</v>
      </c>
      <c r="G255" s="65" t="s">
        <v>198</v>
      </c>
      <c r="H255" s="85" t="s">
        <v>1062</v>
      </c>
      <c r="I255" s="65" t="s">
        <v>575</v>
      </c>
      <c r="J255" s="92">
        <v>43509</v>
      </c>
      <c r="K255" s="87">
        <v>43564</v>
      </c>
      <c r="L255" s="87"/>
      <c r="M255" s="76" t="str">
        <f t="shared" si="7"/>
        <v/>
      </c>
      <c r="N255" s="87"/>
    </row>
    <row r="256" spans="2:14" x14ac:dyDescent="0.25">
      <c r="B256" s="64">
        <f t="shared" si="6"/>
        <v>2019</v>
      </c>
      <c r="C256" s="65" t="s">
        <v>332</v>
      </c>
      <c r="D256" s="91">
        <v>10000</v>
      </c>
      <c r="E256" s="65" t="s">
        <v>637</v>
      </c>
      <c r="F256" s="65" t="s">
        <v>638</v>
      </c>
      <c r="G256" s="65" t="s">
        <v>198</v>
      </c>
      <c r="H256" s="85" t="s">
        <v>1062</v>
      </c>
      <c r="I256" s="65" t="s">
        <v>575</v>
      </c>
      <c r="J256" s="92">
        <v>43509</v>
      </c>
      <c r="K256" s="87">
        <v>43564</v>
      </c>
      <c r="L256" s="87"/>
      <c r="M256" s="76" t="str">
        <f t="shared" si="7"/>
        <v/>
      </c>
      <c r="N256" s="87"/>
    </row>
    <row r="257" spans="2:14" x14ac:dyDescent="0.25">
      <c r="B257" s="64">
        <f t="shared" si="6"/>
        <v>2019</v>
      </c>
      <c r="C257" s="65" t="s">
        <v>639</v>
      </c>
      <c r="D257" s="91">
        <v>10000</v>
      </c>
      <c r="E257" s="65" t="s">
        <v>640</v>
      </c>
      <c r="F257" s="65" t="s">
        <v>641</v>
      </c>
      <c r="G257" s="65" t="s">
        <v>141</v>
      </c>
      <c r="H257" s="85" t="s">
        <v>1062</v>
      </c>
      <c r="I257" s="65" t="s">
        <v>575</v>
      </c>
      <c r="J257" s="92">
        <v>43509</v>
      </c>
      <c r="K257" s="87">
        <v>43565</v>
      </c>
      <c r="L257" s="87"/>
      <c r="M257" s="76" t="str">
        <f t="shared" si="7"/>
        <v/>
      </c>
      <c r="N257" s="87"/>
    </row>
    <row r="258" spans="2:14" x14ac:dyDescent="0.25">
      <c r="B258" s="64">
        <f t="shared" si="6"/>
        <v>2019</v>
      </c>
      <c r="C258" s="65" t="s">
        <v>642</v>
      </c>
      <c r="D258" s="91">
        <v>10000</v>
      </c>
      <c r="E258" s="65" t="s">
        <v>643</v>
      </c>
      <c r="F258" s="65" t="s">
        <v>429</v>
      </c>
      <c r="G258" s="65" t="s">
        <v>198</v>
      </c>
      <c r="H258" s="85" t="s">
        <v>1062</v>
      </c>
      <c r="I258" s="65" t="s">
        <v>575</v>
      </c>
      <c r="J258" s="92">
        <v>43509</v>
      </c>
      <c r="K258" s="87">
        <v>43565</v>
      </c>
      <c r="L258" s="87"/>
      <c r="M258" s="76" t="str">
        <f t="shared" si="7"/>
        <v/>
      </c>
      <c r="N258" s="87">
        <v>43626</v>
      </c>
    </row>
    <row r="259" spans="2:14" x14ac:dyDescent="0.25">
      <c r="B259" s="64">
        <f t="shared" si="6"/>
        <v>2019</v>
      </c>
      <c r="C259" s="65" t="s">
        <v>644</v>
      </c>
      <c r="D259" s="91">
        <v>10000</v>
      </c>
      <c r="E259" s="65" t="s">
        <v>645</v>
      </c>
      <c r="F259" s="65" t="s">
        <v>646</v>
      </c>
      <c r="G259" s="65" t="s">
        <v>198</v>
      </c>
      <c r="H259" s="85" t="s">
        <v>1062</v>
      </c>
      <c r="I259" s="65" t="s">
        <v>575</v>
      </c>
      <c r="J259" s="92">
        <v>43509</v>
      </c>
      <c r="K259" s="87">
        <v>43572</v>
      </c>
      <c r="L259" s="87"/>
      <c r="M259" s="76" t="str">
        <f t="shared" si="7"/>
        <v/>
      </c>
      <c r="N259" s="87"/>
    </row>
    <row r="260" spans="2:14" x14ac:dyDescent="0.25">
      <c r="B260" s="64">
        <f t="shared" si="6"/>
        <v>2019</v>
      </c>
      <c r="C260" s="65" t="s">
        <v>647</v>
      </c>
      <c r="D260" s="91">
        <v>10000</v>
      </c>
      <c r="E260" s="65" t="s">
        <v>648</v>
      </c>
      <c r="F260" s="65" t="s">
        <v>649</v>
      </c>
      <c r="G260" s="65" t="s">
        <v>242</v>
      </c>
      <c r="H260" s="85" t="s">
        <v>1062</v>
      </c>
      <c r="I260" s="65" t="s">
        <v>575</v>
      </c>
      <c r="J260" s="92">
        <v>43510</v>
      </c>
      <c r="K260" s="87">
        <v>43748</v>
      </c>
      <c r="L260" s="87"/>
      <c r="M260" s="76" t="str">
        <f t="shared" si="7"/>
        <v/>
      </c>
      <c r="N260" s="87">
        <v>43739</v>
      </c>
    </row>
    <row r="261" spans="2:14" x14ac:dyDescent="0.25">
      <c r="B261" s="64">
        <f t="shared" si="6"/>
        <v>2019</v>
      </c>
      <c r="C261" s="65" t="s">
        <v>650</v>
      </c>
      <c r="D261" s="91">
        <v>7000</v>
      </c>
      <c r="E261" s="65" t="s">
        <v>390</v>
      </c>
      <c r="F261" s="65" t="s">
        <v>651</v>
      </c>
      <c r="G261" s="65" t="s">
        <v>198</v>
      </c>
      <c r="H261" s="85" t="s">
        <v>1062</v>
      </c>
      <c r="I261" s="65" t="s">
        <v>575</v>
      </c>
      <c r="J261" s="92">
        <v>43509</v>
      </c>
      <c r="K261" s="87">
        <v>43565</v>
      </c>
      <c r="L261" s="87"/>
      <c r="M261" s="76" t="str">
        <f t="shared" si="7"/>
        <v/>
      </c>
      <c r="N261" s="87"/>
    </row>
    <row r="262" spans="2:14" x14ac:dyDescent="0.25">
      <c r="B262" s="64">
        <f t="shared" si="6"/>
        <v>2019</v>
      </c>
      <c r="C262" s="65" t="s">
        <v>652</v>
      </c>
      <c r="D262" s="91">
        <v>7000</v>
      </c>
      <c r="E262" s="65" t="s">
        <v>653</v>
      </c>
      <c r="F262" s="65" t="s">
        <v>654</v>
      </c>
      <c r="G262" s="65" t="s">
        <v>198</v>
      </c>
      <c r="H262" s="85" t="s">
        <v>1062</v>
      </c>
      <c r="I262" s="65" t="s">
        <v>575</v>
      </c>
      <c r="J262" s="92">
        <v>43509</v>
      </c>
      <c r="K262" s="87">
        <v>43565</v>
      </c>
      <c r="L262" s="87"/>
      <c r="M262" s="76" t="str">
        <f t="shared" si="7"/>
        <v/>
      </c>
      <c r="N262" s="87">
        <v>43623</v>
      </c>
    </row>
    <row r="263" spans="2:14" x14ac:dyDescent="0.25">
      <c r="B263" s="64">
        <f t="shared" ref="B263:B326" si="8">YEAR(J263)</f>
        <v>2019</v>
      </c>
      <c r="C263" s="65" t="s">
        <v>655</v>
      </c>
      <c r="D263" s="91">
        <v>5000</v>
      </c>
      <c r="E263" s="65" t="s">
        <v>656</v>
      </c>
      <c r="F263" s="65" t="s">
        <v>657</v>
      </c>
      <c r="G263" s="65" t="s">
        <v>141</v>
      </c>
      <c r="H263" s="85" t="s">
        <v>1062</v>
      </c>
      <c r="I263" s="65" t="s">
        <v>575</v>
      </c>
      <c r="J263" s="92">
        <v>43509</v>
      </c>
      <c r="K263" s="87">
        <v>43538</v>
      </c>
      <c r="L263" s="87"/>
      <c r="M263" s="76" t="str">
        <f t="shared" ref="M263:M326" si="9">IF(ISBLANK(L263),"",L263-K263)</f>
        <v/>
      </c>
      <c r="N263" s="87"/>
    </row>
    <row r="264" spans="2:14" x14ac:dyDescent="0.25">
      <c r="B264" s="64">
        <f t="shared" si="8"/>
        <v>2019</v>
      </c>
      <c r="C264" s="65" t="s">
        <v>658</v>
      </c>
      <c r="D264" s="91">
        <v>5000</v>
      </c>
      <c r="E264" s="65" t="s">
        <v>659</v>
      </c>
      <c r="F264" s="65" t="s">
        <v>660</v>
      </c>
      <c r="G264" s="65" t="s">
        <v>162</v>
      </c>
      <c r="H264" s="85" t="s">
        <v>1062</v>
      </c>
      <c r="I264" s="65" t="s">
        <v>575</v>
      </c>
      <c r="J264" s="92">
        <v>43510</v>
      </c>
      <c r="K264" s="87">
        <v>43572</v>
      </c>
      <c r="L264" s="87"/>
      <c r="M264" s="76" t="str">
        <f t="shared" si="9"/>
        <v/>
      </c>
      <c r="N264" s="87"/>
    </row>
    <row r="265" spans="2:14" x14ac:dyDescent="0.25">
      <c r="B265" s="64">
        <f t="shared" si="8"/>
        <v>2019</v>
      </c>
      <c r="C265" s="65" t="s">
        <v>661</v>
      </c>
      <c r="D265" s="91">
        <v>3000</v>
      </c>
      <c r="E265" s="65" t="s">
        <v>662</v>
      </c>
      <c r="F265" s="65" t="s">
        <v>663</v>
      </c>
      <c r="G265" s="65" t="s">
        <v>242</v>
      </c>
      <c r="H265" s="85" t="s">
        <v>1062</v>
      </c>
      <c r="I265" s="65" t="s">
        <v>575</v>
      </c>
      <c r="J265" s="92">
        <v>43510</v>
      </c>
      <c r="K265" s="87">
        <v>43565</v>
      </c>
      <c r="L265" s="87"/>
      <c r="M265" s="76" t="str">
        <f t="shared" si="9"/>
        <v/>
      </c>
      <c r="N265" s="87"/>
    </row>
    <row r="266" spans="2:14" x14ac:dyDescent="0.25">
      <c r="B266" s="64">
        <f t="shared" si="8"/>
        <v>2019</v>
      </c>
      <c r="C266" s="65" t="s">
        <v>359</v>
      </c>
      <c r="D266" s="91">
        <v>5000</v>
      </c>
      <c r="E266" s="65" t="s">
        <v>360</v>
      </c>
      <c r="F266" s="65" t="s">
        <v>664</v>
      </c>
      <c r="G266" s="65" t="s">
        <v>198</v>
      </c>
      <c r="H266" s="85" t="s">
        <v>1062</v>
      </c>
      <c r="I266" s="65" t="s">
        <v>575</v>
      </c>
      <c r="J266" s="92">
        <v>43510</v>
      </c>
      <c r="K266" s="87">
        <v>43565</v>
      </c>
      <c r="L266" s="87"/>
      <c r="M266" s="76" t="str">
        <f t="shared" si="9"/>
        <v/>
      </c>
      <c r="N266" s="87"/>
    </row>
    <row r="267" spans="2:14" x14ac:dyDescent="0.25">
      <c r="B267" s="64">
        <f t="shared" si="8"/>
        <v>2019</v>
      </c>
      <c r="C267" s="65" t="s">
        <v>36</v>
      </c>
      <c r="D267" s="91">
        <v>10000</v>
      </c>
      <c r="E267" s="65" t="s">
        <v>665</v>
      </c>
      <c r="F267" s="65" t="s">
        <v>666</v>
      </c>
      <c r="G267" s="65" t="s">
        <v>667</v>
      </c>
      <c r="H267" s="77" t="s">
        <v>1062</v>
      </c>
      <c r="I267" s="65" t="s">
        <v>575</v>
      </c>
      <c r="J267" s="92">
        <v>43510</v>
      </c>
      <c r="K267" s="87">
        <v>43564</v>
      </c>
      <c r="L267" s="87"/>
      <c r="M267" s="76" t="str">
        <f t="shared" si="9"/>
        <v/>
      </c>
      <c r="N267" s="87"/>
    </row>
    <row r="268" spans="2:14" x14ac:dyDescent="0.25">
      <c r="B268" s="64">
        <f t="shared" si="8"/>
        <v>2019</v>
      </c>
      <c r="C268" s="65" t="s">
        <v>668</v>
      </c>
      <c r="D268" s="91">
        <v>10000</v>
      </c>
      <c r="E268" s="65" t="s">
        <v>285</v>
      </c>
      <c r="F268" s="65" t="s">
        <v>669</v>
      </c>
      <c r="G268" s="65" t="s">
        <v>242</v>
      </c>
      <c r="H268" s="77" t="s">
        <v>1062</v>
      </c>
      <c r="I268" s="65" t="s">
        <v>575</v>
      </c>
      <c r="J268" s="92">
        <v>43510</v>
      </c>
      <c r="K268" s="87">
        <v>43565</v>
      </c>
      <c r="L268" s="87"/>
      <c r="M268" s="76" t="str">
        <f t="shared" si="9"/>
        <v/>
      </c>
      <c r="N268" s="87">
        <v>43644</v>
      </c>
    </row>
    <row r="269" spans="2:14" x14ac:dyDescent="0.25">
      <c r="B269" s="64">
        <f t="shared" si="8"/>
        <v>2019</v>
      </c>
      <c r="C269" s="65" t="s">
        <v>132</v>
      </c>
      <c r="D269" s="91">
        <v>100000</v>
      </c>
      <c r="F269" s="65" t="s">
        <v>628</v>
      </c>
      <c r="G269" s="65" t="s">
        <v>198</v>
      </c>
      <c r="H269" s="77" t="s">
        <v>1064</v>
      </c>
      <c r="I269" s="65" t="s">
        <v>575</v>
      </c>
      <c r="J269" s="92">
        <v>43494</v>
      </c>
      <c r="K269" s="87"/>
      <c r="L269" s="87"/>
      <c r="M269" s="76" t="str">
        <f t="shared" si="9"/>
        <v/>
      </c>
      <c r="N269" s="87"/>
    </row>
    <row r="270" spans="2:14" x14ac:dyDescent="0.25">
      <c r="B270" s="64">
        <f t="shared" si="8"/>
        <v>2019</v>
      </c>
      <c r="C270" s="65" t="s">
        <v>670</v>
      </c>
      <c r="D270" s="91">
        <v>100000</v>
      </c>
      <c r="E270" s="65" t="s">
        <v>627</v>
      </c>
      <c r="F270" s="65" t="s">
        <v>628</v>
      </c>
      <c r="G270" s="65" t="s">
        <v>198</v>
      </c>
      <c r="H270" s="77" t="s">
        <v>1064</v>
      </c>
      <c r="I270" s="65" t="s">
        <v>575</v>
      </c>
      <c r="J270" s="92">
        <v>43494</v>
      </c>
      <c r="K270" s="87">
        <v>43556</v>
      </c>
      <c r="L270" s="87"/>
      <c r="M270" s="76" t="str">
        <f t="shared" si="9"/>
        <v/>
      </c>
      <c r="N270" s="87"/>
    </row>
    <row r="271" spans="2:14" x14ac:dyDescent="0.25">
      <c r="B271" s="64">
        <f t="shared" si="8"/>
        <v>2019</v>
      </c>
      <c r="C271" s="65" t="s">
        <v>671</v>
      </c>
      <c r="D271" s="91">
        <v>100000</v>
      </c>
      <c r="F271" s="65" t="s">
        <v>628</v>
      </c>
      <c r="G271" s="65" t="s">
        <v>198</v>
      </c>
      <c r="H271" s="77" t="s">
        <v>1064</v>
      </c>
      <c r="I271" s="65" t="s">
        <v>575</v>
      </c>
      <c r="J271" s="92">
        <v>43497</v>
      </c>
      <c r="K271" s="87"/>
      <c r="L271" s="87"/>
      <c r="M271" s="76" t="str">
        <f t="shared" si="9"/>
        <v/>
      </c>
      <c r="N271" s="87"/>
    </row>
    <row r="272" spans="2:14" x14ac:dyDescent="0.25">
      <c r="B272" s="64">
        <f t="shared" si="8"/>
        <v>2019</v>
      </c>
      <c r="C272" s="65" t="s">
        <v>672</v>
      </c>
      <c r="D272" s="91">
        <v>100000</v>
      </c>
      <c r="E272" s="65" t="s">
        <v>627</v>
      </c>
      <c r="F272" s="65" t="s">
        <v>628</v>
      </c>
      <c r="G272" s="65" t="s">
        <v>198</v>
      </c>
      <c r="H272" s="77" t="s">
        <v>1064</v>
      </c>
      <c r="I272" s="65" t="s">
        <v>575</v>
      </c>
      <c r="J272" s="92">
        <v>43501</v>
      </c>
      <c r="K272" s="87">
        <v>43575</v>
      </c>
      <c r="L272" s="87"/>
      <c r="M272" s="76" t="str">
        <f t="shared" si="9"/>
        <v/>
      </c>
      <c r="N272" s="87"/>
    </row>
    <row r="273" spans="2:14" x14ac:dyDescent="0.25">
      <c r="B273" s="64">
        <f t="shared" si="8"/>
        <v>2019</v>
      </c>
      <c r="C273" s="65" t="s">
        <v>673</v>
      </c>
      <c r="D273" s="91">
        <v>100000</v>
      </c>
      <c r="E273" s="65" t="s">
        <v>627</v>
      </c>
      <c r="F273" s="65" t="s">
        <v>628</v>
      </c>
      <c r="G273" s="65" t="s">
        <v>198</v>
      </c>
      <c r="H273" s="77" t="s">
        <v>1064</v>
      </c>
      <c r="I273" s="65" t="s">
        <v>575</v>
      </c>
      <c r="J273" s="92">
        <v>43501</v>
      </c>
      <c r="K273" s="87">
        <v>43585</v>
      </c>
      <c r="L273" s="87"/>
      <c r="M273" s="76" t="str">
        <f t="shared" si="9"/>
        <v/>
      </c>
      <c r="N273" s="87"/>
    </row>
    <row r="274" spans="2:14" x14ac:dyDescent="0.25">
      <c r="B274" s="64">
        <f t="shared" si="8"/>
        <v>2019</v>
      </c>
      <c r="C274" s="65" t="s">
        <v>674</v>
      </c>
      <c r="D274" s="91">
        <v>100000</v>
      </c>
      <c r="E274" s="65" t="s">
        <v>627</v>
      </c>
      <c r="F274" s="65" t="s">
        <v>628</v>
      </c>
      <c r="G274" s="65" t="s">
        <v>198</v>
      </c>
      <c r="H274" s="77" t="s">
        <v>1064</v>
      </c>
      <c r="I274" s="65" t="s">
        <v>575</v>
      </c>
      <c r="J274" s="92">
        <v>43508</v>
      </c>
      <c r="K274" s="87">
        <v>43585</v>
      </c>
      <c r="L274" s="87"/>
      <c r="M274" s="76" t="str">
        <f t="shared" si="9"/>
        <v/>
      </c>
      <c r="N274" s="87"/>
    </row>
    <row r="275" spans="2:14" x14ac:dyDescent="0.25">
      <c r="B275" s="64">
        <f t="shared" si="8"/>
        <v>2019</v>
      </c>
      <c r="C275" s="65" t="s">
        <v>675</v>
      </c>
      <c r="D275" s="91">
        <v>50000</v>
      </c>
      <c r="E275" s="65" t="s">
        <v>627</v>
      </c>
      <c r="F275" s="65" t="s">
        <v>628</v>
      </c>
      <c r="G275" s="65" t="s">
        <v>198</v>
      </c>
      <c r="H275" s="77" t="s">
        <v>1064</v>
      </c>
      <c r="I275" s="65" t="s">
        <v>575</v>
      </c>
      <c r="J275" s="92">
        <v>43508</v>
      </c>
      <c r="K275" s="87">
        <v>43678</v>
      </c>
      <c r="L275" s="87"/>
      <c r="M275" s="76" t="str">
        <f t="shared" si="9"/>
        <v/>
      </c>
      <c r="N275" s="87"/>
    </row>
    <row r="276" spans="2:14" x14ac:dyDescent="0.25">
      <c r="B276" s="64">
        <f t="shared" si="8"/>
        <v>2019</v>
      </c>
      <c r="C276" s="65" t="s">
        <v>676</v>
      </c>
      <c r="D276" s="91">
        <v>50000</v>
      </c>
      <c r="F276" s="65" t="s">
        <v>628</v>
      </c>
      <c r="G276" s="65" t="s">
        <v>198</v>
      </c>
      <c r="H276" s="77" t="s">
        <v>1064</v>
      </c>
      <c r="I276" s="65" t="s">
        <v>575</v>
      </c>
      <c r="J276" s="92">
        <v>43515</v>
      </c>
      <c r="K276" s="87">
        <v>43585</v>
      </c>
      <c r="L276" s="87"/>
      <c r="M276" s="76" t="str">
        <f t="shared" si="9"/>
        <v/>
      </c>
      <c r="N276" s="87"/>
    </row>
    <row r="277" spans="2:14" x14ac:dyDescent="0.25">
      <c r="B277" s="64">
        <f t="shared" si="8"/>
        <v>2019</v>
      </c>
      <c r="C277" s="65" t="s">
        <v>677</v>
      </c>
      <c r="D277" s="91">
        <v>7000</v>
      </c>
      <c r="E277" s="65" t="s">
        <v>678</v>
      </c>
      <c r="F277" s="65" t="s">
        <v>679</v>
      </c>
      <c r="G277" s="65" t="s">
        <v>198</v>
      </c>
      <c r="H277" s="85" t="s">
        <v>1062</v>
      </c>
      <c r="I277" s="65" t="s">
        <v>575</v>
      </c>
      <c r="J277" s="92">
        <v>43510</v>
      </c>
      <c r="K277" s="87">
        <v>43563</v>
      </c>
      <c r="L277" s="87"/>
      <c r="M277" s="76" t="str">
        <f t="shared" si="9"/>
        <v/>
      </c>
      <c r="N277" s="87"/>
    </row>
    <row r="278" spans="2:14" x14ac:dyDescent="0.25">
      <c r="B278" s="64">
        <f t="shared" si="8"/>
        <v>2019</v>
      </c>
      <c r="C278" s="65" t="s">
        <v>380</v>
      </c>
      <c r="D278" s="91">
        <v>7000</v>
      </c>
      <c r="E278" s="65" t="s">
        <v>680</v>
      </c>
      <c r="F278" s="65" t="s">
        <v>681</v>
      </c>
      <c r="G278" s="65" t="s">
        <v>198</v>
      </c>
      <c r="H278" s="85" t="s">
        <v>1062</v>
      </c>
      <c r="I278" s="65" t="s">
        <v>575</v>
      </c>
      <c r="J278" s="92">
        <v>43510</v>
      </c>
      <c r="K278" s="87">
        <v>43565</v>
      </c>
      <c r="L278" s="87"/>
      <c r="M278" s="76" t="str">
        <f t="shared" si="9"/>
        <v/>
      </c>
      <c r="N278" s="87"/>
    </row>
    <row r="279" spans="2:14" x14ac:dyDescent="0.25">
      <c r="B279" s="64">
        <f t="shared" si="8"/>
        <v>2019</v>
      </c>
      <c r="C279" s="65" t="s">
        <v>682</v>
      </c>
      <c r="D279" s="91">
        <v>3000</v>
      </c>
      <c r="E279" s="65" t="s">
        <v>683</v>
      </c>
      <c r="F279" s="65" t="s">
        <v>684</v>
      </c>
      <c r="G279" s="65" t="s">
        <v>198</v>
      </c>
      <c r="H279" s="85" t="s">
        <v>1062</v>
      </c>
      <c r="I279" s="65" t="s">
        <v>575</v>
      </c>
      <c r="J279" s="92">
        <v>43510</v>
      </c>
      <c r="K279" s="87">
        <v>43559</v>
      </c>
      <c r="L279" s="87"/>
      <c r="M279" s="76" t="str">
        <f t="shared" si="9"/>
        <v/>
      </c>
      <c r="N279" s="87"/>
    </row>
    <row r="280" spans="2:14" x14ac:dyDescent="0.25">
      <c r="B280" s="64">
        <f t="shared" si="8"/>
        <v>2019</v>
      </c>
      <c r="C280" s="65" t="s">
        <v>685</v>
      </c>
      <c r="D280" s="91">
        <v>10000</v>
      </c>
      <c r="E280" s="65" t="s">
        <v>686</v>
      </c>
      <c r="F280" s="65" t="s">
        <v>245</v>
      </c>
      <c r="G280" s="65" t="s">
        <v>198</v>
      </c>
      <c r="H280" s="85" t="s">
        <v>1062</v>
      </c>
      <c r="I280" s="65" t="s">
        <v>575</v>
      </c>
      <c r="J280" s="92">
        <v>43510</v>
      </c>
      <c r="K280" s="87">
        <v>43560</v>
      </c>
      <c r="L280" s="87"/>
      <c r="M280" s="76" t="str">
        <f t="shared" si="9"/>
        <v/>
      </c>
      <c r="N280" s="87"/>
    </row>
    <row r="281" spans="2:14" x14ac:dyDescent="0.25">
      <c r="B281" s="64">
        <f t="shared" si="8"/>
        <v>2019</v>
      </c>
      <c r="C281" s="65" t="s">
        <v>687</v>
      </c>
      <c r="D281" s="91">
        <v>7000</v>
      </c>
      <c r="E281" s="65" t="s">
        <v>688</v>
      </c>
      <c r="F281" s="65" t="s">
        <v>689</v>
      </c>
      <c r="G281" s="65" t="s">
        <v>152</v>
      </c>
      <c r="H281" s="85" t="s">
        <v>1062</v>
      </c>
      <c r="I281" s="65" t="s">
        <v>575</v>
      </c>
      <c r="J281" s="92">
        <v>43510</v>
      </c>
      <c r="K281" s="87">
        <v>43538</v>
      </c>
      <c r="L281" s="87"/>
      <c r="M281" s="76" t="str">
        <f t="shared" si="9"/>
        <v/>
      </c>
      <c r="N281" s="87"/>
    </row>
    <row r="282" spans="2:14" x14ac:dyDescent="0.25">
      <c r="B282" s="64">
        <f t="shared" si="8"/>
        <v>2019</v>
      </c>
      <c r="C282" s="65" t="s">
        <v>690</v>
      </c>
      <c r="D282" s="91">
        <v>7000</v>
      </c>
      <c r="E282" s="65" t="s">
        <v>691</v>
      </c>
      <c r="F282" s="65" t="s">
        <v>692</v>
      </c>
      <c r="G282" s="65" t="s">
        <v>198</v>
      </c>
      <c r="H282" s="85" t="s">
        <v>1062</v>
      </c>
      <c r="I282" s="65" t="s">
        <v>575</v>
      </c>
      <c r="J282" s="92">
        <v>43510</v>
      </c>
      <c r="K282" s="87">
        <v>43559</v>
      </c>
      <c r="L282" s="87"/>
      <c r="M282" s="76" t="str">
        <f t="shared" si="9"/>
        <v/>
      </c>
      <c r="N282" s="87"/>
    </row>
    <row r="283" spans="2:14" x14ac:dyDescent="0.25">
      <c r="B283" s="64">
        <f t="shared" si="8"/>
        <v>2019</v>
      </c>
      <c r="C283" s="65" t="s">
        <v>693</v>
      </c>
      <c r="D283" s="91">
        <v>10000</v>
      </c>
      <c r="E283" s="65" t="s">
        <v>694</v>
      </c>
      <c r="F283" s="65" t="s">
        <v>695</v>
      </c>
      <c r="G283" s="65" t="s">
        <v>141</v>
      </c>
      <c r="H283" s="85" t="s">
        <v>1062</v>
      </c>
      <c r="I283" s="65" t="s">
        <v>575</v>
      </c>
      <c r="J283" s="92">
        <v>43510</v>
      </c>
      <c r="K283" s="87"/>
      <c r="L283" s="87"/>
      <c r="M283" s="76" t="str">
        <f t="shared" si="9"/>
        <v/>
      </c>
      <c r="N283" s="87"/>
    </row>
    <row r="284" spans="2:14" x14ac:dyDescent="0.25">
      <c r="B284" s="64">
        <f t="shared" si="8"/>
        <v>2019</v>
      </c>
      <c r="C284" s="65" t="s">
        <v>696</v>
      </c>
      <c r="D284" s="91">
        <v>10000</v>
      </c>
      <c r="E284" s="65" t="s">
        <v>697</v>
      </c>
      <c r="F284" s="65" t="s">
        <v>698</v>
      </c>
      <c r="G284" s="65" t="s">
        <v>198</v>
      </c>
      <c r="H284" s="85" t="s">
        <v>1062</v>
      </c>
      <c r="I284" s="65" t="s">
        <v>575</v>
      </c>
      <c r="J284" s="92">
        <v>43510</v>
      </c>
      <c r="K284" s="87">
        <v>43563</v>
      </c>
      <c r="L284" s="87"/>
      <c r="M284" s="76" t="str">
        <f t="shared" si="9"/>
        <v/>
      </c>
      <c r="N284" s="87"/>
    </row>
    <row r="285" spans="2:14" x14ac:dyDescent="0.25">
      <c r="B285" s="64">
        <f t="shared" si="8"/>
        <v>2019</v>
      </c>
      <c r="C285" s="65" t="s">
        <v>699</v>
      </c>
      <c r="D285" s="91">
        <v>5000</v>
      </c>
      <c r="E285" s="65" t="s">
        <v>441</v>
      </c>
      <c r="F285" s="65" t="s">
        <v>700</v>
      </c>
      <c r="G285" s="65" t="s">
        <v>145</v>
      </c>
      <c r="H285" s="85" t="s">
        <v>1062</v>
      </c>
      <c r="I285" s="65" t="s">
        <v>575</v>
      </c>
      <c r="J285" s="92">
        <v>43510</v>
      </c>
      <c r="K285" s="87">
        <v>43565</v>
      </c>
      <c r="L285" s="87"/>
      <c r="M285" s="76" t="str">
        <f t="shared" si="9"/>
        <v/>
      </c>
      <c r="N285" s="87"/>
    </row>
    <row r="286" spans="2:14" x14ac:dyDescent="0.25">
      <c r="B286" s="64">
        <f t="shared" si="8"/>
        <v>2019</v>
      </c>
      <c r="C286" s="65" t="s">
        <v>701</v>
      </c>
      <c r="D286" s="91">
        <v>5000</v>
      </c>
      <c r="E286" s="65" t="s">
        <v>702</v>
      </c>
      <c r="F286" s="65" t="s">
        <v>703</v>
      </c>
      <c r="G286" s="65" t="s">
        <v>198</v>
      </c>
      <c r="H286" s="85" t="s">
        <v>1062</v>
      </c>
      <c r="I286" s="65" t="s">
        <v>575</v>
      </c>
      <c r="J286" s="92">
        <v>43510</v>
      </c>
      <c r="K286" s="87">
        <v>43546</v>
      </c>
      <c r="L286" s="87"/>
      <c r="M286" s="76" t="str">
        <f t="shared" si="9"/>
        <v/>
      </c>
      <c r="N286" s="87"/>
    </row>
    <row r="287" spans="2:14" x14ac:dyDescent="0.25">
      <c r="B287" s="64">
        <f t="shared" si="8"/>
        <v>2019</v>
      </c>
      <c r="C287" s="65" t="s">
        <v>704</v>
      </c>
      <c r="D287" s="91">
        <v>3000</v>
      </c>
      <c r="E287" s="65" t="s">
        <v>705</v>
      </c>
      <c r="F287" s="65" t="s">
        <v>706</v>
      </c>
      <c r="G287" s="65" t="s">
        <v>198</v>
      </c>
      <c r="H287" s="85" t="s">
        <v>1062</v>
      </c>
      <c r="I287" s="65" t="s">
        <v>575</v>
      </c>
      <c r="J287" s="92">
        <v>43510</v>
      </c>
      <c r="K287" s="87">
        <v>43564</v>
      </c>
      <c r="L287" s="87"/>
      <c r="M287" s="76" t="str">
        <f t="shared" si="9"/>
        <v/>
      </c>
      <c r="N287" s="87"/>
    </row>
    <row r="288" spans="2:14" x14ac:dyDescent="0.25">
      <c r="B288" s="64">
        <f t="shared" si="8"/>
        <v>2019</v>
      </c>
      <c r="C288" s="65" t="s">
        <v>707</v>
      </c>
      <c r="D288" s="91">
        <v>10000</v>
      </c>
      <c r="E288" s="65" t="s">
        <v>708</v>
      </c>
      <c r="F288" s="65" t="s">
        <v>709</v>
      </c>
      <c r="G288" s="65" t="s">
        <v>152</v>
      </c>
      <c r="H288" s="85" t="s">
        <v>1062</v>
      </c>
      <c r="I288" s="65" t="s">
        <v>575</v>
      </c>
      <c r="J288" s="92">
        <v>43510</v>
      </c>
      <c r="K288" s="87">
        <v>43537</v>
      </c>
      <c r="L288" s="87"/>
      <c r="M288" s="76" t="str">
        <f t="shared" si="9"/>
        <v/>
      </c>
      <c r="N288" s="87"/>
    </row>
    <row r="289" spans="2:14" x14ac:dyDescent="0.25">
      <c r="B289" s="64">
        <f t="shared" si="8"/>
        <v>2019</v>
      </c>
      <c r="C289" s="65" t="s">
        <v>710</v>
      </c>
      <c r="D289" s="91">
        <v>7000</v>
      </c>
      <c r="E289" s="65" t="s">
        <v>711</v>
      </c>
      <c r="F289" s="65" t="s">
        <v>712</v>
      </c>
      <c r="G289" s="65" t="s">
        <v>152</v>
      </c>
      <c r="H289" s="85" t="s">
        <v>1062</v>
      </c>
      <c r="I289" s="65" t="s">
        <v>575</v>
      </c>
      <c r="J289" s="92">
        <v>43510</v>
      </c>
      <c r="K289" s="87">
        <v>43559</v>
      </c>
      <c r="L289" s="87"/>
      <c r="M289" s="76" t="str">
        <f t="shared" si="9"/>
        <v/>
      </c>
      <c r="N289" s="87"/>
    </row>
    <row r="290" spans="2:14" x14ac:dyDescent="0.25">
      <c r="B290" s="64">
        <f t="shared" si="8"/>
        <v>2019</v>
      </c>
      <c r="C290" s="65" t="s">
        <v>713</v>
      </c>
      <c r="D290" s="91">
        <v>5000</v>
      </c>
      <c r="E290" s="65" t="s">
        <v>714</v>
      </c>
      <c r="F290" s="65" t="s">
        <v>715</v>
      </c>
      <c r="G290" s="65" t="s">
        <v>242</v>
      </c>
      <c r="H290" s="85" t="s">
        <v>1062</v>
      </c>
      <c r="I290" s="65" t="s">
        <v>575</v>
      </c>
      <c r="J290" s="92">
        <v>43510</v>
      </c>
      <c r="K290" s="87">
        <v>43564</v>
      </c>
      <c r="L290" s="87"/>
      <c r="M290" s="76" t="str">
        <f t="shared" si="9"/>
        <v/>
      </c>
      <c r="N290" s="87"/>
    </row>
    <row r="291" spans="2:14" x14ac:dyDescent="0.25">
      <c r="B291" s="64">
        <f t="shared" si="8"/>
        <v>2019</v>
      </c>
      <c r="C291" s="65" t="s">
        <v>716</v>
      </c>
      <c r="D291" s="91">
        <v>7000</v>
      </c>
      <c r="E291" s="65" t="s">
        <v>717</v>
      </c>
      <c r="F291" s="65" t="s">
        <v>718</v>
      </c>
      <c r="G291" s="65" t="s">
        <v>198</v>
      </c>
      <c r="H291" s="85" t="s">
        <v>1062</v>
      </c>
      <c r="I291" s="65" t="s">
        <v>575</v>
      </c>
      <c r="J291" s="92">
        <v>43510</v>
      </c>
      <c r="K291" s="87">
        <v>43565</v>
      </c>
      <c r="L291" s="87"/>
      <c r="M291" s="76" t="str">
        <f t="shared" si="9"/>
        <v/>
      </c>
      <c r="N291" s="87"/>
    </row>
    <row r="292" spans="2:14" x14ac:dyDescent="0.25">
      <c r="B292" s="64">
        <f t="shared" si="8"/>
        <v>2019</v>
      </c>
      <c r="C292" s="65" t="s">
        <v>719</v>
      </c>
      <c r="D292" s="91">
        <v>7000</v>
      </c>
      <c r="E292" s="65" t="s">
        <v>312</v>
      </c>
      <c r="F292" s="65" t="s">
        <v>720</v>
      </c>
      <c r="G292" s="65" t="s">
        <v>242</v>
      </c>
      <c r="H292" s="85" t="s">
        <v>1062</v>
      </c>
      <c r="I292" s="65" t="s">
        <v>575</v>
      </c>
      <c r="J292" s="92">
        <v>43511</v>
      </c>
      <c r="K292" s="87">
        <v>43565</v>
      </c>
      <c r="L292" s="87"/>
      <c r="M292" s="76" t="str">
        <f t="shared" si="9"/>
        <v/>
      </c>
      <c r="N292" s="87"/>
    </row>
    <row r="293" spans="2:14" x14ac:dyDescent="0.25">
      <c r="B293" s="64">
        <f t="shared" si="8"/>
        <v>2019</v>
      </c>
      <c r="C293" s="65" t="s">
        <v>721</v>
      </c>
      <c r="D293" s="91">
        <v>5000</v>
      </c>
      <c r="E293" s="65" t="s">
        <v>722</v>
      </c>
      <c r="F293" s="65" t="s">
        <v>723</v>
      </c>
      <c r="G293" s="65" t="s">
        <v>141</v>
      </c>
      <c r="H293" s="85" t="s">
        <v>1062</v>
      </c>
      <c r="I293" s="65" t="s">
        <v>575</v>
      </c>
      <c r="J293" s="92">
        <v>43510</v>
      </c>
      <c r="K293" s="87">
        <v>43565</v>
      </c>
      <c r="L293" s="87"/>
      <c r="M293" s="76" t="str">
        <f t="shared" si="9"/>
        <v/>
      </c>
      <c r="N293" s="87"/>
    </row>
    <row r="294" spans="2:14" x14ac:dyDescent="0.25">
      <c r="B294" s="64">
        <f t="shared" si="8"/>
        <v>2019</v>
      </c>
      <c r="C294" s="65" t="s">
        <v>724</v>
      </c>
      <c r="D294" s="91">
        <v>5000</v>
      </c>
      <c r="E294" s="65" t="s">
        <v>725</v>
      </c>
      <c r="F294" s="65" t="s">
        <v>726</v>
      </c>
      <c r="G294" s="65" t="s">
        <v>141</v>
      </c>
      <c r="H294" s="85" t="s">
        <v>1062</v>
      </c>
      <c r="I294" s="65" t="s">
        <v>727</v>
      </c>
      <c r="J294" s="92">
        <v>43509</v>
      </c>
      <c r="K294" s="87"/>
      <c r="L294" s="87"/>
      <c r="M294" s="76" t="str">
        <f t="shared" si="9"/>
        <v/>
      </c>
      <c r="N294" s="87">
        <v>43739</v>
      </c>
    </row>
    <row r="295" spans="2:14" x14ac:dyDescent="0.25">
      <c r="B295" s="64">
        <f t="shared" si="8"/>
        <v>2019</v>
      </c>
      <c r="C295" s="65" t="s">
        <v>728</v>
      </c>
      <c r="D295" s="91">
        <v>7000</v>
      </c>
      <c r="E295" s="65" t="s">
        <v>729</v>
      </c>
      <c r="F295" s="65" t="s">
        <v>730</v>
      </c>
      <c r="G295" s="65" t="s">
        <v>242</v>
      </c>
      <c r="H295" s="85" t="s">
        <v>1062</v>
      </c>
      <c r="I295" s="65" t="s">
        <v>727</v>
      </c>
      <c r="J295" s="92">
        <v>43510</v>
      </c>
      <c r="K295" s="87"/>
      <c r="L295" s="87"/>
      <c r="M295" s="76" t="str">
        <f t="shared" si="9"/>
        <v/>
      </c>
      <c r="N295" s="87">
        <v>43739</v>
      </c>
    </row>
    <row r="296" spans="2:14" x14ac:dyDescent="0.25">
      <c r="B296" s="64">
        <f t="shared" si="8"/>
        <v>2019</v>
      </c>
      <c r="C296" s="65" t="s">
        <v>731</v>
      </c>
      <c r="D296" s="91">
        <v>7000</v>
      </c>
      <c r="E296" s="65" t="s">
        <v>732</v>
      </c>
      <c r="F296" s="65" t="s">
        <v>733</v>
      </c>
      <c r="G296" s="65" t="s">
        <v>145</v>
      </c>
      <c r="H296" s="85" t="s">
        <v>1062</v>
      </c>
      <c r="I296" s="65" t="s">
        <v>575</v>
      </c>
      <c r="J296" s="92">
        <v>43510</v>
      </c>
      <c r="K296" s="87">
        <v>43564</v>
      </c>
      <c r="L296" s="87"/>
      <c r="M296" s="76" t="str">
        <f t="shared" si="9"/>
        <v/>
      </c>
      <c r="N296" s="87"/>
    </row>
    <row r="297" spans="2:14" x14ac:dyDescent="0.25">
      <c r="B297" s="64">
        <f t="shared" si="8"/>
        <v>2019</v>
      </c>
      <c r="C297" s="65" t="s">
        <v>734</v>
      </c>
      <c r="D297" s="91">
        <v>5000</v>
      </c>
      <c r="E297" s="65" t="s">
        <v>735</v>
      </c>
      <c r="F297" s="65" t="s">
        <v>736</v>
      </c>
      <c r="G297" s="65" t="s">
        <v>242</v>
      </c>
      <c r="H297" s="85" t="s">
        <v>1062</v>
      </c>
      <c r="I297" s="65" t="s">
        <v>575</v>
      </c>
      <c r="J297" s="92">
        <v>43510</v>
      </c>
      <c r="K297" s="87">
        <v>43563</v>
      </c>
      <c r="L297" s="87"/>
      <c r="M297" s="76" t="str">
        <f t="shared" si="9"/>
        <v/>
      </c>
      <c r="N297" s="87">
        <v>43844</v>
      </c>
    </row>
    <row r="298" spans="2:14" x14ac:dyDescent="0.25">
      <c r="B298" s="64">
        <f t="shared" si="8"/>
        <v>2019</v>
      </c>
      <c r="C298" s="65" t="s">
        <v>737</v>
      </c>
      <c r="D298" s="91">
        <v>3000</v>
      </c>
      <c r="E298" s="65" t="s">
        <v>738</v>
      </c>
      <c r="F298" s="65" t="s">
        <v>739</v>
      </c>
      <c r="G298" s="65" t="s">
        <v>198</v>
      </c>
      <c r="H298" s="85" t="s">
        <v>1062</v>
      </c>
      <c r="I298" s="65" t="s">
        <v>575</v>
      </c>
      <c r="J298" s="92">
        <v>43510</v>
      </c>
      <c r="K298" s="87">
        <v>43559</v>
      </c>
      <c r="L298" s="87"/>
      <c r="M298" s="76" t="str">
        <f t="shared" si="9"/>
        <v/>
      </c>
      <c r="N298" s="87"/>
    </row>
    <row r="299" spans="2:14" x14ac:dyDescent="0.25">
      <c r="B299" s="64">
        <f t="shared" si="8"/>
        <v>2019</v>
      </c>
      <c r="C299" s="65" t="s">
        <v>740</v>
      </c>
      <c r="D299" s="91">
        <v>7000</v>
      </c>
      <c r="E299" s="65" t="s">
        <v>741</v>
      </c>
      <c r="F299" s="65" t="s">
        <v>742</v>
      </c>
      <c r="G299" s="65" t="s">
        <v>198</v>
      </c>
      <c r="H299" s="85" t="s">
        <v>1062</v>
      </c>
      <c r="I299" s="65" t="s">
        <v>575</v>
      </c>
      <c r="J299" s="92">
        <v>43510</v>
      </c>
      <c r="K299" s="87">
        <v>43564</v>
      </c>
      <c r="L299" s="87"/>
      <c r="M299" s="76" t="str">
        <f t="shared" si="9"/>
        <v/>
      </c>
      <c r="N299" s="87"/>
    </row>
    <row r="300" spans="2:14" x14ac:dyDescent="0.25">
      <c r="B300" s="64">
        <f t="shared" si="8"/>
        <v>2019</v>
      </c>
      <c r="C300" s="65" t="s">
        <v>743</v>
      </c>
      <c r="D300" s="91">
        <v>7000</v>
      </c>
      <c r="E300" s="65" t="s">
        <v>744</v>
      </c>
      <c r="F300" s="65" t="s">
        <v>745</v>
      </c>
      <c r="G300" s="65" t="s">
        <v>198</v>
      </c>
      <c r="H300" s="85" t="s">
        <v>1062</v>
      </c>
      <c r="I300" s="65" t="s">
        <v>575</v>
      </c>
      <c r="J300" s="92">
        <v>43510</v>
      </c>
      <c r="K300" s="87">
        <v>43749</v>
      </c>
      <c r="L300" s="87"/>
      <c r="M300" s="76" t="str">
        <f t="shared" si="9"/>
        <v/>
      </c>
      <c r="N300" s="87">
        <v>43739</v>
      </c>
    </row>
    <row r="301" spans="2:14" x14ac:dyDescent="0.25">
      <c r="B301" s="64">
        <f t="shared" si="8"/>
        <v>2019</v>
      </c>
      <c r="C301" s="65" t="s">
        <v>746</v>
      </c>
      <c r="D301" s="91">
        <v>5000</v>
      </c>
      <c r="E301" s="65" t="s">
        <v>747</v>
      </c>
      <c r="F301" s="65" t="s">
        <v>748</v>
      </c>
      <c r="G301" s="65" t="s">
        <v>198</v>
      </c>
      <c r="H301" s="85" t="s">
        <v>1062</v>
      </c>
      <c r="I301" s="65" t="s">
        <v>575</v>
      </c>
      <c r="J301" s="92">
        <v>43510</v>
      </c>
      <c r="K301" s="87">
        <v>43565</v>
      </c>
      <c r="L301" s="87"/>
      <c r="M301" s="76" t="str">
        <f t="shared" si="9"/>
        <v/>
      </c>
      <c r="N301" s="87"/>
    </row>
    <row r="302" spans="2:14" x14ac:dyDescent="0.25">
      <c r="B302" s="64">
        <f t="shared" si="8"/>
        <v>2019</v>
      </c>
      <c r="C302" s="65" t="s">
        <v>749</v>
      </c>
      <c r="D302" s="91">
        <v>5000</v>
      </c>
      <c r="E302" s="65" t="s">
        <v>750</v>
      </c>
      <c r="F302" s="65" t="s">
        <v>751</v>
      </c>
      <c r="G302" s="65" t="s">
        <v>198</v>
      </c>
      <c r="H302" s="85" t="s">
        <v>1062</v>
      </c>
      <c r="I302" s="65" t="s">
        <v>575</v>
      </c>
      <c r="J302" s="92">
        <v>43510</v>
      </c>
      <c r="K302" s="87">
        <v>43535</v>
      </c>
      <c r="L302" s="87"/>
      <c r="M302" s="76" t="str">
        <f t="shared" si="9"/>
        <v/>
      </c>
      <c r="N302" s="87">
        <v>43713</v>
      </c>
    </row>
    <row r="303" spans="2:14" x14ac:dyDescent="0.25">
      <c r="B303" s="64">
        <f t="shared" si="8"/>
        <v>2019</v>
      </c>
      <c r="C303" s="65" t="s">
        <v>752</v>
      </c>
      <c r="D303" s="91">
        <v>3000</v>
      </c>
      <c r="E303" s="65" t="s">
        <v>753</v>
      </c>
      <c r="F303" s="65" t="s">
        <v>754</v>
      </c>
      <c r="G303" s="65" t="s">
        <v>242</v>
      </c>
      <c r="H303" s="85" t="s">
        <v>1062</v>
      </c>
      <c r="I303" s="65" t="s">
        <v>727</v>
      </c>
      <c r="J303" s="92">
        <v>43510</v>
      </c>
      <c r="K303" s="87"/>
      <c r="L303" s="87"/>
      <c r="M303" s="76" t="str">
        <f t="shared" si="9"/>
        <v/>
      </c>
      <c r="N303" s="87">
        <v>43739</v>
      </c>
    </row>
    <row r="304" spans="2:14" x14ac:dyDescent="0.25">
      <c r="B304" s="64">
        <f t="shared" si="8"/>
        <v>2019</v>
      </c>
      <c r="C304" s="65" t="s">
        <v>755</v>
      </c>
      <c r="D304" s="91">
        <v>3000</v>
      </c>
      <c r="E304" s="65" t="s">
        <v>756</v>
      </c>
      <c r="F304" s="65" t="s">
        <v>757</v>
      </c>
      <c r="G304" s="65" t="s">
        <v>145</v>
      </c>
      <c r="H304" s="85" t="s">
        <v>1062</v>
      </c>
      <c r="I304" s="65" t="s">
        <v>575</v>
      </c>
      <c r="J304" s="92">
        <v>43509</v>
      </c>
      <c r="K304" s="87">
        <v>43563</v>
      </c>
      <c r="L304" s="87"/>
      <c r="M304" s="76" t="str">
        <f t="shared" si="9"/>
        <v/>
      </c>
      <c r="N304" s="87"/>
    </row>
    <row r="305" spans="2:14" x14ac:dyDescent="0.25">
      <c r="B305" s="64">
        <f t="shared" si="8"/>
        <v>2019</v>
      </c>
      <c r="C305" s="65" t="s">
        <v>758</v>
      </c>
      <c r="D305" s="91">
        <v>5000</v>
      </c>
      <c r="E305" s="65" t="s">
        <v>759</v>
      </c>
      <c r="F305" s="65" t="s">
        <v>760</v>
      </c>
      <c r="G305" s="65" t="s">
        <v>198</v>
      </c>
      <c r="H305" s="85" t="s">
        <v>1062</v>
      </c>
      <c r="I305" s="65" t="s">
        <v>575</v>
      </c>
      <c r="J305" s="92">
        <v>43510</v>
      </c>
      <c r="K305" s="87">
        <v>43564</v>
      </c>
      <c r="L305" s="87"/>
      <c r="M305" s="76" t="str">
        <f t="shared" si="9"/>
        <v/>
      </c>
      <c r="N305" s="87"/>
    </row>
    <row r="306" spans="2:14" x14ac:dyDescent="0.25">
      <c r="B306" s="64">
        <f t="shared" si="8"/>
        <v>2019</v>
      </c>
      <c r="C306" s="65" t="s">
        <v>761</v>
      </c>
      <c r="D306" s="91">
        <v>5000</v>
      </c>
      <c r="E306" s="65" t="s">
        <v>762</v>
      </c>
      <c r="F306" s="65" t="s">
        <v>763</v>
      </c>
      <c r="G306" s="65" t="s">
        <v>198</v>
      </c>
      <c r="H306" s="85" t="s">
        <v>1062</v>
      </c>
      <c r="I306" s="65" t="s">
        <v>575</v>
      </c>
      <c r="J306" s="92">
        <v>43509</v>
      </c>
      <c r="K306" s="87">
        <v>43565</v>
      </c>
      <c r="L306" s="87"/>
      <c r="M306" s="76" t="str">
        <f t="shared" si="9"/>
        <v/>
      </c>
      <c r="N306" s="87"/>
    </row>
    <row r="307" spans="2:14" x14ac:dyDescent="0.25">
      <c r="B307" s="64">
        <f t="shared" si="8"/>
        <v>2019</v>
      </c>
      <c r="C307" s="65" t="s">
        <v>764</v>
      </c>
      <c r="D307" s="91">
        <v>5000</v>
      </c>
      <c r="E307" s="65" t="s">
        <v>414</v>
      </c>
      <c r="F307" s="65" t="s">
        <v>765</v>
      </c>
      <c r="G307" s="65" t="s">
        <v>242</v>
      </c>
      <c r="H307" s="85" t="s">
        <v>1062</v>
      </c>
      <c r="I307" s="65" t="s">
        <v>575</v>
      </c>
      <c r="J307" s="92">
        <v>43510</v>
      </c>
      <c r="K307" s="87">
        <v>43564</v>
      </c>
      <c r="L307" s="87"/>
      <c r="M307" s="76" t="str">
        <f t="shared" si="9"/>
        <v/>
      </c>
      <c r="N307" s="87"/>
    </row>
    <row r="308" spans="2:14" x14ac:dyDescent="0.25">
      <c r="B308" s="64">
        <f t="shared" si="8"/>
        <v>2019</v>
      </c>
      <c r="C308" s="65" t="s">
        <v>766</v>
      </c>
      <c r="D308" s="91">
        <v>3000</v>
      </c>
      <c r="E308" s="65" t="s">
        <v>767</v>
      </c>
      <c r="F308" s="65" t="s">
        <v>768</v>
      </c>
      <c r="G308" s="65" t="s">
        <v>145</v>
      </c>
      <c r="H308" s="85" t="s">
        <v>1062</v>
      </c>
      <c r="I308" s="65" t="s">
        <v>575</v>
      </c>
      <c r="J308" s="92">
        <v>43510</v>
      </c>
      <c r="K308" s="87">
        <v>43565</v>
      </c>
      <c r="L308" s="87"/>
      <c r="M308" s="76" t="str">
        <f t="shared" si="9"/>
        <v/>
      </c>
      <c r="N308" s="87"/>
    </row>
    <row r="309" spans="2:14" x14ac:dyDescent="0.25">
      <c r="B309" s="64">
        <f t="shared" si="8"/>
        <v>2019</v>
      </c>
      <c r="C309" s="65" t="s">
        <v>769</v>
      </c>
      <c r="D309" s="91">
        <v>3000</v>
      </c>
      <c r="E309" s="65" t="s">
        <v>770</v>
      </c>
      <c r="F309" s="65" t="s">
        <v>771</v>
      </c>
      <c r="G309" s="65" t="s">
        <v>198</v>
      </c>
      <c r="H309" s="85" t="s">
        <v>1062</v>
      </c>
      <c r="I309" s="65" t="s">
        <v>575</v>
      </c>
      <c r="J309" s="92">
        <v>43510</v>
      </c>
      <c r="K309" s="87">
        <v>43563</v>
      </c>
      <c r="L309" s="87"/>
      <c r="M309" s="76" t="str">
        <f t="shared" si="9"/>
        <v/>
      </c>
      <c r="N309" s="87"/>
    </row>
    <row r="310" spans="2:14" x14ac:dyDescent="0.25">
      <c r="B310" s="64">
        <f t="shared" si="8"/>
        <v>2019</v>
      </c>
      <c r="C310" s="65" t="s">
        <v>772</v>
      </c>
      <c r="D310" s="91">
        <v>3000</v>
      </c>
      <c r="E310" s="65" t="s">
        <v>773</v>
      </c>
      <c r="F310" s="65" t="s">
        <v>774</v>
      </c>
      <c r="G310" s="65" t="s">
        <v>198</v>
      </c>
      <c r="H310" s="85" t="s">
        <v>1062</v>
      </c>
      <c r="I310" s="65" t="s">
        <v>727</v>
      </c>
      <c r="J310" s="92">
        <v>43510</v>
      </c>
      <c r="K310" s="87"/>
      <c r="L310" s="87"/>
      <c r="M310" s="76" t="str">
        <f t="shared" si="9"/>
        <v/>
      </c>
      <c r="N310" s="87">
        <v>43739</v>
      </c>
    </row>
    <row r="311" spans="2:14" x14ac:dyDescent="0.25">
      <c r="B311" s="64">
        <f t="shared" si="8"/>
        <v>2019</v>
      </c>
      <c r="C311" s="65" t="s">
        <v>775</v>
      </c>
      <c r="D311" s="91">
        <v>10000</v>
      </c>
      <c r="E311" s="65" t="s">
        <v>776</v>
      </c>
      <c r="F311" s="65" t="s">
        <v>777</v>
      </c>
      <c r="G311" s="65" t="s">
        <v>145</v>
      </c>
      <c r="H311" s="85" t="s">
        <v>1062</v>
      </c>
      <c r="I311" s="65" t="s">
        <v>575</v>
      </c>
      <c r="J311" s="92">
        <v>43510</v>
      </c>
      <c r="K311" s="87">
        <v>43563</v>
      </c>
      <c r="L311" s="87"/>
      <c r="M311" s="76" t="str">
        <f t="shared" si="9"/>
        <v/>
      </c>
      <c r="N311" s="87"/>
    </row>
    <row r="312" spans="2:14" x14ac:dyDescent="0.25">
      <c r="B312" s="64">
        <f t="shared" si="8"/>
        <v>2019</v>
      </c>
      <c r="C312" s="65" t="s">
        <v>778</v>
      </c>
      <c r="D312" s="91">
        <v>7000</v>
      </c>
      <c r="E312" s="65" t="s">
        <v>779</v>
      </c>
      <c r="F312" s="65" t="s">
        <v>780</v>
      </c>
      <c r="G312" s="65" t="s">
        <v>145</v>
      </c>
      <c r="H312" s="85" t="s">
        <v>1062</v>
      </c>
      <c r="I312" s="65" t="s">
        <v>575</v>
      </c>
      <c r="J312" s="92">
        <v>43510</v>
      </c>
      <c r="K312" s="87">
        <v>43563</v>
      </c>
      <c r="L312" s="87"/>
      <c r="M312" s="76" t="str">
        <f t="shared" si="9"/>
        <v/>
      </c>
      <c r="N312" s="87"/>
    </row>
    <row r="313" spans="2:14" x14ac:dyDescent="0.25">
      <c r="B313" s="64">
        <f t="shared" si="8"/>
        <v>2019</v>
      </c>
      <c r="C313" s="65" t="s">
        <v>781</v>
      </c>
      <c r="D313" s="91">
        <v>7000</v>
      </c>
      <c r="E313" s="65" t="s">
        <v>782</v>
      </c>
      <c r="F313" s="65" t="s">
        <v>783</v>
      </c>
      <c r="G313" s="65" t="s">
        <v>198</v>
      </c>
      <c r="H313" s="85" t="s">
        <v>1062</v>
      </c>
      <c r="I313" s="65" t="s">
        <v>575</v>
      </c>
      <c r="J313" s="92">
        <v>43509</v>
      </c>
      <c r="K313" s="87">
        <v>43551</v>
      </c>
      <c r="L313" s="87"/>
      <c r="M313" s="76" t="str">
        <f t="shared" si="9"/>
        <v/>
      </c>
      <c r="N313" s="87"/>
    </row>
    <row r="314" spans="2:14" x14ac:dyDescent="0.25">
      <c r="B314" s="64">
        <f t="shared" si="8"/>
        <v>2019</v>
      </c>
      <c r="C314" s="65" t="s">
        <v>784</v>
      </c>
      <c r="D314" s="91">
        <v>10000</v>
      </c>
      <c r="E314" s="65" t="s">
        <v>785</v>
      </c>
      <c r="F314" s="65" t="s">
        <v>786</v>
      </c>
      <c r="G314" s="65" t="s">
        <v>189</v>
      </c>
      <c r="H314" s="85" t="s">
        <v>1062</v>
      </c>
      <c r="I314" s="65" t="s">
        <v>575</v>
      </c>
      <c r="J314" s="92">
        <v>43510</v>
      </c>
      <c r="K314" s="87">
        <v>43593</v>
      </c>
      <c r="L314" s="87"/>
      <c r="M314" s="76" t="str">
        <f t="shared" si="9"/>
        <v/>
      </c>
      <c r="N314" s="87"/>
    </row>
    <row r="315" spans="2:14" x14ac:dyDescent="0.25">
      <c r="B315" s="64">
        <f t="shared" si="8"/>
        <v>2019</v>
      </c>
      <c r="C315" s="65" t="s">
        <v>787</v>
      </c>
      <c r="D315" s="91">
        <v>5000</v>
      </c>
      <c r="E315" s="65" t="s">
        <v>788</v>
      </c>
      <c r="F315" s="65" t="s">
        <v>789</v>
      </c>
      <c r="G315" s="65" t="s">
        <v>141</v>
      </c>
      <c r="H315" s="85" t="s">
        <v>1062</v>
      </c>
      <c r="I315" s="65" t="s">
        <v>575</v>
      </c>
      <c r="J315" s="92">
        <v>43510</v>
      </c>
      <c r="K315" s="87">
        <v>43546</v>
      </c>
      <c r="L315" s="87"/>
      <c r="M315" s="76" t="str">
        <f t="shared" si="9"/>
        <v/>
      </c>
      <c r="N315" s="87"/>
    </row>
    <row r="316" spans="2:14" x14ac:dyDescent="0.25">
      <c r="B316" s="64">
        <f t="shared" si="8"/>
        <v>2019</v>
      </c>
      <c r="C316" s="65" t="s">
        <v>790</v>
      </c>
      <c r="D316" s="91">
        <v>10000</v>
      </c>
      <c r="E316" s="65" t="s">
        <v>791</v>
      </c>
      <c r="F316" s="65" t="s">
        <v>628</v>
      </c>
      <c r="G316" s="65" t="s">
        <v>198</v>
      </c>
      <c r="H316" s="85" t="s">
        <v>1062</v>
      </c>
      <c r="I316" s="65" t="s">
        <v>575</v>
      </c>
      <c r="J316" s="92">
        <v>43510</v>
      </c>
      <c r="K316" s="87">
        <v>43546</v>
      </c>
      <c r="L316" s="87"/>
      <c r="M316" s="76" t="str">
        <f t="shared" si="9"/>
        <v/>
      </c>
      <c r="N316" s="87"/>
    </row>
    <row r="317" spans="2:14" x14ac:dyDescent="0.25">
      <c r="B317" s="64">
        <f t="shared" si="8"/>
        <v>2019</v>
      </c>
      <c r="C317" s="65" t="s">
        <v>792</v>
      </c>
      <c r="D317" s="91">
        <v>5000</v>
      </c>
      <c r="E317" s="65" t="s">
        <v>793</v>
      </c>
      <c r="F317" s="65" t="s">
        <v>794</v>
      </c>
      <c r="G317" s="65" t="s">
        <v>198</v>
      </c>
      <c r="H317" s="85" t="s">
        <v>1062</v>
      </c>
      <c r="I317" s="65" t="s">
        <v>575</v>
      </c>
      <c r="J317" s="92">
        <v>43510</v>
      </c>
      <c r="K317" s="87">
        <v>43564</v>
      </c>
      <c r="L317" s="87"/>
      <c r="M317" s="76" t="str">
        <f t="shared" si="9"/>
        <v/>
      </c>
      <c r="N317" s="87"/>
    </row>
    <row r="318" spans="2:14" x14ac:dyDescent="0.25">
      <c r="B318" s="64">
        <f t="shared" si="8"/>
        <v>2019</v>
      </c>
      <c r="C318" s="65" t="s">
        <v>795</v>
      </c>
      <c r="D318" s="91">
        <v>10000</v>
      </c>
      <c r="E318" s="65" t="s">
        <v>796</v>
      </c>
      <c r="F318" s="65" t="s">
        <v>797</v>
      </c>
      <c r="G318" s="65" t="s">
        <v>145</v>
      </c>
      <c r="H318" s="85" t="s">
        <v>1062</v>
      </c>
      <c r="I318" s="65" t="s">
        <v>575</v>
      </c>
      <c r="J318" s="92">
        <v>43510</v>
      </c>
      <c r="K318" s="87"/>
      <c r="L318" s="87"/>
      <c r="M318" s="76" t="str">
        <f t="shared" si="9"/>
        <v/>
      </c>
      <c r="N318" s="87"/>
    </row>
    <row r="319" spans="2:14" x14ac:dyDescent="0.25">
      <c r="B319" s="64">
        <f t="shared" si="8"/>
        <v>2019</v>
      </c>
      <c r="C319" s="65" t="s">
        <v>798</v>
      </c>
      <c r="D319" s="91">
        <v>10000</v>
      </c>
      <c r="E319" s="65" t="s">
        <v>799</v>
      </c>
      <c r="F319" s="65" t="s">
        <v>800</v>
      </c>
      <c r="G319" s="65" t="s">
        <v>198</v>
      </c>
      <c r="H319" s="85" t="s">
        <v>1062</v>
      </c>
      <c r="I319" s="65" t="s">
        <v>575</v>
      </c>
      <c r="J319" s="92">
        <v>43510</v>
      </c>
      <c r="K319" s="87">
        <v>43563</v>
      </c>
      <c r="L319" s="87"/>
      <c r="M319" s="76" t="str">
        <f t="shared" si="9"/>
        <v/>
      </c>
      <c r="N319" s="87"/>
    </row>
    <row r="320" spans="2:14" x14ac:dyDescent="0.25">
      <c r="B320" s="64">
        <f t="shared" si="8"/>
        <v>2019</v>
      </c>
      <c r="C320" s="65" t="s">
        <v>801</v>
      </c>
      <c r="D320" s="91">
        <v>7000</v>
      </c>
      <c r="E320" s="65" t="s">
        <v>802</v>
      </c>
      <c r="F320" s="65" t="s">
        <v>803</v>
      </c>
      <c r="G320" s="65" t="s">
        <v>198</v>
      </c>
      <c r="H320" s="85" t="s">
        <v>1062</v>
      </c>
      <c r="I320" s="65" t="s">
        <v>575</v>
      </c>
      <c r="J320" s="92">
        <v>43510</v>
      </c>
      <c r="K320" s="87">
        <v>43563</v>
      </c>
      <c r="L320" s="87"/>
      <c r="M320" s="76" t="str">
        <f t="shared" si="9"/>
        <v/>
      </c>
      <c r="N320" s="87"/>
    </row>
    <row r="321" spans="2:14" x14ac:dyDescent="0.25">
      <c r="B321" s="64">
        <f t="shared" si="8"/>
        <v>2019</v>
      </c>
      <c r="C321" s="65" t="s">
        <v>804</v>
      </c>
      <c r="D321" s="91">
        <v>7000</v>
      </c>
      <c r="E321" s="65" t="s">
        <v>805</v>
      </c>
      <c r="F321" s="65" t="s">
        <v>806</v>
      </c>
      <c r="G321" s="65" t="s">
        <v>198</v>
      </c>
      <c r="H321" s="85" t="s">
        <v>1062</v>
      </c>
      <c r="I321" s="65" t="s">
        <v>575</v>
      </c>
      <c r="J321" s="92">
        <v>43510</v>
      </c>
      <c r="K321" s="87">
        <v>43565</v>
      </c>
      <c r="L321" s="87"/>
      <c r="M321" s="76" t="str">
        <f t="shared" si="9"/>
        <v/>
      </c>
      <c r="N321" s="87"/>
    </row>
    <row r="322" spans="2:14" x14ac:dyDescent="0.25">
      <c r="B322" s="64">
        <f t="shared" si="8"/>
        <v>2019</v>
      </c>
      <c r="C322" s="65" t="s">
        <v>807</v>
      </c>
      <c r="D322" s="91">
        <v>7000</v>
      </c>
      <c r="E322" s="65" t="s">
        <v>808</v>
      </c>
      <c r="F322" s="65" t="s">
        <v>809</v>
      </c>
      <c r="G322" s="65" t="s">
        <v>145</v>
      </c>
      <c r="H322" s="85" t="s">
        <v>1062</v>
      </c>
      <c r="I322" s="65" t="s">
        <v>575</v>
      </c>
      <c r="J322" s="92">
        <v>43510</v>
      </c>
      <c r="K322" s="87">
        <v>43551</v>
      </c>
      <c r="L322" s="87"/>
      <c r="M322" s="76" t="str">
        <f t="shared" si="9"/>
        <v/>
      </c>
      <c r="N322" s="87"/>
    </row>
    <row r="323" spans="2:14" x14ac:dyDescent="0.25">
      <c r="B323" s="64">
        <f t="shared" si="8"/>
        <v>2019</v>
      </c>
      <c r="C323" s="65" t="s">
        <v>810</v>
      </c>
      <c r="D323" s="91">
        <v>5000</v>
      </c>
      <c r="E323" s="65" t="s">
        <v>811</v>
      </c>
      <c r="F323" s="65" t="s">
        <v>812</v>
      </c>
      <c r="G323" s="65" t="s">
        <v>198</v>
      </c>
      <c r="H323" s="85" t="s">
        <v>1062</v>
      </c>
      <c r="I323" s="65" t="s">
        <v>575</v>
      </c>
      <c r="J323" s="92">
        <v>43510</v>
      </c>
      <c r="K323" s="87">
        <v>43563</v>
      </c>
      <c r="L323" s="87"/>
      <c r="M323" s="76" t="str">
        <f t="shared" si="9"/>
        <v/>
      </c>
      <c r="N323" s="87"/>
    </row>
    <row r="324" spans="2:14" x14ac:dyDescent="0.25">
      <c r="B324" s="64">
        <f t="shared" si="8"/>
        <v>2019</v>
      </c>
      <c r="C324" s="65" t="s">
        <v>813</v>
      </c>
      <c r="D324" s="91">
        <v>7000</v>
      </c>
      <c r="E324" s="65" t="s">
        <v>814</v>
      </c>
      <c r="F324" s="65" t="s">
        <v>429</v>
      </c>
      <c r="G324" s="65" t="s">
        <v>198</v>
      </c>
      <c r="H324" s="85" t="s">
        <v>1062</v>
      </c>
      <c r="I324" s="65" t="s">
        <v>575</v>
      </c>
      <c r="J324" s="92">
        <v>43510</v>
      </c>
      <c r="K324" s="87">
        <v>43565</v>
      </c>
      <c r="L324" s="87"/>
      <c r="M324" s="76" t="str">
        <f t="shared" si="9"/>
        <v/>
      </c>
      <c r="N324" s="87"/>
    </row>
    <row r="325" spans="2:14" x14ac:dyDescent="0.25">
      <c r="B325" s="64">
        <f t="shared" si="8"/>
        <v>2019</v>
      </c>
      <c r="C325" s="65" t="s">
        <v>815</v>
      </c>
      <c r="D325" s="91">
        <v>10000</v>
      </c>
      <c r="E325" s="65" t="s">
        <v>816</v>
      </c>
      <c r="F325" s="65" t="s">
        <v>817</v>
      </c>
      <c r="G325" s="65" t="s">
        <v>152</v>
      </c>
      <c r="H325" s="85" t="s">
        <v>1062</v>
      </c>
      <c r="I325" s="65" t="s">
        <v>575</v>
      </c>
      <c r="J325" s="92">
        <v>43510</v>
      </c>
      <c r="K325" s="87">
        <v>43558</v>
      </c>
      <c r="L325" s="87"/>
      <c r="M325" s="76" t="str">
        <f t="shared" si="9"/>
        <v/>
      </c>
      <c r="N325" s="87"/>
    </row>
    <row r="326" spans="2:14" x14ac:dyDescent="0.25">
      <c r="B326" s="64">
        <f t="shared" si="8"/>
        <v>2019</v>
      </c>
      <c r="C326" s="65" t="s">
        <v>818</v>
      </c>
      <c r="D326" s="91">
        <v>5000</v>
      </c>
      <c r="E326" s="65" t="s">
        <v>357</v>
      </c>
      <c r="F326" s="65" t="s">
        <v>819</v>
      </c>
      <c r="G326" s="65" t="s">
        <v>198</v>
      </c>
      <c r="H326" s="85" t="s">
        <v>1062</v>
      </c>
      <c r="I326" s="65" t="s">
        <v>575</v>
      </c>
      <c r="J326" s="92">
        <v>43510</v>
      </c>
      <c r="K326" s="87">
        <v>43563</v>
      </c>
      <c r="L326" s="87"/>
      <c r="M326" s="76" t="str">
        <f t="shared" si="9"/>
        <v/>
      </c>
      <c r="N326" s="87"/>
    </row>
    <row r="327" spans="2:14" x14ac:dyDescent="0.25">
      <c r="B327" s="64">
        <f t="shared" ref="B327:B390" si="10">YEAR(J327)</f>
        <v>2019</v>
      </c>
      <c r="C327" s="65" t="s">
        <v>820</v>
      </c>
      <c r="D327" s="91">
        <v>5000</v>
      </c>
      <c r="E327" s="65" t="s">
        <v>821</v>
      </c>
      <c r="F327" s="65" t="s">
        <v>822</v>
      </c>
      <c r="G327" s="65" t="s">
        <v>667</v>
      </c>
      <c r="H327" s="85" t="s">
        <v>1062</v>
      </c>
      <c r="I327" s="65" t="s">
        <v>575</v>
      </c>
      <c r="J327" s="92">
        <v>43510</v>
      </c>
      <c r="K327" s="87">
        <v>43566</v>
      </c>
      <c r="L327" s="87"/>
      <c r="M327" s="76" t="str">
        <f t="shared" ref="M327:M390" si="11">IF(ISBLANK(L327),"",L327-K327)</f>
        <v/>
      </c>
      <c r="N327" s="87"/>
    </row>
    <row r="328" spans="2:14" x14ac:dyDescent="0.25">
      <c r="B328" s="64">
        <f t="shared" si="10"/>
        <v>2019</v>
      </c>
      <c r="C328" s="65" t="s">
        <v>823</v>
      </c>
      <c r="D328" s="91">
        <v>5000</v>
      </c>
      <c r="E328" s="65" t="s">
        <v>824</v>
      </c>
      <c r="F328" s="65" t="s">
        <v>825</v>
      </c>
      <c r="G328" s="65" t="s">
        <v>198</v>
      </c>
      <c r="H328" s="85" t="s">
        <v>1062</v>
      </c>
      <c r="I328" s="65" t="s">
        <v>575</v>
      </c>
      <c r="J328" s="92">
        <v>43510</v>
      </c>
      <c r="K328" s="87">
        <v>43742</v>
      </c>
      <c r="L328" s="87"/>
      <c r="M328" s="76" t="str">
        <f t="shared" si="11"/>
        <v/>
      </c>
      <c r="N328" s="87"/>
    </row>
    <row r="329" spans="2:14" x14ac:dyDescent="0.25">
      <c r="B329" s="64">
        <f t="shared" si="10"/>
        <v>2019</v>
      </c>
      <c r="C329" s="65" t="s">
        <v>826</v>
      </c>
      <c r="D329" s="91">
        <v>10000</v>
      </c>
      <c r="E329" s="65" t="s">
        <v>827</v>
      </c>
      <c r="F329" s="65" t="s">
        <v>828</v>
      </c>
      <c r="G329" s="65" t="s">
        <v>141</v>
      </c>
      <c r="H329" s="85" t="s">
        <v>1062</v>
      </c>
      <c r="I329" s="65" t="s">
        <v>575</v>
      </c>
      <c r="J329" s="92">
        <v>43511</v>
      </c>
      <c r="K329" s="87">
        <v>43559</v>
      </c>
      <c r="L329" s="87"/>
      <c r="M329" s="76" t="str">
        <f t="shared" si="11"/>
        <v/>
      </c>
      <c r="N329" s="87"/>
    </row>
    <row r="330" spans="2:14" x14ac:dyDescent="0.25">
      <c r="B330" s="64">
        <f t="shared" si="10"/>
        <v>2019</v>
      </c>
      <c r="C330" s="65" t="s">
        <v>338</v>
      </c>
      <c r="D330" s="91">
        <v>10000</v>
      </c>
      <c r="E330" s="65" t="s">
        <v>829</v>
      </c>
      <c r="F330" s="65" t="s">
        <v>830</v>
      </c>
      <c r="G330" s="65" t="s">
        <v>198</v>
      </c>
      <c r="H330" s="85" t="s">
        <v>1062</v>
      </c>
      <c r="I330" s="65" t="s">
        <v>575</v>
      </c>
      <c r="J330" s="92">
        <v>43511</v>
      </c>
      <c r="K330" s="87">
        <v>43565</v>
      </c>
      <c r="L330" s="87"/>
      <c r="M330" s="76" t="str">
        <f t="shared" si="11"/>
        <v/>
      </c>
      <c r="N330" s="87"/>
    </row>
    <row r="331" spans="2:14" x14ac:dyDescent="0.25">
      <c r="B331" s="64">
        <f t="shared" si="10"/>
        <v>2019</v>
      </c>
      <c r="C331" s="65" t="s">
        <v>831</v>
      </c>
      <c r="D331" s="91">
        <v>7000</v>
      </c>
      <c r="E331" s="65" t="s">
        <v>832</v>
      </c>
      <c r="F331" s="65" t="s">
        <v>833</v>
      </c>
      <c r="G331" s="65" t="s">
        <v>242</v>
      </c>
      <c r="H331" s="85" t="s">
        <v>1062</v>
      </c>
      <c r="I331" s="65" t="s">
        <v>575</v>
      </c>
      <c r="J331" s="92">
        <v>43511</v>
      </c>
      <c r="K331" s="87">
        <v>43565</v>
      </c>
      <c r="L331" s="87"/>
      <c r="M331" s="76" t="str">
        <f t="shared" si="11"/>
        <v/>
      </c>
      <c r="N331" s="87"/>
    </row>
    <row r="332" spans="2:14" x14ac:dyDescent="0.25">
      <c r="B332" s="64">
        <f t="shared" si="10"/>
        <v>2019</v>
      </c>
      <c r="C332" s="65" t="s">
        <v>834</v>
      </c>
      <c r="D332" s="91">
        <v>5000</v>
      </c>
      <c r="E332" s="65" t="s">
        <v>348</v>
      </c>
      <c r="F332" s="65" t="s">
        <v>835</v>
      </c>
      <c r="G332" s="65" t="s">
        <v>242</v>
      </c>
      <c r="H332" s="85" t="s">
        <v>1062</v>
      </c>
      <c r="I332" s="65" t="s">
        <v>575</v>
      </c>
      <c r="J332" s="92">
        <v>43511</v>
      </c>
      <c r="K332" s="87">
        <v>43560</v>
      </c>
      <c r="L332" s="87"/>
      <c r="M332" s="76" t="str">
        <f t="shared" si="11"/>
        <v/>
      </c>
      <c r="N332" s="87"/>
    </row>
    <row r="333" spans="2:14" x14ac:dyDescent="0.25">
      <c r="B333" s="64">
        <f t="shared" si="10"/>
        <v>2019</v>
      </c>
      <c r="C333" s="65" t="s">
        <v>398</v>
      </c>
      <c r="D333" s="91">
        <v>5000</v>
      </c>
      <c r="E333" s="65" t="s">
        <v>399</v>
      </c>
      <c r="F333" s="65" t="s">
        <v>836</v>
      </c>
      <c r="G333" s="65" t="s">
        <v>198</v>
      </c>
      <c r="H333" s="85" t="s">
        <v>1062</v>
      </c>
      <c r="I333" s="65" t="s">
        <v>575</v>
      </c>
      <c r="J333" s="92">
        <v>43511</v>
      </c>
      <c r="K333" s="87">
        <v>43565</v>
      </c>
      <c r="L333" s="87"/>
      <c r="M333" s="76" t="str">
        <f t="shared" si="11"/>
        <v/>
      </c>
      <c r="N333" s="87"/>
    </row>
    <row r="334" spans="2:14" x14ac:dyDescent="0.25">
      <c r="B334" s="64">
        <f t="shared" si="10"/>
        <v>2019</v>
      </c>
      <c r="C334" s="65" t="s">
        <v>837</v>
      </c>
      <c r="D334" s="91">
        <v>3000</v>
      </c>
      <c r="E334" s="65" t="s">
        <v>838</v>
      </c>
      <c r="F334" s="65" t="s">
        <v>448</v>
      </c>
      <c r="G334" s="65" t="s">
        <v>242</v>
      </c>
      <c r="H334" s="85" t="s">
        <v>1062</v>
      </c>
      <c r="I334" s="65" t="s">
        <v>575</v>
      </c>
      <c r="J334" s="92">
        <v>43511</v>
      </c>
      <c r="K334" s="87">
        <v>43563</v>
      </c>
      <c r="L334" s="87"/>
      <c r="M334" s="76" t="str">
        <f t="shared" si="11"/>
        <v/>
      </c>
      <c r="N334" s="87"/>
    </row>
    <row r="335" spans="2:14" x14ac:dyDescent="0.25">
      <c r="B335" s="64">
        <f t="shared" si="10"/>
        <v>2019</v>
      </c>
      <c r="C335" s="65" t="s">
        <v>839</v>
      </c>
      <c r="D335" s="91">
        <v>3000</v>
      </c>
      <c r="E335" s="65" t="s">
        <v>840</v>
      </c>
      <c r="F335" s="65" t="s">
        <v>841</v>
      </c>
      <c r="G335" s="65" t="s">
        <v>145</v>
      </c>
      <c r="H335" s="85" t="s">
        <v>1062</v>
      </c>
      <c r="I335" s="65" t="s">
        <v>575</v>
      </c>
      <c r="J335" s="92">
        <v>43511</v>
      </c>
      <c r="K335" s="87">
        <v>43565</v>
      </c>
      <c r="L335" s="87"/>
      <c r="M335" s="76" t="str">
        <f t="shared" si="11"/>
        <v/>
      </c>
      <c r="N335" s="87"/>
    </row>
    <row r="336" spans="2:14" x14ac:dyDescent="0.25">
      <c r="B336" s="64">
        <f t="shared" si="10"/>
        <v>2019</v>
      </c>
      <c r="C336" s="65" t="s">
        <v>842</v>
      </c>
      <c r="D336" s="91">
        <v>3000</v>
      </c>
      <c r="E336" s="65" t="s">
        <v>843</v>
      </c>
      <c r="F336" s="65" t="s">
        <v>844</v>
      </c>
      <c r="G336" s="65" t="s">
        <v>198</v>
      </c>
      <c r="H336" s="85" t="s">
        <v>1062</v>
      </c>
      <c r="I336" s="65" t="s">
        <v>575</v>
      </c>
      <c r="J336" s="92">
        <v>43511</v>
      </c>
      <c r="K336" s="87">
        <v>43565</v>
      </c>
      <c r="L336" s="87"/>
      <c r="M336" s="76" t="str">
        <f t="shared" si="11"/>
        <v/>
      </c>
      <c r="N336" s="87">
        <v>43661</v>
      </c>
    </row>
    <row r="337" spans="2:14" x14ac:dyDescent="0.25">
      <c r="B337" s="64">
        <f t="shared" si="10"/>
        <v>2019</v>
      </c>
      <c r="C337" s="65" t="s">
        <v>845</v>
      </c>
      <c r="D337" s="91">
        <v>5000</v>
      </c>
      <c r="E337" s="65" t="s">
        <v>846</v>
      </c>
      <c r="F337" s="65" t="s">
        <v>847</v>
      </c>
      <c r="G337" s="65" t="s">
        <v>198</v>
      </c>
      <c r="H337" s="85" t="s">
        <v>1062</v>
      </c>
      <c r="I337" s="65" t="s">
        <v>575</v>
      </c>
      <c r="J337" s="92">
        <v>43511</v>
      </c>
      <c r="K337" s="87">
        <v>43564</v>
      </c>
      <c r="L337" s="87"/>
      <c r="M337" s="76" t="str">
        <f t="shared" si="11"/>
        <v/>
      </c>
      <c r="N337" s="87"/>
    </row>
    <row r="338" spans="2:14" x14ac:dyDescent="0.25">
      <c r="B338" s="64">
        <f t="shared" si="10"/>
        <v>2019</v>
      </c>
      <c r="C338" s="65" t="s">
        <v>848</v>
      </c>
      <c r="D338" s="91">
        <v>10000</v>
      </c>
      <c r="E338" s="65" t="s">
        <v>13</v>
      </c>
      <c r="F338" s="65" t="s">
        <v>849</v>
      </c>
      <c r="G338" s="65" t="s">
        <v>198</v>
      </c>
      <c r="H338" s="85" t="s">
        <v>1062</v>
      </c>
      <c r="I338" s="65" t="s">
        <v>575</v>
      </c>
      <c r="J338" s="92">
        <v>43510</v>
      </c>
      <c r="K338" s="87">
        <v>43565</v>
      </c>
      <c r="L338" s="87"/>
      <c r="M338" s="76" t="str">
        <f t="shared" si="11"/>
        <v/>
      </c>
      <c r="N338" s="87"/>
    </row>
    <row r="339" spans="2:14" x14ac:dyDescent="0.25">
      <c r="B339" s="64">
        <f t="shared" si="10"/>
        <v>2019</v>
      </c>
      <c r="C339" s="65" t="s">
        <v>850</v>
      </c>
      <c r="D339" s="91">
        <v>10000</v>
      </c>
      <c r="E339" s="65" t="s">
        <v>851</v>
      </c>
      <c r="F339" s="65" t="s">
        <v>852</v>
      </c>
      <c r="G339" s="65" t="s">
        <v>198</v>
      </c>
      <c r="H339" s="85" t="s">
        <v>1062</v>
      </c>
      <c r="I339" s="65" t="s">
        <v>575</v>
      </c>
      <c r="J339" s="92">
        <v>43510</v>
      </c>
      <c r="K339" s="87">
        <v>43565</v>
      </c>
      <c r="L339" s="87"/>
      <c r="M339" s="76" t="str">
        <f t="shared" si="11"/>
        <v/>
      </c>
      <c r="N339" s="87"/>
    </row>
    <row r="340" spans="2:14" x14ac:dyDescent="0.25">
      <c r="B340" s="64">
        <f t="shared" si="10"/>
        <v>2019</v>
      </c>
      <c r="C340" s="65" t="s">
        <v>853</v>
      </c>
      <c r="D340" s="91">
        <v>10000</v>
      </c>
      <c r="E340" s="65" t="s">
        <v>854</v>
      </c>
      <c r="F340" s="65" t="s">
        <v>855</v>
      </c>
      <c r="G340" s="65" t="s">
        <v>198</v>
      </c>
      <c r="H340" s="85" t="s">
        <v>1062</v>
      </c>
      <c r="I340" s="65" t="s">
        <v>575</v>
      </c>
      <c r="J340" s="92">
        <v>43511</v>
      </c>
      <c r="K340" s="87">
        <v>43565</v>
      </c>
      <c r="L340" s="87"/>
      <c r="M340" s="76" t="str">
        <f t="shared" si="11"/>
        <v/>
      </c>
      <c r="N340" s="87"/>
    </row>
    <row r="341" spans="2:14" x14ac:dyDescent="0.25">
      <c r="B341" s="64">
        <f t="shared" si="10"/>
        <v>2019</v>
      </c>
      <c r="C341" s="65" t="s">
        <v>856</v>
      </c>
      <c r="D341" s="91">
        <v>10000</v>
      </c>
      <c r="E341" s="65" t="s">
        <v>857</v>
      </c>
      <c r="F341" s="65" t="s">
        <v>858</v>
      </c>
      <c r="G341" s="65" t="s">
        <v>198</v>
      </c>
      <c r="H341" s="85" t="s">
        <v>1062</v>
      </c>
      <c r="I341" s="65" t="s">
        <v>575</v>
      </c>
      <c r="J341" s="92">
        <v>43511</v>
      </c>
      <c r="K341" s="87">
        <v>43565</v>
      </c>
      <c r="L341" s="87"/>
      <c r="M341" s="76" t="str">
        <f t="shared" si="11"/>
        <v/>
      </c>
      <c r="N341" s="87"/>
    </row>
    <row r="342" spans="2:14" x14ac:dyDescent="0.25">
      <c r="B342" s="64">
        <f t="shared" si="10"/>
        <v>2019</v>
      </c>
      <c r="C342" s="65" t="s">
        <v>859</v>
      </c>
      <c r="D342" s="91">
        <v>10000</v>
      </c>
      <c r="E342" s="65" t="s">
        <v>860</v>
      </c>
      <c r="F342" s="65" t="s">
        <v>861</v>
      </c>
      <c r="G342" s="65" t="s">
        <v>145</v>
      </c>
      <c r="H342" s="85" t="s">
        <v>1062</v>
      </c>
      <c r="I342" s="65" t="s">
        <v>575</v>
      </c>
      <c r="J342" s="92">
        <v>43511</v>
      </c>
      <c r="K342" s="87">
        <v>43565</v>
      </c>
      <c r="L342" s="87"/>
      <c r="M342" s="76" t="str">
        <f t="shared" si="11"/>
        <v/>
      </c>
      <c r="N342" s="87"/>
    </row>
    <row r="343" spans="2:14" x14ac:dyDescent="0.25">
      <c r="B343" s="64">
        <f t="shared" si="10"/>
        <v>2019</v>
      </c>
      <c r="C343" s="65" t="s">
        <v>862</v>
      </c>
      <c r="D343" s="91">
        <v>5000</v>
      </c>
      <c r="E343" s="65" t="s">
        <v>863</v>
      </c>
      <c r="F343" s="65" t="s">
        <v>864</v>
      </c>
      <c r="G343" s="65" t="s">
        <v>141</v>
      </c>
      <c r="H343" s="85" t="s">
        <v>1062</v>
      </c>
      <c r="I343" s="65" t="s">
        <v>575</v>
      </c>
      <c r="J343" s="92">
        <v>43511</v>
      </c>
      <c r="K343" s="87">
        <v>43565</v>
      </c>
      <c r="L343" s="87"/>
      <c r="M343" s="76" t="str">
        <f t="shared" si="11"/>
        <v/>
      </c>
      <c r="N343" s="87"/>
    </row>
    <row r="344" spans="2:14" x14ac:dyDescent="0.25">
      <c r="B344" s="64">
        <f t="shared" si="10"/>
        <v>2019</v>
      </c>
      <c r="C344" s="65" t="s">
        <v>362</v>
      </c>
      <c r="D344" s="91">
        <v>7000</v>
      </c>
      <c r="E344" s="65" t="s">
        <v>865</v>
      </c>
      <c r="F344" s="65" t="s">
        <v>866</v>
      </c>
      <c r="G344" s="65" t="s">
        <v>189</v>
      </c>
      <c r="H344" s="85" t="s">
        <v>1062</v>
      </c>
      <c r="I344" s="65" t="s">
        <v>575</v>
      </c>
      <c r="J344" s="92">
        <v>43511</v>
      </c>
      <c r="K344" s="87">
        <v>43560</v>
      </c>
      <c r="L344" s="87"/>
      <c r="M344" s="76" t="str">
        <f t="shared" si="11"/>
        <v/>
      </c>
      <c r="N344" s="87"/>
    </row>
    <row r="345" spans="2:14" x14ac:dyDescent="0.25">
      <c r="B345" s="64">
        <f t="shared" si="10"/>
        <v>2019</v>
      </c>
      <c r="C345" s="65" t="s">
        <v>867</v>
      </c>
      <c r="D345" s="91">
        <v>7000</v>
      </c>
      <c r="E345" s="65" t="s">
        <v>868</v>
      </c>
      <c r="F345" s="65" t="s">
        <v>869</v>
      </c>
      <c r="G345" s="65" t="s">
        <v>198</v>
      </c>
      <c r="H345" s="85" t="s">
        <v>1062</v>
      </c>
      <c r="I345" s="65" t="s">
        <v>575</v>
      </c>
      <c r="J345" s="92">
        <v>43511</v>
      </c>
      <c r="K345" s="87">
        <v>43565</v>
      </c>
      <c r="L345" s="87"/>
      <c r="M345" s="76" t="str">
        <f t="shared" si="11"/>
        <v/>
      </c>
      <c r="N345" s="87"/>
    </row>
    <row r="346" spans="2:14" x14ac:dyDescent="0.25">
      <c r="B346" s="64">
        <f t="shared" si="10"/>
        <v>2019</v>
      </c>
      <c r="C346" s="65" t="s">
        <v>870</v>
      </c>
      <c r="D346" s="91">
        <v>7000</v>
      </c>
      <c r="E346" s="65" t="s">
        <v>871</v>
      </c>
      <c r="F346" s="65" t="s">
        <v>872</v>
      </c>
      <c r="G346" s="65" t="s">
        <v>198</v>
      </c>
      <c r="H346" s="85" t="s">
        <v>1062</v>
      </c>
      <c r="I346" s="65" t="s">
        <v>575</v>
      </c>
      <c r="J346" s="92">
        <v>43511</v>
      </c>
      <c r="K346" s="87">
        <v>43564</v>
      </c>
      <c r="L346" s="87"/>
      <c r="M346" s="76" t="str">
        <f t="shared" si="11"/>
        <v/>
      </c>
      <c r="N346" s="87">
        <v>43664</v>
      </c>
    </row>
    <row r="347" spans="2:14" x14ac:dyDescent="0.25">
      <c r="B347" s="64">
        <f t="shared" si="10"/>
        <v>2019</v>
      </c>
      <c r="C347" s="65" t="s">
        <v>873</v>
      </c>
      <c r="D347" s="91">
        <v>3000</v>
      </c>
      <c r="E347" s="65" t="s">
        <v>874</v>
      </c>
      <c r="F347" s="65" t="s">
        <v>875</v>
      </c>
      <c r="G347" s="65" t="s">
        <v>242</v>
      </c>
      <c r="H347" s="85" t="s">
        <v>1062</v>
      </c>
      <c r="I347" s="65" t="s">
        <v>575</v>
      </c>
      <c r="J347" s="92">
        <v>43518</v>
      </c>
      <c r="K347" s="87"/>
      <c r="L347" s="87"/>
      <c r="M347" s="76" t="str">
        <f t="shared" si="11"/>
        <v/>
      </c>
      <c r="N347" s="87"/>
    </row>
    <row r="348" spans="2:14" x14ac:dyDescent="0.25">
      <c r="B348" s="64">
        <f t="shared" si="10"/>
        <v>2019</v>
      </c>
      <c r="C348" s="65" t="s">
        <v>590</v>
      </c>
      <c r="D348" s="91">
        <v>100000</v>
      </c>
      <c r="E348" s="65" t="s">
        <v>876</v>
      </c>
      <c r="F348" s="65" t="s">
        <v>1049</v>
      </c>
      <c r="G348" s="65" t="s">
        <v>198</v>
      </c>
      <c r="H348" s="77" t="s">
        <v>1063</v>
      </c>
      <c r="I348" s="65" t="s">
        <v>575</v>
      </c>
      <c r="J348" s="92">
        <v>43542</v>
      </c>
      <c r="K348" s="87">
        <v>43672</v>
      </c>
      <c r="L348" s="87"/>
      <c r="M348" s="76" t="str">
        <f t="shared" si="11"/>
        <v/>
      </c>
      <c r="N348" s="87"/>
    </row>
    <row r="349" spans="2:14" x14ac:dyDescent="0.25">
      <c r="B349" s="64">
        <f t="shared" si="10"/>
        <v>2019</v>
      </c>
      <c r="C349" s="65" t="s">
        <v>877</v>
      </c>
      <c r="D349" s="91">
        <v>100000</v>
      </c>
      <c r="E349" s="65" t="s">
        <v>878</v>
      </c>
      <c r="F349" s="65" t="s">
        <v>879</v>
      </c>
      <c r="G349" s="65" t="s">
        <v>198</v>
      </c>
      <c r="H349" s="77" t="s">
        <v>1063</v>
      </c>
      <c r="I349" s="65" t="s">
        <v>575</v>
      </c>
      <c r="J349" s="92">
        <v>43542</v>
      </c>
      <c r="K349" s="87">
        <v>43739</v>
      </c>
      <c r="L349" s="87"/>
      <c r="M349" s="76" t="str">
        <f t="shared" si="11"/>
        <v/>
      </c>
      <c r="N349" s="87">
        <v>43717</v>
      </c>
    </row>
    <row r="350" spans="2:14" x14ac:dyDescent="0.25">
      <c r="B350" s="64">
        <f t="shared" si="10"/>
        <v>2019</v>
      </c>
      <c r="C350" s="65" t="s">
        <v>880</v>
      </c>
      <c r="D350" s="91">
        <v>50000</v>
      </c>
      <c r="E350" s="65" t="s">
        <v>881</v>
      </c>
      <c r="F350" s="65" t="s">
        <v>882</v>
      </c>
      <c r="G350" s="65" t="s">
        <v>486</v>
      </c>
      <c r="H350" s="77" t="s">
        <v>1063</v>
      </c>
      <c r="I350" s="65" t="s">
        <v>575</v>
      </c>
      <c r="J350" s="92">
        <v>43539</v>
      </c>
      <c r="K350" s="87">
        <v>43627</v>
      </c>
      <c r="L350" s="87"/>
      <c r="M350" s="76" t="str">
        <f t="shared" si="11"/>
        <v/>
      </c>
      <c r="N350" s="87"/>
    </row>
    <row r="351" spans="2:14" x14ac:dyDescent="0.25">
      <c r="B351" s="64">
        <f t="shared" si="10"/>
        <v>2019</v>
      </c>
      <c r="C351" s="65" t="s">
        <v>883</v>
      </c>
      <c r="D351" s="91">
        <v>50000</v>
      </c>
      <c r="E351" s="65" t="s">
        <v>884</v>
      </c>
      <c r="F351" s="65" t="s">
        <v>885</v>
      </c>
      <c r="G351" s="65" t="s">
        <v>152</v>
      </c>
      <c r="H351" s="77" t="s">
        <v>1063</v>
      </c>
      <c r="I351" s="65" t="s">
        <v>575</v>
      </c>
      <c r="J351" s="92">
        <v>43539</v>
      </c>
      <c r="K351" s="87">
        <v>43633</v>
      </c>
      <c r="L351" s="87"/>
      <c r="M351" s="76" t="str">
        <f t="shared" si="11"/>
        <v/>
      </c>
      <c r="N351" s="87"/>
    </row>
    <row r="352" spans="2:14" x14ac:dyDescent="0.25">
      <c r="B352" s="64">
        <f t="shared" si="10"/>
        <v>2019</v>
      </c>
      <c r="C352" s="65" t="s">
        <v>886</v>
      </c>
      <c r="D352" s="91">
        <v>50000</v>
      </c>
      <c r="E352" s="65" t="s">
        <v>887</v>
      </c>
      <c r="F352" s="65" t="s">
        <v>888</v>
      </c>
      <c r="G352" s="65" t="s">
        <v>198</v>
      </c>
      <c r="H352" s="77" t="s">
        <v>1063</v>
      </c>
      <c r="I352" s="65" t="s">
        <v>575</v>
      </c>
      <c r="J352" s="92">
        <v>43539</v>
      </c>
      <c r="K352" s="87">
        <v>43630</v>
      </c>
      <c r="L352" s="87"/>
      <c r="M352" s="76" t="str">
        <f t="shared" si="11"/>
        <v/>
      </c>
      <c r="N352" s="87"/>
    </row>
    <row r="353" spans="2:14" x14ac:dyDescent="0.25">
      <c r="B353" s="64">
        <f t="shared" si="10"/>
        <v>2019</v>
      </c>
      <c r="C353" s="65" t="s">
        <v>889</v>
      </c>
      <c r="D353" s="91">
        <v>50000</v>
      </c>
      <c r="E353" s="65" t="s">
        <v>890</v>
      </c>
      <c r="F353" s="65" t="s">
        <v>540</v>
      </c>
      <c r="G353" s="65" t="s">
        <v>145</v>
      </c>
      <c r="H353" s="77" t="s">
        <v>1063</v>
      </c>
      <c r="I353" s="65" t="s">
        <v>575</v>
      </c>
      <c r="J353" s="92">
        <v>43542</v>
      </c>
      <c r="K353" s="87"/>
      <c r="L353" s="87"/>
      <c r="M353" s="76" t="str">
        <f t="shared" si="11"/>
        <v/>
      </c>
      <c r="N353" s="87"/>
    </row>
    <row r="354" spans="2:14" x14ac:dyDescent="0.25">
      <c r="B354" s="64">
        <f t="shared" si="10"/>
        <v>2019</v>
      </c>
      <c r="C354" s="65" t="s">
        <v>891</v>
      </c>
      <c r="D354" s="91">
        <v>50000</v>
      </c>
      <c r="E354" s="65" t="s">
        <v>892</v>
      </c>
      <c r="F354" s="65" t="s">
        <v>458</v>
      </c>
      <c r="G354" s="65" t="s">
        <v>162</v>
      </c>
      <c r="H354" s="77" t="s">
        <v>1063</v>
      </c>
      <c r="I354" s="65" t="s">
        <v>575</v>
      </c>
      <c r="J354" s="92">
        <v>43542</v>
      </c>
      <c r="K354" s="87">
        <v>43635</v>
      </c>
      <c r="L354" s="87"/>
      <c r="M354" s="76" t="str">
        <f t="shared" si="11"/>
        <v/>
      </c>
      <c r="N354" s="87"/>
    </row>
    <row r="355" spans="2:14" x14ac:dyDescent="0.25">
      <c r="B355" s="64">
        <f t="shared" si="10"/>
        <v>2019</v>
      </c>
      <c r="C355" s="65" t="s">
        <v>893</v>
      </c>
      <c r="D355" s="91">
        <v>50000</v>
      </c>
      <c r="E355" s="65" t="s">
        <v>894</v>
      </c>
      <c r="F355" s="65" t="s">
        <v>895</v>
      </c>
      <c r="G355" s="65" t="s">
        <v>162</v>
      </c>
      <c r="H355" s="77" t="s">
        <v>1063</v>
      </c>
      <c r="I355" s="65" t="s">
        <v>575</v>
      </c>
      <c r="J355" s="92">
        <v>43542</v>
      </c>
      <c r="K355" s="87">
        <v>43609</v>
      </c>
      <c r="L355" s="87"/>
      <c r="M355" s="76" t="str">
        <f t="shared" si="11"/>
        <v/>
      </c>
      <c r="N355" s="87"/>
    </row>
    <row r="356" spans="2:14" x14ac:dyDescent="0.25">
      <c r="B356" s="64">
        <f t="shared" si="10"/>
        <v>2019</v>
      </c>
      <c r="C356" s="65" t="s">
        <v>896</v>
      </c>
      <c r="D356" s="91">
        <v>50000</v>
      </c>
      <c r="E356" s="65" t="s">
        <v>473</v>
      </c>
      <c r="F356" s="65" t="s">
        <v>474</v>
      </c>
      <c r="G356" s="65" t="s">
        <v>198</v>
      </c>
      <c r="H356" s="77" t="s">
        <v>1063</v>
      </c>
      <c r="I356" s="65" t="s">
        <v>575</v>
      </c>
      <c r="J356" s="92">
        <v>43542</v>
      </c>
      <c r="K356" s="87">
        <v>43635</v>
      </c>
      <c r="L356" s="87"/>
      <c r="M356" s="76" t="str">
        <f t="shared" si="11"/>
        <v/>
      </c>
      <c r="N356" s="87"/>
    </row>
    <row r="357" spans="2:14" x14ac:dyDescent="0.25">
      <c r="B357" s="64">
        <f t="shared" si="10"/>
        <v>2019</v>
      </c>
      <c r="C357" s="65" t="s">
        <v>897</v>
      </c>
      <c r="D357" s="91">
        <v>50000</v>
      </c>
      <c r="E357" s="65" t="s">
        <v>470</v>
      </c>
      <c r="F357" s="65" t="s">
        <v>471</v>
      </c>
      <c r="G357" s="65" t="s">
        <v>198</v>
      </c>
      <c r="H357" s="77" t="s">
        <v>1063</v>
      </c>
      <c r="I357" s="65" t="s">
        <v>575</v>
      </c>
      <c r="J357" s="92">
        <v>43538</v>
      </c>
      <c r="K357" s="87">
        <v>43647</v>
      </c>
      <c r="L357" s="87"/>
      <c r="M357" s="76" t="str">
        <f t="shared" si="11"/>
        <v/>
      </c>
      <c r="N357" s="87"/>
    </row>
    <row r="358" spans="2:14" x14ac:dyDescent="0.25">
      <c r="B358" s="64">
        <f t="shared" si="10"/>
        <v>2019</v>
      </c>
      <c r="C358" s="65" t="s">
        <v>898</v>
      </c>
      <c r="D358" s="91">
        <v>25000</v>
      </c>
      <c r="E358" s="65" t="s">
        <v>899</v>
      </c>
      <c r="F358" s="65" t="s">
        <v>540</v>
      </c>
      <c r="G358" s="65" t="s">
        <v>145</v>
      </c>
      <c r="H358" s="77" t="s">
        <v>1063</v>
      </c>
      <c r="I358" s="65" t="s">
        <v>575</v>
      </c>
      <c r="J358" s="92">
        <v>43542</v>
      </c>
      <c r="K358" s="87">
        <v>43658</v>
      </c>
      <c r="L358" s="87"/>
      <c r="M358" s="76" t="str">
        <f t="shared" si="11"/>
        <v/>
      </c>
      <c r="N358" s="87"/>
    </row>
    <row r="359" spans="2:14" x14ac:dyDescent="0.25">
      <c r="B359" s="64">
        <f t="shared" si="10"/>
        <v>2019</v>
      </c>
      <c r="C359" s="65" t="s">
        <v>532</v>
      </c>
      <c r="D359" s="91">
        <v>25000</v>
      </c>
      <c r="E359" s="65" t="s">
        <v>900</v>
      </c>
      <c r="F359" s="65" t="s">
        <v>901</v>
      </c>
      <c r="G359" s="65" t="s">
        <v>162</v>
      </c>
      <c r="H359" s="77" t="s">
        <v>1063</v>
      </c>
      <c r="I359" s="65" t="s">
        <v>575</v>
      </c>
      <c r="J359" s="92">
        <v>43542</v>
      </c>
      <c r="K359" s="87">
        <v>43654</v>
      </c>
      <c r="L359" s="87"/>
      <c r="M359" s="76" t="str">
        <f t="shared" si="11"/>
        <v/>
      </c>
      <c r="N359" s="87"/>
    </row>
    <row r="360" spans="2:14" x14ac:dyDescent="0.25">
      <c r="B360" s="64">
        <f t="shared" si="10"/>
        <v>2019</v>
      </c>
      <c r="C360" s="65" t="s">
        <v>902</v>
      </c>
      <c r="D360" s="91">
        <v>25000</v>
      </c>
      <c r="E360" s="65" t="s">
        <v>903</v>
      </c>
      <c r="F360" s="65" t="s">
        <v>885</v>
      </c>
      <c r="G360" s="65" t="s">
        <v>152</v>
      </c>
      <c r="H360" s="77" t="s">
        <v>1063</v>
      </c>
      <c r="I360" s="65" t="s">
        <v>575</v>
      </c>
      <c r="J360" s="92">
        <v>43542</v>
      </c>
      <c r="K360" s="87">
        <v>43626</v>
      </c>
      <c r="L360" s="87"/>
      <c r="M360" s="76" t="str">
        <f t="shared" si="11"/>
        <v/>
      </c>
      <c r="N360" s="87"/>
    </row>
    <row r="361" spans="2:14" x14ac:dyDescent="0.25">
      <c r="B361" s="64">
        <f t="shared" si="10"/>
        <v>2019</v>
      </c>
      <c r="C361" s="65" t="s">
        <v>904</v>
      </c>
      <c r="D361" s="91">
        <v>25000</v>
      </c>
      <c r="E361" s="65" t="s">
        <v>610</v>
      </c>
      <c r="F361" s="65" t="s">
        <v>905</v>
      </c>
      <c r="G361" s="65" t="s">
        <v>486</v>
      </c>
      <c r="H361" s="77" t="s">
        <v>1063</v>
      </c>
      <c r="I361" s="65" t="s">
        <v>575</v>
      </c>
      <c r="J361" s="92">
        <v>43542</v>
      </c>
      <c r="K361" s="87">
        <v>43568</v>
      </c>
      <c r="L361" s="87"/>
      <c r="M361" s="76" t="str">
        <f t="shared" si="11"/>
        <v/>
      </c>
      <c r="N361" s="87"/>
    </row>
    <row r="362" spans="2:14" x14ac:dyDescent="0.25">
      <c r="B362" s="64">
        <f t="shared" si="10"/>
        <v>2019</v>
      </c>
      <c r="C362" s="65" t="s">
        <v>598</v>
      </c>
      <c r="D362" s="91">
        <v>25000</v>
      </c>
      <c r="E362" s="65" t="s">
        <v>906</v>
      </c>
      <c r="F362" s="65" t="s">
        <v>531</v>
      </c>
      <c r="G362" s="65" t="s">
        <v>406</v>
      </c>
      <c r="H362" s="77" t="s">
        <v>1063</v>
      </c>
      <c r="I362" s="65" t="s">
        <v>575</v>
      </c>
      <c r="J362" s="92">
        <v>43542</v>
      </c>
      <c r="K362" s="87">
        <v>43634</v>
      </c>
      <c r="L362" s="87"/>
      <c r="M362" s="76" t="str">
        <f t="shared" si="11"/>
        <v/>
      </c>
      <c r="N362" s="87"/>
    </row>
    <row r="363" spans="2:14" x14ac:dyDescent="0.25">
      <c r="B363" s="64">
        <f t="shared" si="10"/>
        <v>2019</v>
      </c>
      <c r="C363" s="65" t="s">
        <v>907</v>
      </c>
      <c r="D363" s="91">
        <v>25000</v>
      </c>
      <c r="E363" s="65" t="s">
        <v>908</v>
      </c>
      <c r="F363" s="65" t="s">
        <v>909</v>
      </c>
      <c r="G363" s="65" t="s">
        <v>198</v>
      </c>
      <c r="H363" s="77" t="s">
        <v>1063</v>
      </c>
      <c r="I363" s="65" t="s">
        <v>575</v>
      </c>
      <c r="J363" s="92">
        <v>43539</v>
      </c>
      <c r="K363" s="87">
        <v>43634</v>
      </c>
      <c r="L363" s="87"/>
      <c r="M363" s="76" t="str">
        <f t="shared" si="11"/>
        <v/>
      </c>
      <c r="N363" s="87"/>
    </row>
    <row r="364" spans="2:14" x14ac:dyDescent="0.25">
      <c r="B364" s="64">
        <f t="shared" si="10"/>
        <v>2019</v>
      </c>
      <c r="C364" s="65" t="s">
        <v>171</v>
      </c>
      <c r="D364" s="91">
        <v>25000</v>
      </c>
      <c r="E364" s="65" t="s">
        <v>910</v>
      </c>
      <c r="F364" s="65" t="s">
        <v>911</v>
      </c>
      <c r="G364" s="65" t="s">
        <v>152</v>
      </c>
      <c r="H364" s="77" t="s">
        <v>1063</v>
      </c>
      <c r="I364" s="65" t="s">
        <v>575</v>
      </c>
      <c r="J364" s="92">
        <v>43542</v>
      </c>
      <c r="K364" s="87">
        <v>43612</v>
      </c>
      <c r="L364" s="87"/>
      <c r="M364" s="76" t="str">
        <f t="shared" si="11"/>
        <v/>
      </c>
      <c r="N364" s="87"/>
    </row>
    <row r="365" spans="2:14" x14ac:dyDescent="0.25">
      <c r="B365" s="64">
        <f t="shared" si="10"/>
        <v>2019</v>
      </c>
      <c r="C365" s="65" t="s">
        <v>912</v>
      </c>
      <c r="D365" s="91">
        <v>25000</v>
      </c>
      <c r="E365" s="65" t="s">
        <v>913</v>
      </c>
      <c r="F365" s="65" t="s">
        <v>914</v>
      </c>
      <c r="G365" s="65" t="s">
        <v>486</v>
      </c>
      <c r="H365" s="77" t="s">
        <v>1063</v>
      </c>
      <c r="I365" s="65" t="s">
        <v>575</v>
      </c>
      <c r="J365" s="92">
        <v>43539</v>
      </c>
      <c r="K365" s="87">
        <v>43647</v>
      </c>
      <c r="L365" s="87"/>
      <c r="M365" s="76" t="str">
        <f t="shared" si="11"/>
        <v/>
      </c>
      <c r="N365" s="87"/>
    </row>
    <row r="366" spans="2:14" x14ac:dyDescent="0.25">
      <c r="B366" s="64">
        <f t="shared" si="10"/>
        <v>2019</v>
      </c>
      <c r="C366" s="65" t="s">
        <v>915</v>
      </c>
      <c r="D366" s="91">
        <v>25000</v>
      </c>
      <c r="E366" s="65" t="s">
        <v>617</v>
      </c>
      <c r="F366" s="65" t="s">
        <v>916</v>
      </c>
      <c r="G366" s="65" t="s">
        <v>198</v>
      </c>
      <c r="H366" s="77" t="s">
        <v>1063</v>
      </c>
      <c r="I366" s="65" t="s">
        <v>575</v>
      </c>
      <c r="J366" s="92">
        <v>43539</v>
      </c>
      <c r="K366" s="87">
        <v>43634</v>
      </c>
      <c r="L366" s="87"/>
      <c r="M366" s="76" t="str">
        <f t="shared" si="11"/>
        <v/>
      </c>
      <c r="N366" s="87"/>
    </row>
    <row r="367" spans="2:14" x14ac:dyDescent="0.25">
      <c r="B367" s="64">
        <f t="shared" si="10"/>
        <v>2019</v>
      </c>
      <c r="C367" s="65" t="s">
        <v>551</v>
      </c>
      <c r="D367" s="91">
        <v>25000</v>
      </c>
      <c r="E367" s="65" t="s">
        <v>917</v>
      </c>
      <c r="F367" s="65" t="s">
        <v>918</v>
      </c>
      <c r="G367" s="65" t="s">
        <v>486</v>
      </c>
      <c r="H367" s="77" t="s">
        <v>1063</v>
      </c>
      <c r="I367" s="65" t="s">
        <v>575</v>
      </c>
      <c r="J367" s="92">
        <v>43542</v>
      </c>
      <c r="K367" s="87">
        <v>43542</v>
      </c>
      <c r="L367" s="87"/>
      <c r="M367" s="76" t="str">
        <f t="shared" si="11"/>
        <v/>
      </c>
      <c r="N367" s="87"/>
    </row>
    <row r="368" spans="2:14" x14ac:dyDescent="0.25">
      <c r="B368" s="64">
        <f t="shared" si="10"/>
        <v>2019</v>
      </c>
      <c r="C368" s="65" t="s">
        <v>919</v>
      </c>
      <c r="D368" s="91">
        <v>25000</v>
      </c>
      <c r="E368" s="65" t="s">
        <v>920</v>
      </c>
      <c r="F368" s="65" t="s">
        <v>492</v>
      </c>
      <c r="G368" s="65" t="s">
        <v>145</v>
      </c>
      <c r="H368" s="77" t="s">
        <v>1063</v>
      </c>
      <c r="I368" s="65" t="s">
        <v>575</v>
      </c>
      <c r="J368" s="92">
        <v>43539</v>
      </c>
      <c r="K368" s="87">
        <v>43656</v>
      </c>
      <c r="L368" s="87"/>
      <c r="M368" s="76" t="str">
        <f t="shared" si="11"/>
        <v/>
      </c>
      <c r="N368" s="87"/>
    </row>
    <row r="369" spans="2:14" x14ac:dyDescent="0.25">
      <c r="B369" s="64">
        <f t="shared" si="10"/>
        <v>2019</v>
      </c>
      <c r="C369" s="65" t="s">
        <v>921</v>
      </c>
      <c r="D369" s="91">
        <v>25000</v>
      </c>
      <c r="E369" s="65" t="s">
        <v>922</v>
      </c>
      <c r="F369" s="65" t="s">
        <v>466</v>
      </c>
      <c r="G369" s="65" t="s">
        <v>152</v>
      </c>
      <c r="H369" s="77" t="s">
        <v>1063</v>
      </c>
      <c r="I369" s="65" t="s">
        <v>575</v>
      </c>
      <c r="J369" s="92">
        <v>43542</v>
      </c>
      <c r="K369" s="87">
        <v>43739</v>
      </c>
      <c r="L369" s="87"/>
      <c r="M369" s="76" t="str">
        <f t="shared" si="11"/>
        <v/>
      </c>
      <c r="N369" s="87">
        <v>43717</v>
      </c>
    </row>
    <row r="370" spans="2:14" x14ac:dyDescent="0.25">
      <c r="B370" s="64">
        <f t="shared" si="10"/>
        <v>2019</v>
      </c>
      <c r="C370" s="65" t="s">
        <v>923</v>
      </c>
      <c r="D370" s="91">
        <v>25000</v>
      </c>
      <c r="E370" s="65" t="s">
        <v>924</v>
      </c>
      <c r="F370" s="65" t="s">
        <v>925</v>
      </c>
      <c r="G370" s="65" t="s">
        <v>198</v>
      </c>
      <c r="H370" s="77" t="s">
        <v>1063</v>
      </c>
      <c r="I370" s="65" t="s">
        <v>575</v>
      </c>
      <c r="J370" s="92">
        <v>43542</v>
      </c>
      <c r="K370" s="87">
        <v>43627</v>
      </c>
      <c r="L370" s="87"/>
      <c r="M370" s="76" t="str">
        <f t="shared" si="11"/>
        <v/>
      </c>
      <c r="N370" s="87"/>
    </row>
    <row r="371" spans="2:14" x14ac:dyDescent="0.25">
      <c r="B371" s="64">
        <f t="shared" si="10"/>
        <v>2019</v>
      </c>
      <c r="C371" s="65" t="s">
        <v>926</v>
      </c>
      <c r="D371" s="91">
        <v>25000</v>
      </c>
      <c r="E371" s="65" t="s">
        <v>927</v>
      </c>
      <c r="F371" s="65" t="s">
        <v>928</v>
      </c>
      <c r="G371" s="65" t="s">
        <v>486</v>
      </c>
      <c r="H371" s="77" t="s">
        <v>1063</v>
      </c>
      <c r="I371" s="65" t="s">
        <v>575</v>
      </c>
      <c r="J371" s="92">
        <v>43542</v>
      </c>
      <c r="K371" s="87">
        <v>43616</v>
      </c>
      <c r="L371" s="87"/>
      <c r="M371" s="76" t="str">
        <f t="shared" si="11"/>
        <v/>
      </c>
      <c r="N371" s="87"/>
    </row>
    <row r="372" spans="2:14" x14ac:dyDescent="0.25">
      <c r="B372" s="64">
        <f t="shared" si="10"/>
        <v>2019</v>
      </c>
      <c r="C372" s="65" t="s">
        <v>929</v>
      </c>
      <c r="D372" s="91">
        <v>25000</v>
      </c>
      <c r="E372" s="65" t="s">
        <v>930</v>
      </c>
      <c r="F372" s="65" t="s">
        <v>931</v>
      </c>
      <c r="G372" s="65" t="s">
        <v>198</v>
      </c>
      <c r="H372" s="77" t="s">
        <v>1063</v>
      </c>
      <c r="I372" s="65" t="s">
        <v>575</v>
      </c>
      <c r="J372" s="92">
        <v>43539</v>
      </c>
      <c r="K372" s="87">
        <v>43645</v>
      </c>
      <c r="L372" s="87"/>
      <c r="M372" s="76" t="str">
        <f t="shared" si="11"/>
        <v/>
      </c>
      <c r="N372" s="87"/>
    </row>
    <row r="373" spans="2:14" x14ac:dyDescent="0.25">
      <c r="B373" s="64">
        <f t="shared" si="10"/>
        <v>2019</v>
      </c>
      <c r="C373" s="65" t="s">
        <v>932</v>
      </c>
      <c r="D373" s="91">
        <v>25000</v>
      </c>
      <c r="E373" s="65" t="s">
        <v>933</v>
      </c>
      <c r="F373" s="65" t="s">
        <v>934</v>
      </c>
      <c r="G373" s="65" t="s">
        <v>198</v>
      </c>
      <c r="H373" s="77" t="s">
        <v>1063</v>
      </c>
      <c r="I373" s="65" t="s">
        <v>575</v>
      </c>
      <c r="J373" s="92">
        <v>43539</v>
      </c>
      <c r="K373" s="87">
        <v>43651</v>
      </c>
      <c r="L373" s="87"/>
      <c r="M373" s="76" t="str">
        <f t="shared" si="11"/>
        <v/>
      </c>
      <c r="N373" s="87"/>
    </row>
    <row r="374" spans="2:14" x14ac:dyDescent="0.25">
      <c r="B374" s="64">
        <f t="shared" si="10"/>
        <v>2019</v>
      </c>
      <c r="C374" s="65" t="s">
        <v>935</v>
      </c>
      <c r="D374" s="91">
        <v>13500</v>
      </c>
      <c r="E374" s="65" t="s">
        <v>936</v>
      </c>
      <c r="F374" s="65" t="s">
        <v>207</v>
      </c>
      <c r="G374" s="65" t="s">
        <v>198</v>
      </c>
      <c r="H374" s="65" t="s">
        <v>1065</v>
      </c>
      <c r="I374" s="65" t="s">
        <v>575</v>
      </c>
      <c r="J374" s="92">
        <v>43628</v>
      </c>
      <c r="K374" s="87">
        <v>43678</v>
      </c>
      <c r="L374" s="87"/>
      <c r="M374" s="76" t="str">
        <f t="shared" si="11"/>
        <v/>
      </c>
      <c r="N374" s="87"/>
    </row>
    <row r="375" spans="2:14" x14ac:dyDescent="0.25">
      <c r="B375" s="64">
        <f t="shared" si="10"/>
        <v>2019</v>
      </c>
      <c r="C375" s="65" t="s">
        <v>937</v>
      </c>
      <c r="D375" s="91">
        <v>13500</v>
      </c>
      <c r="E375" s="65" t="s">
        <v>936</v>
      </c>
      <c r="F375" s="65" t="s">
        <v>207</v>
      </c>
      <c r="G375" s="65" t="s">
        <v>198</v>
      </c>
      <c r="H375" s="65" t="s">
        <v>1065</v>
      </c>
      <c r="I375" s="65" t="s">
        <v>575</v>
      </c>
      <c r="J375" s="92">
        <v>43628</v>
      </c>
      <c r="K375" s="87">
        <v>43682</v>
      </c>
      <c r="L375" s="87"/>
      <c r="M375" s="76" t="str">
        <f t="shared" si="11"/>
        <v/>
      </c>
      <c r="N375" s="87"/>
    </row>
    <row r="376" spans="2:14" x14ac:dyDescent="0.25">
      <c r="B376" s="64">
        <f t="shared" si="10"/>
        <v>2019</v>
      </c>
      <c r="C376" s="65" t="s">
        <v>938</v>
      </c>
      <c r="D376" s="91">
        <v>13500</v>
      </c>
      <c r="E376" s="65" t="s">
        <v>936</v>
      </c>
      <c r="F376" s="65" t="s">
        <v>207</v>
      </c>
      <c r="G376" s="65" t="s">
        <v>198</v>
      </c>
      <c r="H376" s="65" t="s">
        <v>1065</v>
      </c>
      <c r="I376" s="65" t="s">
        <v>575</v>
      </c>
      <c r="J376" s="92">
        <v>43629</v>
      </c>
      <c r="K376" s="87">
        <v>43652</v>
      </c>
      <c r="L376" s="87"/>
      <c r="M376" s="76" t="str">
        <f t="shared" si="11"/>
        <v/>
      </c>
      <c r="N376" s="87"/>
    </row>
    <row r="377" spans="2:14" x14ac:dyDescent="0.25">
      <c r="B377" s="64">
        <f t="shared" si="10"/>
        <v>2019</v>
      </c>
      <c r="C377" s="65" t="s">
        <v>939</v>
      </c>
      <c r="D377" s="91">
        <v>13500</v>
      </c>
      <c r="E377" s="65" t="s">
        <v>936</v>
      </c>
      <c r="F377" s="65" t="s">
        <v>207</v>
      </c>
      <c r="G377" s="65" t="s">
        <v>198</v>
      </c>
      <c r="H377" s="65" t="s">
        <v>1065</v>
      </c>
      <c r="I377" s="65" t="s">
        <v>575</v>
      </c>
      <c r="J377" s="92">
        <v>43628</v>
      </c>
      <c r="K377" s="87">
        <v>43679</v>
      </c>
      <c r="L377" s="87"/>
      <c r="M377" s="76" t="str">
        <f t="shared" si="11"/>
        <v/>
      </c>
      <c r="N377" s="87"/>
    </row>
    <row r="378" spans="2:14" x14ac:dyDescent="0.25">
      <c r="B378" s="64">
        <f t="shared" si="10"/>
        <v>2019</v>
      </c>
      <c r="C378" s="65" t="s">
        <v>940</v>
      </c>
      <c r="D378" s="91">
        <v>13500</v>
      </c>
      <c r="E378" s="65" t="s">
        <v>936</v>
      </c>
      <c r="F378" s="65" t="s">
        <v>207</v>
      </c>
      <c r="G378" s="65" t="s">
        <v>198</v>
      </c>
      <c r="H378" s="65" t="s">
        <v>1065</v>
      </c>
      <c r="I378" s="65" t="s">
        <v>575</v>
      </c>
      <c r="J378" s="92">
        <v>43628</v>
      </c>
      <c r="K378" s="87">
        <v>43684</v>
      </c>
      <c r="L378" s="87"/>
      <c r="M378" s="76" t="str">
        <f t="shared" si="11"/>
        <v/>
      </c>
      <c r="N378" s="87"/>
    </row>
    <row r="379" spans="2:14" x14ac:dyDescent="0.25">
      <c r="B379" s="64">
        <f t="shared" si="10"/>
        <v>2019</v>
      </c>
      <c r="C379" s="65" t="s">
        <v>941</v>
      </c>
      <c r="D379" s="91">
        <v>13500</v>
      </c>
      <c r="E379" s="65" t="s">
        <v>936</v>
      </c>
      <c r="F379" s="65" t="s">
        <v>207</v>
      </c>
      <c r="G379" s="65" t="s">
        <v>198</v>
      </c>
      <c r="H379" s="65" t="s">
        <v>1065</v>
      </c>
      <c r="I379" s="65" t="s">
        <v>575</v>
      </c>
      <c r="J379" s="92">
        <v>43629</v>
      </c>
      <c r="K379" s="87">
        <v>43683</v>
      </c>
      <c r="L379" s="87"/>
      <c r="M379" s="76" t="str">
        <f t="shared" si="11"/>
        <v/>
      </c>
      <c r="N379" s="87"/>
    </row>
    <row r="380" spans="2:14" x14ac:dyDescent="0.25">
      <c r="B380" s="64">
        <f t="shared" si="10"/>
        <v>2019</v>
      </c>
      <c r="C380" s="65" t="s">
        <v>942</v>
      </c>
      <c r="D380" s="91">
        <v>13500</v>
      </c>
      <c r="F380" s="65" t="s">
        <v>207</v>
      </c>
      <c r="G380" s="65" t="s">
        <v>198</v>
      </c>
      <c r="H380" s="65" t="s">
        <v>1065</v>
      </c>
      <c r="I380" s="65" t="s">
        <v>575</v>
      </c>
      <c r="J380" s="92">
        <v>43628</v>
      </c>
      <c r="K380" s="87">
        <v>43682</v>
      </c>
      <c r="L380" s="87"/>
      <c r="M380" s="76" t="str">
        <f t="shared" si="11"/>
        <v/>
      </c>
      <c r="N380" s="87"/>
    </row>
    <row r="381" spans="2:14" x14ac:dyDescent="0.25">
      <c r="B381" s="64">
        <f t="shared" si="10"/>
        <v>2019</v>
      </c>
      <c r="C381" s="65" t="s">
        <v>943</v>
      </c>
      <c r="D381" s="91">
        <v>13500</v>
      </c>
      <c r="E381" s="65" t="s">
        <v>936</v>
      </c>
      <c r="F381" s="65" t="s">
        <v>207</v>
      </c>
      <c r="G381" s="65" t="s">
        <v>198</v>
      </c>
      <c r="H381" s="65" t="s">
        <v>1065</v>
      </c>
      <c r="I381" s="65" t="s">
        <v>575</v>
      </c>
      <c r="J381" s="92">
        <v>43628</v>
      </c>
      <c r="K381" s="87">
        <v>43684</v>
      </c>
      <c r="L381" s="87"/>
      <c r="M381" s="76" t="str">
        <f t="shared" si="11"/>
        <v/>
      </c>
      <c r="N381" s="87"/>
    </row>
    <row r="382" spans="2:14" x14ac:dyDescent="0.25">
      <c r="B382" s="64">
        <f t="shared" si="10"/>
        <v>2019</v>
      </c>
      <c r="C382" s="65" t="s">
        <v>944</v>
      </c>
      <c r="D382" s="91">
        <v>13500</v>
      </c>
      <c r="E382" s="65" t="s">
        <v>936</v>
      </c>
      <c r="F382" s="65" t="s">
        <v>207</v>
      </c>
      <c r="G382" s="65" t="s">
        <v>198</v>
      </c>
      <c r="H382" s="65" t="s">
        <v>1065</v>
      </c>
      <c r="I382" s="65" t="s">
        <v>575</v>
      </c>
      <c r="J382" s="92">
        <v>43628</v>
      </c>
      <c r="K382" s="87">
        <v>43682</v>
      </c>
      <c r="L382" s="87"/>
      <c r="M382" s="76" t="str">
        <f t="shared" si="11"/>
        <v/>
      </c>
      <c r="N382" s="87"/>
    </row>
    <row r="383" spans="2:14" x14ac:dyDescent="0.25">
      <c r="B383" s="64">
        <f t="shared" si="10"/>
        <v>2019</v>
      </c>
      <c r="C383" s="65" t="s">
        <v>945</v>
      </c>
      <c r="D383" s="91">
        <v>13500</v>
      </c>
      <c r="E383" s="65" t="s">
        <v>936</v>
      </c>
      <c r="F383" s="65" t="s">
        <v>207</v>
      </c>
      <c r="G383" s="65" t="s">
        <v>198</v>
      </c>
      <c r="H383" s="65" t="s">
        <v>1065</v>
      </c>
      <c r="I383" s="65" t="s">
        <v>575</v>
      </c>
      <c r="J383" s="92">
        <v>43628</v>
      </c>
      <c r="K383" s="87">
        <v>43675</v>
      </c>
      <c r="L383" s="87"/>
      <c r="M383" s="76" t="str">
        <f t="shared" si="11"/>
        <v/>
      </c>
      <c r="N383" s="87"/>
    </row>
    <row r="384" spans="2:14" x14ac:dyDescent="0.25">
      <c r="B384" s="64">
        <f t="shared" si="10"/>
        <v>2019</v>
      </c>
      <c r="C384" s="65" t="s">
        <v>946</v>
      </c>
      <c r="D384" s="91">
        <v>13500</v>
      </c>
      <c r="E384" s="65" t="s">
        <v>936</v>
      </c>
      <c r="F384" s="65" t="s">
        <v>207</v>
      </c>
      <c r="G384" s="65" t="s">
        <v>198</v>
      </c>
      <c r="H384" s="65" t="s">
        <v>1065</v>
      </c>
      <c r="I384" s="65" t="s">
        <v>575</v>
      </c>
      <c r="J384" s="92">
        <v>43628</v>
      </c>
      <c r="K384" s="87">
        <v>43683</v>
      </c>
      <c r="L384" s="87"/>
      <c r="M384" s="76" t="str">
        <f t="shared" si="11"/>
        <v/>
      </c>
      <c r="N384" s="87"/>
    </row>
    <row r="385" spans="2:14" x14ac:dyDescent="0.25">
      <c r="B385" s="64">
        <f t="shared" si="10"/>
        <v>2019</v>
      </c>
      <c r="C385" s="65" t="s">
        <v>947</v>
      </c>
      <c r="D385" s="91">
        <v>13500</v>
      </c>
      <c r="E385" s="65" t="s">
        <v>936</v>
      </c>
      <c r="F385" s="65" t="s">
        <v>207</v>
      </c>
      <c r="G385" s="65" t="s">
        <v>198</v>
      </c>
      <c r="H385" s="65" t="s">
        <v>1065</v>
      </c>
      <c r="I385" s="65" t="s">
        <v>575</v>
      </c>
      <c r="J385" s="92">
        <v>43628</v>
      </c>
      <c r="K385" s="87">
        <v>43683</v>
      </c>
      <c r="L385" s="87"/>
      <c r="M385" s="76" t="str">
        <f t="shared" si="11"/>
        <v/>
      </c>
      <c r="N385" s="87"/>
    </row>
    <row r="386" spans="2:14" x14ac:dyDescent="0.25">
      <c r="B386" s="64">
        <f t="shared" si="10"/>
        <v>2019</v>
      </c>
      <c r="C386" s="65" t="s">
        <v>948</v>
      </c>
      <c r="D386" s="91">
        <v>13500</v>
      </c>
      <c r="E386" s="65" t="s">
        <v>936</v>
      </c>
      <c r="F386" s="65" t="s">
        <v>207</v>
      </c>
      <c r="G386" s="65" t="s">
        <v>198</v>
      </c>
      <c r="H386" s="65" t="s">
        <v>1065</v>
      </c>
      <c r="I386" s="65" t="s">
        <v>575</v>
      </c>
      <c r="J386" s="92">
        <v>43628</v>
      </c>
      <c r="K386" s="87">
        <v>43678</v>
      </c>
      <c r="L386" s="87"/>
      <c r="M386" s="76" t="str">
        <f t="shared" si="11"/>
        <v/>
      </c>
      <c r="N386" s="87"/>
    </row>
    <row r="387" spans="2:14" x14ac:dyDescent="0.25">
      <c r="B387" s="64">
        <f t="shared" si="10"/>
        <v>2019</v>
      </c>
      <c r="C387" s="65" t="s">
        <v>949</v>
      </c>
      <c r="D387" s="91">
        <v>13500</v>
      </c>
      <c r="E387" s="65" t="s">
        <v>936</v>
      </c>
      <c r="F387" s="65" t="s">
        <v>207</v>
      </c>
      <c r="G387" s="65" t="s">
        <v>198</v>
      </c>
      <c r="H387" s="65" t="s">
        <v>1065</v>
      </c>
      <c r="I387" s="65" t="s">
        <v>575</v>
      </c>
      <c r="J387" s="92">
        <v>43628</v>
      </c>
      <c r="K387" s="87">
        <v>43683</v>
      </c>
      <c r="L387" s="87"/>
      <c r="M387" s="76" t="str">
        <f t="shared" si="11"/>
        <v/>
      </c>
      <c r="N387" s="87"/>
    </row>
    <row r="388" spans="2:14" x14ac:dyDescent="0.25">
      <c r="B388" s="64">
        <f t="shared" si="10"/>
        <v>2019</v>
      </c>
      <c r="C388" s="65" t="s">
        <v>950</v>
      </c>
      <c r="D388" s="91">
        <v>13500</v>
      </c>
      <c r="E388" s="65" t="s">
        <v>936</v>
      </c>
      <c r="F388" s="65" t="s">
        <v>207</v>
      </c>
      <c r="G388" s="65" t="s">
        <v>198</v>
      </c>
      <c r="H388" s="65" t="s">
        <v>1065</v>
      </c>
      <c r="I388" s="65" t="s">
        <v>575</v>
      </c>
      <c r="J388" s="92">
        <v>43628</v>
      </c>
      <c r="K388" s="87">
        <v>43684</v>
      </c>
      <c r="L388" s="87"/>
      <c r="M388" s="76" t="str">
        <f t="shared" si="11"/>
        <v/>
      </c>
      <c r="N388" s="87"/>
    </row>
    <row r="389" spans="2:14" x14ac:dyDescent="0.25">
      <c r="B389" s="64">
        <f t="shared" si="10"/>
        <v>2019</v>
      </c>
      <c r="C389" s="65" t="s">
        <v>951</v>
      </c>
      <c r="D389" s="91">
        <v>13500</v>
      </c>
      <c r="E389" s="65" t="s">
        <v>936</v>
      </c>
      <c r="F389" s="65" t="s">
        <v>207</v>
      </c>
      <c r="G389" s="65" t="s">
        <v>198</v>
      </c>
      <c r="H389" s="65" t="s">
        <v>1065</v>
      </c>
      <c r="I389" s="65" t="s">
        <v>575</v>
      </c>
      <c r="J389" s="92">
        <v>43628</v>
      </c>
      <c r="K389" s="87">
        <v>43683</v>
      </c>
      <c r="L389" s="87"/>
      <c r="M389" s="76" t="str">
        <f t="shared" si="11"/>
        <v/>
      </c>
      <c r="N389" s="87"/>
    </row>
    <row r="390" spans="2:14" x14ac:dyDescent="0.25">
      <c r="B390" s="64">
        <f t="shared" si="10"/>
        <v>2019</v>
      </c>
      <c r="C390" s="65" t="s">
        <v>952</v>
      </c>
      <c r="D390" s="91">
        <v>13500</v>
      </c>
      <c r="E390" s="65" t="s">
        <v>936</v>
      </c>
      <c r="F390" s="65" t="s">
        <v>207</v>
      </c>
      <c r="G390" s="65" t="s">
        <v>198</v>
      </c>
      <c r="H390" s="65" t="s">
        <v>1065</v>
      </c>
      <c r="I390" s="65" t="s">
        <v>575</v>
      </c>
      <c r="J390" s="92">
        <v>43628</v>
      </c>
      <c r="K390" s="87">
        <v>43682</v>
      </c>
      <c r="L390" s="87"/>
      <c r="M390" s="76" t="str">
        <f t="shared" si="11"/>
        <v/>
      </c>
      <c r="N390" s="87"/>
    </row>
    <row r="391" spans="2:14" x14ac:dyDescent="0.25">
      <c r="B391" s="64">
        <f t="shared" ref="B391:B446" si="12">YEAR(J391)</f>
        <v>2019</v>
      </c>
      <c r="C391" s="65" t="s">
        <v>953</v>
      </c>
      <c r="D391" s="91">
        <v>13500</v>
      </c>
      <c r="E391" s="65" t="s">
        <v>936</v>
      </c>
      <c r="F391" s="65" t="s">
        <v>207</v>
      </c>
      <c r="G391" s="65" t="s">
        <v>198</v>
      </c>
      <c r="H391" s="65" t="s">
        <v>1065</v>
      </c>
      <c r="I391" s="65" t="s">
        <v>575</v>
      </c>
      <c r="J391" s="92">
        <v>43628</v>
      </c>
      <c r="K391" s="87">
        <v>43683</v>
      </c>
      <c r="L391" s="87"/>
      <c r="M391" s="76" t="str">
        <f t="shared" ref="M391:M446" si="13">IF(ISBLANK(L391),"",L391-K391)</f>
        <v/>
      </c>
      <c r="N391" s="87"/>
    </row>
    <row r="392" spans="2:14" x14ac:dyDescent="0.25">
      <c r="B392" s="64">
        <f t="shared" si="12"/>
        <v>2019</v>
      </c>
      <c r="C392" s="65" t="s">
        <v>954</v>
      </c>
      <c r="D392" s="91">
        <v>13500</v>
      </c>
      <c r="E392" s="65" t="s">
        <v>936</v>
      </c>
      <c r="F392" s="65" t="s">
        <v>207</v>
      </c>
      <c r="G392" s="65" t="s">
        <v>198</v>
      </c>
      <c r="H392" s="65" t="s">
        <v>1065</v>
      </c>
      <c r="I392" s="65" t="s">
        <v>575</v>
      </c>
      <c r="J392" s="92">
        <v>43628</v>
      </c>
      <c r="K392" s="87">
        <v>43683</v>
      </c>
      <c r="L392" s="87"/>
      <c r="M392" s="76" t="str">
        <f t="shared" si="13"/>
        <v/>
      </c>
      <c r="N392" s="87"/>
    </row>
    <row r="393" spans="2:14" x14ac:dyDescent="0.25">
      <c r="B393" s="64">
        <f t="shared" si="12"/>
        <v>2019</v>
      </c>
      <c r="C393" s="65" t="s">
        <v>955</v>
      </c>
      <c r="D393" s="91">
        <v>13500</v>
      </c>
      <c r="E393" s="65" t="s">
        <v>936</v>
      </c>
      <c r="F393" s="65" t="s">
        <v>207</v>
      </c>
      <c r="G393" s="65" t="s">
        <v>198</v>
      </c>
      <c r="H393" s="65" t="s">
        <v>1065</v>
      </c>
      <c r="I393" s="65" t="s">
        <v>575</v>
      </c>
      <c r="J393" s="92">
        <v>43628</v>
      </c>
      <c r="K393" s="87">
        <v>43682</v>
      </c>
      <c r="L393" s="87"/>
      <c r="M393" s="76" t="str">
        <f t="shared" si="13"/>
        <v/>
      </c>
      <c r="N393" s="87"/>
    </row>
    <row r="394" spans="2:14" x14ac:dyDescent="0.25">
      <c r="B394" s="64">
        <f t="shared" si="12"/>
        <v>2019</v>
      </c>
      <c r="C394" s="65" t="s">
        <v>956</v>
      </c>
      <c r="D394" s="91">
        <v>13500</v>
      </c>
      <c r="E394" s="65" t="s">
        <v>936</v>
      </c>
      <c r="F394" s="65" t="s">
        <v>207</v>
      </c>
      <c r="G394" s="65" t="s">
        <v>198</v>
      </c>
      <c r="H394" s="65" t="s">
        <v>1065</v>
      </c>
      <c r="I394" s="65" t="s">
        <v>575</v>
      </c>
      <c r="J394" s="92">
        <v>43628</v>
      </c>
      <c r="K394" s="87">
        <v>43669</v>
      </c>
      <c r="L394" s="87"/>
      <c r="M394" s="76" t="str">
        <f t="shared" si="13"/>
        <v/>
      </c>
      <c r="N394" s="87"/>
    </row>
    <row r="395" spans="2:14" x14ac:dyDescent="0.25">
      <c r="B395" s="64">
        <f t="shared" si="12"/>
        <v>2019</v>
      </c>
      <c r="C395" s="65" t="s">
        <v>957</v>
      </c>
      <c r="D395" s="91">
        <v>13500</v>
      </c>
      <c r="E395" s="65" t="s">
        <v>936</v>
      </c>
      <c r="F395" s="65" t="s">
        <v>207</v>
      </c>
      <c r="G395" s="65" t="s">
        <v>198</v>
      </c>
      <c r="H395" s="65" t="s">
        <v>1065</v>
      </c>
      <c r="I395" s="65" t="s">
        <v>575</v>
      </c>
      <c r="J395" s="92">
        <v>43628</v>
      </c>
      <c r="K395" s="87">
        <v>43682</v>
      </c>
      <c r="L395" s="87"/>
      <c r="M395" s="76" t="str">
        <f t="shared" si="13"/>
        <v/>
      </c>
      <c r="N395" s="87"/>
    </row>
    <row r="396" spans="2:14" x14ac:dyDescent="0.25">
      <c r="B396" s="64">
        <f t="shared" si="12"/>
        <v>2019</v>
      </c>
      <c r="C396" s="65" t="s">
        <v>958</v>
      </c>
      <c r="D396" s="91">
        <v>13500</v>
      </c>
      <c r="E396" s="65" t="s">
        <v>936</v>
      </c>
      <c r="F396" s="65" t="s">
        <v>207</v>
      </c>
      <c r="G396" s="65" t="s">
        <v>198</v>
      </c>
      <c r="H396" s="65" t="s">
        <v>1065</v>
      </c>
      <c r="I396" s="65" t="s">
        <v>727</v>
      </c>
      <c r="J396" s="92">
        <v>43633</v>
      </c>
      <c r="K396" s="87"/>
      <c r="L396" s="87"/>
      <c r="M396" s="76" t="str">
        <f t="shared" si="13"/>
        <v/>
      </c>
      <c r="N396" s="87">
        <v>43746</v>
      </c>
    </row>
    <row r="397" spans="2:14" x14ac:dyDescent="0.25">
      <c r="B397" s="64">
        <f t="shared" si="12"/>
        <v>2019</v>
      </c>
      <c r="C397" s="65" t="s">
        <v>959</v>
      </c>
      <c r="D397" s="91">
        <v>13500</v>
      </c>
      <c r="E397" s="65" t="s">
        <v>936</v>
      </c>
      <c r="F397" s="65" t="s">
        <v>207</v>
      </c>
      <c r="G397" s="65" t="s">
        <v>198</v>
      </c>
      <c r="H397" s="65" t="s">
        <v>1065</v>
      </c>
      <c r="I397" s="65" t="s">
        <v>575</v>
      </c>
      <c r="J397" s="92">
        <v>43628</v>
      </c>
      <c r="K397" s="87">
        <v>43678</v>
      </c>
      <c r="L397" s="87"/>
      <c r="M397" s="76" t="str">
        <f t="shared" si="13"/>
        <v/>
      </c>
      <c r="N397" s="87"/>
    </row>
    <row r="398" spans="2:14" x14ac:dyDescent="0.25">
      <c r="B398" s="64">
        <f t="shared" si="12"/>
        <v>2019</v>
      </c>
      <c r="C398" s="65" t="s">
        <v>960</v>
      </c>
      <c r="D398" s="91">
        <v>13500</v>
      </c>
      <c r="E398" s="65" t="s">
        <v>936</v>
      </c>
      <c r="F398" s="65" t="s">
        <v>207</v>
      </c>
      <c r="G398" s="65" t="s">
        <v>198</v>
      </c>
      <c r="H398" s="65" t="s">
        <v>1065</v>
      </c>
      <c r="I398" s="65" t="s">
        <v>575</v>
      </c>
      <c r="J398" s="92">
        <v>43628</v>
      </c>
      <c r="K398" s="87">
        <v>43683</v>
      </c>
      <c r="L398" s="87"/>
      <c r="M398" s="76" t="str">
        <f t="shared" si="13"/>
        <v/>
      </c>
      <c r="N398" s="87"/>
    </row>
    <row r="399" spans="2:14" x14ac:dyDescent="0.25">
      <c r="B399" s="64">
        <f t="shared" si="12"/>
        <v>2019</v>
      </c>
      <c r="C399" s="65" t="s">
        <v>961</v>
      </c>
      <c r="D399" s="91">
        <v>13500</v>
      </c>
      <c r="E399" s="65" t="s">
        <v>936</v>
      </c>
      <c r="F399" s="65" t="s">
        <v>207</v>
      </c>
      <c r="G399" s="65" t="s">
        <v>198</v>
      </c>
      <c r="H399" s="65" t="s">
        <v>1065</v>
      </c>
      <c r="I399" s="65" t="s">
        <v>575</v>
      </c>
      <c r="J399" s="92">
        <v>43629</v>
      </c>
      <c r="K399" s="87">
        <v>43683</v>
      </c>
      <c r="L399" s="87"/>
      <c r="M399" s="76" t="str">
        <f t="shared" si="13"/>
        <v/>
      </c>
      <c r="N399" s="87"/>
    </row>
    <row r="400" spans="2:14" x14ac:dyDescent="0.25">
      <c r="B400" s="64">
        <f t="shared" si="12"/>
        <v>2019</v>
      </c>
      <c r="C400" s="65" t="s">
        <v>962</v>
      </c>
      <c r="D400" s="91">
        <v>13500</v>
      </c>
      <c r="E400" s="65" t="s">
        <v>936</v>
      </c>
      <c r="F400" s="65" t="s">
        <v>207</v>
      </c>
      <c r="G400" s="65" t="s">
        <v>198</v>
      </c>
      <c r="H400" s="65" t="s">
        <v>1065</v>
      </c>
      <c r="I400" s="65" t="s">
        <v>575</v>
      </c>
      <c r="J400" s="92">
        <v>43628</v>
      </c>
      <c r="K400" s="87">
        <v>43678</v>
      </c>
      <c r="L400" s="87"/>
      <c r="M400" s="76" t="str">
        <f t="shared" si="13"/>
        <v/>
      </c>
      <c r="N400" s="87"/>
    </row>
    <row r="401" spans="2:14" x14ac:dyDescent="0.25">
      <c r="B401" s="64">
        <f t="shared" si="12"/>
        <v>2019</v>
      </c>
      <c r="C401" s="65" t="s">
        <v>963</v>
      </c>
      <c r="D401" s="91">
        <v>13500</v>
      </c>
      <c r="E401" s="65" t="s">
        <v>936</v>
      </c>
      <c r="F401" s="65" t="s">
        <v>207</v>
      </c>
      <c r="G401" s="65" t="s">
        <v>198</v>
      </c>
      <c r="H401" s="65" t="s">
        <v>1065</v>
      </c>
      <c r="I401" s="65" t="s">
        <v>575</v>
      </c>
      <c r="J401" s="92">
        <v>43628</v>
      </c>
      <c r="K401" s="87">
        <v>43756</v>
      </c>
      <c r="L401" s="87"/>
      <c r="M401" s="76" t="str">
        <f t="shared" si="13"/>
        <v/>
      </c>
      <c r="N401" s="87">
        <v>43746</v>
      </c>
    </row>
    <row r="402" spans="2:14" x14ac:dyDescent="0.25">
      <c r="B402" s="64">
        <f t="shared" si="12"/>
        <v>2019</v>
      </c>
      <c r="C402" s="65" t="s">
        <v>964</v>
      </c>
      <c r="D402" s="91">
        <v>13500</v>
      </c>
      <c r="E402" s="65" t="s">
        <v>936</v>
      </c>
      <c r="F402" s="65" t="s">
        <v>207</v>
      </c>
      <c r="G402" s="65" t="s">
        <v>198</v>
      </c>
      <c r="H402" s="65" t="s">
        <v>1065</v>
      </c>
      <c r="I402" s="65" t="s">
        <v>575</v>
      </c>
      <c r="J402" s="92">
        <v>43628</v>
      </c>
      <c r="K402" s="87">
        <v>43671</v>
      </c>
      <c r="L402" s="87"/>
      <c r="M402" s="76" t="str">
        <f t="shared" si="13"/>
        <v/>
      </c>
      <c r="N402" s="87"/>
    </row>
    <row r="403" spans="2:14" x14ac:dyDescent="0.25">
      <c r="B403" s="64">
        <f t="shared" si="12"/>
        <v>2019</v>
      </c>
      <c r="C403" s="65" t="s">
        <v>965</v>
      </c>
      <c r="D403" s="91">
        <v>13500</v>
      </c>
      <c r="E403" s="65" t="s">
        <v>936</v>
      </c>
      <c r="F403" s="65" t="s">
        <v>207</v>
      </c>
      <c r="G403" s="65" t="s">
        <v>198</v>
      </c>
      <c r="H403" s="65" t="s">
        <v>1065</v>
      </c>
      <c r="I403" s="65" t="s">
        <v>575</v>
      </c>
      <c r="J403" s="92">
        <v>43628</v>
      </c>
      <c r="K403" s="87">
        <v>43683</v>
      </c>
      <c r="L403" s="87"/>
      <c r="M403" s="76" t="str">
        <f t="shared" si="13"/>
        <v/>
      </c>
      <c r="N403" s="87"/>
    </row>
    <row r="404" spans="2:14" x14ac:dyDescent="0.25">
      <c r="B404" s="64">
        <f t="shared" si="12"/>
        <v>2019</v>
      </c>
      <c r="C404" s="65" t="s">
        <v>966</v>
      </c>
      <c r="D404" s="91">
        <v>13500</v>
      </c>
      <c r="F404" s="65" t="s">
        <v>207</v>
      </c>
      <c r="G404" s="65" t="s">
        <v>198</v>
      </c>
      <c r="H404" s="65" t="s">
        <v>1065</v>
      </c>
      <c r="I404" s="65" t="s">
        <v>727</v>
      </c>
      <c r="J404" s="92">
        <v>43628</v>
      </c>
      <c r="K404" s="87"/>
      <c r="L404" s="87"/>
      <c r="M404" s="76" t="str">
        <f t="shared" si="13"/>
        <v/>
      </c>
      <c r="N404" s="87"/>
    </row>
    <row r="405" spans="2:14" x14ac:dyDescent="0.25">
      <c r="B405" s="64">
        <f t="shared" si="12"/>
        <v>2019</v>
      </c>
      <c r="C405" s="65" t="s">
        <v>967</v>
      </c>
      <c r="D405" s="91">
        <v>13500</v>
      </c>
      <c r="E405" s="65" t="s">
        <v>936</v>
      </c>
      <c r="F405" s="65" t="s">
        <v>207</v>
      </c>
      <c r="G405" s="65" t="s">
        <v>198</v>
      </c>
      <c r="H405" s="65" t="s">
        <v>1065</v>
      </c>
      <c r="I405" s="65" t="s">
        <v>575</v>
      </c>
      <c r="J405" s="92">
        <v>43628</v>
      </c>
      <c r="K405" s="87">
        <v>43683</v>
      </c>
      <c r="L405" s="87"/>
      <c r="M405" s="76" t="str">
        <f t="shared" si="13"/>
        <v/>
      </c>
      <c r="N405" s="87"/>
    </row>
    <row r="406" spans="2:14" x14ac:dyDescent="0.25">
      <c r="B406" s="64">
        <f t="shared" si="12"/>
        <v>2019</v>
      </c>
      <c r="C406" s="65" t="s">
        <v>968</v>
      </c>
      <c r="D406" s="91">
        <v>13500</v>
      </c>
      <c r="E406" s="65" t="s">
        <v>936</v>
      </c>
      <c r="F406" s="65" t="s">
        <v>207</v>
      </c>
      <c r="G406" s="65" t="s">
        <v>198</v>
      </c>
      <c r="H406" s="65" t="s">
        <v>1065</v>
      </c>
      <c r="I406" s="65" t="s">
        <v>575</v>
      </c>
      <c r="J406" s="92">
        <v>43628</v>
      </c>
      <c r="K406" s="87">
        <v>43683</v>
      </c>
      <c r="L406" s="87"/>
      <c r="M406" s="76" t="str">
        <f t="shared" si="13"/>
        <v/>
      </c>
      <c r="N406" s="87"/>
    </row>
    <row r="407" spans="2:14" x14ac:dyDescent="0.25">
      <c r="B407" s="64">
        <f t="shared" si="12"/>
        <v>2019</v>
      </c>
      <c r="C407" s="65" t="s">
        <v>969</v>
      </c>
      <c r="D407" s="91">
        <v>13500</v>
      </c>
      <c r="E407" s="65" t="s">
        <v>936</v>
      </c>
      <c r="F407" s="65" t="s">
        <v>207</v>
      </c>
      <c r="G407" s="65" t="s">
        <v>198</v>
      </c>
      <c r="H407" s="65" t="s">
        <v>1065</v>
      </c>
      <c r="I407" s="65" t="s">
        <v>575</v>
      </c>
      <c r="J407" s="92">
        <v>43629</v>
      </c>
      <c r="K407" s="87">
        <v>43696</v>
      </c>
      <c r="L407" s="87"/>
      <c r="M407" s="76" t="str">
        <f t="shared" si="13"/>
        <v/>
      </c>
      <c r="N407" s="87"/>
    </row>
    <row r="408" spans="2:14" x14ac:dyDescent="0.25">
      <c r="B408" s="64">
        <f t="shared" si="12"/>
        <v>2019</v>
      </c>
      <c r="C408" s="65" t="s">
        <v>970</v>
      </c>
      <c r="D408" s="91">
        <v>13500</v>
      </c>
      <c r="E408" s="65" t="s">
        <v>936</v>
      </c>
      <c r="F408" s="65" t="s">
        <v>207</v>
      </c>
      <c r="G408" s="65" t="s">
        <v>198</v>
      </c>
      <c r="H408" s="65" t="s">
        <v>1065</v>
      </c>
      <c r="I408" s="65" t="s">
        <v>575</v>
      </c>
      <c r="J408" s="92">
        <v>43629</v>
      </c>
      <c r="K408" s="87">
        <v>43682</v>
      </c>
      <c r="L408" s="87"/>
      <c r="M408" s="76" t="str">
        <f t="shared" si="13"/>
        <v/>
      </c>
      <c r="N408" s="87"/>
    </row>
    <row r="409" spans="2:14" x14ac:dyDescent="0.25">
      <c r="B409" s="64">
        <f t="shared" si="12"/>
        <v>2019</v>
      </c>
      <c r="C409" s="65" t="s">
        <v>971</v>
      </c>
      <c r="D409" s="91">
        <v>13500</v>
      </c>
      <c r="E409" s="65" t="s">
        <v>936</v>
      </c>
      <c r="F409" s="65" t="s">
        <v>207</v>
      </c>
      <c r="G409" s="65" t="s">
        <v>198</v>
      </c>
      <c r="H409" s="65" t="s">
        <v>1065</v>
      </c>
      <c r="I409" s="65" t="s">
        <v>575</v>
      </c>
      <c r="J409" s="92">
        <v>43629</v>
      </c>
      <c r="K409" s="87">
        <v>43677</v>
      </c>
      <c r="L409" s="87"/>
      <c r="M409" s="76" t="str">
        <f t="shared" si="13"/>
        <v/>
      </c>
      <c r="N409" s="87"/>
    </row>
    <row r="410" spans="2:14" x14ac:dyDescent="0.25">
      <c r="B410" s="64">
        <f t="shared" si="12"/>
        <v>2019</v>
      </c>
      <c r="C410" s="65" t="s">
        <v>972</v>
      </c>
      <c r="D410" s="91">
        <v>13500</v>
      </c>
      <c r="E410" s="65" t="s">
        <v>936</v>
      </c>
      <c r="F410" s="65" t="s">
        <v>207</v>
      </c>
      <c r="G410" s="65" t="s">
        <v>198</v>
      </c>
      <c r="H410" s="65" t="s">
        <v>1065</v>
      </c>
      <c r="I410" s="65" t="s">
        <v>575</v>
      </c>
      <c r="J410" s="92">
        <v>43629</v>
      </c>
      <c r="K410" s="87">
        <v>43685</v>
      </c>
      <c r="L410" s="87"/>
      <c r="M410" s="76" t="str">
        <f t="shared" si="13"/>
        <v/>
      </c>
      <c r="N410" s="87"/>
    </row>
    <row r="411" spans="2:14" x14ac:dyDescent="0.25">
      <c r="B411" s="64">
        <f t="shared" si="12"/>
        <v>2019</v>
      </c>
      <c r="C411" s="65" t="s">
        <v>973</v>
      </c>
      <c r="D411" s="91">
        <v>13500</v>
      </c>
      <c r="E411" s="65" t="s">
        <v>936</v>
      </c>
      <c r="F411" s="65" t="s">
        <v>207</v>
      </c>
      <c r="G411" s="65" t="s">
        <v>198</v>
      </c>
      <c r="H411" s="65" t="s">
        <v>1065</v>
      </c>
      <c r="I411" s="65" t="s">
        <v>575</v>
      </c>
      <c r="J411" s="92">
        <v>43628</v>
      </c>
      <c r="K411" s="87">
        <v>43682</v>
      </c>
      <c r="L411" s="87"/>
      <c r="M411" s="76" t="str">
        <f t="shared" si="13"/>
        <v/>
      </c>
      <c r="N411" s="87"/>
    </row>
    <row r="412" spans="2:14" x14ac:dyDescent="0.25">
      <c r="B412" s="64">
        <f t="shared" si="12"/>
        <v>2019</v>
      </c>
      <c r="C412" s="65" t="s">
        <v>974</v>
      </c>
      <c r="D412" s="91">
        <v>13500</v>
      </c>
      <c r="E412" s="65" t="s">
        <v>936</v>
      </c>
      <c r="F412" s="65" t="s">
        <v>207</v>
      </c>
      <c r="G412" s="65" t="s">
        <v>198</v>
      </c>
      <c r="H412" s="65" t="s">
        <v>1065</v>
      </c>
      <c r="I412" s="65" t="s">
        <v>575</v>
      </c>
      <c r="J412" s="92">
        <v>43629</v>
      </c>
      <c r="K412" s="87">
        <v>43682</v>
      </c>
      <c r="L412" s="87"/>
      <c r="M412" s="76" t="str">
        <f t="shared" si="13"/>
        <v/>
      </c>
      <c r="N412" s="87"/>
    </row>
    <row r="413" spans="2:14" x14ac:dyDescent="0.25">
      <c r="B413" s="64">
        <f t="shared" si="12"/>
        <v>2019</v>
      </c>
      <c r="C413" s="65" t="s">
        <v>975</v>
      </c>
      <c r="D413" s="91">
        <v>13500</v>
      </c>
      <c r="E413" s="65" t="s">
        <v>936</v>
      </c>
      <c r="F413" s="65" t="s">
        <v>207</v>
      </c>
      <c r="G413" s="65" t="s">
        <v>198</v>
      </c>
      <c r="H413" s="65" t="s">
        <v>1065</v>
      </c>
      <c r="I413" s="65" t="s">
        <v>575</v>
      </c>
      <c r="J413" s="92">
        <v>43628</v>
      </c>
      <c r="K413" s="87">
        <v>43686</v>
      </c>
      <c r="L413" s="87"/>
      <c r="M413" s="76" t="str">
        <f t="shared" si="13"/>
        <v/>
      </c>
      <c r="N413" s="87"/>
    </row>
    <row r="414" spans="2:14" x14ac:dyDescent="0.25">
      <c r="B414" s="64">
        <f t="shared" si="12"/>
        <v>2019</v>
      </c>
      <c r="C414" s="65" t="s">
        <v>976</v>
      </c>
      <c r="D414" s="91">
        <v>50000</v>
      </c>
      <c r="E414" s="65" t="s">
        <v>977</v>
      </c>
      <c r="F414" s="65" t="s">
        <v>978</v>
      </c>
      <c r="G414" s="65" t="s">
        <v>152</v>
      </c>
      <c r="H414" s="77" t="s">
        <v>1063</v>
      </c>
      <c r="I414" s="65" t="s">
        <v>575</v>
      </c>
      <c r="J414" s="92">
        <v>43640</v>
      </c>
      <c r="K414" s="87">
        <v>43766</v>
      </c>
      <c r="L414" s="87"/>
      <c r="M414" s="76" t="str">
        <f t="shared" si="13"/>
        <v/>
      </c>
      <c r="N414" s="87"/>
    </row>
    <row r="415" spans="2:14" x14ac:dyDescent="0.25">
      <c r="B415" s="64">
        <f t="shared" si="12"/>
        <v>2019</v>
      </c>
      <c r="C415" s="65" t="s">
        <v>979</v>
      </c>
      <c r="D415" s="91">
        <v>50000</v>
      </c>
      <c r="E415" s="65" t="s">
        <v>980</v>
      </c>
      <c r="F415" s="65" t="s">
        <v>197</v>
      </c>
      <c r="G415" s="65" t="s">
        <v>198</v>
      </c>
      <c r="H415" s="77" t="s">
        <v>1063</v>
      </c>
      <c r="I415" s="65" t="s">
        <v>575</v>
      </c>
      <c r="J415" s="92">
        <v>43635</v>
      </c>
      <c r="K415" s="87">
        <v>43745</v>
      </c>
      <c r="L415" s="87"/>
      <c r="M415" s="76" t="str">
        <f t="shared" si="13"/>
        <v/>
      </c>
      <c r="N415" s="87"/>
    </row>
    <row r="416" spans="2:14" x14ac:dyDescent="0.25">
      <c r="B416" s="64">
        <f t="shared" si="12"/>
        <v>2019</v>
      </c>
      <c r="C416" s="65" t="s">
        <v>981</v>
      </c>
      <c r="D416" s="91">
        <v>50000</v>
      </c>
      <c r="E416" s="65" t="s">
        <v>982</v>
      </c>
      <c r="F416" s="65" t="s">
        <v>540</v>
      </c>
      <c r="G416" s="65" t="s">
        <v>145</v>
      </c>
      <c r="H416" s="77" t="s">
        <v>1063</v>
      </c>
      <c r="I416" s="65" t="s">
        <v>575</v>
      </c>
      <c r="J416" s="92">
        <v>43635</v>
      </c>
      <c r="K416" s="87">
        <v>43643</v>
      </c>
      <c r="L416" s="87"/>
      <c r="M416" s="76" t="str">
        <f t="shared" si="13"/>
        <v/>
      </c>
      <c r="N416" s="87"/>
    </row>
    <row r="417" spans="2:14" x14ac:dyDescent="0.25">
      <c r="B417" s="64">
        <f t="shared" si="12"/>
        <v>2019</v>
      </c>
      <c r="C417" s="65" t="s">
        <v>516</v>
      </c>
      <c r="D417" s="91">
        <v>25000</v>
      </c>
      <c r="E417" s="65" t="s">
        <v>983</v>
      </c>
      <c r="F417" s="65" t="s">
        <v>984</v>
      </c>
      <c r="G417" s="65" t="s">
        <v>198</v>
      </c>
      <c r="H417" s="77" t="s">
        <v>1063</v>
      </c>
      <c r="I417" s="65" t="s">
        <v>575</v>
      </c>
      <c r="J417" s="92">
        <v>43635</v>
      </c>
      <c r="K417" s="87">
        <v>43753</v>
      </c>
      <c r="L417" s="87"/>
      <c r="M417" s="76" t="str">
        <f t="shared" si="13"/>
        <v/>
      </c>
      <c r="N417" s="87"/>
    </row>
    <row r="418" spans="2:14" x14ac:dyDescent="0.25">
      <c r="B418" s="64">
        <f t="shared" si="12"/>
        <v>2019</v>
      </c>
      <c r="C418" s="65" t="s">
        <v>932</v>
      </c>
      <c r="D418" s="91">
        <v>25000</v>
      </c>
      <c r="E418" s="65" t="s">
        <v>985</v>
      </c>
      <c r="F418" s="65" t="s">
        <v>986</v>
      </c>
      <c r="G418" s="65" t="s">
        <v>198</v>
      </c>
      <c r="H418" s="77" t="s">
        <v>1063</v>
      </c>
      <c r="I418" s="65" t="s">
        <v>575</v>
      </c>
      <c r="J418" s="92">
        <v>43640</v>
      </c>
      <c r="K418" s="87">
        <v>43691</v>
      </c>
      <c r="L418" s="87"/>
      <c r="M418" s="76" t="str">
        <f t="shared" si="13"/>
        <v/>
      </c>
      <c r="N418" s="87"/>
    </row>
    <row r="419" spans="2:14" x14ac:dyDescent="0.25">
      <c r="B419" s="64">
        <f t="shared" si="12"/>
        <v>2019</v>
      </c>
      <c r="C419" s="65" t="s">
        <v>548</v>
      </c>
      <c r="D419" s="91">
        <v>50000</v>
      </c>
      <c r="E419" s="65" t="s">
        <v>987</v>
      </c>
      <c r="F419" s="65" t="s">
        <v>988</v>
      </c>
      <c r="G419" s="65" t="s">
        <v>198</v>
      </c>
      <c r="H419" s="77" t="s">
        <v>1063</v>
      </c>
      <c r="I419" s="65" t="s">
        <v>575</v>
      </c>
      <c r="J419" s="92">
        <v>43640</v>
      </c>
      <c r="K419" s="87">
        <v>43747</v>
      </c>
      <c r="L419" s="87"/>
      <c r="M419" s="76" t="str">
        <f t="shared" si="13"/>
        <v/>
      </c>
      <c r="N419" s="87"/>
    </row>
    <row r="420" spans="2:14" x14ac:dyDescent="0.25">
      <c r="B420" s="64">
        <f t="shared" si="12"/>
        <v>2019</v>
      </c>
      <c r="C420" s="65" t="s">
        <v>989</v>
      </c>
      <c r="D420" s="91">
        <v>50000</v>
      </c>
      <c r="E420" s="65" t="s">
        <v>990</v>
      </c>
      <c r="F420" s="65" t="s">
        <v>885</v>
      </c>
      <c r="G420" s="65" t="s">
        <v>152</v>
      </c>
      <c r="H420" s="77" t="s">
        <v>1063</v>
      </c>
      <c r="I420" s="65" t="s">
        <v>575</v>
      </c>
      <c r="J420" s="92">
        <v>43640</v>
      </c>
      <c r="K420" s="87">
        <v>43825</v>
      </c>
      <c r="L420" s="87"/>
      <c r="M420" s="76" t="str">
        <f t="shared" si="13"/>
        <v/>
      </c>
      <c r="N420" s="87"/>
    </row>
    <row r="421" spans="2:14" x14ac:dyDescent="0.25">
      <c r="B421" s="64">
        <f t="shared" si="12"/>
        <v>2019</v>
      </c>
      <c r="C421" s="65" t="s">
        <v>991</v>
      </c>
      <c r="D421" s="91">
        <v>50000</v>
      </c>
      <c r="E421" s="65" t="s">
        <v>992</v>
      </c>
      <c r="F421" s="65" t="s">
        <v>993</v>
      </c>
      <c r="G421" s="65" t="s">
        <v>152</v>
      </c>
      <c r="H421" s="77" t="s">
        <v>1063</v>
      </c>
      <c r="I421" s="65" t="s">
        <v>575</v>
      </c>
      <c r="J421" s="92">
        <v>43635</v>
      </c>
      <c r="K421" s="87">
        <v>43721</v>
      </c>
      <c r="L421" s="87"/>
      <c r="M421" s="76" t="str">
        <f t="shared" si="13"/>
        <v/>
      </c>
      <c r="N421" s="87"/>
    </row>
    <row r="422" spans="2:14" x14ac:dyDescent="0.25">
      <c r="B422" s="64">
        <f t="shared" si="12"/>
        <v>2019</v>
      </c>
      <c r="C422" s="65" t="s">
        <v>587</v>
      </c>
      <c r="D422" s="91">
        <v>25000</v>
      </c>
      <c r="E422" s="65" t="s">
        <v>994</v>
      </c>
      <c r="F422" s="65" t="s">
        <v>995</v>
      </c>
      <c r="G422" s="65" t="s">
        <v>242</v>
      </c>
      <c r="H422" s="77" t="s">
        <v>1063</v>
      </c>
      <c r="I422" s="65" t="s">
        <v>575</v>
      </c>
      <c r="J422" s="92">
        <v>43635</v>
      </c>
      <c r="K422" s="87"/>
      <c r="L422" s="87"/>
      <c r="M422" s="76" t="str">
        <f t="shared" si="13"/>
        <v/>
      </c>
      <c r="N422" s="87"/>
    </row>
    <row r="423" spans="2:14" x14ac:dyDescent="0.25">
      <c r="B423" s="64">
        <f t="shared" si="12"/>
        <v>2019</v>
      </c>
      <c r="C423" s="65" t="s">
        <v>996</v>
      </c>
      <c r="D423" s="91">
        <v>25000</v>
      </c>
      <c r="E423" s="65" t="s">
        <v>997</v>
      </c>
      <c r="F423" s="65" t="s">
        <v>998</v>
      </c>
      <c r="G423" s="65" t="s">
        <v>152</v>
      </c>
      <c r="H423" s="77" t="s">
        <v>1063</v>
      </c>
      <c r="I423" s="65" t="s">
        <v>575</v>
      </c>
      <c r="J423" s="92">
        <v>43635</v>
      </c>
      <c r="K423" s="87">
        <v>43732</v>
      </c>
      <c r="L423" s="87"/>
      <c r="M423" s="76" t="str">
        <f t="shared" si="13"/>
        <v/>
      </c>
      <c r="N423" s="87"/>
    </row>
    <row r="424" spans="2:14" x14ac:dyDescent="0.25">
      <c r="B424" s="64">
        <f t="shared" si="12"/>
        <v>2019</v>
      </c>
      <c r="C424" s="65" t="s">
        <v>999</v>
      </c>
      <c r="D424" s="91">
        <v>50000</v>
      </c>
      <c r="E424" s="65" t="s">
        <v>596</v>
      </c>
      <c r="F424" s="65" t="s">
        <v>1000</v>
      </c>
      <c r="G424" s="65" t="s">
        <v>198</v>
      </c>
      <c r="H424" s="77" t="s">
        <v>1063</v>
      </c>
      <c r="I424" s="65" t="s">
        <v>575</v>
      </c>
      <c r="J424" s="92">
        <v>43635</v>
      </c>
      <c r="K424" s="87">
        <v>43738</v>
      </c>
      <c r="L424" s="87"/>
      <c r="M424" s="76" t="str">
        <f t="shared" si="13"/>
        <v/>
      </c>
      <c r="N424" s="87"/>
    </row>
    <row r="425" spans="2:14" x14ac:dyDescent="0.25">
      <c r="B425" s="64">
        <f t="shared" si="12"/>
        <v>2019</v>
      </c>
      <c r="C425" s="65" t="s">
        <v>1001</v>
      </c>
      <c r="D425" s="91">
        <v>50000</v>
      </c>
      <c r="E425" s="65" t="s">
        <v>1002</v>
      </c>
      <c r="F425" s="65" t="s">
        <v>1003</v>
      </c>
      <c r="G425" s="65" t="s">
        <v>486</v>
      </c>
      <c r="H425" s="77" t="s">
        <v>1063</v>
      </c>
      <c r="I425" s="65" t="s">
        <v>575</v>
      </c>
      <c r="J425" s="92">
        <v>43635</v>
      </c>
      <c r="K425" s="87">
        <v>43707</v>
      </c>
      <c r="L425" s="87"/>
      <c r="M425" s="76" t="str">
        <f t="shared" si="13"/>
        <v/>
      </c>
      <c r="N425" s="87"/>
    </row>
    <row r="426" spans="2:14" x14ac:dyDescent="0.25">
      <c r="B426" s="64">
        <f t="shared" si="12"/>
        <v>2019</v>
      </c>
      <c r="C426" s="65" t="s">
        <v>1004</v>
      </c>
      <c r="D426" s="91">
        <v>100000</v>
      </c>
      <c r="E426" s="65" t="s">
        <v>1005</v>
      </c>
      <c r="F426" s="65" t="s">
        <v>993</v>
      </c>
      <c r="G426" s="65" t="s">
        <v>152</v>
      </c>
      <c r="H426" s="77" t="s">
        <v>1063</v>
      </c>
      <c r="I426" s="65" t="s">
        <v>575</v>
      </c>
      <c r="J426" s="92">
        <v>43640</v>
      </c>
      <c r="K426" s="87">
        <v>43739</v>
      </c>
      <c r="L426" s="87"/>
      <c r="M426" s="76" t="str">
        <f t="shared" si="13"/>
        <v/>
      </c>
      <c r="N426" s="87"/>
    </row>
    <row r="427" spans="2:14" x14ac:dyDescent="0.25">
      <c r="B427" s="64">
        <f t="shared" si="12"/>
        <v>2019</v>
      </c>
      <c r="C427" s="65" t="s">
        <v>1006</v>
      </c>
      <c r="D427" s="91">
        <v>50000</v>
      </c>
      <c r="E427" s="65" t="s">
        <v>1007</v>
      </c>
      <c r="F427" s="65" t="s">
        <v>1008</v>
      </c>
      <c r="G427" s="65" t="s">
        <v>198</v>
      </c>
      <c r="H427" s="77" t="s">
        <v>1063</v>
      </c>
      <c r="I427" s="65" t="s">
        <v>575</v>
      </c>
      <c r="J427" s="92">
        <v>43733</v>
      </c>
      <c r="K427" s="87">
        <v>43815</v>
      </c>
      <c r="L427" s="87"/>
      <c r="M427" s="76" t="str">
        <f t="shared" si="13"/>
        <v/>
      </c>
      <c r="N427" s="87"/>
    </row>
    <row r="428" spans="2:14" x14ac:dyDescent="0.25">
      <c r="B428" s="64">
        <f t="shared" si="12"/>
        <v>2019</v>
      </c>
      <c r="C428" s="65" t="s">
        <v>1009</v>
      </c>
      <c r="D428" s="91">
        <v>50000</v>
      </c>
      <c r="E428" s="65" t="s">
        <v>1010</v>
      </c>
      <c r="F428" s="65" t="s">
        <v>1011</v>
      </c>
      <c r="G428" s="65" t="s">
        <v>198</v>
      </c>
      <c r="H428" s="77" t="s">
        <v>1063</v>
      </c>
      <c r="I428" s="65" t="s">
        <v>575</v>
      </c>
      <c r="J428" s="92">
        <v>43641</v>
      </c>
      <c r="K428" s="87">
        <v>43735</v>
      </c>
      <c r="L428" s="87"/>
      <c r="M428" s="76" t="str">
        <f t="shared" si="13"/>
        <v/>
      </c>
      <c r="N428" s="87"/>
    </row>
    <row r="429" spans="2:14" x14ac:dyDescent="0.25">
      <c r="B429" s="64">
        <f t="shared" si="12"/>
        <v>2019</v>
      </c>
      <c r="C429" s="65" t="s">
        <v>1012</v>
      </c>
      <c r="D429" s="91">
        <v>50000</v>
      </c>
      <c r="E429" s="65" t="s">
        <v>1013</v>
      </c>
      <c r="F429" s="65" t="s">
        <v>1014</v>
      </c>
      <c r="G429" s="65" t="s">
        <v>198</v>
      </c>
      <c r="H429" s="77" t="s">
        <v>1063</v>
      </c>
      <c r="I429" s="65" t="s">
        <v>575</v>
      </c>
      <c r="J429" s="92">
        <v>43640</v>
      </c>
      <c r="K429" s="87">
        <v>43752</v>
      </c>
      <c r="L429" s="87"/>
      <c r="M429" s="76" t="str">
        <f t="shared" si="13"/>
        <v/>
      </c>
      <c r="N429" s="87">
        <v>43746</v>
      </c>
    </row>
    <row r="430" spans="2:14" x14ac:dyDescent="0.25">
      <c r="B430" s="64">
        <f t="shared" si="12"/>
        <v>2019</v>
      </c>
      <c r="C430" s="65" t="s">
        <v>1015</v>
      </c>
      <c r="D430" s="91">
        <v>100000</v>
      </c>
      <c r="E430" s="65" t="s">
        <v>1016</v>
      </c>
      <c r="F430" s="65" t="s">
        <v>993</v>
      </c>
      <c r="G430" s="65" t="s">
        <v>152</v>
      </c>
      <c r="H430" s="77" t="s">
        <v>1063</v>
      </c>
      <c r="I430" s="65" t="s">
        <v>575</v>
      </c>
      <c r="J430" s="92">
        <v>43640</v>
      </c>
      <c r="K430" s="87">
        <v>43747</v>
      </c>
      <c r="L430" s="87"/>
      <c r="M430" s="76" t="str">
        <f t="shared" si="13"/>
        <v/>
      </c>
      <c r="N430" s="87"/>
    </row>
    <row r="431" spans="2:14" x14ac:dyDescent="0.25">
      <c r="B431" s="64">
        <f t="shared" si="12"/>
        <v>2019</v>
      </c>
      <c r="C431" s="65" t="s">
        <v>883</v>
      </c>
      <c r="D431" s="91">
        <v>50000</v>
      </c>
      <c r="E431" s="65" t="s">
        <v>1017</v>
      </c>
      <c r="F431" s="65" t="s">
        <v>469</v>
      </c>
      <c r="G431" s="65" t="s">
        <v>198</v>
      </c>
      <c r="H431" s="77" t="s">
        <v>1063</v>
      </c>
      <c r="I431" s="65" t="s">
        <v>575</v>
      </c>
      <c r="J431" s="92">
        <v>43635</v>
      </c>
      <c r="K431" s="87">
        <v>43683</v>
      </c>
      <c r="L431" s="87"/>
      <c r="M431" s="76" t="str">
        <f t="shared" si="13"/>
        <v/>
      </c>
      <c r="N431" s="87"/>
    </row>
    <row r="432" spans="2:14" x14ac:dyDescent="0.25">
      <c r="B432" s="64">
        <f t="shared" si="12"/>
        <v>2019</v>
      </c>
      <c r="C432" s="65" t="s">
        <v>1018</v>
      </c>
      <c r="D432" s="91">
        <v>50000</v>
      </c>
      <c r="E432" s="65" t="s">
        <v>1019</v>
      </c>
      <c r="F432" s="65" t="s">
        <v>1020</v>
      </c>
      <c r="G432" s="65" t="s">
        <v>152</v>
      </c>
      <c r="H432" s="77" t="s">
        <v>1063</v>
      </c>
      <c r="I432" s="65" t="s">
        <v>575</v>
      </c>
      <c r="J432" s="92">
        <v>43640</v>
      </c>
      <c r="K432" s="87">
        <v>43819</v>
      </c>
      <c r="L432" s="87"/>
      <c r="M432" s="76" t="str">
        <f t="shared" si="13"/>
        <v/>
      </c>
      <c r="N432" s="87"/>
    </row>
    <row r="433" spans="2:14" x14ac:dyDescent="0.25">
      <c r="B433" s="64">
        <f t="shared" si="12"/>
        <v>2019</v>
      </c>
      <c r="C433" s="65" t="s">
        <v>1021</v>
      </c>
      <c r="D433" s="91">
        <v>25000</v>
      </c>
      <c r="E433" s="65" t="s">
        <v>1022</v>
      </c>
      <c r="F433" s="65" t="s">
        <v>1023</v>
      </c>
      <c r="G433" s="65" t="s">
        <v>486</v>
      </c>
      <c r="H433" s="77" t="s">
        <v>1063</v>
      </c>
      <c r="I433" s="65" t="s">
        <v>575</v>
      </c>
      <c r="J433" s="92">
        <v>43640</v>
      </c>
      <c r="K433" s="87">
        <v>43740</v>
      </c>
      <c r="L433" s="87"/>
      <c r="M433" s="76" t="str">
        <f t="shared" si="13"/>
        <v/>
      </c>
      <c r="N433" s="87"/>
    </row>
    <row r="434" spans="2:14" x14ac:dyDescent="0.25">
      <c r="B434" s="64">
        <f t="shared" si="12"/>
        <v>2019</v>
      </c>
      <c r="C434" s="65" t="s">
        <v>475</v>
      </c>
      <c r="D434" s="91">
        <v>50000</v>
      </c>
      <c r="E434" s="65" t="s">
        <v>1024</v>
      </c>
      <c r="F434" s="65" t="s">
        <v>1025</v>
      </c>
      <c r="G434" s="65" t="s">
        <v>198</v>
      </c>
      <c r="H434" s="77" t="s">
        <v>1063</v>
      </c>
      <c r="I434" s="65" t="s">
        <v>575</v>
      </c>
      <c r="J434" s="92">
        <v>43641</v>
      </c>
      <c r="K434" s="87">
        <v>43752</v>
      </c>
      <c r="L434" s="87"/>
      <c r="M434" s="76" t="str">
        <f t="shared" si="13"/>
        <v/>
      </c>
      <c r="N434" s="87"/>
    </row>
    <row r="435" spans="2:14" x14ac:dyDescent="0.25">
      <c r="B435" s="64">
        <f t="shared" si="12"/>
        <v>2019</v>
      </c>
      <c r="C435" s="65" t="s">
        <v>1026</v>
      </c>
      <c r="D435" s="91">
        <v>10000</v>
      </c>
      <c r="E435" s="65" t="s">
        <v>261</v>
      </c>
      <c r="F435" s="65" t="s">
        <v>1027</v>
      </c>
      <c r="G435" s="65" t="s">
        <v>141</v>
      </c>
      <c r="H435" s="85" t="s">
        <v>1062</v>
      </c>
      <c r="I435" s="65" t="s">
        <v>575</v>
      </c>
      <c r="J435" s="92">
        <v>43510</v>
      </c>
      <c r="K435" s="87">
        <v>43567</v>
      </c>
      <c r="L435" s="87"/>
      <c r="M435" s="76" t="str">
        <f t="shared" si="13"/>
        <v/>
      </c>
      <c r="N435" s="87"/>
    </row>
    <row r="436" spans="2:14" x14ac:dyDescent="0.25">
      <c r="B436" s="64">
        <f t="shared" si="12"/>
        <v>2019</v>
      </c>
      <c r="C436" s="65" t="s">
        <v>1028</v>
      </c>
      <c r="D436" s="91">
        <v>45000</v>
      </c>
      <c r="E436" s="65" t="s">
        <v>627</v>
      </c>
      <c r="F436" s="65" t="s">
        <v>628</v>
      </c>
      <c r="G436" s="65" t="s">
        <v>198</v>
      </c>
      <c r="H436" s="77" t="s">
        <v>1064</v>
      </c>
      <c r="I436" s="65" t="s">
        <v>575</v>
      </c>
      <c r="J436" s="92">
        <v>43508</v>
      </c>
      <c r="K436" s="87">
        <v>43641</v>
      </c>
      <c r="L436" s="87"/>
      <c r="M436" s="76" t="str">
        <f t="shared" si="13"/>
        <v/>
      </c>
      <c r="N436" s="87"/>
    </row>
    <row r="437" spans="2:14" x14ac:dyDescent="0.25">
      <c r="B437" s="64">
        <f t="shared" si="12"/>
        <v>2019</v>
      </c>
      <c r="C437" s="65" t="s">
        <v>912</v>
      </c>
      <c r="D437" s="91">
        <v>50000</v>
      </c>
      <c r="E437" s="65" t="s">
        <v>1029</v>
      </c>
      <c r="F437" s="65" t="s">
        <v>1030</v>
      </c>
      <c r="G437" s="65" t="s">
        <v>486</v>
      </c>
      <c r="H437" s="77" t="s">
        <v>1063</v>
      </c>
      <c r="I437" s="65" t="s">
        <v>575</v>
      </c>
      <c r="J437" s="92">
        <v>43731</v>
      </c>
      <c r="K437" s="87">
        <v>43818</v>
      </c>
      <c r="L437" s="87"/>
      <c r="M437" s="76" t="str">
        <f t="shared" si="13"/>
        <v/>
      </c>
      <c r="N437" s="87"/>
    </row>
    <row r="438" spans="2:14" x14ac:dyDescent="0.25">
      <c r="B438" s="64">
        <f t="shared" si="12"/>
        <v>2019</v>
      </c>
      <c r="C438" s="65" t="s">
        <v>1031</v>
      </c>
      <c r="D438" s="91">
        <v>50000</v>
      </c>
      <c r="E438" s="65" t="s">
        <v>1032</v>
      </c>
      <c r="F438" s="65" t="s">
        <v>1033</v>
      </c>
      <c r="G438" s="65" t="s">
        <v>198</v>
      </c>
      <c r="H438" s="77" t="s">
        <v>1063</v>
      </c>
      <c r="I438" s="65" t="s">
        <v>575</v>
      </c>
      <c r="J438" s="92">
        <v>43732</v>
      </c>
      <c r="K438" s="87">
        <v>43783</v>
      </c>
      <c r="L438" s="87"/>
      <c r="M438" s="76" t="str">
        <f t="shared" si="13"/>
        <v/>
      </c>
      <c r="N438" s="87"/>
    </row>
    <row r="439" spans="2:14" x14ac:dyDescent="0.25">
      <c r="B439" s="64">
        <f t="shared" si="12"/>
        <v>2019</v>
      </c>
      <c r="C439" s="65" t="s">
        <v>923</v>
      </c>
      <c r="D439" s="91">
        <v>25000</v>
      </c>
      <c r="E439" s="65" t="s">
        <v>924</v>
      </c>
      <c r="F439" s="65" t="s">
        <v>925</v>
      </c>
      <c r="G439" s="65" t="s">
        <v>198</v>
      </c>
      <c r="H439" s="77" t="s">
        <v>1063</v>
      </c>
      <c r="I439" s="65" t="s">
        <v>575</v>
      </c>
      <c r="J439" s="92">
        <v>43542</v>
      </c>
      <c r="K439" s="87">
        <v>43795</v>
      </c>
      <c r="L439" s="87"/>
      <c r="M439" s="76" t="str">
        <f t="shared" si="13"/>
        <v/>
      </c>
      <c r="N439" s="87"/>
    </row>
    <row r="440" spans="2:14" x14ac:dyDescent="0.25">
      <c r="B440" s="64">
        <f t="shared" si="12"/>
        <v>2019</v>
      </c>
      <c r="C440" s="65" t="s">
        <v>1034</v>
      </c>
      <c r="D440" s="91">
        <v>25000</v>
      </c>
      <c r="E440" s="65" t="s">
        <v>1035</v>
      </c>
      <c r="F440" s="65" t="s">
        <v>1036</v>
      </c>
      <c r="G440" s="65" t="s">
        <v>406</v>
      </c>
      <c r="H440" s="77" t="s">
        <v>1063</v>
      </c>
      <c r="I440" s="65" t="s">
        <v>575</v>
      </c>
      <c r="J440" s="92">
        <v>43733</v>
      </c>
      <c r="K440" s="87">
        <v>43818</v>
      </c>
      <c r="L440" s="87"/>
      <c r="M440" s="76" t="str">
        <f t="shared" si="13"/>
        <v/>
      </c>
      <c r="N440" s="87"/>
    </row>
    <row r="441" spans="2:14" x14ac:dyDescent="0.25">
      <c r="B441" s="64">
        <f t="shared" si="12"/>
        <v>2019</v>
      </c>
      <c r="C441" s="65" t="s">
        <v>1037</v>
      </c>
      <c r="D441" s="91">
        <v>38850</v>
      </c>
      <c r="E441" s="65" t="s">
        <v>1038</v>
      </c>
      <c r="F441" s="65" t="s">
        <v>1039</v>
      </c>
      <c r="G441" s="65" t="s">
        <v>198</v>
      </c>
      <c r="H441" s="77" t="s">
        <v>1063</v>
      </c>
      <c r="I441" s="65" t="s">
        <v>575</v>
      </c>
      <c r="J441" s="92">
        <v>43733</v>
      </c>
      <c r="K441" s="87">
        <v>43808</v>
      </c>
      <c r="L441" s="87"/>
      <c r="M441" s="76" t="str">
        <f t="shared" si="13"/>
        <v/>
      </c>
      <c r="N441" s="87"/>
    </row>
    <row r="442" spans="2:14" x14ac:dyDescent="0.25">
      <c r="B442" s="64">
        <f t="shared" si="12"/>
        <v>2019</v>
      </c>
      <c r="C442" s="65" t="s">
        <v>1040</v>
      </c>
      <c r="D442" s="91">
        <v>100000</v>
      </c>
      <c r="E442" s="65" t="s">
        <v>627</v>
      </c>
      <c r="F442" s="65" t="s">
        <v>628</v>
      </c>
      <c r="G442" s="65" t="s">
        <v>198</v>
      </c>
      <c r="H442" s="77" t="s">
        <v>1064</v>
      </c>
      <c r="I442" s="65" t="s">
        <v>575</v>
      </c>
      <c r="J442" s="92">
        <v>43497</v>
      </c>
      <c r="K442" s="87">
        <v>43553</v>
      </c>
      <c r="L442" s="87"/>
      <c r="M442" s="76" t="str">
        <f t="shared" si="13"/>
        <v/>
      </c>
      <c r="N442" s="87"/>
    </row>
    <row r="443" spans="2:14" x14ac:dyDescent="0.25">
      <c r="B443" s="64">
        <f t="shared" si="12"/>
        <v>2019</v>
      </c>
      <c r="C443" s="65" t="s">
        <v>1041</v>
      </c>
      <c r="D443" s="91">
        <v>100000</v>
      </c>
      <c r="E443" s="65" t="s">
        <v>627</v>
      </c>
      <c r="F443" s="65" t="s">
        <v>628</v>
      </c>
      <c r="G443" s="65" t="s">
        <v>198</v>
      </c>
      <c r="H443" s="77" t="s">
        <v>1064</v>
      </c>
      <c r="I443" s="65" t="s">
        <v>575</v>
      </c>
      <c r="J443" s="92">
        <v>43494</v>
      </c>
      <c r="K443" s="87">
        <v>43549</v>
      </c>
      <c r="L443" s="87"/>
      <c r="M443" s="76" t="str">
        <f t="shared" si="13"/>
        <v/>
      </c>
      <c r="N443" s="87"/>
    </row>
    <row r="444" spans="2:14" x14ac:dyDescent="0.25">
      <c r="B444" s="64">
        <f t="shared" si="12"/>
        <v>2019</v>
      </c>
      <c r="C444" s="65" t="s">
        <v>989</v>
      </c>
      <c r="D444" s="91">
        <v>50000</v>
      </c>
      <c r="E444" s="65" t="s">
        <v>1042</v>
      </c>
      <c r="F444" s="65" t="s">
        <v>885</v>
      </c>
      <c r="G444" s="65" t="s">
        <v>152</v>
      </c>
      <c r="H444" s="77" t="s">
        <v>1063</v>
      </c>
      <c r="I444" s="65" t="s">
        <v>575</v>
      </c>
      <c r="J444" s="92">
        <v>43640</v>
      </c>
      <c r="K444" s="87">
        <v>43745</v>
      </c>
      <c r="L444" s="87"/>
      <c r="M444" s="76" t="str">
        <f t="shared" si="13"/>
        <v/>
      </c>
      <c r="N444" s="87"/>
    </row>
    <row r="445" spans="2:14" x14ac:dyDescent="0.25">
      <c r="B445" s="64">
        <f t="shared" si="12"/>
        <v>2019</v>
      </c>
      <c r="C445" s="65" t="s">
        <v>1043</v>
      </c>
      <c r="D445" s="91">
        <v>50000</v>
      </c>
      <c r="E445" s="65" t="s">
        <v>1044</v>
      </c>
      <c r="F445" s="65" t="s">
        <v>1045</v>
      </c>
      <c r="G445" s="65" t="s">
        <v>198</v>
      </c>
      <c r="H445" s="77" t="s">
        <v>1063</v>
      </c>
      <c r="I445" s="65" t="s">
        <v>575</v>
      </c>
      <c r="J445" s="92">
        <v>43733</v>
      </c>
      <c r="K445" s="87">
        <v>43780</v>
      </c>
      <c r="L445" s="87"/>
      <c r="M445" s="76" t="str">
        <f t="shared" si="13"/>
        <v/>
      </c>
      <c r="N445" s="87"/>
    </row>
    <row r="446" spans="2:14" ht="13.5" thickBot="1" x14ac:dyDescent="0.3">
      <c r="B446" s="64">
        <f t="shared" si="12"/>
        <v>2019</v>
      </c>
      <c r="C446" s="93" t="s">
        <v>1006</v>
      </c>
      <c r="D446" s="94">
        <v>25000</v>
      </c>
      <c r="E446" s="93" t="s">
        <v>1007</v>
      </c>
      <c r="F446" s="93" t="s">
        <v>1046</v>
      </c>
      <c r="G446" s="93" t="s">
        <v>198</v>
      </c>
      <c r="H446" s="96" t="s">
        <v>1063</v>
      </c>
      <c r="I446" s="93" t="s">
        <v>575</v>
      </c>
      <c r="J446" s="95">
        <v>43640</v>
      </c>
      <c r="K446" s="97">
        <v>43738</v>
      </c>
      <c r="L446" s="97"/>
      <c r="M446" s="98" t="str">
        <f t="shared" si="13"/>
        <v/>
      </c>
      <c r="N446" s="97"/>
    </row>
    <row r="447" spans="2:14" x14ac:dyDescent="0.25">
      <c r="B447" s="100" t="s">
        <v>1073</v>
      </c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</row>
  </sheetData>
  <autoFilter ref="B5:N446" xr:uid="{E70660FE-2A4A-4D55-AC1B-688BAD88EF84}"/>
  <mergeCells count="11">
    <mergeCell ref="B447:N447"/>
    <mergeCell ref="J3:N3"/>
    <mergeCell ref="B2:N2"/>
    <mergeCell ref="B3:B4"/>
    <mergeCell ref="C3:C4"/>
    <mergeCell ref="D3:D4"/>
    <mergeCell ref="E3:E4"/>
    <mergeCell ref="F3:F4"/>
    <mergeCell ref="G3:G4"/>
    <mergeCell ref="H3:H4"/>
    <mergeCell ref="I3:I4"/>
  </mergeCells>
  <printOptions horizontalCentered="1"/>
  <pageMargins left="0.1" right="0.1" top="1.25" bottom="0.3" header="0.1" footer="0.1"/>
  <pageSetup paperSize="9" orientation="landscape" r:id="rId1"/>
  <headerFooter>
    <oddHeader>&amp;C&amp;G</oddHeader>
    <oddFooter>&amp;C&amp;P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1131"/>
  <sheetViews>
    <sheetView showGridLines="0" workbookViewId="0">
      <pane ySplit="5" topLeftCell="A6" activePane="bottomLeft" state="frozen"/>
      <selection pane="bottomLeft" activeCell="B2" sqref="B2:L2"/>
    </sheetView>
  </sheetViews>
  <sheetFormatPr defaultRowHeight="12.75" x14ac:dyDescent="0.25"/>
  <cols>
    <col min="1" max="1" width="1.42578125" style="113" customWidth="1"/>
    <col min="2" max="4" width="9.140625" style="86"/>
    <col min="5" max="5" width="1.42578125" style="86" customWidth="1"/>
    <col min="6" max="7" width="9.140625" style="86"/>
    <col min="8" max="8" width="1.42578125" style="86" customWidth="1"/>
    <col min="9" max="10" width="9.140625" style="86"/>
    <col min="11" max="11" width="1.42578125" style="86" customWidth="1"/>
    <col min="12" max="12" width="10.7109375" style="86" bestFit="1" customWidth="1"/>
    <col min="13" max="13" width="1.42578125" style="113" customWidth="1"/>
    <col min="14" max="29" width="9.140625" style="113"/>
    <col min="30" max="30" width="1.42578125" style="113" customWidth="1"/>
    <col min="31" max="32" width="9.140625" style="113"/>
    <col min="33" max="33" width="1.42578125" style="113" customWidth="1"/>
    <col min="34" max="35" width="9.140625" style="113"/>
    <col min="36" max="36" width="1.42578125" style="113" customWidth="1"/>
    <col min="37" max="37" width="10.7109375" style="113" bestFit="1" customWidth="1"/>
    <col min="38" max="16384" width="9.140625" style="113"/>
  </cols>
  <sheetData>
    <row r="1" spans="2:38" ht="7.5" customHeight="1" x14ac:dyDescent="0.25"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</row>
    <row r="2" spans="2:38" ht="15.75" customHeight="1" thickBot="1" x14ac:dyDescent="0.3">
      <c r="B2" s="114" t="s">
        <v>1083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AA2" s="114" t="s">
        <v>1050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</row>
    <row r="3" spans="2:38" ht="15" customHeight="1" thickBot="1" x14ac:dyDescent="0.3">
      <c r="B3" s="115" t="s">
        <v>567</v>
      </c>
      <c r="C3" s="116" t="s">
        <v>568</v>
      </c>
      <c r="D3" s="116"/>
      <c r="E3" s="117"/>
      <c r="F3" s="116" t="s">
        <v>570</v>
      </c>
      <c r="G3" s="116"/>
      <c r="H3" s="117"/>
      <c r="I3" s="116" t="s">
        <v>571</v>
      </c>
      <c r="J3" s="116"/>
      <c r="K3" s="117"/>
      <c r="L3" s="115" t="s">
        <v>572</v>
      </c>
      <c r="AA3" s="115" t="s">
        <v>567</v>
      </c>
      <c r="AB3" s="116" t="s">
        <v>568</v>
      </c>
      <c r="AC3" s="116"/>
      <c r="AD3" s="117"/>
      <c r="AE3" s="116" t="s">
        <v>570</v>
      </c>
      <c r="AF3" s="116"/>
      <c r="AG3" s="117"/>
      <c r="AH3" s="116" t="s">
        <v>571</v>
      </c>
      <c r="AI3" s="116"/>
      <c r="AJ3" s="117"/>
      <c r="AK3" s="115" t="s">
        <v>572</v>
      </c>
      <c r="AL3" s="115">
        <v>0</v>
      </c>
    </row>
    <row r="4" spans="2:38" ht="15" customHeight="1" thickBot="1" x14ac:dyDescent="0.3">
      <c r="B4" s="114"/>
      <c r="C4" s="118" t="s">
        <v>567</v>
      </c>
      <c r="D4" s="119" t="s">
        <v>569</v>
      </c>
      <c r="E4" s="120"/>
      <c r="F4" s="119" t="s">
        <v>567</v>
      </c>
      <c r="G4" s="119" t="s">
        <v>569</v>
      </c>
      <c r="H4" s="120"/>
      <c r="I4" s="119" t="s">
        <v>567</v>
      </c>
      <c r="J4" s="119" t="s">
        <v>569</v>
      </c>
      <c r="K4" s="120"/>
      <c r="L4" s="114"/>
      <c r="AA4" s="114"/>
      <c r="AB4" s="118" t="s">
        <v>567</v>
      </c>
      <c r="AC4" s="119" t="s">
        <v>569</v>
      </c>
      <c r="AD4" s="120"/>
      <c r="AE4" s="119" t="s">
        <v>567</v>
      </c>
      <c r="AF4" s="119" t="s">
        <v>569</v>
      </c>
      <c r="AG4" s="120"/>
      <c r="AH4" s="119" t="s">
        <v>567</v>
      </c>
      <c r="AI4" s="119" t="s">
        <v>569</v>
      </c>
      <c r="AJ4" s="120"/>
      <c r="AK4" s="114"/>
      <c r="AL4" s="114"/>
    </row>
    <row r="5" spans="2:38" ht="3.75" customHeight="1" x14ac:dyDescent="0.25">
      <c r="B5" s="121"/>
      <c r="C5" s="122"/>
      <c r="D5" s="121"/>
      <c r="E5" s="113"/>
      <c r="F5" s="121"/>
      <c r="G5" s="121"/>
      <c r="H5" s="113"/>
      <c r="I5" s="121"/>
      <c r="J5" s="121"/>
      <c r="K5" s="113"/>
      <c r="L5" s="121"/>
      <c r="AA5" s="121"/>
      <c r="AB5" s="122"/>
      <c r="AC5" s="121"/>
      <c r="AE5" s="121"/>
      <c r="AF5" s="121"/>
      <c r="AH5" s="121"/>
      <c r="AI5" s="121"/>
      <c r="AK5" s="121"/>
    </row>
    <row r="6" spans="2:38" x14ac:dyDescent="0.25">
      <c r="B6" s="82">
        <v>42736</v>
      </c>
      <c r="C6" s="86">
        <f>COUNTIFS(I.1!$J$6:$J$446,I.2!B6)</f>
        <v>0</v>
      </c>
      <c r="D6" s="86">
        <v>0</v>
      </c>
      <c r="F6" s="86">
        <f>COUNTIFS(I.1!$K$6:$K$446,I.2!B6)</f>
        <v>0</v>
      </c>
      <c r="G6" s="86">
        <v>0</v>
      </c>
      <c r="I6" s="86">
        <f>COUNTIFS(I.1!$L$6:$L$446,I.2!B6)</f>
        <v>0</v>
      </c>
      <c r="J6" s="86">
        <v>0</v>
      </c>
      <c r="L6" s="86">
        <f>D6-J6</f>
        <v>0</v>
      </c>
      <c r="AA6" s="82">
        <v>42736</v>
      </c>
      <c r="AB6" s="86">
        <f>COUNTIFS(I.1!$AF$6:$AF$446,I.2!AA6)</f>
        <v>0</v>
      </c>
      <c r="AC6" s="86">
        <v>0</v>
      </c>
      <c r="AD6" s="86"/>
      <c r="AE6" s="86">
        <f>COUNTIFS(I.1!$AG$6:$AG$446,I.2!AA6)</f>
        <v>0</v>
      </c>
      <c r="AF6" s="86">
        <v>0</v>
      </c>
      <c r="AG6" s="86"/>
      <c r="AH6" s="86">
        <f>COUNTIFS(I.1!$AH$6:$AH$446,I.2!AA6)</f>
        <v>0</v>
      </c>
      <c r="AI6" s="86">
        <v>0</v>
      </c>
      <c r="AJ6" s="86"/>
      <c r="AK6" s="86">
        <f>AC6-AI6</f>
        <v>0</v>
      </c>
      <c r="AL6" s="113">
        <v>0</v>
      </c>
    </row>
    <row r="7" spans="2:38" x14ac:dyDescent="0.25">
      <c r="B7" s="82">
        <v>42737</v>
      </c>
      <c r="C7" s="86">
        <f>COUNTIFS(I.1!$J$6:$J$446,I.2!B7)</f>
        <v>0</v>
      </c>
      <c r="D7" s="86">
        <f>C7+D6</f>
        <v>0</v>
      </c>
      <c r="F7" s="86">
        <f>COUNTIFS(I.1!$K$6:$K$446,I.2!B7)</f>
        <v>0</v>
      </c>
      <c r="G7" s="86">
        <f>F7+G6</f>
        <v>0</v>
      </c>
      <c r="I7" s="86">
        <f>COUNTIFS(I.1!$L$6:$L$446,I.2!B7)</f>
        <v>0</v>
      </c>
      <c r="J7" s="86">
        <f>I7+J6</f>
        <v>0</v>
      </c>
      <c r="L7" s="86">
        <f t="shared" ref="L7:L70" si="0">D7-J7</f>
        <v>0</v>
      </c>
      <c r="AA7" s="82">
        <v>42737</v>
      </c>
      <c r="AB7" s="86">
        <f>COUNTIFS(I.1!$AF$6:$AF$446,I.2!AA7)</f>
        <v>0</v>
      </c>
      <c r="AC7" s="86">
        <f>AB7+AC6</f>
        <v>0</v>
      </c>
      <c r="AD7" s="86"/>
      <c r="AE7" s="86">
        <f>COUNTIFS(I.1!$AG$6:$AG$446,I.2!AA7)</f>
        <v>0</v>
      </c>
      <c r="AF7" s="86">
        <f>AE7+AF6</f>
        <v>0</v>
      </c>
      <c r="AG7" s="86"/>
      <c r="AH7" s="86">
        <f>COUNTIFS(I.1!$AH$6:$AH$446,I.2!AA7)</f>
        <v>0</v>
      </c>
      <c r="AI7" s="86">
        <f>AH7+AI6</f>
        <v>0</v>
      </c>
      <c r="AJ7" s="86"/>
      <c r="AK7" s="86">
        <f t="shared" ref="AK7:AK70" si="1">AC7-AI7</f>
        <v>0</v>
      </c>
      <c r="AL7" s="113">
        <v>0</v>
      </c>
    </row>
    <row r="8" spans="2:38" x14ac:dyDescent="0.25">
      <c r="B8" s="82">
        <v>42738</v>
      </c>
      <c r="C8" s="86">
        <f>COUNTIFS(I.1!$J$6:$J$446,I.2!B8)</f>
        <v>0</v>
      </c>
      <c r="D8" s="86">
        <f t="shared" ref="D8:D71" si="2">C8+D7</f>
        <v>0</v>
      </c>
      <c r="F8" s="86">
        <f>COUNTIFS(I.1!$K$6:$K$446,I.2!B8)</f>
        <v>0</v>
      </c>
      <c r="G8" s="86">
        <f t="shared" ref="G8:G71" si="3">F8+G7</f>
        <v>0</v>
      </c>
      <c r="I8" s="86">
        <f>COUNTIFS(I.1!$L$6:$L$446,I.2!B8)</f>
        <v>0</v>
      </c>
      <c r="J8" s="86">
        <f t="shared" ref="J8:J71" si="4">I8+J7</f>
        <v>0</v>
      </c>
      <c r="L8" s="86">
        <f t="shared" si="0"/>
        <v>0</v>
      </c>
      <c r="AA8" s="82">
        <v>42738</v>
      </c>
      <c r="AB8" s="86">
        <f>COUNTIFS(I.1!$AF$6:$AF$446,I.2!AA8)</f>
        <v>0</v>
      </c>
      <c r="AC8" s="86">
        <f t="shared" ref="AC8:AC71" si="5">AB8+AC7</f>
        <v>0</v>
      </c>
      <c r="AD8" s="86"/>
      <c r="AE8" s="86">
        <f>COUNTIFS(I.1!$AG$6:$AG$446,I.2!AA8)</f>
        <v>0</v>
      </c>
      <c r="AF8" s="86">
        <f t="shared" ref="AF8:AF71" si="6">AE8+AF7</f>
        <v>0</v>
      </c>
      <c r="AG8" s="86"/>
      <c r="AH8" s="86">
        <f>COUNTIFS(I.1!$AH$6:$AH$446,I.2!AA8)</f>
        <v>0</v>
      </c>
      <c r="AI8" s="86">
        <f t="shared" ref="AI8:AI71" si="7">AH8+AI7</f>
        <v>0</v>
      </c>
      <c r="AJ8" s="86"/>
      <c r="AK8" s="86">
        <f t="shared" si="1"/>
        <v>0</v>
      </c>
      <c r="AL8" s="113">
        <v>0</v>
      </c>
    </row>
    <row r="9" spans="2:38" x14ac:dyDescent="0.25">
      <c r="B9" s="82">
        <v>42739</v>
      </c>
      <c r="C9" s="86">
        <f>COUNTIFS(I.1!$J$6:$J$446,I.2!B9)</f>
        <v>0</v>
      </c>
      <c r="D9" s="86">
        <f t="shared" si="2"/>
        <v>0</v>
      </c>
      <c r="F9" s="86">
        <f>COUNTIFS(I.1!$K$6:$K$446,I.2!B9)</f>
        <v>0</v>
      </c>
      <c r="G9" s="86">
        <f t="shared" si="3"/>
        <v>0</v>
      </c>
      <c r="I9" s="86">
        <f>COUNTIFS(I.1!$L$6:$L$446,I.2!B9)</f>
        <v>0</v>
      </c>
      <c r="J9" s="86">
        <f t="shared" si="4"/>
        <v>0</v>
      </c>
      <c r="L9" s="86">
        <f t="shared" si="0"/>
        <v>0</v>
      </c>
      <c r="AA9" s="82">
        <v>42739</v>
      </c>
      <c r="AB9" s="86">
        <f>COUNTIFS(I.1!$AF$6:$AF$446,I.2!AA9)</f>
        <v>0</v>
      </c>
      <c r="AC9" s="86">
        <f t="shared" si="5"/>
        <v>0</v>
      </c>
      <c r="AD9" s="86"/>
      <c r="AE9" s="86">
        <f>COUNTIFS(I.1!$AG$6:$AG$446,I.2!AA9)</f>
        <v>0</v>
      </c>
      <c r="AF9" s="86">
        <f t="shared" si="6"/>
        <v>0</v>
      </c>
      <c r="AG9" s="86"/>
      <c r="AH9" s="86">
        <f>COUNTIFS(I.1!$AH$6:$AH$446,I.2!AA9)</f>
        <v>0</v>
      </c>
      <c r="AI9" s="86">
        <f t="shared" si="7"/>
        <v>0</v>
      </c>
      <c r="AJ9" s="86"/>
      <c r="AK9" s="86">
        <f t="shared" si="1"/>
        <v>0</v>
      </c>
      <c r="AL9" s="113">
        <v>0</v>
      </c>
    </row>
    <row r="10" spans="2:38" x14ac:dyDescent="0.25">
      <c r="B10" s="82">
        <v>42740</v>
      </c>
      <c r="C10" s="86">
        <f>COUNTIFS(I.1!$J$6:$J$446,I.2!B10)</f>
        <v>0</v>
      </c>
      <c r="D10" s="86">
        <f t="shared" si="2"/>
        <v>0</v>
      </c>
      <c r="F10" s="86">
        <f>COUNTIFS(I.1!$K$6:$K$446,I.2!B10)</f>
        <v>0</v>
      </c>
      <c r="G10" s="86">
        <f t="shared" si="3"/>
        <v>0</v>
      </c>
      <c r="I10" s="86">
        <f>COUNTIFS(I.1!$L$6:$L$446,I.2!B10)</f>
        <v>0</v>
      </c>
      <c r="J10" s="86">
        <f t="shared" si="4"/>
        <v>0</v>
      </c>
      <c r="L10" s="86">
        <f t="shared" si="0"/>
        <v>0</v>
      </c>
      <c r="AA10" s="82">
        <v>42740</v>
      </c>
      <c r="AB10" s="86">
        <f>COUNTIFS(I.1!$AF$6:$AF$446,I.2!AA10)</f>
        <v>0</v>
      </c>
      <c r="AC10" s="86">
        <f t="shared" si="5"/>
        <v>0</v>
      </c>
      <c r="AD10" s="86"/>
      <c r="AE10" s="86">
        <f>COUNTIFS(I.1!$AG$6:$AG$446,I.2!AA10)</f>
        <v>0</v>
      </c>
      <c r="AF10" s="86">
        <f t="shared" si="6"/>
        <v>0</v>
      </c>
      <c r="AG10" s="86"/>
      <c r="AH10" s="86">
        <f>COUNTIFS(I.1!$AH$6:$AH$446,I.2!AA10)</f>
        <v>0</v>
      </c>
      <c r="AI10" s="86">
        <f t="shared" si="7"/>
        <v>0</v>
      </c>
      <c r="AJ10" s="86"/>
      <c r="AK10" s="86">
        <f t="shared" si="1"/>
        <v>0</v>
      </c>
      <c r="AL10" s="113">
        <v>0</v>
      </c>
    </row>
    <row r="11" spans="2:38" x14ac:dyDescent="0.25">
      <c r="B11" s="82">
        <v>42741</v>
      </c>
      <c r="C11" s="86">
        <f>COUNTIFS(I.1!$J$6:$J$446,I.2!B11)</f>
        <v>0</v>
      </c>
      <c r="D11" s="86">
        <f t="shared" si="2"/>
        <v>0</v>
      </c>
      <c r="F11" s="86">
        <f>COUNTIFS(I.1!$K$6:$K$446,I.2!B11)</f>
        <v>0</v>
      </c>
      <c r="G11" s="86">
        <f t="shared" si="3"/>
        <v>0</v>
      </c>
      <c r="I11" s="86">
        <f>COUNTIFS(I.1!$L$6:$L$446,I.2!B11)</f>
        <v>0</v>
      </c>
      <c r="J11" s="86">
        <f t="shared" si="4"/>
        <v>0</v>
      </c>
      <c r="L11" s="86">
        <f t="shared" si="0"/>
        <v>0</v>
      </c>
      <c r="AA11" s="82">
        <v>42741</v>
      </c>
      <c r="AB11" s="86">
        <f>COUNTIFS(I.1!$AF$6:$AF$446,I.2!AA11)</f>
        <v>0</v>
      </c>
      <c r="AC11" s="86">
        <f t="shared" si="5"/>
        <v>0</v>
      </c>
      <c r="AD11" s="86"/>
      <c r="AE11" s="86">
        <f>COUNTIFS(I.1!$AG$6:$AG$446,I.2!AA11)</f>
        <v>0</v>
      </c>
      <c r="AF11" s="86">
        <f t="shared" si="6"/>
        <v>0</v>
      </c>
      <c r="AG11" s="86"/>
      <c r="AH11" s="86">
        <f>COUNTIFS(I.1!$AH$6:$AH$446,I.2!AA11)</f>
        <v>0</v>
      </c>
      <c r="AI11" s="86">
        <f t="shared" si="7"/>
        <v>0</v>
      </c>
      <c r="AJ11" s="86"/>
      <c r="AK11" s="86">
        <f t="shared" si="1"/>
        <v>0</v>
      </c>
      <c r="AL11" s="113">
        <v>0</v>
      </c>
    </row>
    <row r="12" spans="2:38" x14ac:dyDescent="0.25">
      <c r="B12" s="82">
        <v>42742</v>
      </c>
      <c r="C12" s="86">
        <f>COUNTIFS(I.1!$J$6:$J$446,I.2!B12)</f>
        <v>0</v>
      </c>
      <c r="D12" s="86">
        <f t="shared" si="2"/>
        <v>0</v>
      </c>
      <c r="F12" s="86">
        <f>COUNTIFS(I.1!$K$6:$K$446,I.2!B12)</f>
        <v>0</v>
      </c>
      <c r="G12" s="86">
        <f t="shared" si="3"/>
        <v>0</v>
      </c>
      <c r="I12" s="86">
        <f>COUNTIFS(I.1!$L$6:$L$446,I.2!B12)</f>
        <v>0</v>
      </c>
      <c r="J12" s="86">
        <f t="shared" si="4"/>
        <v>0</v>
      </c>
      <c r="L12" s="86">
        <f t="shared" si="0"/>
        <v>0</v>
      </c>
      <c r="AA12" s="82">
        <v>42742</v>
      </c>
      <c r="AB12" s="86">
        <f>COUNTIFS(I.1!$AF$6:$AF$446,I.2!AA12)</f>
        <v>0</v>
      </c>
      <c r="AC12" s="86">
        <f t="shared" si="5"/>
        <v>0</v>
      </c>
      <c r="AD12" s="86"/>
      <c r="AE12" s="86">
        <f>COUNTIFS(I.1!$AG$6:$AG$446,I.2!AA12)</f>
        <v>0</v>
      </c>
      <c r="AF12" s="86">
        <f t="shared" si="6"/>
        <v>0</v>
      </c>
      <c r="AG12" s="86"/>
      <c r="AH12" s="86">
        <f>COUNTIFS(I.1!$AH$6:$AH$446,I.2!AA12)</f>
        <v>0</v>
      </c>
      <c r="AI12" s="86">
        <f t="shared" si="7"/>
        <v>0</v>
      </c>
      <c r="AJ12" s="86"/>
      <c r="AK12" s="86">
        <f t="shared" si="1"/>
        <v>0</v>
      </c>
      <c r="AL12" s="113">
        <v>0</v>
      </c>
    </row>
    <row r="13" spans="2:38" x14ac:dyDescent="0.25">
      <c r="B13" s="82">
        <v>42743</v>
      </c>
      <c r="C13" s="86">
        <f>COUNTIFS(I.1!$J$6:$J$446,I.2!B13)</f>
        <v>0</v>
      </c>
      <c r="D13" s="86">
        <f t="shared" si="2"/>
        <v>0</v>
      </c>
      <c r="F13" s="86">
        <f>COUNTIFS(I.1!$K$6:$K$446,I.2!B13)</f>
        <v>0</v>
      </c>
      <c r="G13" s="86">
        <f t="shared" si="3"/>
        <v>0</v>
      </c>
      <c r="I13" s="86">
        <f>COUNTIFS(I.1!$L$6:$L$446,I.2!B13)</f>
        <v>0</v>
      </c>
      <c r="J13" s="86">
        <f t="shared" si="4"/>
        <v>0</v>
      </c>
      <c r="L13" s="86">
        <f t="shared" si="0"/>
        <v>0</v>
      </c>
      <c r="AA13" s="82">
        <v>42743</v>
      </c>
      <c r="AB13" s="86">
        <f>COUNTIFS(I.1!$AF$6:$AF$446,I.2!AA13)</f>
        <v>0</v>
      </c>
      <c r="AC13" s="86">
        <f t="shared" si="5"/>
        <v>0</v>
      </c>
      <c r="AD13" s="86"/>
      <c r="AE13" s="86">
        <f>COUNTIFS(I.1!$AG$6:$AG$446,I.2!AA13)</f>
        <v>0</v>
      </c>
      <c r="AF13" s="86">
        <f t="shared" si="6"/>
        <v>0</v>
      </c>
      <c r="AG13" s="86"/>
      <c r="AH13" s="86">
        <f>COUNTIFS(I.1!$AH$6:$AH$446,I.2!AA13)</f>
        <v>0</v>
      </c>
      <c r="AI13" s="86">
        <f t="shared" si="7"/>
        <v>0</v>
      </c>
      <c r="AJ13" s="86"/>
      <c r="AK13" s="86">
        <f t="shared" si="1"/>
        <v>0</v>
      </c>
      <c r="AL13" s="113">
        <v>0</v>
      </c>
    </row>
    <row r="14" spans="2:38" x14ac:dyDescent="0.25">
      <c r="B14" s="82">
        <v>42744</v>
      </c>
      <c r="C14" s="86">
        <f>COUNTIFS(I.1!$J$6:$J$446,I.2!B14)</f>
        <v>0</v>
      </c>
      <c r="D14" s="86">
        <f t="shared" si="2"/>
        <v>0</v>
      </c>
      <c r="F14" s="86">
        <f>COUNTIFS(I.1!$K$6:$K$446,I.2!B14)</f>
        <v>0</v>
      </c>
      <c r="G14" s="86">
        <f t="shared" si="3"/>
        <v>0</v>
      </c>
      <c r="I14" s="86">
        <f>COUNTIFS(I.1!$L$6:$L$446,I.2!B14)</f>
        <v>0</v>
      </c>
      <c r="J14" s="86">
        <f t="shared" si="4"/>
        <v>0</v>
      </c>
      <c r="L14" s="86">
        <f t="shared" si="0"/>
        <v>0</v>
      </c>
      <c r="AA14" s="82">
        <v>42744</v>
      </c>
      <c r="AB14" s="86">
        <f>COUNTIFS(I.1!$AF$6:$AF$446,I.2!AA14)</f>
        <v>0</v>
      </c>
      <c r="AC14" s="86">
        <f t="shared" si="5"/>
        <v>0</v>
      </c>
      <c r="AD14" s="86"/>
      <c r="AE14" s="86">
        <f>COUNTIFS(I.1!$AG$6:$AG$446,I.2!AA14)</f>
        <v>0</v>
      </c>
      <c r="AF14" s="86">
        <f t="shared" si="6"/>
        <v>0</v>
      </c>
      <c r="AG14" s="86"/>
      <c r="AH14" s="86">
        <f>COUNTIFS(I.1!$AH$6:$AH$446,I.2!AA14)</f>
        <v>0</v>
      </c>
      <c r="AI14" s="86">
        <f t="shared" si="7"/>
        <v>0</v>
      </c>
      <c r="AJ14" s="86"/>
      <c r="AK14" s="86">
        <f t="shared" si="1"/>
        <v>0</v>
      </c>
      <c r="AL14" s="113">
        <v>0</v>
      </c>
    </row>
    <row r="15" spans="2:38" x14ac:dyDescent="0.25">
      <c r="B15" s="82">
        <v>42745</v>
      </c>
      <c r="C15" s="86">
        <f>COUNTIFS(I.1!$J$6:$J$446,I.2!B15)</f>
        <v>0</v>
      </c>
      <c r="D15" s="86">
        <f t="shared" si="2"/>
        <v>0</v>
      </c>
      <c r="F15" s="86">
        <f>COUNTIFS(I.1!$K$6:$K$446,I.2!B15)</f>
        <v>0</v>
      </c>
      <c r="G15" s="86">
        <f t="shared" si="3"/>
        <v>0</v>
      </c>
      <c r="I15" s="86">
        <f>COUNTIFS(I.1!$L$6:$L$446,I.2!B15)</f>
        <v>0</v>
      </c>
      <c r="J15" s="86">
        <f t="shared" si="4"/>
        <v>0</v>
      </c>
      <c r="L15" s="86">
        <f t="shared" si="0"/>
        <v>0</v>
      </c>
      <c r="AA15" s="82">
        <v>42745</v>
      </c>
      <c r="AB15" s="86">
        <f>COUNTIFS(I.1!$AF$6:$AF$446,I.2!AA15)</f>
        <v>0</v>
      </c>
      <c r="AC15" s="86">
        <f t="shared" si="5"/>
        <v>0</v>
      </c>
      <c r="AD15" s="86"/>
      <c r="AE15" s="86">
        <f>COUNTIFS(I.1!$AG$6:$AG$446,I.2!AA15)</f>
        <v>0</v>
      </c>
      <c r="AF15" s="86">
        <f t="shared" si="6"/>
        <v>0</v>
      </c>
      <c r="AG15" s="86"/>
      <c r="AH15" s="86">
        <f>COUNTIFS(I.1!$AH$6:$AH$446,I.2!AA15)</f>
        <v>0</v>
      </c>
      <c r="AI15" s="86">
        <f t="shared" si="7"/>
        <v>0</v>
      </c>
      <c r="AJ15" s="86"/>
      <c r="AK15" s="86">
        <f t="shared" si="1"/>
        <v>0</v>
      </c>
      <c r="AL15" s="113">
        <v>0</v>
      </c>
    </row>
    <row r="16" spans="2:38" x14ac:dyDescent="0.25">
      <c r="B16" s="82">
        <v>42746</v>
      </c>
      <c r="C16" s="86">
        <f>COUNTIFS(I.1!$J$6:$J$446,I.2!B16)</f>
        <v>0</v>
      </c>
      <c r="D16" s="86">
        <f t="shared" si="2"/>
        <v>0</v>
      </c>
      <c r="F16" s="86">
        <f>COUNTIFS(I.1!$K$6:$K$446,I.2!B16)</f>
        <v>0</v>
      </c>
      <c r="G16" s="86">
        <f t="shared" si="3"/>
        <v>0</v>
      </c>
      <c r="I16" s="86">
        <f>COUNTIFS(I.1!$L$6:$L$446,I.2!B16)</f>
        <v>0</v>
      </c>
      <c r="J16" s="86">
        <f t="shared" si="4"/>
        <v>0</v>
      </c>
      <c r="L16" s="86">
        <f t="shared" si="0"/>
        <v>0</v>
      </c>
      <c r="AA16" s="82">
        <v>42746</v>
      </c>
      <c r="AB16" s="86">
        <f>COUNTIFS(I.1!$AF$6:$AF$446,I.2!AA16)</f>
        <v>0</v>
      </c>
      <c r="AC16" s="86">
        <f t="shared" si="5"/>
        <v>0</v>
      </c>
      <c r="AD16" s="86"/>
      <c r="AE16" s="86">
        <f>COUNTIFS(I.1!$AG$6:$AG$446,I.2!AA16)</f>
        <v>0</v>
      </c>
      <c r="AF16" s="86">
        <f t="shared" si="6"/>
        <v>0</v>
      </c>
      <c r="AG16" s="86"/>
      <c r="AH16" s="86">
        <f>COUNTIFS(I.1!$AH$6:$AH$446,I.2!AA16)</f>
        <v>0</v>
      </c>
      <c r="AI16" s="86">
        <f t="shared" si="7"/>
        <v>0</v>
      </c>
      <c r="AJ16" s="86"/>
      <c r="AK16" s="86">
        <f t="shared" si="1"/>
        <v>0</v>
      </c>
      <c r="AL16" s="113">
        <v>0</v>
      </c>
    </row>
    <row r="17" spans="2:38" x14ac:dyDescent="0.25">
      <c r="B17" s="82">
        <v>42747</v>
      </c>
      <c r="C17" s="86">
        <f>COUNTIFS(I.1!$J$6:$J$446,I.2!B17)</f>
        <v>0</v>
      </c>
      <c r="D17" s="86">
        <f t="shared" si="2"/>
        <v>0</v>
      </c>
      <c r="F17" s="86">
        <f>COUNTIFS(I.1!$K$6:$K$446,I.2!B17)</f>
        <v>0</v>
      </c>
      <c r="G17" s="86">
        <f t="shared" si="3"/>
        <v>0</v>
      </c>
      <c r="I17" s="86">
        <f>COUNTIFS(I.1!$L$6:$L$446,I.2!B17)</f>
        <v>0</v>
      </c>
      <c r="J17" s="86">
        <f t="shared" si="4"/>
        <v>0</v>
      </c>
      <c r="L17" s="86">
        <f t="shared" si="0"/>
        <v>0</v>
      </c>
      <c r="AA17" s="82">
        <v>42747</v>
      </c>
      <c r="AB17" s="86">
        <f>COUNTIFS(I.1!$AF$6:$AF$446,I.2!AA17)</f>
        <v>0</v>
      </c>
      <c r="AC17" s="86">
        <f t="shared" si="5"/>
        <v>0</v>
      </c>
      <c r="AD17" s="86"/>
      <c r="AE17" s="86">
        <f>COUNTIFS(I.1!$AG$6:$AG$446,I.2!AA17)</f>
        <v>0</v>
      </c>
      <c r="AF17" s="86">
        <f t="shared" si="6"/>
        <v>0</v>
      </c>
      <c r="AG17" s="86"/>
      <c r="AH17" s="86">
        <f>COUNTIFS(I.1!$AH$6:$AH$446,I.2!AA17)</f>
        <v>0</v>
      </c>
      <c r="AI17" s="86">
        <f t="shared" si="7"/>
        <v>0</v>
      </c>
      <c r="AJ17" s="86"/>
      <c r="AK17" s="86">
        <f t="shared" si="1"/>
        <v>0</v>
      </c>
      <c r="AL17" s="113">
        <v>0</v>
      </c>
    </row>
    <row r="18" spans="2:38" x14ac:dyDescent="0.25">
      <c r="B18" s="82">
        <v>42748</v>
      </c>
      <c r="C18" s="86">
        <f>COUNTIFS(I.1!$J$6:$J$446,I.2!B18)</f>
        <v>0</v>
      </c>
      <c r="D18" s="86">
        <f t="shared" si="2"/>
        <v>0</v>
      </c>
      <c r="F18" s="86">
        <f>COUNTIFS(I.1!$K$6:$K$446,I.2!B18)</f>
        <v>0</v>
      </c>
      <c r="G18" s="86">
        <f t="shared" si="3"/>
        <v>0</v>
      </c>
      <c r="I18" s="86">
        <f>COUNTIFS(I.1!$L$6:$L$446,I.2!B18)</f>
        <v>0</v>
      </c>
      <c r="J18" s="86">
        <f t="shared" si="4"/>
        <v>0</v>
      </c>
      <c r="L18" s="86">
        <f t="shared" si="0"/>
        <v>0</v>
      </c>
      <c r="AA18" s="82">
        <v>42748</v>
      </c>
      <c r="AB18" s="86">
        <f>COUNTIFS(I.1!$AF$6:$AF$446,I.2!AA18)</f>
        <v>0</v>
      </c>
      <c r="AC18" s="86">
        <f t="shared" si="5"/>
        <v>0</v>
      </c>
      <c r="AD18" s="86"/>
      <c r="AE18" s="86">
        <f>COUNTIFS(I.1!$AG$6:$AG$446,I.2!AA18)</f>
        <v>0</v>
      </c>
      <c r="AF18" s="86">
        <f t="shared" si="6"/>
        <v>0</v>
      </c>
      <c r="AG18" s="86"/>
      <c r="AH18" s="86">
        <f>COUNTIFS(I.1!$AH$6:$AH$446,I.2!AA18)</f>
        <v>0</v>
      </c>
      <c r="AI18" s="86">
        <f t="shared" si="7"/>
        <v>0</v>
      </c>
      <c r="AJ18" s="86"/>
      <c r="AK18" s="86">
        <f t="shared" si="1"/>
        <v>0</v>
      </c>
      <c r="AL18" s="113">
        <v>0</v>
      </c>
    </row>
    <row r="19" spans="2:38" x14ac:dyDescent="0.25">
      <c r="B19" s="82">
        <v>42749</v>
      </c>
      <c r="C19" s="86">
        <f>COUNTIFS(I.1!$J$6:$J$446,I.2!B19)</f>
        <v>0</v>
      </c>
      <c r="D19" s="86">
        <f t="shared" si="2"/>
        <v>0</v>
      </c>
      <c r="F19" s="86">
        <f>COUNTIFS(I.1!$K$6:$K$446,I.2!B19)</f>
        <v>0</v>
      </c>
      <c r="G19" s="86">
        <f t="shared" si="3"/>
        <v>0</v>
      </c>
      <c r="I19" s="86">
        <f>COUNTIFS(I.1!$L$6:$L$446,I.2!B19)</f>
        <v>0</v>
      </c>
      <c r="J19" s="86">
        <f t="shared" si="4"/>
        <v>0</v>
      </c>
      <c r="L19" s="86">
        <f t="shared" si="0"/>
        <v>0</v>
      </c>
      <c r="AA19" s="82">
        <v>42749</v>
      </c>
      <c r="AB19" s="86">
        <f>COUNTIFS(I.1!$AF$6:$AF$446,I.2!AA19)</f>
        <v>0</v>
      </c>
      <c r="AC19" s="86">
        <f t="shared" si="5"/>
        <v>0</v>
      </c>
      <c r="AD19" s="86"/>
      <c r="AE19" s="86">
        <f>COUNTIFS(I.1!$AG$6:$AG$446,I.2!AA19)</f>
        <v>0</v>
      </c>
      <c r="AF19" s="86">
        <f t="shared" si="6"/>
        <v>0</v>
      </c>
      <c r="AG19" s="86"/>
      <c r="AH19" s="86">
        <f>COUNTIFS(I.1!$AH$6:$AH$446,I.2!AA19)</f>
        <v>0</v>
      </c>
      <c r="AI19" s="86">
        <f t="shared" si="7"/>
        <v>0</v>
      </c>
      <c r="AJ19" s="86"/>
      <c r="AK19" s="86">
        <f t="shared" si="1"/>
        <v>0</v>
      </c>
      <c r="AL19" s="113">
        <v>0</v>
      </c>
    </row>
    <row r="20" spans="2:38" x14ac:dyDescent="0.25">
      <c r="B20" s="82">
        <v>42750</v>
      </c>
      <c r="C20" s="86">
        <f>COUNTIFS(I.1!$J$6:$J$446,I.2!B20)</f>
        <v>0</v>
      </c>
      <c r="D20" s="86">
        <f t="shared" si="2"/>
        <v>0</v>
      </c>
      <c r="F20" s="86">
        <f>COUNTIFS(I.1!$K$6:$K$446,I.2!B20)</f>
        <v>0</v>
      </c>
      <c r="G20" s="86">
        <f t="shared" si="3"/>
        <v>0</v>
      </c>
      <c r="I20" s="86">
        <f>COUNTIFS(I.1!$L$6:$L$446,I.2!B20)</f>
        <v>0</v>
      </c>
      <c r="J20" s="86">
        <f t="shared" si="4"/>
        <v>0</v>
      </c>
      <c r="L20" s="86">
        <f t="shared" si="0"/>
        <v>0</v>
      </c>
      <c r="AA20" s="82">
        <v>42750</v>
      </c>
      <c r="AB20" s="86">
        <f>COUNTIFS(I.1!$AF$6:$AF$446,I.2!AA20)</f>
        <v>0</v>
      </c>
      <c r="AC20" s="86">
        <f t="shared" si="5"/>
        <v>0</v>
      </c>
      <c r="AD20" s="86"/>
      <c r="AE20" s="86">
        <f>COUNTIFS(I.1!$AG$6:$AG$446,I.2!AA20)</f>
        <v>0</v>
      </c>
      <c r="AF20" s="86">
        <f t="shared" si="6"/>
        <v>0</v>
      </c>
      <c r="AG20" s="86"/>
      <c r="AH20" s="86">
        <f>COUNTIFS(I.1!$AH$6:$AH$446,I.2!AA20)</f>
        <v>0</v>
      </c>
      <c r="AI20" s="86">
        <f t="shared" si="7"/>
        <v>0</v>
      </c>
      <c r="AJ20" s="86"/>
      <c r="AK20" s="86">
        <f t="shared" si="1"/>
        <v>0</v>
      </c>
      <c r="AL20" s="113">
        <v>0</v>
      </c>
    </row>
    <row r="21" spans="2:38" x14ac:dyDescent="0.25">
      <c r="B21" s="82">
        <v>42751</v>
      </c>
      <c r="C21" s="86">
        <f>COUNTIFS(I.1!$J$6:$J$446,I.2!B21)</f>
        <v>0</v>
      </c>
      <c r="D21" s="86">
        <f t="shared" si="2"/>
        <v>0</v>
      </c>
      <c r="F21" s="86">
        <f>COUNTIFS(I.1!$K$6:$K$446,I.2!B21)</f>
        <v>0</v>
      </c>
      <c r="G21" s="86">
        <f t="shared" si="3"/>
        <v>0</v>
      </c>
      <c r="I21" s="86">
        <f>COUNTIFS(I.1!$L$6:$L$446,I.2!B21)</f>
        <v>0</v>
      </c>
      <c r="J21" s="86">
        <f t="shared" si="4"/>
        <v>0</v>
      </c>
      <c r="L21" s="86">
        <f t="shared" si="0"/>
        <v>0</v>
      </c>
      <c r="AA21" s="82">
        <v>42751</v>
      </c>
      <c r="AB21" s="86">
        <f>COUNTIFS(I.1!$AF$6:$AF$446,I.2!AA21)</f>
        <v>0</v>
      </c>
      <c r="AC21" s="86">
        <f t="shared" si="5"/>
        <v>0</v>
      </c>
      <c r="AD21" s="86"/>
      <c r="AE21" s="86">
        <f>COUNTIFS(I.1!$AG$6:$AG$446,I.2!AA21)</f>
        <v>0</v>
      </c>
      <c r="AF21" s="86">
        <f t="shared" si="6"/>
        <v>0</v>
      </c>
      <c r="AG21" s="86"/>
      <c r="AH21" s="86">
        <f>COUNTIFS(I.1!$AH$6:$AH$446,I.2!AA21)</f>
        <v>0</v>
      </c>
      <c r="AI21" s="86">
        <f t="shared" si="7"/>
        <v>0</v>
      </c>
      <c r="AJ21" s="86"/>
      <c r="AK21" s="86">
        <f t="shared" si="1"/>
        <v>0</v>
      </c>
      <c r="AL21" s="113">
        <v>0</v>
      </c>
    </row>
    <row r="22" spans="2:38" x14ac:dyDescent="0.25">
      <c r="B22" s="82">
        <v>42752</v>
      </c>
      <c r="C22" s="86">
        <f>COUNTIFS(I.1!$J$6:$J$446,I.2!B22)</f>
        <v>0</v>
      </c>
      <c r="D22" s="86">
        <f t="shared" si="2"/>
        <v>0</v>
      </c>
      <c r="F22" s="86">
        <f>COUNTIFS(I.1!$K$6:$K$446,I.2!B22)</f>
        <v>0</v>
      </c>
      <c r="G22" s="86">
        <f t="shared" si="3"/>
        <v>0</v>
      </c>
      <c r="I22" s="86">
        <f>COUNTIFS(I.1!$L$6:$L$446,I.2!B22)</f>
        <v>0</v>
      </c>
      <c r="J22" s="86">
        <f t="shared" si="4"/>
        <v>0</v>
      </c>
      <c r="L22" s="86">
        <f t="shared" si="0"/>
        <v>0</v>
      </c>
      <c r="AA22" s="82">
        <v>42752</v>
      </c>
      <c r="AB22" s="86">
        <f>COUNTIFS(I.1!$AF$6:$AF$446,I.2!AA22)</f>
        <v>0</v>
      </c>
      <c r="AC22" s="86">
        <f t="shared" si="5"/>
        <v>0</v>
      </c>
      <c r="AD22" s="86"/>
      <c r="AE22" s="86">
        <f>COUNTIFS(I.1!$AG$6:$AG$446,I.2!AA22)</f>
        <v>0</v>
      </c>
      <c r="AF22" s="86">
        <f t="shared" si="6"/>
        <v>0</v>
      </c>
      <c r="AG22" s="86"/>
      <c r="AH22" s="86">
        <f>COUNTIFS(I.1!$AH$6:$AH$446,I.2!AA22)</f>
        <v>0</v>
      </c>
      <c r="AI22" s="86">
        <f t="shared" si="7"/>
        <v>0</v>
      </c>
      <c r="AJ22" s="86"/>
      <c r="AK22" s="86">
        <f t="shared" si="1"/>
        <v>0</v>
      </c>
      <c r="AL22" s="113">
        <v>0</v>
      </c>
    </row>
    <row r="23" spans="2:38" x14ac:dyDescent="0.25">
      <c r="B23" s="82">
        <v>42753</v>
      </c>
      <c r="C23" s="86">
        <f>COUNTIFS(I.1!$J$6:$J$446,I.2!B23)</f>
        <v>0</v>
      </c>
      <c r="D23" s="86">
        <f t="shared" si="2"/>
        <v>0</v>
      </c>
      <c r="F23" s="86">
        <f>COUNTIFS(I.1!$K$6:$K$446,I.2!B23)</f>
        <v>0</v>
      </c>
      <c r="G23" s="86">
        <f t="shared" si="3"/>
        <v>0</v>
      </c>
      <c r="I23" s="86">
        <f>COUNTIFS(I.1!$L$6:$L$446,I.2!B23)</f>
        <v>0</v>
      </c>
      <c r="J23" s="86">
        <f t="shared" si="4"/>
        <v>0</v>
      </c>
      <c r="L23" s="86">
        <f t="shared" si="0"/>
        <v>0</v>
      </c>
      <c r="AA23" s="82">
        <v>42753</v>
      </c>
      <c r="AB23" s="86">
        <f>COUNTIFS(I.1!$AF$6:$AF$446,I.2!AA23)</f>
        <v>0</v>
      </c>
      <c r="AC23" s="86">
        <f t="shared" si="5"/>
        <v>0</v>
      </c>
      <c r="AD23" s="86"/>
      <c r="AE23" s="86">
        <f>COUNTIFS(I.1!$AG$6:$AG$446,I.2!AA23)</f>
        <v>0</v>
      </c>
      <c r="AF23" s="86">
        <f t="shared" si="6"/>
        <v>0</v>
      </c>
      <c r="AG23" s="86"/>
      <c r="AH23" s="86">
        <f>COUNTIFS(I.1!$AH$6:$AH$446,I.2!AA23)</f>
        <v>0</v>
      </c>
      <c r="AI23" s="86">
        <f t="shared" si="7"/>
        <v>0</v>
      </c>
      <c r="AJ23" s="86"/>
      <c r="AK23" s="86">
        <f t="shared" si="1"/>
        <v>0</v>
      </c>
      <c r="AL23" s="113">
        <v>0</v>
      </c>
    </row>
    <row r="24" spans="2:38" x14ac:dyDescent="0.25">
      <c r="B24" s="82">
        <v>42754</v>
      </c>
      <c r="C24" s="86">
        <f>COUNTIFS(I.1!$J$6:$J$446,I.2!B24)</f>
        <v>0</v>
      </c>
      <c r="D24" s="86">
        <f t="shared" si="2"/>
        <v>0</v>
      </c>
      <c r="F24" s="86">
        <f>COUNTIFS(I.1!$K$6:$K$446,I.2!B24)</f>
        <v>0</v>
      </c>
      <c r="G24" s="86">
        <f t="shared" si="3"/>
        <v>0</v>
      </c>
      <c r="I24" s="86">
        <f>COUNTIFS(I.1!$L$6:$L$446,I.2!B24)</f>
        <v>0</v>
      </c>
      <c r="J24" s="86">
        <f t="shared" si="4"/>
        <v>0</v>
      </c>
      <c r="L24" s="86">
        <f t="shared" si="0"/>
        <v>0</v>
      </c>
      <c r="AA24" s="82">
        <v>42754</v>
      </c>
      <c r="AB24" s="86">
        <f>COUNTIFS(I.1!$AF$6:$AF$446,I.2!AA24)</f>
        <v>0</v>
      </c>
      <c r="AC24" s="86">
        <f t="shared" si="5"/>
        <v>0</v>
      </c>
      <c r="AD24" s="86"/>
      <c r="AE24" s="86">
        <f>COUNTIFS(I.1!$AG$6:$AG$446,I.2!AA24)</f>
        <v>0</v>
      </c>
      <c r="AF24" s="86">
        <f t="shared" si="6"/>
        <v>0</v>
      </c>
      <c r="AG24" s="86"/>
      <c r="AH24" s="86">
        <f>COUNTIFS(I.1!$AH$6:$AH$446,I.2!AA24)</f>
        <v>0</v>
      </c>
      <c r="AI24" s="86">
        <f t="shared" si="7"/>
        <v>0</v>
      </c>
      <c r="AJ24" s="86"/>
      <c r="AK24" s="86">
        <f t="shared" si="1"/>
        <v>0</v>
      </c>
      <c r="AL24" s="113">
        <v>0</v>
      </c>
    </row>
    <row r="25" spans="2:38" x14ac:dyDescent="0.25">
      <c r="B25" s="82">
        <v>42755</v>
      </c>
      <c r="C25" s="86">
        <f>COUNTIFS(I.1!$J$6:$J$446,I.2!B25)</f>
        <v>0</v>
      </c>
      <c r="D25" s="86">
        <f t="shared" si="2"/>
        <v>0</v>
      </c>
      <c r="F25" s="86">
        <f>COUNTIFS(I.1!$K$6:$K$446,I.2!B25)</f>
        <v>0</v>
      </c>
      <c r="G25" s="86">
        <f t="shared" si="3"/>
        <v>0</v>
      </c>
      <c r="I25" s="86">
        <f>COUNTIFS(I.1!$L$6:$L$446,I.2!B25)</f>
        <v>0</v>
      </c>
      <c r="J25" s="86">
        <f t="shared" si="4"/>
        <v>0</v>
      </c>
      <c r="L25" s="86">
        <f t="shared" si="0"/>
        <v>0</v>
      </c>
      <c r="AA25" s="82">
        <v>42755</v>
      </c>
      <c r="AB25" s="86">
        <f>COUNTIFS(I.1!$AF$6:$AF$446,I.2!AA25)</f>
        <v>0</v>
      </c>
      <c r="AC25" s="86">
        <f t="shared" si="5"/>
        <v>0</v>
      </c>
      <c r="AD25" s="86"/>
      <c r="AE25" s="86">
        <f>COUNTIFS(I.1!$AG$6:$AG$446,I.2!AA25)</f>
        <v>0</v>
      </c>
      <c r="AF25" s="86">
        <f t="shared" si="6"/>
        <v>0</v>
      </c>
      <c r="AG25" s="86"/>
      <c r="AH25" s="86">
        <f>COUNTIFS(I.1!$AH$6:$AH$446,I.2!AA25)</f>
        <v>0</v>
      </c>
      <c r="AI25" s="86">
        <f t="shared" si="7"/>
        <v>0</v>
      </c>
      <c r="AJ25" s="86"/>
      <c r="AK25" s="86">
        <f t="shared" si="1"/>
        <v>0</v>
      </c>
      <c r="AL25" s="113">
        <v>0</v>
      </c>
    </row>
    <row r="26" spans="2:38" x14ac:dyDescent="0.25">
      <c r="B26" s="82">
        <v>42756</v>
      </c>
      <c r="C26" s="86">
        <f>COUNTIFS(I.1!$J$6:$J$446,I.2!B26)</f>
        <v>0</v>
      </c>
      <c r="D26" s="86">
        <f t="shared" si="2"/>
        <v>0</v>
      </c>
      <c r="F26" s="86">
        <f>COUNTIFS(I.1!$K$6:$K$446,I.2!B26)</f>
        <v>0</v>
      </c>
      <c r="G26" s="86">
        <f t="shared" si="3"/>
        <v>0</v>
      </c>
      <c r="I26" s="86">
        <f>COUNTIFS(I.1!$L$6:$L$446,I.2!B26)</f>
        <v>0</v>
      </c>
      <c r="J26" s="86">
        <f t="shared" si="4"/>
        <v>0</v>
      </c>
      <c r="L26" s="86">
        <f t="shared" si="0"/>
        <v>0</v>
      </c>
      <c r="AA26" s="82">
        <v>42756</v>
      </c>
      <c r="AB26" s="86">
        <f>COUNTIFS(I.1!$AF$6:$AF$446,I.2!AA26)</f>
        <v>0</v>
      </c>
      <c r="AC26" s="86">
        <f t="shared" si="5"/>
        <v>0</v>
      </c>
      <c r="AD26" s="86"/>
      <c r="AE26" s="86">
        <f>COUNTIFS(I.1!$AG$6:$AG$446,I.2!AA26)</f>
        <v>0</v>
      </c>
      <c r="AF26" s="86">
        <f t="shared" si="6"/>
        <v>0</v>
      </c>
      <c r="AG26" s="86"/>
      <c r="AH26" s="86">
        <f>COUNTIFS(I.1!$AH$6:$AH$446,I.2!AA26)</f>
        <v>0</v>
      </c>
      <c r="AI26" s="86">
        <f t="shared" si="7"/>
        <v>0</v>
      </c>
      <c r="AJ26" s="86"/>
      <c r="AK26" s="86">
        <f t="shared" si="1"/>
        <v>0</v>
      </c>
      <c r="AL26" s="113">
        <v>0</v>
      </c>
    </row>
    <row r="27" spans="2:38" x14ac:dyDescent="0.25">
      <c r="B27" s="82">
        <v>42757</v>
      </c>
      <c r="C27" s="86">
        <f>COUNTIFS(I.1!$J$6:$J$446,I.2!B27)</f>
        <v>0</v>
      </c>
      <c r="D27" s="86">
        <f t="shared" si="2"/>
        <v>0</v>
      </c>
      <c r="F27" s="86">
        <f>COUNTIFS(I.1!$K$6:$K$446,I.2!B27)</f>
        <v>0</v>
      </c>
      <c r="G27" s="86">
        <f t="shared" si="3"/>
        <v>0</v>
      </c>
      <c r="I27" s="86">
        <f>COUNTIFS(I.1!$L$6:$L$446,I.2!B27)</f>
        <v>0</v>
      </c>
      <c r="J27" s="86">
        <f t="shared" si="4"/>
        <v>0</v>
      </c>
      <c r="L27" s="86">
        <f t="shared" si="0"/>
        <v>0</v>
      </c>
      <c r="AA27" s="82">
        <v>42757</v>
      </c>
      <c r="AB27" s="86">
        <f>COUNTIFS(I.1!$AF$6:$AF$446,I.2!AA27)</f>
        <v>0</v>
      </c>
      <c r="AC27" s="86">
        <f t="shared" si="5"/>
        <v>0</v>
      </c>
      <c r="AD27" s="86"/>
      <c r="AE27" s="86">
        <f>COUNTIFS(I.1!$AG$6:$AG$446,I.2!AA27)</f>
        <v>0</v>
      </c>
      <c r="AF27" s="86">
        <f t="shared" si="6"/>
        <v>0</v>
      </c>
      <c r="AG27" s="86"/>
      <c r="AH27" s="86">
        <f>COUNTIFS(I.1!$AH$6:$AH$446,I.2!AA27)</f>
        <v>0</v>
      </c>
      <c r="AI27" s="86">
        <f t="shared" si="7"/>
        <v>0</v>
      </c>
      <c r="AJ27" s="86"/>
      <c r="AK27" s="86">
        <f t="shared" si="1"/>
        <v>0</v>
      </c>
      <c r="AL27" s="113">
        <v>0</v>
      </c>
    </row>
    <row r="28" spans="2:38" x14ac:dyDescent="0.25">
      <c r="B28" s="82">
        <v>42758</v>
      </c>
      <c r="C28" s="86">
        <f>COUNTIFS(I.1!$J$6:$J$446,I.2!B28)</f>
        <v>0</v>
      </c>
      <c r="D28" s="86">
        <f t="shared" si="2"/>
        <v>0</v>
      </c>
      <c r="F28" s="86">
        <f>COUNTIFS(I.1!$K$6:$K$446,I.2!B28)</f>
        <v>0</v>
      </c>
      <c r="G28" s="86">
        <f t="shared" si="3"/>
        <v>0</v>
      </c>
      <c r="I28" s="86">
        <f>COUNTIFS(I.1!$L$6:$L$446,I.2!B28)</f>
        <v>0</v>
      </c>
      <c r="J28" s="86">
        <f t="shared" si="4"/>
        <v>0</v>
      </c>
      <c r="L28" s="86">
        <f t="shared" si="0"/>
        <v>0</v>
      </c>
      <c r="AA28" s="82">
        <v>42758</v>
      </c>
      <c r="AB28" s="86">
        <f>COUNTIFS(I.1!$AF$6:$AF$446,I.2!AA28)</f>
        <v>0</v>
      </c>
      <c r="AC28" s="86">
        <f t="shared" si="5"/>
        <v>0</v>
      </c>
      <c r="AD28" s="86"/>
      <c r="AE28" s="86">
        <f>COUNTIFS(I.1!$AG$6:$AG$446,I.2!AA28)</f>
        <v>0</v>
      </c>
      <c r="AF28" s="86">
        <f t="shared" si="6"/>
        <v>0</v>
      </c>
      <c r="AG28" s="86"/>
      <c r="AH28" s="86">
        <f>COUNTIFS(I.1!$AH$6:$AH$446,I.2!AA28)</f>
        <v>0</v>
      </c>
      <c r="AI28" s="86">
        <f t="shared" si="7"/>
        <v>0</v>
      </c>
      <c r="AJ28" s="86"/>
      <c r="AK28" s="86">
        <f t="shared" si="1"/>
        <v>0</v>
      </c>
      <c r="AL28" s="113">
        <v>0</v>
      </c>
    </row>
    <row r="29" spans="2:38" x14ac:dyDescent="0.25">
      <c r="B29" s="82">
        <v>42759</v>
      </c>
      <c r="C29" s="86">
        <f>COUNTIFS(I.1!$J$6:$J$446,I.2!B29)</f>
        <v>0</v>
      </c>
      <c r="D29" s="86">
        <f t="shared" si="2"/>
        <v>0</v>
      </c>
      <c r="F29" s="86">
        <f>COUNTIFS(I.1!$K$6:$K$446,I.2!B29)</f>
        <v>0</v>
      </c>
      <c r="G29" s="86">
        <f t="shared" si="3"/>
        <v>0</v>
      </c>
      <c r="I29" s="86">
        <f>COUNTIFS(I.1!$L$6:$L$446,I.2!B29)</f>
        <v>0</v>
      </c>
      <c r="J29" s="86">
        <f t="shared" si="4"/>
        <v>0</v>
      </c>
      <c r="L29" s="86">
        <f t="shared" si="0"/>
        <v>0</v>
      </c>
      <c r="AA29" s="82">
        <v>42759</v>
      </c>
      <c r="AB29" s="86">
        <f>COUNTIFS(I.1!$AF$6:$AF$446,I.2!AA29)</f>
        <v>0</v>
      </c>
      <c r="AC29" s="86">
        <f t="shared" si="5"/>
        <v>0</v>
      </c>
      <c r="AD29" s="86"/>
      <c r="AE29" s="86">
        <f>COUNTIFS(I.1!$AG$6:$AG$446,I.2!AA29)</f>
        <v>0</v>
      </c>
      <c r="AF29" s="86">
        <f t="shared" si="6"/>
        <v>0</v>
      </c>
      <c r="AG29" s="86"/>
      <c r="AH29" s="86">
        <f>COUNTIFS(I.1!$AH$6:$AH$446,I.2!AA29)</f>
        <v>0</v>
      </c>
      <c r="AI29" s="86">
        <f t="shared" si="7"/>
        <v>0</v>
      </c>
      <c r="AJ29" s="86"/>
      <c r="AK29" s="86">
        <f t="shared" si="1"/>
        <v>0</v>
      </c>
      <c r="AL29" s="113">
        <v>0</v>
      </c>
    </row>
    <row r="30" spans="2:38" x14ac:dyDescent="0.25">
      <c r="B30" s="82">
        <v>42760</v>
      </c>
      <c r="C30" s="86">
        <f>COUNTIFS(I.1!$J$6:$J$446,I.2!B30)</f>
        <v>0</v>
      </c>
      <c r="D30" s="86">
        <f t="shared" si="2"/>
        <v>0</v>
      </c>
      <c r="F30" s="86">
        <f>COUNTIFS(I.1!$K$6:$K$446,I.2!B30)</f>
        <v>0</v>
      </c>
      <c r="G30" s="86">
        <f t="shared" si="3"/>
        <v>0</v>
      </c>
      <c r="I30" s="86">
        <f>COUNTIFS(I.1!$L$6:$L$446,I.2!B30)</f>
        <v>0</v>
      </c>
      <c r="J30" s="86">
        <f t="shared" si="4"/>
        <v>0</v>
      </c>
      <c r="L30" s="86">
        <f t="shared" si="0"/>
        <v>0</v>
      </c>
      <c r="AA30" s="82">
        <v>42760</v>
      </c>
      <c r="AB30" s="86">
        <f>COUNTIFS(I.1!$AF$6:$AF$446,I.2!AA30)</f>
        <v>0</v>
      </c>
      <c r="AC30" s="86">
        <f t="shared" si="5"/>
        <v>0</v>
      </c>
      <c r="AD30" s="86"/>
      <c r="AE30" s="86">
        <f>COUNTIFS(I.1!$AG$6:$AG$446,I.2!AA30)</f>
        <v>0</v>
      </c>
      <c r="AF30" s="86">
        <f t="shared" si="6"/>
        <v>0</v>
      </c>
      <c r="AG30" s="86"/>
      <c r="AH30" s="86">
        <f>COUNTIFS(I.1!$AH$6:$AH$446,I.2!AA30)</f>
        <v>0</v>
      </c>
      <c r="AI30" s="86">
        <f t="shared" si="7"/>
        <v>0</v>
      </c>
      <c r="AJ30" s="86"/>
      <c r="AK30" s="86">
        <f t="shared" si="1"/>
        <v>0</v>
      </c>
      <c r="AL30" s="113">
        <v>0</v>
      </c>
    </row>
    <row r="31" spans="2:38" x14ac:dyDescent="0.25">
      <c r="B31" s="82">
        <v>42761</v>
      </c>
      <c r="C31" s="86">
        <f>COUNTIFS(I.1!$J$6:$J$446,I.2!B31)</f>
        <v>0</v>
      </c>
      <c r="D31" s="86">
        <f t="shared" si="2"/>
        <v>0</v>
      </c>
      <c r="F31" s="86">
        <f>COUNTIFS(I.1!$K$6:$K$446,I.2!B31)</f>
        <v>0</v>
      </c>
      <c r="G31" s="86">
        <f t="shared" si="3"/>
        <v>0</v>
      </c>
      <c r="I31" s="86">
        <f>COUNTIFS(I.1!$L$6:$L$446,I.2!B31)</f>
        <v>0</v>
      </c>
      <c r="J31" s="86">
        <f t="shared" si="4"/>
        <v>0</v>
      </c>
      <c r="L31" s="86">
        <f t="shared" si="0"/>
        <v>0</v>
      </c>
      <c r="AA31" s="82">
        <v>42761</v>
      </c>
      <c r="AB31" s="86">
        <f>COUNTIFS(I.1!$AF$6:$AF$446,I.2!AA31)</f>
        <v>0</v>
      </c>
      <c r="AC31" s="86">
        <f t="shared" si="5"/>
        <v>0</v>
      </c>
      <c r="AD31" s="86"/>
      <c r="AE31" s="86">
        <f>COUNTIFS(I.1!$AG$6:$AG$446,I.2!AA31)</f>
        <v>0</v>
      </c>
      <c r="AF31" s="86">
        <f t="shared" si="6"/>
        <v>0</v>
      </c>
      <c r="AG31" s="86"/>
      <c r="AH31" s="86">
        <f>COUNTIFS(I.1!$AH$6:$AH$446,I.2!AA31)</f>
        <v>0</v>
      </c>
      <c r="AI31" s="86">
        <f t="shared" si="7"/>
        <v>0</v>
      </c>
      <c r="AJ31" s="86"/>
      <c r="AK31" s="86">
        <f t="shared" si="1"/>
        <v>0</v>
      </c>
      <c r="AL31" s="113">
        <v>0</v>
      </c>
    </row>
    <row r="32" spans="2:38" x14ac:dyDescent="0.25">
      <c r="B32" s="82">
        <v>42762</v>
      </c>
      <c r="C32" s="86">
        <f>COUNTIFS(I.1!$J$6:$J$446,I.2!B32)</f>
        <v>0</v>
      </c>
      <c r="D32" s="86">
        <f t="shared" si="2"/>
        <v>0</v>
      </c>
      <c r="F32" s="86">
        <f>COUNTIFS(I.1!$K$6:$K$446,I.2!B32)</f>
        <v>0</v>
      </c>
      <c r="G32" s="86">
        <f t="shared" si="3"/>
        <v>0</v>
      </c>
      <c r="I32" s="86">
        <f>COUNTIFS(I.1!$L$6:$L$446,I.2!B32)</f>
        <v>0</v>
      </c>
      <c r="J32" s="86">
        <f t="shared" si="4"/>
        <v>0</v>
      </c>
      <c r="L32" s="86">
        <f t="shared" si="0"/>
        <v>0</v>
      </c>
      <c r="AA32" s="82">
        <v>42762</v>
      </c>
      <c r="AB32" s="86">
        <f>COUNTIFS(I.1!$AF$6:$AF$446,I.2!AA32)</f>
        <v>0</v>
      </c>
      <c r="AC32" s="86">
        <f t="shared" si="5"/>
        <v>0</v>
      </c>
      <c r="AD32" s="86"/>
      <c r="AE32" s="86">
        <f>COUNTIFS(I.1!$AG$6:$AG$446,I.2!AA32)</f>
        <v>0</v>
      </c>
      <c r="AF32" s="86">
        <f t="shared" si="6"/>
        <v>0</v>
      </c>
      <c r="AG32" s="86"/>
      <c r="AH32" s="86">
        <f>COUNTIFS(I.1!$AH$6:$AH$446,I.2!AA32)</f>
        <v>0</v>
      </c>
      <c r="AI32" s="86">
        <f t="shared" si="7"/>
        <v>0</v>
      </c>
      <c r="AJ32" s="86"/>
      <c r="AK32" s="86">
        <f t="shared" si="1"/>
        <v>0</v>
      </c>
      <c r="AL32" s="113">
        <v>0</v>
      </c>
    </row>
    <row r="33" spans="2:38" x14ac:dyDescent="0.25">
      <c r="B33" s="82">
        <v>42763</v>
      </c>
      <c r="C33" s="86">
        <f>COUNTIFS(I.1!$J$6:$J$446,I.2!B33)</f>
        <v>0</v>
      </c>
      <c r="D33" s="86">
        <f t="shared" si="2"/>
        <v>0</v>
      </c>
      <c r="F33" s="86">
        <f>COUNTIFS(I.1!$K$6:$K$446,I.2!B33)</f>
        <v>0</v>
      </c>
      <c r="G33" s="86">
        <f t="shared" si="3"/>
        <v>0</v>
      </c>
      <c r="I33" s="86">
        <f>COUNTIFS(I.1!$L$6:$L$446,I.2!B33)</f>
        <v>0</v>
      </c>
      <c r="J33" s="86">
        <f t="shared" si="4"/>
        <v>0</v>
      </c>
      <c r="L33" s="86">
        <f t="shared" si="0"/>
        <v>0</v>
      </c>
      <c r="AA33" s="82">
        <v>42763</v>
      </c>
      <c r="AB33" s="86">
        <f>COUNTIFS(I.1!$AF$6:$AF$446,I.2!AA33)</f>
        <v>0</v>
      </c>
      <c r="AC33" s="86">
        <f t="shared" si="5"/>
        <v>0</v>
      </c>
      <c r="AD33" s="86"/>
      <c r="AE33" s="86">
        <f>COUNTIFS(I.1!$AG$6:$AG$446,I.2!AA33)</f>
        <v>0</v>
      </c>
      <c r="AF33" s="86">
        <f t="shared" si="6"/>
        <v>0</v>
      </c>
      <c r="AG33" s="86"/>
      <c r="AH33" s="86">
        <f>COUNTIFS(I.1!$AH$6:$AH$446,I.2!AA33)</f>
        <v>0</v>
      </c>
      <c r="AI33" s="86">
        <f t="shared" si="7"/>
        <v>0</v>
      </c>
      <c r="AJ33" s="86"/>
      <c r="AK33" s="86">
        <f t="shared" si="1"/>
        <v>0</v>
      </c>
      <c r="AL33" s="113">
        <v>0</v>
      </c>
    </row>
    <row r="34" spans="2:38" x14ac:dyDescent="0.25">
      <c r="B34" s="82">
        <v>42764</v>
      </c>
      <c r="C34" s="86">
        <f>COUNTIFS(I.1!$J$6:$J$446,I.2!B34)</f>
        <v>0</v>
      </c>
      <c r="D34" s="86">
        <f t="shared" si="2"/>
        <v>0</v>
      </c>
      <c r="F34" s="86">
        <f>COUNTIFS(I.1!$K$6:$K$446,I.2!B34)</f>
        <v>0</v>
      </c>
      <c r="G34" s="86">
        <f t="shared" si="3"/>
        <v>0</v>
      </c>
      <c r="I34" s="86">
        <f>COUNTIFS(I.1!$L$6:$L$446,I.2!B34)</f>
        <v>0</v>
      </c>
      <c r="J34" s="86">
        <f t="shared" si="4"/>
        <v>0</v>
      </c>
      <c r="L34" s="86">
        <f t="shared" si="0"/>
        <v>0</v>
      </c>
      <c r="AA34" s="82">
        <v>42764</v>
      </c>
      <c r="AB34" s="86">
        <f>COUNTIFS(I.1!$AF$6:$AF$446,I.2!AA34)</f>
        <v>0</v>
      </c>
      <c r="AC34" s="86">
        <f t="shared" si="5"/>
        <v>0</v>
      </c>
      <c r="AD34" s="86"/>
      <c r="AE34" s="86">
        <f>COUNTIFS(I.1!$AG$6:$AG$446,I.2!AA34)</f>
        <v>0</v>
      </c>
      <c r="AF34" s="86">
        <f t="shared" si="6"/>
        <v>0</v>
      </c>
      <c r="AG34" s="86"/>
      <c r="AH34" s="86">
        <f>COUNTIFS(I.1!$AH$6:$AH$446,I.2!AA34)</f>
        <v>0</v>
      </c>
      <c r="AI34" s="86">
        <f t="shared" si="7"/>
        <v>0</v>
      </c>
      <c r="AJ34" s="86"/>
      <c r="AK34" s="86">
        <f t="shared" si="1"/>
        <v>0</v>
      </c>
      <c r="AL34" s="113">
        <v>0</v>
      </c>
    </row>
    <row r="35" spans="2:38" x14ac:dyDescent="0.25">
      <c r="B35" s="82">
        <v>42765</v>
      </c>
      <c r="C35" s="86">
        <f>COUNTIFS(I.1!$J$6:$J$446,I.2!B35)</f>
        <v>0</v>
      </c>
      <c r="D35" s="86">
        <f t="shared" si="2"/>
        <v>0</v>
      </c>
      <c r="F35" s="86">
        <f>COUNTIFS(I.1!$K$6:$K$446,I.2!B35)</f>
        <v>0</v>
      </c>
      <c r="G35" s="86">
        <f t="shared" si="3"/>
        <v>0</v>
      </c>
      <c r="I35" s="86">
        <f>COUNTIFS(I.1!$L$6:$L$446,I.2!B35)</f>
        <v>0</v>
      </c>
      <c r="J35" s="86">
        <f t="shared" si="4"/>
        <v>0</v>
      </c>
      <c r="L35" s="86">
        <f t="shared" si="0"/>
        <v>0</v>
      </c>
      <c r="AA35" s="82">
        <v>42765</v>
      </c>
      <c r="AB35" s="86">
        <f>COUNTIFS(I.1!$AF$6:$AF$446,I.2!AA35)</f>
        <v>0</v>
      </c>
      <c r="AC35" s="86">
        <f t="shared" si="5"/>
        <v>0</v>
      </c>
      <c r="AD35" s="86"/>
      <c r="AE35" s="86">
        <f>COUNTIFS(I.1!$AG$6:$AG$446,I.2!AA35)</f>
        <v>0</v>
      </c>
      <c r="AF35" s="86">
        <f t="shared" si="6"/>
        <v>0</v>
      </c>
      <c r="AG35" s="86"/>
      <c r="AH35" s="86">
        <f>COUNTIFS(I.1!$AH$6:$AH$446,I.2!AA35)</f>
        <v>0</v>
      </c>
      <c r="AI35" s="86">
        <f t="shared" si="7"/>
        <v>0</v>
      </c>
      <c r="AJ35" s="86"/>
      <c r="AK35" s="86">
        <f t="shared" si="1"/>
        <v>0</v>
      </c>
      <c r="AL35" s="113">
        <v>0</v>
      </c>
    </row>
    <row r="36" spans="2:38" x14ac:dyDescent="0.25">
      <c r="B36" s="82">
        <v>42766</v>
      </c>
      <c r="C36" s="86">
        <f>COUNTIFS(I.1!$J$6:$J$446,I.2!B36)</f>
        <v>0</v>
      </c>
      <c r="D36" s="86">
        <f t="shared" si="2"/>
        <v>0</v>
      </c>
      <c r="F36" s="86">
        <f>COUNTIFS(I.1!$K$6:$K$446,I.2!B36)</f>
        <v>0</v>
      </c>
      <c r="G36" s="86">
        <f t="shared" si="3"/>
        <v>0</v>
      </c>
      <c r="I36" s="86">
        <f>COUNTIFS(I.1!$L$6:$L$446,I.2!B36)</f>
        <v>0</v>
      </c>
      <c r="J36" s="86">
        <f t="shared" si="4"/>
        <v>0</v>
      </c>
      <c r="L36" s="86">
        <f t="shared" si="0"/>
        <v>0</v>
      </c>
      <c r="AA36" s="82">
        <v>42766</v>
      </c>
      <c r="AB36" s="86">
        <f>COUNTIFS(I.1!$AF$6:$AF$446,I.2!AA36)</f>
        <v>0</v>
      </c>
      <c r="AC36" s="86">
        <f t="shared" si="5"/>
        <v>0</v>
      </c>
      <c r="AD36" s="86"/>
      <c r="AE36" s="86">
        <f>COUNTIFS(I.1!$AG$6:$AG$446,I.2!AA36)</f>
        <v>0</v>
      </c>
      <c r="AF36" s="86">
        <f t="shared" si="6"/>
        <v>0</v>
      </c>
      <c r="AG36" s="86"/>
      <c r="AH36" s="86">
        <f>COUNTIFS(I.1!$AH$6:$AH$446,I.2!AA36)</f>
        <v>0</v>
      </c>
      <c r="AI36" s="86">
        <f t="shared" si="7"/>
        <v>0</v>
      </c>
      <c r="AJ36" s="86"/>
      <c r="AK36" s="86">
        <f t="shared" si="1"/>
        <v>0</v>
      </c>
      <c r="AL36" s="113">
        <v>0</v>
      </c>
    </row>
    <row r="37" spans="2:38" x14ac:dyDescent="0.25">
      <c r="B37" s="82">
        <v>42767</v>
      </c>
      <c r="C37" s="86">
        <f>COUNTIFS(I.1!$J$6:$J$446,I.2!B37)</f>
        <v>0</v>
      </c>
      <c r="D37" s="86">
        <f t="shared" si="2"/>
        <v>0</v>
      </c>
      <c r="F37" s="86">
        <f>COUNTIFS(I.1!$K$6:$K$446,I.2!B37)</f>
        <v>0</v>
      </c>
      <c r="G37" s="86">
        <f t="shared" si="3"/>
        <v>0</v>
      </c>
      <c r="I37" s="86">
        <f>COUNTIFS(I.1!$L$6:$L$446,I.2!B37)</f>
        <v>0</v>
      </c>
      <c r="J37" s="86">
        <f t="shared" si="4"/>
        <v>0</v>
      </c>
      <c r="L37" s="86">
        <f t="shared" si="0"/>
        <v>0</v>
      </c>
      <c r="AA37" s="82">
        <v>42767</v>
      </c>
      <c r="AB37" s="86">
        <f>COUNTIFS(I.1!$AF$6:$AF$446,I.2!AA37)</f>
        <v>0</v>
      </c>
      <c r="AC37" s="86">
        <f t="shared" si="5"/>
        <v>0</v>
      </c>
      <c r="AD37" s="86"/>
      <c r="AE37" s="86">
        <f>COUNTIFS(I.1!$AG$6:$AG$446,I.2!AA37)</f>
        <v>0</v>
      </c>
      <c r="AF37" s="86">
        <f t="shared" si="6"/>
        <v>0</v>
      </c>
      <c r="AG37" s="86"/>
      <c r="AH37" s="86">
        <f>COUNTIFS(I.1!$AH$6:$AH$446,I.2!AA37)</f>
        <v>0</v>
      </c>
      <c r="AI37" s="86">
        <f t="shared" si="7"/>
        <v>0</v>
      </c>
      <c r="AJ37" s="86"/>
      <c r="AK37" s="86">
        <f t="shared" si="1"/>
        <v>0</v>
      </c>
      <c r="AL37" s="113">
        <v>0</v>
      </c>
    </row>
    <row r="38" spans="2:38" x14ac:dyDescent="0.25">
      <c r="B38" s="82">
        <v>42768</v>
      </c>
      <c r="C38" s="86">
        <f>COUNTIFS(I.1!$J$6:$J$446,I.2!B38)</f>
        <v>0</v>
      </c>
      <c r="D38" s="86">
        <f t="shared" si="2"/>
        <v>0</v>
      </c>
      <c r="F38" s="86">
        <f>COUNTIFS(I.1!$K$6:$K$446,I.2!B38)</f>
        <v>0</v>
      </c>
      <c r="G38" s="86">
        <f t="shared" si="3"/>
        <v>0</v>
      </c>
      <c r="I38" s="86">
        <f>COUNTIFS(I.1!$L$6:$L$446,I.2!B38)</f>
        <v>0</v>
      </c>
      <c r="J38" s="86">
        <f t="shared" si="4"/>
        <v>0</v>
      </c>
      <c r="L38" s="86">
        <f t="shared" si="0"/>
        <v>0</v>
      </c>
      <c r="AA38" s="82">
        <v>42768</v>
      </c>
      <c r="AB38" s="86">
        <f>COUNTIFS(I.1!$AF$6:$AF$446,I.2!AA38)</f>
        <v>0</v>
      </c>
      <c r="AC38" s="86">
        <f t="shared" si="5"/>
        <v>0</v>
      </c>
      <c r="AD38" s="86"/>
      <c r="AE38" s="86">
        <f>COUNTIFS(I.1!$AG$6:$AG$446,I.2!AA38)</f>
        <v>0</v>
      </c>
      <c r="AF38" s="86">
        <f t="shared" si="6"/>
        <v>0</v>
      </c>
      <c r="AG38" s="86"/>
      <c r="AH38" s="86">
        <f>COUNTIFS(I.1!$AH$6:$AH$446,I.2!AA38)</f>
        <v>0</v>
      </c>
      <c r="AI38" s="86">
        <f t="shared" si="7"/>
        <v>0</v>
      </c>
      <c r="AJ38" s="86"/>
      <c r="AK38" s="86">
        <f t="shared" si="1"/>
        <v>0</v>
      </c>
      <c r="AL38" s="113">
        <v>0</v>
      </c>
    </row>
    <row r="39" spans="2:38" x14ac:dyDescent="0.25">
      <c r="B39" s="82">
        <v>42769</v>
      </c>
      <c r="C39" s="86">
        <f>COUNTIFS(I.1!$J$6:$J$446,I.2!B39)</f>
        <v>0</v>
      </c>
      <c r="D39" s="86">
        <f t="shared" si="2"/>
        <v>0</v>
      </c>
      <c r="F39" s="86">
        <f>COUNTIFS(I.1!$K$6:$K$446,I.2!B39)</f>
        <v>0</v>
      </c>
      <c r="G39" s="86">
        <f t="shared" si="3"/>
        <v>0</v>
      </c>
      <c r="I39" s="86">
        <f>COUNTIFS(I.1!$L$6:$L$446,I.2!B39)</f>
        <v>0</v>
      </c>
      <c r="J39" s="86">
        <f t="shared" si="4"/>
        <v>0</v>
      </c>
      <c r="L39" s="86">
        <f t="shared" si="0"/>
        <v>0</v>
      </c>
      <c r="AA39" s="82">
        <v>42769</v>
      </c>
      <c r="AB39" s="86">
        <f>COUNTIFS(I.1!$AF$6:$AF$446,I.2!AA39)</f>
        <v>0</v>
      </c>
      <c r="AC39" s="86">
        <f t="shared" si="5"/>
        <v>0</v>
      </c>
      <c r="AD39" s="86"/>
      <c r="AE39" s="86">
        <f>COUNTIFS(I.1!$AG$6:$AG$446,I.2!AA39)</f>
        <v>0</v>
      </c>
      <c r="AF39" s="86">
        <f t="shared" si="6"/>
        <v>0</v>
      </c>
      <c r="AG39" s="86"/>
      <c r="AH39" s="86">
        <f>COUNTIFS(I.1!$AH$6:$AH$446,I.2!AA39)</f>
        <v>0</v>
      </c>
      <c r="AI39" s="86">
        <f t="shared" si="7"/>
        <v>0</v>
      </c>
      <c r="AJ39" s="86"/>
      <c r="AK39" s="86">
        <f t="shared" si="1"/>
        <v>0</v>
      </c>
      <c r="AL39" s="113">
        <v>0</v>
      </c>
    </row>
    <row r="40" spans="2:38" x14ac:dyDescent="0.25">
      <c r="B40" s="82">
        <v>42770</v>
      </c>
      <c r="C40" s="86">
        <f>COUNTIFS(I.1!$J$6:$J$446,I.2!B40)</f>
        <v>0</v>
      </c>
      <c r="D40" s="86">
        <f t="shared" si="2"/>
        <v>0</v>
      </c>
      <c r="F40" s="86">
        <f>COUNTIFS(I.1!$K$6:$K$446,I.2!B40)</f>
        <v>0</v>
      </c>
      <c r="G40" s="86">
        <f t="shared" si="3"/>
        <v>0</v>
      </c>
      <c r="I40" s="86">
        <f>COUNTIFS(I.1!$L$6:$L$446,I.2!B40)</f>
        <v>0</v>
      </c>
      <c r="J40" s="86">
        <f t="shared" si="4"/>
        <v>0</v>
      </c>
      <c r="L40" s="86">
        <f t="shared" si="0"/>
        <v>0</v>
      </c>
      <c r="AA40" s="82">
        <v>42770</v>
      </c>
      <c r="AB40" s="86">
        <f>COUNTIFS(I.1!$AF$6:$AF$446,I.2!AA40)</f>
        <v>0</v>
      </c>
      <c r="AC40" s="86">
        <f t="shared" si="5"/>
        <v>0</v>
      </c>
      <c r="AD40" s="86"/>
      <c r="AE40" s="86">
        <f>COUNTIFS(I.1!$AG$6:$AG$446,I.2!AA40)</f>
        <v>0</v>
      </c>
      <c r="AF40" s="86">
        <f t="shared" si="6"/>
        <v>0</v>
      </c>
      <c r="AG40" s="86"/>
      <c r="AH40" s="86">
        <f>COUNTIFS(I.1!$AH$6:$AH$446,I.2!AA40)</f>
        <v>0</v>
      </c>
      <c r="AI40" s="86">
        <f t="shared" si="7"/>
        <v>0</v>
      </c>
      <c r="AJ40" s="86"/>
      <c r="AK40" s="86">
        <f t="shared" si="1"/>
        <v>0</v>
      </c>
      <c r="AL40" s="113">
        <v>0</v>
      </c>
    </row>
    <row r="41" spans="2:38" x14ac:dyDescent="0.25">
      <c r="B41" s="82">
        <v>42771</v>
      </c>
      <c r="C41" s="86">
        <f>COUNTIFS(I.1!$J$6:$J$446,I.2!B41)</f>
        <v>0</v>
      </c>
      <c r="D41" s="86">
        <f t="shared" si="2"/>
        <v>0</v>
      </c>
      <c r="F41" s="86">
        <f>COUNTIFS(I.1!$K$6:$K$446,I.2!B41)</f>
        <v>0</v>
      </c>
      <c r="G41" s="86">
        <f t="shared" si="3"/>
        <v>0</v>
      </c>
      <c r="I41" s="86">
        <f>COUNTIFS(I.1!$L$6:$L$446,I.2!B41)</f>
        <v>0</v>
      </c>
      <c r="J41" s="86">
        <f t="shared" si="4"/>
        <v>0</v>
      </c>
      <c r="L41" s="86">
        <f t="shared" si="0"/>
        <v>0</v>
      </c>
      <c r="AA41" s="82">
        <v>42771</v>
      </c>
      <c r="AB41" s="86">
        <f>COUNTIFS(I.1!$AF$6:$AF$446,I.2!AA41)</f>
        <v>0</v>
      </c>
      <c r="AC41" s="86">
        <f t="shared" si="5"/>
        <v>0</v>
      </c>
      <c r="AD41" s="86"/>
      <c r="AE41" s="86">
        <f>COUNTIFS(I.1!$AG$6:$AG$446,I.2!AA41)</f>
        <v>0</v>
      </c>
      <c r="AF41" s="86">
        <f t="shared" si="6"/>
        <v>0</v>
      </c>
      <c r="AG41" s="86"/>
      <c r="AH41" s="86">
        <f>COUNTIFS(I.1!$AH$6:$AH$446,I.2!AA41)</f>
        <v>0</v>
      </c>
      <c r="AI41" s="86">
        <f t="shared" si="7"/>
        <v>0</v>
      </c>
      <c r="AJ41" s="86"/>
      <c r="AK41" s="86">
        <f t="shared" si="1"/>
        <v>0</v>
      </c>
      <c r="AL41" s="113">
        <v>0</v>
      </c>
    </row>
    <row r="42" spans="2:38" x14ac:dyDescent="0.25">
      <c r="B42" s="82">
        <v>42772</v>
      </c>
      <c r="C42" s="86">
        <f>COUNTIFS(I.1!$J$6:$J$446,I.2!B42)</f>
        <v>0</v>
      </c>
      <c r="D42" s="86">
        <f t="shared" si="2"/>
        <v>0</v>
      </c>
      <c r="F42" s="86">
        <f>COUNTIFS(I.1!$K$6:$K$446,I.2!B42)</f>
        <v>0</v>
      </c>
      <c r="G42" s="86">
        <f t="shared" si="3"/>
        <v>0</v>
      </c>
      <c r="I42" s="86">
        <f>COUNTIFS(I.1!$L$6:$L$446,I.2!B42)</f>
        <v>0</v>
      </c>
      <c r="J42" s="86">
        <f t="shared" si="4"/>
        <v>0</v>
      </c>
      <c r="L42" s="86">
        <f t="shared" si="0"/>
        <v>0</v>
      </c>
      <c r="AA42" s="82">
        <v>42772</v>
      </c>
      <c r="AB42" s="86">
        <f>COUNTIFS(I.1!$AF$6:$AF$446,I.2!AA42)</f>
        <v>0</v>
      </c>
      <c r="AC42" s="86">
        <f t="shared" si="5"/>
        <v>0</v>
      </c>
      <c r="AD42" s="86"/>
      <c r="AE42" s="86">
        <f>COUNTIFS(I.1!$AG$6:$AG$446,I.2!AA42)</f>
        <v>0</v>
      </c>
      <c r="AF42" s="86">
        <f t="shared" si="6"/>
        <v>0</v>
      </c>
      <c r="AG42" s="86"/>
      <c r="AH42" s="86">
        <f>COUNTIFS(I.1!$AH$6:$AH$446,I.2!AA42)</f>
        <v>0</v>
      </c>
      <c r="AI42" s="86">
        <f t="shared" si="7"/>
        <v>0</v>
      </c>
      <c r="AJ42" s="86"/>
      <c r="AK42" s="86">
        <f t="shared" si="1"/>
        <v>0</v>
      </c>
      <c r="AL42" s="113">
        <v>0</v>
      </c>
    </row>
    <row r="43" spans="2:38" x14ac:dyDescent="0.25">
      <c r="B43" s="82">
        <v>42773</v>
      </c>
      <c r="C43" s="86">
        <f>COUNTIFS(I.1!$J$6:$J$446,I.2!B43)</f>
        <v>0</v>
      </c>
      <c r="D43" s="86">
        <f t="shared" si="2"/>
        <v>0</v>
      </c>
      <c r="F43" s="86">
        <f>COUNTIFS(I.1!$K$6:$K$446,I.2!B43)</f>
        <v>0</v>
      </c>
      <c r="G43" s="86">
        <f t="shared" si="3"/>
        <v>0</v>
      </c>
      <c r="I43" s="86">
        <f>COUNTIFS(I.1!$L$6:$L$446,I.2!B43)</f>
        <v>0</v>
      </c>
      <c r="J43" s="86">
        <f t="shared" si="4"/>
        <v>0</v>
      </c>
      <c r="L43" s="86">
        <f t="shared" si="0"/>
        <v>0</v>
      </c>
      <c r="AA43" s="82">
        <v>42773</v>
      </c>
      <c r="AB43" s="86">
        <f>COUNTIFS(I.1!$AF$6:$AF$446,I.2!AA43)</f>
        <v>0</v>
      </c>
      <c r="AC43" s="86">
        <f t="shared" si="5"/>
        <v>0</v>
      </c>
      <c r="AD43" s="86"/>
      <c r="AE43" s="86">
        <f>COUNTIFS(I.1!$AG$6:$AG$446,I.2!AA43)</f>
        <v>0</v>
      </c>
      <c r="AF43" s="86">
        <f t="shared" si="6"/>
        <v>0</v>
      </c>
      <c r="AG43" s="86"/>
      <c r="AH43" s="86">
        <f>COUNTIFS(I.1!$AH$6:$AH$446,I.2!AA43)</f>
        <v>0</v>
      </c>
      <c r="AI43" s="86">
        <f t="shared" si="7"/>
        <v>0</v>
      </c>
      <c r="AJ43" s="86"/>
      <c r="AK43" s="86">
        <f t="shared" si="1"/>
        <v>0</v>
      </c>
      <c r="AL43" s="113">
        <v>0</v>
      </c>
    </row>
    <row r="44" spans="2:38" x14ac:dyDescent="0.25">
      <c r="B44" s="82">
        <v>42774</v>
      </c>
      <c r="C44" s="86">
        <f>COUNTIFS(I.1!$J$6:$J$446,I.2!B44)</f>
        <v>0</v>
      </c>
      <c r="D44" s="86">
        <f t="shared" si="2"/>
        <v>0</v>
      </c>
      <c r="F44" s="86">
        <f>COUNTIFS(I.1!$K$6:$K$446,I.2!B44)</f>
        <v>0</v>
      </c>
      <c r="G44" s="86">
        <f t="shared" si="3"/>
        <v>0</v>
      </c>
      <c r="I44" s="86">
        <f>COUNTIFS(I.1!$L$6:$L$446,I.2!B44)</f>
        <v>0</v>
      </c>
      <c r="J44" s="86">
        <f t="shared" si="4"/>
        <v>0</v>
      </c>
      <c r="L44" s="86">
        <f t="shared" si="0"/>
        <v>0</v>
      </c>
      <c r="AA44" s="82">
        <v>42774</v>
      </c>
      <c r="AB44" s="86">
        <f>COUNTIFS(I.1!$AF$6:$AF$446,I.2!AA44)</f>
        <v>0</v>
      </c>
      <c r="AC44" s="86">
        <f t="shared" si="5"/>
        <v>0</v>
      </c>
      <c r="AD44" s="86"/>
      <c r="AE44" s="86">
        <f>COUNTIFS(I.1!$AG$6:$AG$446,I.2!AA44)</f>
        <v>0</v>
      </c>
      <c r="AF44" s="86">
        <f t="shared" si="6"/>
        <v>0</v>
      </c>
      <c r="AG44" s="86"/>
      <c r="AH44" s="86">
        <f>COUNTIFS(I.1!$AH$6:$AH$446,I.2!AA44)</f>
        <v>0</v>
      </c>
      <c r="AI44" s="86">
        <f t="shared" si="7"/>
        <v>0</v>
      </c>
      <c r="AJ44" s="86"/>
      <c r="AK44" s="86">
        <f t="shared" si="1"/>
        <v>0</v>
      </c>
      <c r="AL44" s="113">
        <v>0</v>
      </c>
    </row>
    <row r="45" spans="2:38" x14ac:dyDescent="0.25">
      <c r="B45" s="82">
        <v>42775</v>
      </c>
      <c r="C45" s="86">
        <f>COUNTIFS(I.1!$J$6:$J$446,I.2!B45)</f>
        <v>0</v>
      </c>
      <c r="D45" s="86">
        <f t="shared" si="2"/>
        <v>0</v>
      </c>
      <c r="F45" s="86">
        <f>COUNTIFS(I.1!$K$6:$K$446,I.2!B45)</f>
        <v>0</v>
      </c>
      <c r="G45" s="86">
        <f t="shared" si="3"/>
        <v>0</v>
      </c>
      <c r="I45" s="86">
        <f>COUNTIFS(I.1!$L$6:$L$446,I.2!B45)</f>
        <v>0</v>
      </c>
      <c r="J45" s="86">
        <f t="shared" si="4"/>
        <v>0</v>
      </c>
      <c r="L45" s="86">
        <f t="shared" si="0"/>
        <v>0</v>
      </c>
      <c r="AA45" s="82">
        <v>42775</v>
      </c>
      <c r="AB45" s="86">
        <f>COUNTIFS(I.1!$AF$6:$AF$446,I.2!AA45)</f>
        <v>0</v>
      </c>
      <c r="AC45" s="86">
        <f t="shared" si="5"/>
        <v>0</v>
      </c>
      <c r="AD45" s="86"/>
      <c r="AE45" s="86">
        <f>COUNTIFS(I.1!$AG$6:$AG$446,I.2!AA45)</f>
        <v>0</v>
      </c>
      <c r="AF45" s="86">
        <f t="shared" si="6"/>
        <v>0</v>
      </c>
      <c r="AG45" s="86"/>
      <c r="AH45" s="86">
        <f>COUNTIFS(I.1!$AH$6:$AH$446,I.2!AA45)</f>
        <v>0</v>
      </c>
      <c r="AI45" s="86">
        <f t="shared" si="7"/>
        <v>0</v>
      </c>
      <c r="AJ45" s="86"/>
      <c r="AK45" s="86">
        <f t="shared" si="1"/>
        <v>0</v>
      </c>
      <c r="AL45" s="113">
        <v>0</v>
      </c>
    </row>
    <row r="46" spans="2:38" x14ac:dyDescent="0.25">
      <c r="B46" s="82">
        <v>42776</v>
      </c>
      <c r="C46" s="86">
        <f>COUNTIFS(I.1!$J$6:$J$446,I.2!B46)</f>
        <v>0</v>
      </c>
      <c r="D46" s="86">
        <f t="shared" si="2"/>
        <v>0</v>
      </c>
      <c r="F46" s="86">
        <f>COUNTIFS(I.1!$K$6:$K$446,I.2!B46)</f>
        <v>0</v>
      </c>
      <c r="G46" s="86">
        <f t="shared" si="3"/>
        <v>0</v>
      </c>
      <c r="I46" s="86">
        <f>COUNTIFS(I.1!$L$6:$L$446,I.2!B46)</f>
        <v>0</v>
      </c>
      <c r="J46" s="86">
        <f t="shared" si="4"/>
        <v>0</v>
      </c>
      <c r="L46" s="86">
        <f t="shared" si="0"/>
        <v>0</v>
      </c>
      <c r="AA46" s="82">
        <v>42776</v>
      </c>
      <c r="AB46" s="86">
        <f>COUNTIFS(I.1!$AF$6:$AF$446,I.2!AA46)</f>
        <v>0</v>
      </c>
      <c r="AC46" s="86">
        <f t="shared" si="5"/>
        <v>0</v>
      </c>
      <c r="AD46" s="86"/>
      <c r="AE46" s="86">
        <f>COUNTIFS(I.1!$AG$6:$AG$446,I.2!AA46)</f>
        <v>0</v>
      </c>
      <c r="AF46" s="86">
        <f t="shared" si="6"/>
        <v>0</v>
      </c>
      <c r="AG46" s="86"/>
      <c r="AH46" s="86">
        <f>COUNTIFS(I.1!$AH$6:$AH$446,I.2!AA46)</f>
        <v>0</v>
      </c>
      <c r="AI46" s="86">
        <f t="shared" si="7"/>
        <v>0</v>
      </c>
      <c r="AJ46" s="86"/>
      <c r="AK46" s="86">
        <f t="shared" si="1"/>
        <v>0</v>
      </c>
      <c r="AL46" s="113">
        <v>0</v>
      </c>
    </row>
    <row r="47" spans="2:38" x14ac:dyDescent="0.25">
      <c r="B47" s="82">
        <v>42777</v>
      </c>
      <c r="C47" s="86">
        <f>COUNTIFS(I.1!$J$6:$J$446,I.2!B47)</f>
        <v>0</v>
      </c>
      <c r="D47" s="86">
        <f t="shared" si="2"/>
        <v>0</v>
      </c>
      <c r="F47" s="86">
        <f>COUNTIFS(I.1!$K$6:$K$446,I.2!B47)</f>
        <v>0</v>
      </c>
      <c r="G47" s="86">
        <f t="shared" si="3"/>
        <v>0</v>
      </c>
      <c r="I47" s="86">
        <f>COUNTIFS(I.1!$L$6:$L$446,I.2!B47)</f>
        <v>0</v>
      </c>
      <c r="J47" s="86">
        <f t="shared" si="4"/>
        <v>0</v>
      </c>
      <c r="L47" s="86">
        <f t="shared" si="0"/>
        <v>0</v>
      </c>
      <c r="AA47" s="82">
        <v>42777</v>
      </c>
      <c r="AB47" s="86">
        <f>COUNTIFS(I.1!$AF$6:$AF$446,I.2!AA47)</f>
        <v>0</v>
      </c>
      <c r="AC47" s="86">
        <f t="shared" si="5"/>
        <v>0</v>
      </c>
      <c r="AD47" s="86"/>
      <c r="AE47" s="86">
        <f>COUNTIFS(I.1!$AG$6:$AG$446,I.2!AA47)</f>
        <v>0</v>
      </c>
      <c r="AF47" s="86">
        <f t="shared" si="6"/>
        <v>0</v>
      </c>
      <c r="AG47" s="86"/>
      <c r="AH47" s="86">
        <f>COUNTIFS(I.1!$AH$6:$AH$446,I.2!AA47)</f>
        <v>0</v>
      </c>
      <c r="AI47" s="86">
        <f t="shared" si="7"/>
        <v>0</v>
      </c>
      <c r="AJ47" s="86"/>
      <c r="AK47" s="86">
        <f t="shared" si="1"/>
        <v>0</v>
      </c>
      <c r="AL47" s="113">
        <v>0</v>
      </c>
    </row>
    <row r="48" spans="2:38" x14ac:dyDescent="0.25">
      <c r="B48" s="82">
        <v>42778</v>
      </c>
      <c r="C48" s="86">
        <f>COUNTIFS(I.1!$J$6:$J$446,I.2!B48)</f>
        <v>0</v>
      </c>
      <c r="D48" s="86">
        <f t="shared" si="2"/>
        <v>0</v>
      </c>
      <c r="F48" s="86">
        <f>COUNTIFS(I.1!$K$6:$K$446,I.2!B48)</f>
        <v>0</v>
      </c>
      <c r="G48" s="86">
        <f t="shared" si="3"/>
        <v>0</v>
      </c>
      <c r="I48" s="86">
        <f>COUNTIFS(I.1!$L$6:$L$446,I.2!B48)</f>
        <v>0</v>
      </c>
      <c r="J48" s="86">
        <f t="shared" si="4"/>
        <v>0</v>
      </c>
      <c r="L48" s="86">
        <f t="shared" si="0"/>
        <v>0</v>
      </c>
      <c r="AA48" s="82">
        <v>42778</v>
      </c>
      <c r="AB48" s="86">
        <f>COUNTIFS(I.1!$AF$6:$AF$446,I.2!AA48)</f>
        <v>0</v>
      </c>
      <c r="AC48" s="86">
        <f t="shared" si="5"/>
        <v>0</v>
      </c>
      <c r="AD48" s="86"/>
      <c r="AE48" s="86">
        <f>COUNTIFS(I.1!$AG$6:$AG$446,I.2!AA48)</f>
        <v>0</v>
      </c>
      <c r="AF48" s="86">
        <f t="shared" si="6"/>
        <v>0</v>
      </c>
      <c r="AG48" s="86"/>
      <c r="AH48" s="86">
        <f>COUNTIFS(I.1!$AH$6:$AH$446,I.2!AA48)</f>
        <v>0</v>
      </c>
      <c r="AI48" s="86">
        <f t="shared" si="7"/>
        <v>0</v>
      </c>
      <c r="AJ48" s="86"/>
      <c r="AK48" s="86">
        <f t="shared" si="1"/>
        <v>0</v>
      </c>
      <c r="AL48" s="113">
        <v>0</v>
      </c>
    </row>
    <row r="49" spans="2:38" x14ac:dyDescent="0.25">
      <c r="B49" s="82">
        <v>42779</v>
      </c>
      <c r="C49" s="86">
        <f>COUNTIFS(I.1!$J$6:$J$446,I.2!B49)</f>
        <v>4</v>
      </c>
      <c r="D49" s="86">
        <f t="shared" si="2"/>
        <v>4</v>
      </c>
      <c r="F49" s="86">
        <f>COUNTIFS(I.1!$K$6:$K$446,I.2!B49)</f>
        <v>0</v>
      </c>
      <c r="G49" s="86">
        <f t="shared" si="3"/>
        <v>0</v>
      </c>
      <c r="I49" s="86">
        <f>COUNTIFS(I.1!$L$6:$L$446,I.2!B49)</f>
        <v>0</v>
      </c>
      <c r="J49" s="86">
        <f t="shared" si="4"/>
        <v>0</v>
      </c>
      <c r="L49" s="86">
        <f t="shared" si="0"/>
        <v>4</v>
      </c>
      <c r="AA49" s="82">
        <v>42779</v>
      </c>
      <c r="AB49" s="86">
        <f>COUNTIFS(I.1!$AF$6:$AF$446,I.2!AA49)</f>
        <v>0</v>
      </c>
      <c r="AC49" s="86">
        <f t="shared" si="5"/>
        <v>0</v>
      </c>
      <c r="AD49" s="86"/>
      <c r="AE49" s="86">
        <f>COUNTIFS(I.1!$AG$6:$AG$446,I.2!AA49)</f>
        <v>0</v>
      </c>
      <c r="AF49" s="86">
        <f t="shared" si="6"/>
        <v>0</v>
      </c>
      <c r="AG49" s="86"/>
      <c r="AH49" s="86">
        <f>COUNTIFS(I.1!$AH$6:$AH$446,I.2!AA49)</f>
        <v>0</v>
      </c>
      <c r="AI49" s="86">
        <f t="shared" si="7"/>
        <v>0</v>
      </c>
      <c r="AJ49" s="86"/>
      <c r="AK49" s="86">
        <f t="shared" si="1"/>
        <v>0</v>
      </c>
      <c r="AL49" s="113">
        <v>0</v>
      </c>
    </row>
    <row r="50" spans="2:38" x14ac:dyDescent="0.25">
      <c r="B50" s="82">
        <v>42780</v>
      </c>
      <c r="C50" s="86">
        <f>COUNTIFS(I.1!$J$6:$J$446,I.2!B50)</f>
        <v>10</v>
      </c>
      <c r="D50" s="86">
        <f t="shared" si="2"/>
        <v>14</v>
      </c>
      <c r="F50" s="86">
        <f>COUNTIFS(I.1!$K$6:$K$446,I.2!B50)</f>
        <v>0</v>
      </c>
      <c r="G50" s="86">
        <f t="shared" si="3"/>
        <v>0</v>
      </c>
      <c r="I50" s="86">
        <f>COUNTIFS(I.1!$L$6:$L$446,I.2!B50)</f>
        <v>0</v>
      </c>
      <c r="J50" s="86">
        <f t="shared" si="4"/>
        <v>0</v>
      </c>
      <c r="L50" s="86">
        <f t="shared" si="0"/>
        <v>14</v>
      </c>
      <c r="AA50" s="82">
        <v>42780</v>
      </c>
      <c r="AB50" s="86">
        <f>COUNTIFS(I.1!$AF$6:$AF$446,I.2!AA50)</f>
        <v>0</v>
      </c>
      <c r="AC50" s="86">
        <f t="shared" si="5"/>
        <v>0</v>
      </c>
      <c r="AD50" s="86"/>
      <c r="AE50" s="86">
        <f>COUNTIFS(I.1!$AG$6:$AG$446,I.2!AA50)</f>
        <v>0</v>
      </c>
      <c r="AF50" s="86">
        <f t="shared" si="6"/>
        <v>0</v>
      </c>
      <c r="AG50" s="86"/>
      <c r="AH50" s="86">
        <f>COUNTIFS(I.1!$AH$6:$AH$446,I.2!AA50)</f>
        <v>0</v>
      </c>
      <c r="AI50" s="86">
        <f t="shared" si="7"/>
        <v>0</v>
      </c>
      <c r="AJ50" s="86"/>
      <c r="AK50" s="86">
        <f t="shared" si="1"/>
        <v>0</v>
      </c>
      <c r="AL50" s="113">
        <v>0</v>
      </c>
    </row>
    <row r="51" spans="2:38" x14ac:dyDescent="0.25">
      <c r="B51" s="82">
        <v>42781</v>
      </c>
      <c r="C51" s="86">
        <f>COUNTIFS(I.1!$J$6:$J$446,I.2!B51)</f>
        <v>0</v>
      </c>
      <c r="D51" s="86">
        <f t="shared" si="2"/>
        <v>14</v>
      </c>
      <c r="F51" s="86">
        <f>COUNTIFS(I.1!$K$6:$K$446,I.2!B51)</f>
        <v>0</v>
      </c>
      <c r="G51" s="86">
        <f t="shared" si="3"/>
        <v>0</v>
      </c>
      <c r="I51" s="86">
        <f>COUNTIFS(I.1!$L$6:$L$446,I.2!B51)</f>
        <v>0</v>
      </c>
      <c r="J51" s="86">
        <f t="shared" si="4"/>
        <v>0</v>
      </c>
      <c r="L51" s="86">
        <f t="shared" si="0"/>
        <v>14</v>
      </c>
      <c r="AA51" s="82">
        <v>42781</v>
      </c>
      <c r="AB51" s="86">
        <f>COUNTIFS(I.1!$AF$6:$AF$446,I.2!AA51)</f>
        <v>0</v>
      </c>
      <c r="AC51" s="86">
        <f t="shared" si="5"/>
        <v>0</v>
      </c>
      <c r="AD51" s="86"/>
      <c r="AE51" s="86">
        <f>COUNTIFS(I.1!$AG$6:$AG$446,I.2!AA51)</f>
        <v>0</v>
      </c>
      <c r="AF51" s="86">
        <f t="shared" si="6"/>
        <v>0</v>
      </c>
      <c r="AG51" s="86"/>
      <c r="AH51" s="86">
        <f>COUNTIFS(I.1!$AH$6:$AH$446,I.2!AA51)</f>
        <v>0</v>
      </c>
      <c r="AI51" s="86">
        <f t="shared" si="7"/>
        <v>0</v>
      </c>
      <c r="AJ51" s="86"/>
      <c r="AK51" s="86">
        <f t="shared" si="1"/>
        <v>0</v>
      </c>
      <c r="AL51" s="113">
        <v>0</v>
      </c>
    </row>
    <row r="52" spans="2:38" x14ac:dyDescent="0.25">
      <c r="B52" s="82">
        <v>42782</v>
      </c>
      <c r="C52" s="86">
        <f>COUNTIFS(I.1!$J$6:$J$446,I.2!B52)</f>
        <v>0</v>
      </c>
      <c r="D52" s="86">
        <f t="shared" si="2"/>
        <v>14</v>
      </c>
      <c r="F52" s="86">
        <f>COUNTIFS(I.1!$K$6:$K$446,I.2!B52)</f>
        <v>0</v>
      </c>
      <c r="G52" s="86">
        <f t="shared" si="3"/>
        <v>0</v>
      </c>
      <c r="I52" s="86">
        <f>COUNTIFS(I.1!$L$6:$L$446,I.2!B52)</f>
        <v>0</v>
      </c>
      <c r="J52" s="86">
        <f t="shared" si="4"/>
        <v>0</v>
      </c>
      <c r="L52" s="86">
        <f t="shared" si="0"/>
        <v>14</v>
      </c>
      <c r="AA52" s="82">
        <v>42782</v>
      </c>
      <c r="AB52" s="86">
        <f>COUNTIFS(I.1!$AF$6:$AF$446,I.2!AA52)</f>
        <v>0</v>
      </c>
      <c r="AC52" s="86">
        <f t="shared" si="5"/>
        <v>0</v>
      </c>
      <c r="AD52" s="86"/>
      <c r="AE52" s="86">
        <f>COUNTIFS(I.1!$AG$6:$AG$446,I.2!AA52)</f>
        <v>0</v>
      </c>
      <c r="AF52" s="86">
        <f t="shared" si="6"/>
        <v>0</v>
      </c>
      <c r="AG52" s="86"/>
      <c r="AH52" s="86">
        <f>COUNTIFS(I.1!$AH$6:$AH$446,I.2!AA52)</f>
        <v>0</v>
      </c>
      <c r="AI52" s="86">
        <f t="shared" si="7"/>
        <v>0</v>
      </c>
      <c r="AJ52" s="86"/>
      <c r="AK52" s="86">
        <f t="shared" si="1"/>
        <v>0</v>
      </c>
      <c r="AL52" s="113">
        <v>0</v>
      </c>
    </row>
    <row r="53" spans="2:38" x14ac:dyDescent="0.25">
      <c r="B53" s="82">
        <v>42783</v>
      </c>
      <c r="C53" s="86">
        <f>COUNTIFS(I.1!$J$6:$J$446,I.2!B53)</f>
        <v>0</v>
      </c>
      <c r="D53" s="86">
        <f t="shared" si="2"/>
        <v>14</v>
      </c>
      <c r="F53" s="86">
        <f>COUNTIFS(I.1!$K$6:$K$446,I.2!B53)</f>
        <v>0</v>
      </c>
      <c r="G53" s="86">
        <f t="shared" si="3"/>
        <v>0</v>
      </c>
      <c r="I53" s="86">
        <f>COUNTIFS(I.1!$L$6:$L$446,I.2!B53)</f>
        <v>0</v>
      </c>
      <c r="J53" s="86">
        <f t="shared" si="4"/>
        <v>0</v>
      </c>
      <c r="L53" s="86">
        <f t="shared" si="0"/>
        <v>14</v>
      </c>
      <c r="AA53" s="82">
        <v>42783</v>
      </c>
      <c r="AB53" s="86">
        <f>COUNTIFS(I.1!$AF$6:$AF$446,I.2!AA53)</f>
        <v>0</v>
      </c>
      <c r="AC53" s="86">
        <f t="shared" si="5"/>
        <v>0</v>
      </c>
      <c r="AD53" s="86"/>
      <c r="AE53" s="86">
        <f>COUNTIFS(I.1!$AG$6:$AG$446,I.2!AA53)</f>
        <v>0</v>
      </c>
      <c r="AF53" s="86">
        <f t="shared" si="6"/>
        <v>0</v>
      </c>
      <c r="AG53" s="86"/>
      <c r="AH53" s="86">
        <f>COUNTIFS(I.1!$AH$6:$AH$446,I.2!AA53)</f>
        <v>0</v>
      </c>
      <c r="AI53" s="86">
        <f t="shared" si="7"/>
        <v>0</v>
      </c>
      <c r="AJ53" s="86"/>
      <c r="AK53" s="86">
        <f t="shared" si="1"/>
        <v>0</v>
      </c>
      <c r="AL53" s="113">
        <v>0</v>
      </c>
    </row>
    <row r="54" spans="2:38" x14ac:dyDescent="0.25">
      <c r="B54" s="82">
        <v>42784</v>
      </c>
      <c r="C54" s="86">
        <f>COUNTIFS(I.1!$J$6:$J$446,I.2!B54)</f>
        <v>0</v>
      </c>
      <c r="D54" s="86">
        <f t="shared" si="2"/>
        <v>14</v>
      </c>
      <c r="F54" s="86">
        <f>COUNTIFS(I.1!$K$6:$K$446,I.2!B54)</f>
        <v>0</v>
      </c>
      <c r="G54" s="86">
        <f t="shared" si="3"/>
        <v>0</v>
      </c>
      <c r="I54" s="86">
        <f>COUNTIFS(I.1!$L$6:$L$446,I.2!B54)</f>
        <v>0</v>
      </c>
      <c r="J54" s="86">
        <f t="shared" si="4"/>
        <v>0</v>
      </c>
      <c r="L54" s="86">
        <f t="shared" si="0"/>
        <v>14</v>
      </c>
      <c r="AA54" s="82">
        <v>42784</v>
      </c>
      <c r="AB54" s="86">
        <f>COUNTIFS(I.1!$AF$6:$AF$446,I.2!AA54)</f>
        <v>0</v>
      </c>
      <c r="AC54" s="86">
        <f t="shared" si="5"/>
        <v>0</v>
      </c>
      <c r="AD54" s="86"/>
      <c r="AE54" s="86">
        <f>COUNTIFS(I.1!$AG$6:$AG$446,I.2!AA54)</f>
        <v>0</v>
      </c>
      <c r="AF54" s="86">
        <f t="shared" si="6"/>
        <v>0</v>
      </c>
      <c r="AG54" s="86"/>
      <c r="AH54" s="86">
        <f>COUNTIFS(I.1!$AH$6:$AH$446,I.2!AA54)</f>
        <v>0</v>
      </c>
      <c r="AI54" s="86">
        <f t="shared" si="7"/>
        <v>0</v>
      </c>
      <c r="AJ54" s="86"/>
      <c r="AK54" s="86">
        <f t="shared" si="1"/>
        <v>0</v>
      </c>
      <c r="AL54" s="113">
        <v>0</v>
      </c>
    </row>
    <row r="55" spans="2:38" x14ac:dyDescent="0.25">
      <c r="B55" s="82">
        <v>42785</v>
      </c>
      <c r="C55" s="86">
        <f>COUNTIFS(I.1!$J$6:$J$446,I.2!B55)</f>
        <v>0</v>
      </c>
      <c r="D55" s="86">
        <f t="shared" si="2"/>
        <v>14</v>
      </c>
      <c r="F55" s="86">
        <f>COUNTIFS(I.1!$K$6:$K$446,I.2!B55)</f>
        <v>0</v>
      </c>
      <c r="G55" s="86">
        <f t="shared" si="3"/>
        <v>0</v>
      </c>
      <c r="I55" s="86">
        <f>COUNTIFS(I.1!$L$6:$L$446,I.2!B55)</f>
        <v>0</v>
      </c>
      <c r="J55" s="86">
        <f t="shared" si="4"/>
        <v>0</v>
      </c>
      <c r="L55" s="86">
        <f t="shared" si="0"/>
        <v>14</v>
      </c>
      <c r="AA55" s="82">
        <v>42785</v>
      </c>
      <c r="AB55" s="86">
        <f>COUNTIFS(I.1!$AF$6:$AF$446,I.2!AA55)</f>
        <v>0</v>
      </c>
      <c r="AC55" s="86">
        <f t="shared" si="5"/>
        <v>0</v>
      </c>
      <c r="AD55" s="86"/>
      <c r="AE55" s="86">
        <f>COUNTIFS(I.1!$AG$6:$AG$446,I.2!AA55)</f>
        <v>0</v>
      </c>
      <c r="AF55" s="86">
        <f t="shared" si="6"/>
        <v>0</v>
      </c>
      <c r="AG55" s="86"/>
      <c r="AH55" s="86">
        <f>COUNTIFS(I.1!$AH$6:$AH$446,I.2!AA55)</f>
        <v>0</v>
      </c>
      <c r="AI55" s="86">
        <f t="shared" si="7"/>
        <v>0</v>
      </c>
      <c r="AJ55" s="86"/>
      <c r="AK55" s="86">
        <f t="shared" si="1"/>
        <v>0</v>
      </c>
      <c r="AL55" s="113">
        <v>0</v>
      </c>
    </row>
    <row r="56" spans="2:38" x14ac:dyDescent="0.25">
      <c r="B56" s="82">
        <v>42786</v>
      </c>
      <c r="C56" s="86">
        <f>COUNTIFS(I.1!$J$6:$J$446,I.2!B56)</f>
        <v>5</v>
      </c>
      <c r="D56" s="86">
        <f t="shared" si="2"/>
        <v>19</v>
      </c>
      <c r="F56" s="86">
        <f>COUNTIFS(I.1!$K$6:$K$446,I.2!B56)</f>
        <v>0</v>
      </c>
      <c r="G56" s="86">
        <f t="shared" si="3"/>
        <v>0</v>
      </c>
      <c r="I56" s="86">
        <f>COUNTIFS(I.1!$L$6:$L$446,I.2!B56)</f>
        <v>0</v>
      </c>
      <c r="J56" s="86">
        <f t="shared" si="4"/>
        <v>0</v>
      </c>
      <c r="L56" s="86">
        <f t="shared" si="0"/>
        <v>19</v>
      </c>
      <c r="AA56" s="82">
        <v>42786</v>
      </c>
      <c r="AB56" s="86">
        <f>COUNTIFS(I.1!$AF$6:$AF$446,I.2!AA56)</f>
        <v>0</v>
      </c>
      <c r="AC56" s="86">
        <f t="shared" si="5"/>
        <v>0</v>
      </c>
      <c r="AD56" s="86"/>
      <c r="AE56" s="86">
        <f>COUNTIFS(I.1!$AG$6:$AG$446,I.2!AA56)</f>
        <v>0</v>
      </c>
      <c r="AF56" s="86">
        <f t="shared" si="6"/>
        <v>0</v>
      </c>
      <c r="AG56" s="86"/>
      <c r="AH56" s="86">
        <f>COUNTIFS(I.1!$AH$6:$AH$446,I.2!AA56)</f>
        <v>0</v>
      </c>
      <c r="AI56" s="86">
        <f t="shared" si="7"/>
        <v>0</v>
      </c>
      <c r="AJ56" s="86"/>
      <c r="AK56" s="86">
        <f t="shared" si="1"/>
        <v>0</v>
      </c>
      <c r="AL56" s="113">
        <v>0</v>
      </c>
    </row>
    <row r="57" spans="2:38" x14ac:dyDescent="0.25">
      <c r="B57" s="82">
        <v>42787</v>
      </c>
      <c r="C57" s="86">
        <f>COUNTIFS(I.1!$J$6:$J$446,I.2!B57)</f>
        <v>25</v>
      </c>
      <c r="D57" s="86">
        <f t="shared" si="2"/>
        <v>44</v>
      </c>
      <c r="F57" s="86">
        <f>COUNTIFS(I.1!$K$6:$K$446,I.2!B57)</f>
        <v>0</v>
      </c>
      <c r="G57" s="86">
        <f t="shared" si="3"/>
        <v>0</v>
      </c>
      <c r="I57" s="86">
        <f>COUNTIFS(I.1!$L$6:$L$446,I.2!B57)</f>
        <v>0</v>
      </c>
      <c r="J57" s="86">
        <f t="shared" si="4"/>
        <v>0</v>
      </c>
      <c r="L57" s="86">
        <f t="shared" si="0"/>
        <v>44</v>
      </c>
      <c r="AA57" s="82">
        <v>42787</v>
      </c>
      <c r="AB57" s="86">
        <f>COUNTIFS(I.1!$AF$6:$AF$446,I.2!AA57)</f>
        <v>0</v>
      </c>
      <c r="AC57" s="86">
        <f t="shared" si="5"/>
        <v>0</v>
      </c>
      <c r="AD57" s="86"/>
      <c r="AE57" s="86">
        <f>COUNTIFS(I.1!$AG$6:$AG$446,I.2!AA57)</f>
        <v>0</v>
      </c>
      <c r="AF57" s="86">
        <f t="shared" si="6"/>
        <v>0</v>
      </c>
      <c r="AG57" s="86"/>
      <c r="AH57" s="86">
        <f>COUNTIFS(I.1!$AH$6:$AH$446,I.2!AA57)</f>
        <v>0</v>
      </c>
      <c r="AI57" s="86">
        <f t="shared" si="7"/>
        <v>0</v>
      </c>
      <c r="AJ57" s="86"/>
      <c r="AK57" s="86">
        <f t="shared" si="1"/>
        <v>0</v>
      </c>
      <c r="AL57" s="113">
        <v>0</v>
      </c>
    </row>
    <row r="58" spans="2:38" x14ac:dyDescent="0.25">
      <c r="B58" s="82">
        <v>42788</v>
      </c>
      <c r="C58" s="86">
        <f>COUNTIFS(I.1!$J$6:$J$446,I.2!B58)</f>
        <v>3</v>
      </c>
      <c r="D58" s="86">
        <f t="shared" si="2"/>
        <v>47</v>
      </c>
      <c r="F58" s="86">
        <f>COUNTIFS(I.1!$K$6:$K$446,I.2!B58)</f>
        <v>0</v>
      </c>
      <c r="G58" s="86">
        <f t="shared" si="3"/>
        <v>0</v>
      </c>
      <c r="I58" s="86">
        <f>COUNTIFS(I.1!$L$6:$L$446,I.2!B58)</f>
        <v>0</v>
      </c>
      <c r="J58" s="86">
        <f t="shared" si="4"/>
        <v>0</v>
      </c>
      <c r="L58" s="86">
        <f t="shared" si="0"/>
        <v>47</v>
      </c>
      <c r="AA58" s="82">
        <v>42788</v>
      </c>
      <c r="AB58" s="86">
        <f>COUNTIFS(I.1!$AF$6:$AF$446,I.2!AA58)</f>
        <v>0</v>
      </c>
      <c r="AC58" s="86">
        <f t="shared" si="5"/>
        <v>0</v>
      </c>
      <c r="AD58" s="86"/>
      <c r="AE58" s="86">
        <f>COUNTIFS(I.1!$AG$6:$AG$446,I.2!AA58)</f>
        <v>0</v>
      </c>
      <c r="AF58" s="86">
        <f t="shared" si="6"/>
        <v>0</v>
      </c>
      <c r="AG58" s="86"/>
      <c r="AH58" s="86">
        <f>COUNTIFS(I.1!$AH$6:$AH$446,I.2!AA58)</f>
        <v>0</v>
      </c>
      <c r="AI58" s="86">
        <f t="shared" si="7"/>
        <v>0</v>
      </c>
      <c r="AJ58" s="86"/>
      <c r="AK58" s="86">
        <f t="shared" si="1"/>
        <v>0</v>
      </c>
      <c r="AL58" s="113">
        <v>0</v>
      </c>
    </row>
    <row r="59" spans="2:38" x14ac:dyDescent="0.25">
      <c r="B59" s="82">
        <v>42789</v>
      </c>
      <c r="C59" s="86">
        <f>COUNTIFS(I.1!$J$6:$J$446,I.2!B59)</f>
        <v>6</v>
      </c>
      <c r="D59" s="86">
        <f t="shared" si="2"/>
        <v>53</v>
      </c>
      <c r="F59" s="86">
        <f>COUNTIFS(I.1!$K$6:$K$446,I.2!B59)</f>
        <v>0</v>
      </c>
      <c r="G59" s="86">
        <f t="shared" si="3"/>
        <v>0</v>
      </c>
      <c r="I59" s="86">
        <f>COUNTIFS(I.1!$L$6:$L$446,I.2!B59)</f>
        <v>0</v>
      </c>
      <c r="J59" s="86">
        <f t="shared" si="4"/>
        <v>0</v>
      </c>
      <c r="L59" s="86">
        <f t="shared" si="0"/>
        <v>53</v>
      </c>
      <c r="AA59" s="82">
        <v>42789</v>
      </c>
      <c r="AB59" s="86">
        <f>COUNTIFS(I.1!$AF$6:$AF$446,I.2!AA59)</f>
        <v>0</v>
      </c>
      <c r="AC59" s="86">
        <f t="shared" si="5"/>
        <v>0</v>
      </c>
      <c r="AD59" s="86"/>
      <c r="AE59" s="86">
        <f>COUNTIFS(I.1!$AG$6:$AG$446,I.2!AA59)</f>
        <v>0</v>
      </c>
      <c r="AF59" s="86">
        <f t="shared" si="6"/>
        <v>0</v>
      </c>
      <c r="AG59" s="86"/>
      <c r="AH59" s="86">
        <f>COUNTIFS(I.1!$AH$6:$AH$446,I.2!AA59)</f>
        <v>0</v>
      </c>
      <c r="AI59" s="86">
        <f t="shared" si="7"/>
        <v>0</v>
      </c>
      <c r="AJ59" s="86"/>
      <c r="AK59" s="86">
        <f t="shared" si="1"/>
        <v>0</v>
      </c>
      <c r="AL59" s="113">
        <v>0</v>
      </c>
    </row>
    <row r="60" spans="2:38" x14ac:dyDescent="0.25">
      <c r="B60" s="82">
        <v>42790</v>
      </c>
      <c r="C60" s="86">
        <f>COUNTIFS(I.1!$J$6:$J$446,I.2!B60)</f>
        <v>0</v>
      </c>
      <c r="D60" s="86">
        <f t="shared" si="2"/>
        <v>53</v>
      </c>
      <c r="F60" s="86">
        <f>COUNTIFS(I.1!$K$6:$K$446,I.2!B60)</f>
        <v>0</v>
      </c>
      <c r="G60" s="86">
        <f t="shared" si="3"/>
        <v>0</v>
      </c>
      <c r="I60" s="86">
        <f>COUNTIFS(I.1!$L$6:$L$446,I.2!B60)</f>
        <v>0</v>
      </c>
      <c r="J60" s="86">
        <f t="shared" si="4"/>
        <v>0</v>
      </c>
      <c r="L60" s="86">
        <f t="shared" si="0"/>
        <v>53</v>
      </c>
      <c r="AA60" s="82">
        <v>42790</v>
      </c>
      <c r="AB60" s="86">
        <f>COUNTIFS(I.1!$AF$6:$AF$446,I.2!AA60)</f>
        <v>0</v>
      </c>
      <c r="AC60" s="86">
        <f t="shared" si="5"/>
        <v>0</v>
      </c>
      <c r="AD60" s="86"/>
      <c r="AE60" s="86">
        <f>COUNTIFS(I.1!$AG$6:$AG$446,I.2!AA60)</f>
        <v>0</v>
      </c>
      <c r="AF60" s="86">
        <f t="shared" si="6"/>
        <v>0</v>
      </c>
      <c r="AG60" s="86"/>
      <c r="AH60" s="86">
        <f>COUNTIFS(I.1!$AH$6:$AH$446,I.2!AA60)</f>
        <v>0</v>
      </c>
      <c r="AI60" s="86">
        <f t="shared" si="7"/>
        <v>0</v>
      </c>
      <c r="AJ60" s="86"/>
      <c r="AK60" s="86">
        <f t="shared" si="1"/>
        <v>0</v>
      </c>
      <c r="AL60" s="113">
        <v>0</v>
      </c>
    </row>
    <row r="61" spans="2:38" x14ac:dyDescent="0.25">
      <c r="B61" s="82">
        <v>42791</v>
      </c>
      <c r="C61" s="86">
        <f>COUNTIFS(I.1!$J$6:$J$446,I.2!B61)</f>
        <v>0</v>
      </c>
      <c r="D61" s="86">
        <f t="shared" si="2"/>
        <v>53</v>
      </c>
      <c r="F61" s="86">
        <f>COUNTIFS(I.1!$K$6:$K$446,I.2!B61)</f>
        <v>0</v>
      </c>
      <c r="G61" s="86">
        <f t="shared" si="3"/>
        <v>0</v>
      </c>
      <c r="I61" s="86">
        <f>COUNTIFS(I.1!$L$6:$L$446,I.2!B61)</f>
        <v>0</v>
      </c>
      <c r="J61" s="86">
        <f t="shared" si="4"/>
        <v>0</v>
      </c>
      <c r="L61" s="86">
        <f t="shared" si="0"/>
        <v>53</v>
      </c>
      <c r="AA61" s="82">
        <v>42791</v>
      </c>
      <c r="AB61" s="86">
        <f>COUNTIFS(I.1!$AF$6:$AF$446,I.2!AA61)</f>
        <v>0</v>
      </c>
      <c r="AC61" s="86">
        <f t="shared" si="5"/>
        <v>0</v>
      </c>
      <c r="AD61" s="86"/>
      <c r="AE61" s="86">
        <f>COUNTIFS(I.1!$AG$6:$AG$446,I.2!AA61)</f>
        <v>0</v>
      </c>
      <c r="AF61" s="86">
        <f t="shared" si="6"/>
        <v>0</v>
      </c>
      <c r="AG61" s="86"/>
      <c r="AH61" s="86">
        <f>COUNTIFS(I.1!$AH$6:$AH$446,I.2!AA61)</f>
        <v>0</v>
      </c>
      <c r="AI61" s="86">
        <f t="shared" si="7"/>
        <v>0</v>
      </c>
      <c r="AJ61" s="86"/>
      <c r="AK61" s="86">
        <f t="shared" si="1"/>
        <v>0</v>
      </c>
      <c r="AL61" s="113">
        <v>0</v>
      </c>
    </row>
    <row r="62" spans="2:38" x14ac:dyDescent="0.25">
      <c r="B62" s="82">
        <v>42792</v>
      </c>
      <c r="C62" s="86">
        <f>COUNTIFS(I.1!$J$6:$J$446,I.2!B62)</f>
        <v>0</v>
      </c>
      <c r="D62" s="86">
        <f t="shared" si="2"/>
        <v>53</v>
      </c>
      <c r="F62" s="86">
        <f>COUNTIFS(I.1!$K$6:$K$446,I.2!B62)</f>
        <v>0</v>
      </c>
      <c r="G62" s="86">
        <f t="shared" si="3"/>
        <v>0</v>
      </c>
      <c r="I62" s="86">
        <f>COUNTIFS(I.1!$L$6:$L$446,I.2!B62)</f>
        <v>0</v>
      </c>
      <c r="J62" s="86">
        <f t="shared" si="4"/>
        <v>0</v>
      </c>
      <c r="L62" s="86">
        <f t="shared" si="0"/>
        <v>53</v>
      </c>
      <c r="AA62" s="82">
        <v>42792</v>
      </c>
      <c r="AB62" s="86">
        <f>COUNTIFS(I.1!$AF$6:$AF$446,I.2!AA62)</f>
        <v>0</v>
      </c>
      <c r="AC62" s="86">
        <f t="shared" si="5"/>
        <v>0</v>
      </c>
      <c r="AD62" s="86"/>
      <c r="AE62" s="86">
        <f>COUNTIFS(I.1!$AG$6:$AG$446,I.2!AA62)</f>
        <v>0</v>
      </c>
      <c r="AF62" s="86">
        <f t="shared" si="6"/>
        <v>0</v>
      </c>
      <c r="AG62" s="86"/>
      <c r="AH62" s="86">
        <f>COUNTIFS(I.1!$AH$6:$AH$446,I.2!AA62)</f>
        <v>0</v>
      </c>
      <c r="AI62" s="86">
        <f t="shared" si="7"/>
        <v>0</v>
      </c>
      <c r="AJ62" s="86"/>
      <c r="AK62" s="86">
        <f t="shared" si="1"/>
        <v>0</v>
      </c>
      <c r="AL62" s="113">
        <v>0</v>
      </c>
    </row>
    <row r="63" spans="2:38" x14ac:dyDescent="0.25">
      <c r="B63" s="82">
        <v>42793</v>
      </c>
      <c r="C63" s="86">
        <f>COUNTIFS(I.1!$J$6:$J$446,I.2!B63)</f>
        <v>0</v>
      </c>
      <c r="D63" s="86">
        <f t="shared" si="2"/>
        <v>53</v>
      </c>
      <c r="F63" s="86">
        <f>COUNTIFS(I.1!$K$6:$K$446,I.2!B63)</f>
        <v>0</v>
      </c>
      <c r="G63" s="86">
        <f t="shared" si="3"/>
        <v>0</v>
      </c>
      <c r="I63" s="86">
        <f>COUNTIFS(I.1!$L$6:$L$446,I.2!B63)</f>
        <v>0</v>
      </c>
      <c r="J63" s="86">
        <f t="shared" si="4"/>
        <v>0</v>
      </c>
      <c r="L63" s="86">
        <f t="shared" si="0"/>
        <v>53</v>
      </c>
      <c r="AA63" s="82">
        <v>42793</v>
      </c>
      <c r="AB63" s="86">
        <f>COUNTIFS(I.1!$AF$6:$AF$446,I.2!AA63)</f>
        <v>0</v>
      </c>
      <c r="AC63" s="86">
        <f t="shared" si="5"/>
        <v>0</v>
      </c>
      <c r="AD63" s="86"/>
      <c r="AE63" s="86">
        <f>COUNTIFS(I.1!$AG$6:$AG$446,I.2!AA63)</f>
        <v>0</v>
      </c>
      <c r="AF63" s="86">
        <f t="shared" si="6"/>
        <v>0</v>
      </c>
      <c r="AG63" s="86"/>
      <c r="AH63" s="86">
        <f>COUNTIFS(I.1!$AH$6:$AH$446,I.2!AA63)</f>
        <v>0</v>
      </c>
      <c r="AI63" s="86">
        <f t="shared" si="7"/>
        <v>0</v>
      </c>
      <c r="AJ63" s="86"/>
      <c r="AK63" s="86">
        <f t="shared" si="1"/>
        <v>0</v>
      </c>
      <c r="AL63" s="113">
        <v>0</v>
      </c>
    </row>
    <row r="64" spans="2:38" x14ac:dyDescent="0.25">
      <c r="B64" s="82">
        <v>42794</v>
      </c>
      <c r="C64" s="86">
        <f>COUNTIFS(I.1!$J$6:$J$446,I.2!B64)</f>
        <v>0</v>
      </c>
      <c r="D64" s="86">
        <f t="shared" si="2"/>
        <v>53</v>
      </c>
      <c r="F64" s="86">
        <f>COUNTIFS(I.1!$K$6:$K$446,I.2!B64)</f>
        <v>0</v>
      </c>
      <c r="G64" s="86">
        <f t="shared" si="3"/>
        <v>0</v>
      </c>
      <c r="I64" s="86">
        <f>COUNTIFS(I.1!$L$6:$L$446,I.2!B64)</f>
        <v>0</v>
      </c>
      <c r="J64" s="86">
        <f t="shared" si="4"/>
        <v>0</v>
      </c>
      <c r="L64" s="86">
        <f t="shared" si="0"/>
        <v>53</v>
      </c>
      <c r="AA64" s="82">
        <v>42794</v>
      </c>
      <c r="AB64" s="86">
        <f>COUNTIFS(I.1!$AF$6:$AF$446,I.2!AA64)</f>
        <v>0</v>
      </c>
      <c r="AC64" s="86">
        <f t="shared" si="5"/>
        <v>0</v>
      </c>
      <c r="AD64" s="86"/>
      <c r="AE64" s="86">
        <f>COUNTIFS(I.1!$AG$6:$AG$446,I.2!AA64)</f>
        <v>0</v>
      </c>
      <c r="AF64" s="86">
        <f t="shared" si="6"/>
        <v>0</v>
      </c>
      <c r="AG64" s="86"/>
      <c r="AH64" s="86">
        <f>COUNTIFS(I.1!$AH$6:$AH$446,I.2!AA64)</f>
        <v>0</v>
      </c>
      <c r="AI64" s="86">
        <f t="shared" si="7"/>
        <v>0</v>
      </c>
      <c r="AJ64" s="86"/>
      <c r="AK64" s="86">
        <f t="shared" si="1"/>
        <v>0</v>
      </c>
      <c r="AL64" s="113">
        <v>0</v>
      </c>
    </row>
    <row r="65" spans="2:38" x14ac:dyDescent="0.25">
      <c r="B65" s="82">
        <v>42795</v>
      </c>
      <c r="C65" s="86">
        <f>COUNTIFS(I.1!$J$6:$J$446,I.2!B65)</f>
        <v>0</v>
      </c>
      <c r="D65" s="86">
        <f t="shared" si="2"/>
        <v>53</v>
      </c>
      <c r="F65" s="86">
        <f>COUNTIFS(I.1!$K$6:$K$446,I.2!B65)</f>
        <v>0</v>
      </c>
      <c r="G65" s="86">
        <f t="shared" si="3"/>
        <v>0</v>
      </c>
      <c r="I65" s="86">
        <f>COUNTIFS(I.1!$L$6:$L$446,I.2!B65)</f>
        <v>0</v>
      </c>
      <c r="J65" s="86">
        <f t="shared" si="4"/>
        <v>0</v>
      </c>
      <c r="L65" s="86">
        <f t="shared" si="0"/>
        <v>53</v>
      </c>
      <c r="AA65" s="82">
        <v>42795</v>
      </c>
      <c r="AB65" s="86">
        <f>COUNTIFS(I.1!$AF$6:$AF$446,I.2!AA65)</f>
        <v>0</v>
      </c>
      <c r="AC65" s="86">
        <f t="shared" si="5"/>
        <v>0</v>
      </c>
      <c r="AD65" s="86"/>
      <c r="AE65" s="86">
        <f>COUNTIFS(I.1!$AG$6:$AG$446,I.2!AA65)</f>
        <v>0</v>
      </c>
      <c r="AF65" s="86">
        <f t="shared" si="6"/>
        <v>0</v>
      </c>
      <c r="AG65" s="86"/>
      <c r="AH65" s="86">
        <f>COUNTIFS(I.1!$AH$6:$AH$446,I.2!AA65)</f>
        <v>0</v>
      </c>
      <c r="AI65" s="86">
        <f t="shared" si="7"/>
        <v>0</v>
      </c>
      <c r="AJ65" s="86"/>
      <c r="AK65" s="86">
        <f t="shared" si="1"/>
        <v>0</v>
      </c>
      <c r="AL65" s="113">
        <v>0</v>
      </c>
    </row>
    <row r="66" spans="2:38" x14ac:dyDescent="0.25">
      <c r="B66" s="82">
        <v>42796</v>
      </c>
      <c r="C66" s="86">
        <f>COUNTIFS(I.1!$J$6:$J$446,I.2!B66)</f>
        <v>0</v>
      </c>
      <c r="D66" s="86">
        <f t="shared" si="2"/>
        <v>53</v>
      </c>
      <c r="F66" s="86">
        <f>COUNTIFS(I.1!$K$6:$K$446,I.2!B66)</f>
        <v>0</v>
      </c>
      <c r="G66" s="86">
        <f t="shared" si="3"/>
        <v>0</v>
      </c>
      <c r="I66" s="86">
        <f>COUNTIFS(I.1!$L$6:$L$446,I.2!B66)</f>
        <v>0</v>
      </c>
      <c r="J66" s="86">
        <f t="shared" si="4"/>
        <v>0</v>
      </c>
      <c r="L66" s="86">
        <f t="shared" si="0"/>
        <v>53</v>
      </c>
      <c r="AA66" s="82">
        <v>42796</v>
      </c>
      <c r="AB66" s="86">
        <f>COUNTIFS(I.1!$AF$6:$AF$446,I.2!AA66)</f>
        <v>0</v>
      </c>
      <c r="AC66" s="86">
        <f t="shared" si="5"/>
        <v>0</v>
      </c>
      <c r="AD66" s="86"/>
      <c r="AE66" s="86">
        <f>COUNTIFS(I.1!$AG$6:$AG$446,I.2!AA66)</f>
        <v>0</v>
      </c>
      <c r="AF66" s="86">
        <f t="shared" si="6"/>
        <v>0</v>
      </c>
      <c r="AG66" s="86"/>
      <c r="AH66" s="86">
        <f>COUNTIFS(I.1!$AH$6:$AH$446,I.2!AA66)</f>
        <v>0</v>
      </c>
      <c r="AI66" s="86">
        <f t="shared" si="7"/>
        <v>0</v>
      </c>
      <c r="AJ66" s="86"/>
      <c r="AK66" s="86">
        <f t="shared" si="1"/>
        <v>0</v>
      </c>
      <c r="AL66" s="113">
        <v>0</v>
      </c>
    </row>
    <row r="67" spans="2:38" x14ac:dyDescent="0.25">
      <c r="B67" s="82">
        <v>42797</v>
      </c>
      <c r="C67" s="86">
        <f>COUNTIFS(I.1!$J$6:$J$446,I.2!B67)</f>
        <v>0</v>
      </c>
      <c r="D67" s="86">
        <f t="shared" si="2"/>
        <v>53</v>
      </c>
      <c r="F67" s="86">
        <f>COUNTIFS(I.1!$K$6:$K$446,I.2!B67)</f>
        <v>0</v>
      </c>
      <c r="G67" s="86">
        <f t="shared" si="3"/>
        <v>0</v>
      </c>
      <c r="I67" s="86">
        <f>COUNTIFS(I.1!$L$6:$L$446,I.2!B67)</f>
        <v>0</v>
      </c>
      <c r="J67" s="86">
        <f t="shared" si="4"/>
        <v>0</v>
      </c>
      <c r="L67" s="86">
        <f t="shared" si="0"/>
        <v>53</v>
      </c>
      <c r="AA67" s="82">
        <v>42797</v>
      </c>
      <c r="AB67" s="86">
        <f>COUNTIFS(I.1!$AF$6:$AF$446,I.2!AA67)</f>
        <v>0</v>
      </c>
      <c r="AC67" s="86">
        <f t="shared" si="5"/>
        <v>0</v>
      </c>
      <c r="AD67" s="86"/>
      <c r="AE67" s="86">
        <f>COUNTIFS(I.1!$AG$6:$AG$446,I.2!AA67)</f>
        <v>0</v>
      </c>
      <c r="AF67" s="86">
        <f t="shared" si="6"/>
        <v>0</v>
      </c>
      <c r="AG67" s="86"/>
      <c r="AH67" s="86">
        <f>COUNTIFS(I.1!$AH$6:$AH$446,I.2!AA67)</f>
        <v>0</v>
      </c>
      <c r="AI67" s="86">
        <f t="shared" si="7"/>
        <v>0</v>
      </c>
      <c r="AJ67" s="86"/>
      <c r="AK67" s="86">
        <f t="shared" si="1"/>
        <v>0</v>
      </c>
      <c r="AL67" s="113">
        <v>0</v>
      </c>
    </row>
    <row r="68" spans="2:38" x14ac:dyDescent="0.25">
      <c r="B68" s="82">
        <v>42798</v>
      </c>
      <c r="C68" s="86">
        <f>COUNTIFS(I.1!$J$6:$J$446,I.2!B68)</f>
        <v>0</v>
      </c>
      <c r="D68" s="86">
        <f t="shared" si="2"/>
        <v>53</v>
      </c>
      <c r="F68" s="86">
        <f>COUNTIFS(I.1!$K$6:$K$446,I.2!B68)</f>
        <v>0</v>
      </c>
      <c r="G68" s="86">
        <f t="shared" si="3"/>
        <v>0</v>
      </c>
      <c r="I68" s="86">
        <f>COUNTIFS(I.1!$L$6:$L$446,I.2!B68)</f>
        <v>0</v>
      </c>
      <c r="J68" s="86">
        <f t="shared" si="4"/>
        <v>0</v>
      </c>
      <c r="L68" s="86">
        <f t="shared" si="0"/>
        <v>53</v>
      </c>
      <c r="AA68" s="82">
        <v>42798</v>
      </c>
      <c r="AB68" s="86">
        <f>COUNTIFS(I.1!$AF$6:$AF$446,I.2!AA68)</f>
        <v>0</v>
      </c>
      <c r="AC68" s="86">
        <f t="shared" si="5"/>
        <v>0</v>
      </c>
      <c r="AD68" s="86"/>
      <c r="AE68" s="86">
        <f>COUNTIFS(I.1!$AG$6:$AG$446,I.2!AA68)</f>
        <v>0</v>
      </c>
      <c r="AF68" s="86">
        <f t="shared" si="6"/>
        <v>0</v>
      </c>
      <c r="AG68" s="86"/>
      <c r="AH68" s="86">
        <f>COUNTIFS(I.1!$AH$6:$AH$446,I.2!AA68)</f>
        <v>0</v>
      </c>
      <c r="AI68" s="86">
        <f t="shared" si="7"/>
        <v>0</v>
      </c>
      <c r="AJ68" s="86"/>
      <c r="AK68" s="86">
        <f t="shared" si="1"/>
        <v>0</v>
      </c>
      <c r="AL68" s="113">
        <v>0</v>
      </c>
    </row>
    <row r="69" spans="2:38" x14ac:dyDescent="0.25">
      <c r="B69" s="82">
        <v>42799</v>
      </c>
      <c r="C69" s="86">
        <f>COUNTIFS(I.1!$J$6:$J$446,I.2!B69)</f>
        <v>0</v>
      </c>
      <c r="D69" s="86">
        <f t="shared" si="2"/>
        <v>53</v>
      </c>
      <c r="F69" s="86">
        <f>COUNTIFS(I.1!$K$6:$K$446,I.2!B69)</f>
        <v>0</v>
      </c>
      <c r="G69" s="86">
        <f t="shared" si="3"/>
        <v>0</v>
      </c>
      <c r="I69" s="86">
        <f>COUNTIFS(I.1!$L$6:$L$446,I.2!B69)</f>
        <v>0</v>
      </c>
      <c r="J69" s="86">
        <f t="shared" si="4"/>
        <v>0</v>
      </c>
      <c r="L69" s="86">
        <f t="shared" si="0"/>
        <v>53</v>
      </c>
      <c r="AA69" s="82">
        <v>42799</v>
      </c>
      <c r="AB69" s="86">
        <f>COUNTIFS(I.1!$AF$6:$AF$446,I.2!AA69)</f>
        <v>0</v>
      </c>
      <c r="AC69" s="86">
        <f t="shared" si="5"/>
        <v>0</v>
      </c>
      <c r="AD69" s="86"/>
      <c r="AE69" s="86">
        <f>COUNTIFS(I.1!$AG$6:$AG$446,I.2!AA69)</f>
        <v>0</v>
      </c>
      <c r="AF69" s="86">
        <f t="shared" si="6"/>
        <v>0</v>
      </c>
      <c r="AG69" s="86"/>
      <c r="AH69" s="86">
        <f>COUNTIFS(I.1!$AH$6:$AH$446,I.2!AA69)</f>
        <v>0</v>
      </c>
      <c r="AI69" s="86">
        <f t="shared" si="7"/>
        <v>0</v>
      </c>
      <c r="AJ69" s="86"/>
      <c r="AK69" s="86">
        <f t="shared" si="1"/>
        <v>0</v>
      </c>
      <c r="AL69" s="113">
        <v>0</v>
      </c>
    </row>
    <row r="70" spans="2:38" x14ac:dyDescent="0.25">
      <c r="B70" s="82">
        <v>42800</v>
      </c>
      <c r="C70" s="86">
        <f>COUNTIFS(I.1!$J$6:$J$446,I.2!B70)</f>
        <v>0</v>
      </c>
      <c r="D70" s="86">
        <f t="shared" si="2"/>
        <v>53</v>
      </c>
      <c r="F70" s="86">
        <f>COUNTIFS(I.1!$K$6:$K$446,I.2!B70)</f>
        <v>0</v>
      </c>
      <c r="G70" s="86">
        <f t="shared" si="3"/>
        <v>0</v>
      </c>
      <c r="I70" s="86">
        <f>COUNTIFS(I.1!$L$6:$L$446,I.2!B70)</f>
        <v>0</v>
      </c>
      <c r="J70" s="86">
        <f t="shared" si="4"/>
        <v>0</v>
      </c>
      <c r="L70" s="86">
        <f t="shared" si="0"/>
        <v>53</v>
      </c>
      <c r="AA70" s="82">
        <v>42800</v>
      </c>
      <c r="AB70" s="86">
        <f>COUNTIFS(I.1!$AF$6:$AF$446,I.2!AA70)</f>
        <v>0</v>
      </c>
      <c r="AC70" s="86">
        <f t="shared" si="5"/>
        <v>0</v>
      </c>
      <c r="AD70" s="86"/>
      <c r="AE70" s="86">
        <f>COUNTIFS(I.1!$AG$6:$AG$446,I.2!AA70)</f>
        <v>0</v>
      </c>
      <c r="AF70" s="86">
        <f t="shared" si="6"/>
        <v>0</v>
      </c>
      <c r="AG70" s="86"/>
      <c r="AH70" s="86">
        <f>COUNTIFS(I.1!$AH$6:$AH$446,I.2!AA70)</f>
        <v>0</v>
      </c>
      <c r="AI70" s="86">
        <f t="shared" si="7"/>
        <v>0</v>
      </c>
      <c r="AJ70" s="86"/>
      <c r="AK70" s="86">
        <f t="shared" si="1"/>
        <v>0</v>
      </c>
      <c r="AL70" s="113">
        <v>0</v>
      </c>
    </row>
    <row r="71" spans="2:38" x14ac:dyDescent="0.25">
      <c r="B71" s="82">
        <v>42801</v>
      </c>
      <c r="C71" s="86">
        <f>COUNTIFS(I.1!$J$6:$J$446,I.2!B71)</f>
        <v>0</v>
      </c>
      <c r="D71" s="86">
        <f t="shared" si="2"/>
        <v>53</v>
      </c>
      <c r="F71" s="86">
        <f>COUNTIFS(I.1!$K$6:$K$446,I.2!B71)</f>
        <v>0</v>
      </c>
      <c r="G71" s="86">
        <f t="shared" si="3"/>
        <v>0</v>
      </c>
      <c r="I71" s="86">
        <f>COUNTIFS(I.1!$L$6:$L$446,I.2!B71)</f>
        <v>0</v>
      </c>
      <c r="J71" s="86">
        <f t="shared" si="4"/>
        <v>0</v>
      </c>
      <c r="L71" s="86">
        <f t="shared" ref="L71:L134" si="8">D71-J71</f>
        <v>53</v>
      </c>
      <c r="AA71" s="82">
        <v>42801</v>
      </c>
      <c r="AB71" s="86">
        <f>COUNTIFS(I.1!$AF$6:$AF$446,I.2!AA71)</f>
        <v>0</v>
      </c>
      <c r="AC71" s="86">
        <f t="shared" si="5"/>
        <v>0</v>
      </c>
      <c r="AD71" s="86"/>
      <c r="AE71" s="86">
        <f>COUNTIFS(I.1!$AG$6:$AG$446,I.2!AA71)</f>
        <v>0</v>
      </c>
      <c r="AF71" s="86">
        <f t="shared" si="6"/>
        <v>0</v>
      </c>
      <c r="AG71" s="86"/>
      <c r="AH71" s="86">
        <f>COUNTIFS(I.1!$AH$6:$AH$446,I.2!AA71)</f>
        <v>0</v>
      </c>
      <c r="AI71" s="86">
        <f t="shared" si="7"/>
        <v>0</v>
      </c>
      <c r="AJ71" s="86"/>
      <c r="AK71" s="86">
        <f t="shared" ref="AK71:AK134" si="9">AC71-AI71</f>
        <v>0</v>
      </c>
      <c r="AL71" s="113">
        <v>0</v>
      </c>
    </row>
    <row r="72" spans="2:38" x14ac:dyDescent="0.25">
      <c r="B72" s="82">
        <v>42802</v>
      </c>
      <c r="C72" s="86">
        <f>COUNTIFS(I.1!$J$6:$J$446,I.2!B72)</f>
        <v>1</v>
      </c>
      <c r="D72" s="86">
        <f t="shared" ref="D72:D135" si="10">C72+D71</f>
        <v>54</v>
      </c>
      <c r="F72" s="86">
        <f>COUNTIFS(I.1!$K$6:$K$446,I.2!B72)</f>
        <v>0</v>
      </c>
      <c r="G72" s="86">
        <f t="shared" ref="G72:G135" si="11">F72+G71</f>
        <v>0</v>
      </c>
      <c r="I72" s="86">
        <f>COUNTIFS(I.1!$L$6:$L$446,I.2!B72)</f>
        <v>0</v>
      </c>
      <c r="J72" s="86">
        <f t="shared" ref="J72:J135" si="12">I72+J71</f>
        <v>0</v>
      </c>
      <c r="L72" s="86">
        <f t="shared" si="8"/>
        <v>54</v>
      </c>
      <c r="AA72" s="82">
        <v>42802</v>
      </c>
      <c r="AB72" s="86">
        <f>COUNTIFS(I.1!$AF$6:$AF$446,I.2!AA72)</f>
        <v>1</v>
      </c>
      <c r="AC72" s="86">
        <f t="shared" ref="AC72:AC135" si="13">AB72+AC71</f>
        <v>1</v>
      </c>
      <c r="AD72" s="86"/>
      <c r="AE72" s="86">
        <f>COUNTIFS(I.1!$AG$6:$AG$446,I.2!AA72)</f>
        <v>0</v>
      </c>
      <c r="AF72" s="86">
        <f t="shared" ref="AF72:AF135" si="14">AE72+AF71</f>
        <v>0</v>
      </c>
      <c r="AG72" s="86"/>
      <c r="AH72" s="86">
        <f>COUNTIFS(I.1!$AH$6:$AH$446,I.2!AA72)</f>
        <v>0</v>
      </c>
      <c r="AI72" s="86">
        <f t="shared" ref="AI72:AI135" si="15">AH72+AI71</f>
        <v>0</v>
      </c>
      <c r="AJ72" s="86"/>
      <c r="AK72" s="86">
        <f t="shared" si="9"/>
        <v>1</v>
      </c>
      <c r="AL72" s="113">
        <v>0</v>
      </c>
    </row>
    <row r="73" spans="2:38" x14ac:dyDescent="0.25">
      <c r="B73" s="82">
        <v>42803</v>
      </c>
      <c r="C73" s="86">
        <f>COUNTIFS(I.1!$J$6:$J$446,I.2!B73)</f>
        <v>0</v>
      </c>
      <c r="D73" s="86">
        <f t="shared" si="10"/>
        <v>54</v>
      </c>
      <c r="F73" s="86">
        <f>COUNTIFS(I.1!$K$6:$K$446,I.2!B73)</f>
        <v>0</v>
      </c>
      <c r="G73" s="86">
        <f t="shared" si="11"/>
        <v>0</v>
      </c>
      <c r="I73" s="86">
        <f>COUNTIFS(I.1!$L$6:$L$446,I.2!B73)</f>
        <v>0</v>
      </c>
      <c r="J73" s="86">
        <f t="shared" si="12"/>
        <v>0</v>
      </c>
      <c r="L73" s="86">
        <f t="shared" si="8"/>
        <v>54</v>
      </c>
      <c r="AA73" s="82">
        <v>42803</v>
      </c>
      <c r="AB73" s="86">
        <f>COUNTIFS(I.1!$AF$6:$AF$446,I.2!AA73)</f>
        <v>0</v>
      </c>
      <c r="AC73" s="86">
        <f t="shared" si="13"/>
        <v>1</v>
      </c>
      <c r="AD73" s="86"/>
      <c r="AE73" s="86">
        <f>COUNTIFS(I.1!$AG$6:$AG$446,I.2!AA73)</f>
        <v>0</v>
      </c>
      <c r="AF73" s="86">
        <f t="shared" si="14"/>
        <v>0</v>
      </c>
      <c r="AG73" s="86"/>
      <c r="AH73" s="86">
        <f>COUNTIFS(I.1!$AH$6:$AH$446,I.2!AA73)</f>
        <v>0</v>
      </c>
      <c r="AI73" s="86">
        <f t="shared" si="15"/>
        <v>0</v>
      </c>
      <c r="AJ73" s="86"/>
      <c r="AK73" s="86">
        <f t="shared" si="9"/>
        <v>1</v>
      </c>
      <c r="AL73" s="113">
        <v>0</v>
      </c>
    </row>
    <row r="74" spans="2:38" x14ac:dyDescent="0.25">
      <c r="B74" s="82">
        <v>42804</v>
      </c>
      <c r="C74" s="86">
        <f>COUNTIFS(I.1!$J$6:$J$446,I.2!B74)</f>
        <v>0</v>
      </c>
      <c r="D74" s="86">
        <f t="shared" si="10"/>
        <v>54</v>
      </c>
      <c r="F74" s="86">
        <f>COUNTIFS(I.1!$K$6:$K$446,I.2!B74)</f>
        <v>3</v>
      </c>
      <c r="G74" s="86">
        <f t="shared" si="11"/>
        <v>3</v>
      </c>
      <c r="I74" s="86">
        <f>COUNTIFS(I.1!$L$6:$L$446,I.2!B74)</f>
        <v>0</v>
      </c>
      <c r="J74" s="86">
        <f t="shared" si="12"/>
        <v>0</v>
      </c>
      <c r="L74" s="86">
        <f t="shared" si="8"/>
        <v>54</v>
      </c>
      <c r="AA74" s="82">
        <v>42804</v>
      </c>
      <c r="AB74" s="86">
        <f>COUNTIFS(I.1!$AF$6:$AF$446,I.2!AA74)</f>
        <v>0</v>
      </c>
      <c r="AC74" s="86">
        <f t="shared" si="13"/>
        <v>1</v>
      </c>
      <c r="AD74" s="86"/>
      <c r="AE74" s="86">
        <f>COUNTIFS(I.1!$AG$6:$AG$446,I.2!AA74)</f>
        <v>0</v>
      </c>
      <c r="AF74" s="86">
        <f t="shared" si="14"/>
        <v>0</v>
      </c>
      <c r="AG74" s="86"/>
      <c r="AH74" s="86">
        <f>COUNTIFS(I.1!$AH$6:$AH$446,I.2!AA74)</f>
        <v>0</v>
      </c>
      <c r="AI74" s="86">
        <f t="shared" si="15"/>
        <v>0</v>
      </c>
      <c r="AJ74" s="86"/>
      <c r="AK74" s="86">
        <f t="shared" si="9"/>
        <v>1</v>
      </c>
      <c r="AL74" s="113">
        <v>0</v>
      </c>
    </row>
    <row r="75" spans="2:38" x14ac:dyDescent="0.25">
      <c r="B75" s="82">
        <v>42805</v>
      </c>
      <c r="C75" s="86">
        <f>COUNTIFS(I.1!$J$6:$J$446,I.2!B75)</f>
        <v>0</v>
      </c>
      <c r="D75" s="86">
        <f t="shared" si="10"/>
        <v>54</v>
      </c>
      <c r="F75" s="86">
        <f>COUNTIFS(I.1!$K$6:$K$446,I.2!B75)</f>
        <v>0</v>
      </c>
      <c r="G75" s="86">
        <f t="shared" si="11"/>
        <v>3</v>
      </c>
      <c r="I75" s="86">
        <f>COUNTIFS(I.1!$L$6:$L$446,I.2!B75)</f>
        <v>0</v>
      </c>
      <c r="J75" s="86">
        <f t="shared" si="12"/>
        <v>0</v>
      </c>
      <c r="L75" s="86">
        <f t="shared" si="8"/>
        <v>54</v>
      </c>
      <c r="AA75" s="82">
        <v>42805</v>
      </c>
      <c r="AB75" s="86">
        <f>COUNTIFS(I.1!$AF$6:$AF$446,I.2!AA75)</f>
        <v>0</v>
      </c>
      <c r="AC75" s="86">
        <f t="shared" si="13"/>
        <v>1</v>
      </c>
      <c r="AD75" s="86"/>
      <c r="AE75" s="86">
        <f>COUNTIFS(I.1!$AG$6:$AG$446,I.2!AA75)</f>
        <v>0</v>
      </c>
      <c r="AF75" s="86">
        <f t="shared" si="14"/>
        <v>0</v>
      </c>
      <c r="AG75" s="86"/>
      <c r="AH75" s="86">
        <f>COUNTIFS(I.1!$AH$6:$AH$446,I.2!AA75)</f>
        <v>0</v>
      </c>
      <c r="AI75" s="86">
        <f t="shared" si="15"/>
        <v>0</v>
      </c>
      <c r="AJ75" s="86"/>
      <c r="AK75" s="86">
        <f t="shared" si="9"/>
        <v>1</v>
      </c>
      <c r="AL75" s="113">
        <v>0</v>
      </c>
    </row>
    <row r="76" spans="2:38" x14ac:dyDescent="0.25">
      <c r="B76" s="82">
        <v>42806</v>
      </c>
      <c r="C76" s="86">
        <f>COUNTIFS(I.1!$J$6:$J$446,I.2!B76)</f>
        <v>0</v>
      </c>
      <c r="D76" s="86">
        <f t="shared" si="10"/>
        <v>54</v>
      </c>
      <c r="F76" s="86">
        <f>COUNTIFS(I.1!$K$6:$K$446,I.2!B76)</f>
        <v>0</v>
      </c>
      <c r="G76" s="86">
        <f t="shared" si="11"/>
        <v>3</v>
      </c>
      <c r="I76" s="86">
        <f>COUNTIFS(I.1!$L$6:$L$446,I.2!B76)</f>
        <v>0</v>
      </c>
      <c r="J76" s="86">
        <f t="shared" si="12"/>
        <v>0</v>
      </c>
      <c r="L76" s="86">
        <f t="shared" si="8"/>
        <v>54</v>
      </c>
      <c r="AA76" s="82">
        <v>42806</v>
      </c>
      <c r="AB76" s="86">
        <f>COUNTIFS(I.1!$AF$6:$AF$446,I.2!AA76)</f>
        <v>0</v>
      </c>
      <c r="AC76" s="86">
        <f t="shared" si="13"/>
        <v>1</v>
      </c>
      <c r="AD76" s="86"/>
      <c r="AE76" s="86">
        <f>COUNTIFS(I.1!$AG$6:$AG$446,I.2!AA76)</f>
        <v>0</v>
      </c>
      <c r="AF76" s="86">
        <f t="shared" si="14"/>
        <v>0</v>
      </c>
      <c r="AG76" s="86"/>
      <c r="AH76" s="86">
        <f>COUNTIFS(I.1!$AH$6:$AH$446,I.2!AA76)</f>
        <v>0</v>
      </c>
      <c r="AI76" s="86">
        <f t="shared" si="15"/>
        <v>0</v>
      </c>
      <c r="AJ76" s="86"/>
      <c r="AK76" s="86">
        <f t="shared" si="9"/>
        <v>1</v>
      </c>
      <c r="AL76" s="113">
        <v>0</v>
      </c>
    </row>
    <row r="77" spans="2:38" x14ac:dyDescent="0.25">
      <c r="B77" s="82">
        <v>42807</v>
      </c>
      <c r="C77" s="86">
        <f>COUNTIFS(I.1!$J$6:$J$446,I.2!B77)</f>
        <v>0</v>
      </c>
      <c r="D77" s="86">
        <f t="shared" si="10"/>
        <v>54</v>
      </c>
      <c r="F77" s="86">
        <f>COUNTIFS(I.1!$K$6:$K$446,I.2!B77)</f>
        <v>0</v>
      </c>
      <c r="G77" s="86">
        <f t="shared" si="11"/>
        <v>3</v>
      </c>
      <c r="I77" s="86">
        <f>COUNTIFS(I.1!$L$6:$L$446,I.2!B77)</f>
        <v>0</v>
      </c>
      <c r="J77" s="86">
        <f t="shared" si="12"/>
        <v>0</v>
      </c>
      <c r="L77" s="86">
        <f t="shared" si="8"/>
        <v>54</v>
      </c>
      <c r="AA77" s="82">
        <v>42807</v>
      </c>
      <c r="AB77" s="86">
        <f>COUNTIFS(I.1!$AF$6:$AF$446,I.2!AA77)</f>
        <v>0</v>
      </c>
      <c r="AC77" s="86">
        <f t="shared" si="13"/>
        <v>1</v>
      </c>
      <c r="AD77" s="86"/>
      <c r="AE77" s="86">
        <f>COUNTIFS(I.1!$AG$6:$AG$446,I.2!AA77)</f>
        <v>0</v>
      </c>
      <c r="AF77" s="86">
        <f t="shared" si="14"/>
        <v>0</v>
      </c>
      <c r="AG77" s="86"/>
      <c r="AH77" s="86">
        <f>COUNTIFS(I.1!$AH$6:$AH$446,I.2!AA77)</f>
        <v>0</v>
      </c>
      <c r="AI77" s="86">
        <f t="shared" si="15"/>
        <v>0</v>
      </c>
      <c r="AJ77" s="86"/>
      <c r="AK77" s="86">
        <f t="shared" si="9"/>
        <v>1</v>
      </c>
      <c r="AL77" s="113">
        <v>0</v>
      </c>
    </row>
    <row r="78" spans="2:38" x14ac:dyDescent="0.25">
      <c r="B78" s="82">
        <v>42808</v>
      </c>
      <c r="C78" s="86">
        <f>COUNTIFS(I.1!$J$6:$J$446,I.2!B78)</f>
        <v>0</v>
      </c>
      <c r="D78" s="86">
        <f t="shared" si="10"/>
        <v>54</v>
      </c>
      <c r="F78" s="86">
        <f>COUNTIFS(I.1!$K$6:$K$446,I.2!B78)</f>
        <v>0</v>
      </c>
      <c r="G78" s="86">
        <f t="shared" si="11"/>
        <v>3</v>
      </c>
      <c r="I78" s="86">
        <f>COUNTIFS(I.1!$L$6:$L$446,I.2!B78)</f>
        <v>0</v>
      </c>
      <c r="J78" s="86">
        <f t="shared" si="12"/>
        <v>0</v>
      </c>
      <c r="L78" s="86">
        <f t="shared" si="8"/>
        <v>54</v>
      </c>
      <c r="AA78" s="82">
        <v>42808</v>
      </c>
      <c r="AB78" s="86">
        <f>COUNTIFS(I.1!$AF$6:$AF$446,I.2!AA78)</f>
        <v>0</v>
      </c>
      <c r="AC78" s="86">
        <f t="shared" si="13"/>
        <v>1</v>
      </c>
      <c r="AD78" s="86"/>
      <c r="AE78" s="86">
        <f>COUNTIFS(I.1!$AG$6:$AG$446,I.2!AA78)</f>
        <v>0</v>
      </c>
      <c r="AF78" s="86">
        <f t="shared" si="14"/>
        <v>0</v>
      </c>
      <c r="AG78" s="86"/>
      <c r="AH78" s="86">
        <f>COUNTIFS(I.1!$AH$6:$AH$446,I.2!AA78)</f>
        <v>0</v>
      </c>
      <c r="AI78" s="86">
        <f t="shared" si="15"/>
        <v>0</v>
      </c>
      <c r="AJ78" s="86"/>
      <c r="AK78" s="86">
        <f t="shared" si="9"/>
        <v>1</v>
      </c>
      <c r="AL78" s="113">
        <v>0</v>
      </c>
    </row>
    <row r="79" spans="2:38" x14ac:dyDescent="0.25">
      <c r="B79" s="82">
        <v>42809</v>
      </c>
      <c r="C79" s="86">
        <f>COUNTIFS(I.1!$J$6:$J$446,I.2!B79)</f>
        <v>0</v>
      </c>
      <c r="D79" s="86">
        <f t="shared" si="10"/>
        <v>54</v>
      </c>
      <c r="F79" s="86">
        <f>COUNTIFS(I.1!$K$6:$K$446,I.2!B79)</f>
        <v>0</v>
      </c>
      <c r="G79" s="86">
        <f t="shared" si="11"/>
        <v>3</v>
      </c>
      <c r="I79" s="86">
        <f>COUNTIFS(I.1!$L$6:$L$446,I.2!B79)</f>
        <v>0</v>
      </c>
      <c r="J79" s="86">
        <f t="shared" si="12"/>
        <v>0</v>
      </c>
      <c r="L79" s="86">
        <f t="shared" si="8"/>
        <v>54</v>
      </c>
      <c r="AA79" s="82">
        <v>42809</v>
      </c>
      <c r="AB79" s="86">
        <f>COUNTIFS(I.1!$AF$6:$AF$446,I.2!AA79)</f>
        <v>0</v>
      </c>
      <c r="AC79" s="86">
        <f t="shared" si="13"/>
        <v>1</v>
      </c>
      <c r="AD79" s="86"/>
      <c r="AE79" s="86">
        <f>COUNTIFS(I.1!$AG$6:$AG$446,I.2!AA79)</f>
        <v>0</v>
      </c>
      <c r="AF79" s="86">
        <f t="shared" si="14"/>
        <v>0</v>
      </c>
      <c r="AG79" s="86"/>
      <c r="AH79" s="86">
        <f>COUNTIFS(I.1!$AH$6:$AH$446,I.2!AA79)</f>
        <v>0</v>
      </c>
      <c r="AI79" s="86">
        <f t="shared" si="15"/>
        <v>0</v>
      </c>
      <c r="AJ79" s="86"/>
      <c r="AK79" s="86">
        <f t="shared" si="9"/>
        <v>1</v>
      </c>
      <c r="AL79" s="113">
        <v>0</v>
      </c>
    </row>
    <row r="80" spans="2:38" x14ac:dyDescent="0.25">
      <c r="B80" s="82">
        <v>42810</v>
      </c>
      <c r="C80" s="86">
        <f>COUNTIFS(I.1!$J$6:$J$446,I.2!B80)</f>
        <v>0</v>
      </c>
      <c r="D80" s="86">
        <f t="shared" si="10"/>
        <v>54</v>
      </c>
      <c r="F80" s="86">
        <f>COUNTIFS(I.1!$K$6:$K$446,I.2!B80)</f>
        <v>0</v>
      </c>
      <c r="G80" s="86">
        <f t="shared" si="11"/>
        <v>3</v>
      </c>
      <c r="I80" s="86">
        <f>COUNTIFS(I.1!$L$6:$L$446,I.2!B80)</f>
        <v>0</v>
      </c>
      <c r="J80" s="86">
        <f t="shared" si="12"/>
        <v>0</v>
      </c>
      <c r="L80" s="86">
        <f t="shared" si="8"/>
        <v>54</v>
      </c>
      <c r="AA80" s="82">
        <v>42810</v>
      </c>
      <c r="AB80" s="86">
        <f>COUNTIFS(I.1!$AF$6:$AF$446,I.2!AA80)</f>
        <v>0</v>
      </c>
      <c r="AC80" s="86">
        <f t="shared" si="13"/>
        <v>1</v>
      </c>
      <c r="AD80" s="86"/>
      <c r="AE80" s="86">
        <f>COUNTIFS(I.1!$AG$6:$AG$446,I.2!AA80)</f>
        <v>0</v>
      </c>
      <c r="AF80" s="86">
        <f t="shared" si="14"/>
        <v>0</v>
      </c>
      <c r="AG80" s="86"/>
      <c r="AH80" s="86">
        <f>COUNTIFS(I.1!$AH$6:$AH$446,I.2!AA80)</f>
        <v>0</v>
      </c>
      <c r="AI80" s="86">
        <f t="shared" si="15"/>
        <v>0</v>
      </c>
      <c r="AJ80" s="86"/>
      <c r="AK80" s="86">
        <f t="shared" si="9"/>
        <v>1</v>
      </c>
      <c r="AL80" s="113">
        <v>0</v>
      </c>
    </row>
    <row r="81" spans="2:38" x14ac:dyDescent="0.25">
      <c r="B81" s="82">
        <v>42811</v>
      </c>
      <c r="C81" s="86">
        <f>COUNTIFS(I.1!$J$6:$J$446,I.2!B81)</f>
        <v>0</v>
      </c>
      <c r="D81" s="86">
        <f t="shared" si="10"/>
        <v>54</v>
      </c>
      <c r="F81" s="86">
        <f>COUNTIFS(I.1!$K$6:$K$446,I.2!B81)</f>
        <v>0</v>
      </c>
      <c r="G81" s="86">
        <f t="shared" si="11"/>
        <v>3</v>
      </c>
      <c r="I81" s="86">
        <f>COUNTIFS(I.1!$L$6:$L$446,I.2!B81)</f>
        <v>0</v>
      </c>
      <c r="J81" s="86">
        <f t="shared" si="12"/>
        <v>0</v>
      </c>
      <c r="L81" s="86">
        <f t="shared" si="8"/>
        <v>54</v>
      </c>
      <c r="AA81" s="82">
        <v>42811</v>
      </c>
      <c r="AB81" s="86">
        <f>COUNTIFS(I.1!$AF$6:$AF$446,I.2!AA81)</f>
        <v>0</v>
      </c>
      <c r="AC81" s="86">
        <f t="shared" si="13"/>
        <v>1</v>
      </c>
      <c r="AD81" s="86"/>
      <c r="AE81" s="86">
        <f>COUNTIFS(I.1!$AG$6:$AG$446,I.2!AA81)</f>
        <v>0</v>
      </c>
      <c r="AF81" s="86">
        <f t="shared" si="14"/>
        <v>0</v>
      </c>
      <c r="AG81" s="86"/>
      <c r="AH81" s="86">
        <f>COUNTIFS(I.1!$AH$6:$AH$446,I.2!AA81)</f>
        <v>0</v>
      </c>
      <c r="AI81" s="86">
        <f t="shared" si="15"/>
        <v>0</v>
      </c>
      <c r="AJ81" s="86"/>
      <c r="AK81" s="86">
        <f t="shared" si="9"/>
        <v>1</v>
      </c>
      <c r="AL81" s="113">
        <v>0</v>
      </c>
    </row>
    <row r="82" spans="2:38" x14ac:dyDescent="0.25">
      <c r="B82" s="82">
        <v>42812</v>
      </c>
      <c r="C82" s="86">
        <f>COUNTIFS(I.1!$J$6:$J$446,I.2!B82)</f>
        <v>0</v>
      </c>
      <c r="D82" s="86">
        <f t="shared" si="10"/>
        <v>54</v>
      </c>
      <c r="F82" s="86">
        <f>COUNTIFS(I.1!$K$6:$K$446,I.2!B82)</f>
        <v>0</v>
      </c>
      <c r="G82" s="86">
        <f t="shared" si="11"/>
        <v>3</v>
      </c>
      <c r="I82" s="86">
        <f>COUNTIFS(I.1!$L$6:$L$446,I.2!B82)</f>
        <v>0</v>
      </c>
      <c r="J82" s="86">
        <f t="shared" si="12"/>
        <v>0</v>
      </c>
      <c r="L82" s="86">
        <f t="shared" si="8"/>
        <v>54</v>
      </c>
      <c r="AA82" s="82">
        <v>42812</v>
      </c>
      <c r="AB82" s="86">
        <f>COUNTIFS(I.1!$AF$6:$AF$446,I.2!AA82)</f>
        <v>0</v>
      </c>
      <c r="AC82" s="86">
        <f t="shared" si="13"/>
        <v>1</v>
      </c>
      <c r="AD82" s="86"/>
      <c r="AE82" s="86">
        <f>COUNTIFS(I.1!$AG$6:$AG$446,I.2!AA82)</f>
        <v>0</v>
      </c>
      <c r="AF82" s="86">
        <f t="shared" si="14"/>
        <v>0</v>
      </c>
      <c r="AG82" s="86"/>
      <c r="AH82" s="86">
        <f>COUNTIFS(I.1!$AH$6:$AH$446,I.2!AA82)</f>
        <v>0</v>
      </c>
      <c r="AI82" s="86">
        <f t="shared" si="15"/>
        <v>0</v>
      </c>
      <c r="AJ82" s="86"/>
      <c r="AK82" s="86">
        <f t="shared" si="9"/>
        <v>1</v>
      </c>
      <c r="AL82" s="113">
        <v>0</v>
      </c>
    </row>
    <row r="83" spans="2:38" x14ac:dyDescent="0.25">
      <c r="B83" s="82">
        <v>42813</v>
      </c>
      <c r="C83" s="86">
        <f>COUNTIFS(I.1!$J$6:$J$446,I.2!B83)</f>
        <v>0</v>
      </c>
      <c r="D83" s="86">
        <f t="shared" si="10"/>
        <v>54</v>
      </c>
      <c r="F83" s="86">
        <f>COUNTIFS(I.1!$K$6:$K$446,I.2!B83)</f>
        <v>0</v>
      </c>
      <c r="G83" s="86">
        <f t="shared" si="11"/>
        <v>3</v>
      </c>
      <c r="I83" s="86">
        <f>COUNTIFS(I.1!$L$6:$L$446,I.2!B83)</f>
        <v>0</v>
      </c>
      <c r="J83" s="86">
        <f t="shared" si="12"/>
        <v>0</v>
      </c>
      <c r="L83" s="86">
        <f t="shared" si="8"/>
        <v>54</v>
      </c>
      <c r="AA83" s="82">
        <v>42813</v>
      </c>
      <c r="AB83" s="86">
        <f>COUNTIFS(I.1!$AF$6:$AF$446,I.2!AA83)</f>
        <v>0</v>
      </c>
      <c r="AC83" s="86">
        <f t="shared" si="13"/>
        <v>1</v>
      </c>
      <c r="AD83" s="86"/>
      <c r="AE83" s="86">
        <f>COUNTIFS(I.1!$AG$6:$AG$446,I.2!AA83)</f>
        <v>0</v>
      </c>
      <c r="AF83" s="86">
        <f t="shared" si="14"/>
        <v>0</v>
      </c>
      <c r="AG83" s="86"/>
      <c r="AH83" s="86">
        <f>COUNTIFS(I.1!$AH$6:$AH$446,I.2!AA83)</f>
        <v>0</v>
      </c>
      <c r="AI83" s="86">
        <f t="shared" si="15"/>
        <v>0</v>
      </c>
      <c r="AJ83" s="86"/>
      <c r="AK83" s="86">
        <f t="shared" si="9"/>
        <v>1</v>
      </c>
      <c r="AL83" s="113">
        <v>0</v>
      </c>
    </row>
    <row r="84" spans="2:38" x14ac:dyDescent="0.25">
      <c r="B84" s="82">
        <v>42814</v>
      </c>
      <c r="C84" s="86">
        <f>COUNTIFS(I.1!$J$6:$J$446,I.2!B84)</f>
        <v>0</v>
      </c>
      <c r="D84" s="86">
        <f t="shared" si="10"/>
        <v>54</v>
      </c>
      <c r="F84" s="86">
        <f>COUNTIFS(I.1!$K$6:$K$446,I.2!B84)</f>
        <v>3</v>
      </c>
      <c r="G84" s="86">
        <f t="shared" si="11"/>
        <v>6</v>
      </c>
      <c r="I84" s="86">
        <f>COUNTIFS(I.1!$L$6:$L$446,I.2!B84)</f>
        <v>0</v>
      </c>
      <c r="J84" s="86">
        <f t="shared" si="12"/>
        <v>0</v>
      </c>
      <c r="L84" s="86">
        <f t="shared" si="8"/>
        <v>54</v>
      </c>
      <c r="AA84" s="82">
        <v>42814</v>
      </c>
      <c r="AB84" s="86">
        <f>COUNTIFS(I.1!$AF$6:$AF$446,I.2!AA84)</f>
        <v>0</v>
      </c>
      <c r="AC84" s="86">
        <f t="shared" si="13"/>
        <v>1</v>
      </c>
      <c r="AD84" s="86"/>
      <c r="AE84" s="86">
        <f>COUNTIFS(I.1!$AG$6:$AG$446,I.2!AA84)</f>
        <v>0</v>
      </c>
      <c r="AF84" s="86">
        <f t="shared" si="14"/>
        <v>0</v>
      </c>
      <c r="AG84" s="86"/>
      <c r="AH84" s="86">
        <f>COUNTIFS(I.1!$AH$6:$AH$446,I.2!AA84)</f>
        <v>0</v>
      </c>
      <c r="AI84" s="86">
        <f t="shared" si="15"/>
        <v>0</v>
      </c>
      <c r="AJ84" s="86"/>
      <c r="AK84" s="86">
        <f t="shared" si="9"/>
        <v>1</v>
      </c>
      <c r="AL84" s="113">
        <v>0</v>
      </c>
    </row>
    <row r="85" spans="2:38" x14ac:dyDescent="0.25">
      <c r="B85" s="82">
        <v>42815</v>
      </c>
      <c r="C85" s="86">
        <f>COUNTIFS(I.1!$J$6:$J$446,I.2!B85)</f>
        <v>0</v>
      </c>
      <c r="D85" s="86">
        <f t="shared" si="10"/>
        <v>54</v>
      </c>
      <c r="F85" s="86">
        <f>COUNTIFS(I.1!$K$6:$K$446,I.2!B85)</f>
        <v>0</v>
      </c>
      <c r="G85" s="86">
        <f t="shared" si="11"/>
        <v>6</v>
      </c>
      <c r="I85" s="86">
        <f>COUNTIFS(I.1!$L$6:$L$446,I.2!B85)</f>
        <v>0</v>
      </c>
      <c r="J85" s="86">
        <f t="shared" si="12"/>
        <v>0</v>
      </c>
      <c r="L85" s="86">
        <f t="shared" si="8"/>
        <v>54</v>
      </c>
      <c r="AA85" s="82">
        <v>42815</v>
      </c>
      <c r="AB85" s="86">
        <f>COUNTIFS(I.1!$AF$6:$AF$446,I.2!AA85)</f>
        <v>0</v>
      </c>
      <c r="AC85" s="86">
        <f t="shared" si="13"/>
        <v>1</v>
      </c>
      <c r="AD85" s="86"/>
      <c r="AE85" s="86">
        <f>COUNTIFS(I.1!$AG$6:$AG$446,I.2!AA85)</f>
        <v>0</v>
      </c>
      <c r="AF85" s="86">
        <f t="shared" si="14"/>
        <v>0</v>
      </c>
      <c r="AG85" s="86"/>
      <c r="AH85" s="86">
        <f>COUNTIFS(I.1!$AH$6:$AH$446,I.2!AA85)</f>
        <v>0</v>
      </c>
      <c r="AI85" s="86">
        <f t="shared" si="15"/>
        <v>0</v>
      </c>
      <c r="AJ85" s="86"/>
      <c r="AK85" s="86">
        <f t="shared" si="9"/>
        <v>1</v>
      </c>
      <c r="AL85" s="113">
        <v>0</v>
      </c>
    </row>
    <row r="86" spans="2:38" x14ac:dyDescent="0.25">
      <c r="B86" s="82">
        <v>42816</v>
      </c>
      <c r="C86" s="86">
        <f>COUNTIFS(I.1!$J$6:$J$446,I.2!B86)</f>
        <v>0</v>
      </c>
      <c r="D86" s="86">
        <f t="shared" si="10"/>
        <v>54</v>
      </c>
      <c r="F86" s="86">
        <f>COUNTIFS(I.1!$K$6:$K$446,I.2!B86)</f>
        <v>1</v>
      </c>
      <c r="G86" s="86">
        <f t="shared" si="11"/>
        <v>7</v>
      </c>
      <c r="I86" s="86">
        <f>COUNTIFS(I.1!$L$6:$L$446,I.2!B86)</f>
        <v>0</v>
      </c>
      <c r="J86" s="86">
        <f t="shared" si="12"/>
        <v>0</v>
      </c>
      <c r="L86" s="86">
        <f t="shared" si="8"/>
        <v>54</v>
      </c>
      <c r="AA86" s="82">
        <v>42816</v>
      </c>
      <c r="AB86" s="86">
        <f>COUNTIFS(I.1!$AF$6:$AF$446,I.2!AA86)</f>
        <v>0</v>
      </c>
      <c r="AC86" s="86">
        <f t="shared" si="13"/>
        <v>1</v>
      </c>
      <c r="AD86" s="86"/>
      <c r="AE86" s="86">
        <f>COUNTIFS(I.1!$AG$6:$AG$446,I.2!AA86)</f>
        <v>0</v>
      </c>
      <c r="AF86" s="86">
        <f t="shared" si="14"/>
        <v>0</v>
      </c>
      <c r="AG86" s="86"/>
      <c r="AH86" s="86">
        <f>COUNTIFS(I.1!$AH$6:$AH$446,I.2!AA86)</f>
        <v>0</v>
      </c>
      <c r="AI86" s="86">
        <f t="shared" si="15"/>
        <v>0</v>
      </c>
      <c r="AJ86" s="86"/>
      <c r="AK86" s="86">
        <f t="shared" si="9"/>
        <v>1</v>
      </c>
      <c r="AL86" s="113">
        <v>0</v>
      </c>
    </row>
    <row r="87" spans="2:38" x14ac:dyDescent="0.25">
      <c r="B87" s="82">
        <v>42817</v>
      </c>
      <c r="C87" s="86">
        <f>COUNTIFS(I.1!$J$6:$J$446,I.2!B87)</f>
        <v>0</v>
      </c>
      <c r="D87" s="86">
        <f t="shared" si="10"/>
        <v>54</v>
      </c>
      <c r="F87" s="86">
        <f>COUNTIFS(I.1!$K$6:$K$446,I.2!B87)</f>
        <v>0</v>
      </c>
      <c r="G87" s="86">
        <f t="shared" si="11"/>
        <v>7</v>
      </c>
      <c r="I87" s="86">
        <f>COUNTIFS(I.1!$L$6:$L$446,I.2!B87)</f>
        <v>0</v>
      </c>
      <c r="J87" s="86">
        <f t="shared" si="12"/>
        <v>0</v>
      </c>
      <c r="L87" s="86">
        <f t="shared" si="8"/>
        <v>54</v>
      </c>
      <c r="AA87" s="82">
        <v>42817</v>
      </c>
      <c r="AB87" s="86">
        <f>COUNTIFS(I.1!$AF$6:$AF$446,I.2!AA87)</f>
        <v>0</v>
      </c>
      <c r="AC87" s="86">
        <f t="shared" si="13"/>
        <v>1</v>
      </c>
      <c r="AD87" s="86"/>
      <c r="AE87" s="86">
        <f>COUNTIFS(I.1!$AG$6:$AG$446,I.2!AA87)</f>
        <v>0</v>
      </c>
      <c r="AF87" s="86">
        <f t="shared" si="14"/>
        <v>0</v>
      </c>
      <c r="AG87" s="86"/>
      <c r="AH87" s="86">
        <f>COUNTIFS(I.1!$AH$6:$AH$446,I.2!AA87)</f>
        <v>0</v>
      </c>
      <c r="AI87" s="86">
        <f t="shared" si="15"/>
        <v>0</v>
      </c>
      <c r="AJ87" s="86"/>
      <c r="AK87" s="86">
        <f t="shared" si="9"/>
        <v>1</v>
      </c>
      <c r="AL87" s="113">
        <v>0</v>
      </c>
    </row>
    <row r="88" spans="2:38" x14ac:dyDescent="0.25">
      <c r="B88" s="82">
        <v>42818</v>
      </c>
      <c r="C88" s="86">
        <f>COUNTIFS(I.1!$J$6:$J$446,I.2!B88)</f>
        <v>0</v>
      </c>
      <c r="D88" s="86">
        <f t="shared" si="10"/>
        <v>54</v>
      </c>
      <c r="F88" s="86">
        <f>COUNTIFS(I.1!$K$6:$K$446,I.2!B88)</f>
        <v>4</v>
      </c>
      <c r="G88" s="86">
        <f t="shared" si="11"/>
        <v>11</v>
      </c>
      <c r="I88" s="86">
        <f>COUNTIFS(I.1!$L$6:$L$446,I.2!B88)</f>
        <v>0</v>
      </c>
      <c r="J88" s="86">
        <f t="shared" si="12"/>
        <v>0</v>
      </c>
      <c r="L88" s="86">
        <f t="shared" si="8"/>
        <v>54</v>
      </c>
      <c r="AA88" s="82">
        <v>42818</v>
      </c>
      <c r="AB88" s="86">
        <f>COUNTIFS(I.1!$AF$6:$AF$446,I.2!AA88)</f>
        <v>0</v>
      </c>
      <c r="AC88" s="86">
        <f t="shared" si="13"/>
        <v>1</v>
      </c>
      <c r="AD88" s="86"/>
      <c r="AE88" s="86">
        <f>COUNTIFS(I.1!$AG$6:$AG$446,I.2!AA88)</f>
        <v>0</v>
      </c>
      <c r="AF88" s="86">
        <f t="shared" si="14"/>
        <v>0</v>
      </c>
      <c r="AG88" s="86"/>
      <c r="AH88" s="86">
        <f>COUNTIFS(I.1!$AH$6:$AH$446,I.2!AA88)</f>
        <v>0</v>
      </c>
      <c r="AI88" s="86">
        <f t="shared" si="15"/>
        <v>0</v>
      </c>
      <c r="AJ88" s="86"/>
      <c r="AK88" s="86">
        <f t="shared" si="9"/>
        <v>1</v>
      </c>
      <c r="AL88" s="113">
        <v>0</v>
      </c>
    </row>
    <row r="89" spans="2:38" x14ac:dyDescent="0.25">
      <c r="B89" s="82">
        <v>42819</v>
      </c>
      <c r="C89" s="86">
        <f>COUNTIFS(I.1!$J$6:$J$446,I.2!B89)</f>
        <v>0</v>
      </c>
      <c r="D89" s="86">
        <f t="shared" si="10"/>
        <v>54</v>
      </c>
      <c r="F89" s="86">
        <f>COUNTIFS(I.1!$K$6:$K$446,I.2!B89)</f>
        <v>0</v>
      </c>
      <c r="G89" s="86">
        <f t="shared" si="11"/>
        <v>11</v>
      </c>
      <c r="I89" s="86">
        <f>COUNTIFS(I.1!$L$6:$L$446,I.2!B89)</f>
        <v>0</v>
      </c>
      <c r="J89" s="86">
        <f t="shared" si="12"/>
        <v>0</v>
      </c>
      <c r="L89" s="86">
        <f t="shared" si="8"/>
        <v>54</v>
      </c>
      <c r="AA89" s="82">
        <v>42819</v>
      </c>
      <c r="AB89" s="86">
        <f>COUNTIFS(I.1!$AF$6:$AF$446,I.2!AA89)</f>
        <v>0</v>
      </c>
      <c r="AC89" s="86">
        <f t="shared" si="13"/>
        <v>1</v>
      </c>
      <c r="AD89" s="86"/>
      <c r="AE89" s="86">
        <f>COUNTIFS(I.1!$AG$6:$AG$446,I.2!AA89)</f>
        <v>0</v>
      </c>
      <c r="AF89" s="86">
        <f t="shared" si="14"/>
        <v>0</v>
      </c>
      <c r="AG89" s="86"/>
      <c r="AH89" s="86">
        <f>COUNTIFS(I.1!$AH$6:$AH$446,I.2!AA89)</f>
        <v>0</v>
      </c>
      <c r="AI89" s="86">
        <f t="shared" si="15"/>
        <v>0</v>
      </c>
      <c r="AJ89" s="86"/>
      <c r="AK89" s="86">
        <f t="shared" si="9"/>
        <v>1</v>
      </c>
      <c r="AL89" s="113">
        <v>0</v>
      </c>
    </row>
    <row r="90" spans="2:38" x14ac:dyDescent="0.25">
      <c r="B90" s="82">
        <v>42820</v>
      </c>
      <c r="C90" s="86">
        <f>COUNTIFS(I.1!$J$6:$J$446,I.2!B90)</f>
        <v>0</v>
      </c>
      <c r="D90" s="86">
        <f t="shared" si="10"/>
        <v>54</v>
      </c>
      <c r="F90" s="86">
        <f>COUNTIFS(I.1!$K$6:$K$446,I.2!B90)</f>
        <v>0</v>
      </c>
      <c r="G90" s="86">
        <f t="shared" si="11"/>
        <v>11</v>
      </c>
      <c r="I90" s="86">
        <f>COUNTIFS(I.1!$L$6:$L$446,I.2!B90)</f>
        <v>0</v>
      </c>
      <c r="J90" s="86">
        <f t="shared" si="12"/>
        <v>0</v>
      </c>
      <c r="L90" s="86">
        <f t="shared" si="8"/>
        <v>54</v>
      </c>
      <c r="AA90" s="82">
        <v>42820</v>
      </c>
      <c r="AB90" s="86">
        <f>COUNTIFS(I.1!$AF$6:$AF$446,I.2!AA90)</f>
        <v>0</v>
      </c>
      <c r="AC90" s="86">
        <f t="shared" si="13"/>
        <v>1</v>
      </c>
      <c r="AD90" s="86"/>
      <c r="AE90" s="86">
        <f>COUNTIFS(I.1!$AG$6:$AG$446,I.2!AA90)</f>
        <v>0</v>
      </c>
      <c r="AF90" s="86">
        <f t="shared" si="14"/>
        <v>0</v>
      </c>
      <c r="AG90" s="86"/>
      <c r="AH90" s="86">
        <f>COUNTIFS(I.1!$AH$6:$AH$446,I.2!AA90)</f>
        <v>0</v>
      </c>
      <c r="AI90" s="86">
        <f t="shared" si="15"/>
        <v>0</v>
      </c>
      <c r="AJ90" s="86"/>
      <c r="AK90" s="86">
        <f t="shared" si="9"/>
        <v>1</v>
      </c>
      <c r="AL90" s="113">
        <v>0</v>
      </c>
    </row>
    <row r="91" spans="2:38" x14ac:dyDescent="0.25">
      <c r="B91" s="82">
        <v>42821</v>
      </c>
      <c r="C91" s="86">
        <f>COUNTIFS(I.1!$J$6:$J$446,I.2!B91)</f>
        <v>0</v>
      </c>
      <c r="D91" s="86">
        <f t="shared" si="10"/>
        <v>54</v>
      </c>
      <c r="F91" s="86">
        <f>COUNTIFS(I.1!$K$6:$K$446,I.2!B91)</f>
        <v>1</v>
      </c>
      <c r="G91" s="86">
        <f t="shared" si="11"/>
        <v>12</v>
      </c>
      <c r="I91" s="86">
        <f>COUNTIFS(I.1!$L$6:$L$446,I.2!B91)</f>
        <v>0</v>
      </c>
      <c r="J91" s="86">
        <f t="shared" si="12"/>
        <v>0</v>
      </c>
      <c r="L91" s="86">
        <f t="shared" si="8"/>
        <v>54</v>
      </c>
      <c r="AA91" s="82">
        <v>42821</v>
      </c>
      <c r="AB91" s="86">
        <f>COUNTIFS(I.1!$AF$6:$AF$446,I.2!AA91)</f>
        <v>0</v>
      </c>
      <c r="AC91" s="86">
        <f t="shared" si="13"/>
        <v>1</v>
      </c>
      <c r="AD91" s="86"/>
      <c r="AE91" s="86">
        <f>COUNTIFS(I.1!$AG$6:$AG$446,I.2!AA91)</f>
        <v>0</v>
      </c>
      <c r="AF91" s="86">
        <f t="shared" si="14"/>
        <v>0</v>
      </c>
      <c r="AG91" s="86"/>
      <c r="AH91" s="86">
        <f>COUNTIFS(I.1!$AH$6:$AH$446,I.2!AA91)</f>
        <v>0</v>
      </c>
      <c r="AI91" s="86">
        <f t="shared" si="15"/>
        <v>0</v>
      </c>
      <c r="AJ91" s="86"/>
      <c r="AK91" s="86">
        <f t="shared" si="9"/>
        <v>1</v>
      </c>
      <c r="AL91" s="113">
        <v>0</v>
      </c>
    </row>
    <row r="92" spans="2:38" x14ac:dyDescent="0.25">
      <c r="B92" s="82">
        <v>42822</v>
      </c>
      <c r="C92" s="86">
        <f>COUNTIFS(I.1!$J$6:$J$446,I.2!B92)</f>
        <v>0</v>
      </c>
      <c r="D92" s="86">
        <f t="shared" si="10"/>
        <v>54</v>
      </c>
      <c r="F92" s="86">
        <f>COUNTIFS(I.1!$K$6:$K$446,I.2!B92)</f>
        <v>4</v>
      </c>
      <c r="G92" s="86">
        <f t="shared" si="11"/>
        <v>16</v>
      </c>
      <c r="I92" s="86">
        <f>COUNTIFS(I.1!$L$6:$L$446,I.2!B92)</f>
        <v>0</v>
      </c>
      <c r="J92" s="86">
        <f t="shared" si="12"/>
        <v>0</v>
      </c>
      <c r="L92" s="86">
        <f t="shared" si="8"/>
        <v>54</v>
      </c>
      <c r="AA92" s="82">
        <v>42822</v>
      </c>
      <c r="AB92" s="86">
        <f>COUNTIFS(I.1!$AF$6:$AF$446,I.2!AA92)</f>
        <v>0</v>
      </c>
      <c r="AC92" s="86">
        <f t="shared" si="13"/>
        <v>1</v>
      </c>
      <c r="AD92" s="86"/>
      <c r="AE92" s="86">
        <f>COUNTIFS(I.1!$AG$6:$AG$446,I.2!AA92)</f>
        <v>0</v>
      </c>
      <c r="AF92" s="86">
        <f t="shared" si="14"/>
        <v>0</v>
      </c>
      <c r="AG92" s="86"/>
      <c r="AH92" s="86">
        <f>COUNTIFS(I.1!$AH$6:$AH$446,I.2!AA92)</f>
        <v>0</v>
      </c>
      <c r="AI92" s="86">
        <f t="shared" si="15"/>
        <v>0</v>
      </c>
      <c r="AJ92" s="86"/>
      <c r="AK92" s="86">
        <f t="shared" si="9"/>
        <v>1</v>
      </c>
      <c r="AL92" s="113">
        <v>0</v>
      </c>
    </row>
    <row r="93" spans="2:38" x14ac:dyDescent="0.25">
      <c r="B93" s="82">
        <v>42823</v>
      </c>
      <c r="C93" s="86">
        <f>COUNTIFS(I.1!$J$6:$J$446,I.2!B93)</f>
        <v>0</v>
      </c>
      <c r="D93" s="86">
        <f t="shared" si="10"/>
        <v>54</v>
      </c>
      <c r="F93" s="86">
        <f>COUNTIFS(I.1!$K$6:$K$446,I.2!B93)</f>
        <v>2</v>
      </c>
      <c r="G93" s="86">
        <f t="shared" si="11"/>
        <v>18</v>
      </c>
      <c r="I93" s="86">
        <f>COUNTIFS(I.1!$L$6:$L$446,I.2!B93)</f>
        <v>0</v>
      </c>
      <c r="J93" s="86">
        <f t="shared" si="12"/>
        <v>0</v>
      </c>
      <c r="L93" s="86">
        <f t="shared" si="8"/>
        <v>54</v>
      </c>
      <c r="AA93" s="82">
        <v>42823</v>
      </c>
      <c r="AB93" s="86">
        <f>COUNTIFS(I.1!$AF$6:$AF$446,I.2!AA93)</f>
        <v>0</v>
      </c>
      <c r="AC93" s="86">
        <f t="shared" si="13"/>
        <v>1</v>
      </c>
      <c r="AD93" s="86"/>
      <c r="AE93" s="86">
        <f>COUNTIFS(I.1!$AG$6:$AG$446,I.2!AA93)</f>
        <v>0</v>
      </c>
      <c r="AF93" s="86">
        <f t="shared" si="14"/>
        <v>0</v>
      </c>
      <c r="AG93" s="86"/>
      <c r="AH93" s="86">
        <f>COUNTIFS(I.1!$AH$6:$AH$446,I.2!AA93)</f>
        <v>0</v>
      </c>
      <c r="AI93" s="86">
        <f t="shared" si="15"/>
        <v>0</v>
      </c>
      <c r="AJ93" s="86"/>
      <c r="AK93" s="86">
        <f t="shared" si="9"/>
        <v>1</v>
      </c>
      <c r="AL93" s="113">
        <v>0</v>
      </c>
    </row>
    <row r="94" spans="2:38" x14ac:dyDescent="0.25">
      <c r="B94" s="82">
        <v>42824</v>
      </c>
      <c r="C94" s="86">
        <f>COUNTIFS(I.1!$J$6:$J$446,I.2!B94)</f>
        <v>0</v>
      </c>
      <c r="D94" s="86">
        <f t="shared" si="10"/>
        <v>54</v>
      </c>
      <c r="F94" s="86">
        <f>COUNTIFS(I.1!$K$6:$K$446,I.2!B94)</f>
        <v>7</v>
      </c>
      <c r="G94" s="86">
        <f t="shared" si="11"/>
        <v>25</v>
      </c>
      <c r="I94" s="86">
        <f>COUNTIFS(I.1!$L$6:$L$446,I.2!B94)</f>
        <v>0</v>
      </c>
      <c r="J94" s="86">
        <f t="shared" si="12"/>
        <v>0</v>
      </c>
      <c r="L94" s="86">
        <f t="shared" si="8"/>
        <v>54</v>
      </c>
      <c r="AA94" s="82">
        <v>42824</v>
      </c>
      <c r="AB94" s="86">
        <f>COUNTIFS(I.1!$AF$6:$AF$446,I.2!AA94)</f>
        <v>0</v>
      </c>
      <c r="AC94" s="86">
        <f t="shared" si="13"/>
        <v>1</v>
      </c>
      <c r="AD94" s="86"/>
      <c r="AE94" s="86">
        <f>COUNTIFS(I.1!$AG$6:$AG$446,I.2!AA94)</f>
        <v>0</v>
      </c>
      <c r="AF94" s="86">
        <f t="shared" si="14"/>
        <v>0</v>
      </c>
      <c r="AG94" s="86"/>
      <c r="AH94" s="86">
        <f>COUNTIFS(I.1!$AH$6:$AH$446,I.2!AA94)</f>
        <v>0</v>
      </c>
      <c r="AI94" s="86">
        <f t="shared" si="15"/>
        <v>0</v>
      </c>
      <c r="AJ94" s="86"/>
      <c r="AK94" s="86">
        <f t="shared" si="9"/>
        <v>1</v>
      </c>
      <c r="AL94" s="113">
        <v>0</v>
      </c>
    </row>
    <row r="95" spans="2:38" x14ac:dyDescent="0.25">
      <c r="B95" s="82">
        <v>42825</v>
      </c>
      <c r="C95" s="86">
        <f>COUNTIFS(I.1!$J$6:$J$446,I.2!B95)</f>
        <v>0</v>
      </c>
      <c r="D95" s="86">
        <f t="shared" si="10"/>
        <v>54</v>
      </c>
      <c r="F95" s="86">
        <f>COUNTIFS(I.1!$K$6:$K$446,I.2!B95)</f>
        <v>17</v>
      </c>
      <c r="G95" s="86">
        <f t="shared" si="11"/>
        <v>42</v>
      </c>
      <c r="I95" s="86">
        <f>COUNTIFS(I.1!$L$6:$L$446,I.2!B95)</f>
        <v>0</v>
      </c>
      <c r="J95" s="86">
        <f t="shared" si="12"/>
        <v>0</v>
      </c>
      <c r="L95" s="86">
        <f t="shared" si="8"/>
        <v>54</v>
      </c>
      <c r="AA95" s="82">
        <v>42825</v>
      </c>
      <c r="AB95" s="86">
        <f>COUNTIFS(I.1!$AF$6:$AF$446,I.2!AA95)</f>
        <v>0</v>
      </c>
      <c r="AC95" s="86">
        <f t="shared" si="13"/>
        <v>1</v>
      </c>
      <c r="AD95" s="86"/>
      <c r="AE95" s="86">
        <f>COUNTIFS(I.1!$AG$6:$AG$446,I.2!AA95)</f>
        <v>0</v>
      </c>
      <c r="AF95" s="86">
        <f t="shared" si="14"/>
        <v>0</v>
      </c>
      <c r="AG95" s="86"/>
      <c r="AH95" s="86">
        <f>COUNTIFS(I.1!$AH$6:$AH$446,I.2!AA95)</f>
        <v>0</v>
      </c>
      <c r="AI95" s="86">
        <f t="shared" si="15"/>
        <v>0</v>
      </c>
      <c r="AJ95" s="86"/>
      <c r="AK95" s="86">
        <f t="shared" si="9"/>
        <v>1</v>
      </c>
      <c r="AL95" s="113">
        <v>0</v>
      </c>
    </row>
    <row r="96" spans="2:38" x14ac:dyDescent="0.25">
      <c r="B96" s="82">
        <v>42826</v>
      </c>
      <c r="C96" s="86">
        <f>COUNTIFS(I.1!$J$6:$J$446,I.2!B96)</f>
        <v>0</v>
      </c>
      <c r="D96" s="86">
        <f t="shared" si="10"/>
        <v>54</v>
      </c>
      <c r="F96" s="86">
        <f>COUNTIFS(I.1!$K$6:$K$446,I.2!B96)</f>
        <v>0</v>
      </c>
      <c r="G96" s="86">
        <f t="shared" si="11"/>
        <v>42</v>
      </c>
      <c r="I96" s="86">
        <f>COUNTIFS(I.1!$L$6:$L$446,I.2!B96)</f>
        <v>0</v>
      </c>
      <c r="J96" s="86">
        <f t="shared" si="12"/>
        <v>0</v>
      </c>
      <c r="L96" s="86">
        <f t="shared" si="8"/>
        <v>54</v>
      </c>
      <c r="AA96" s="82">
        <v>42826</v>
      </c>
      <c r="AB96" s="86">
        <f>COUNTIFS(I.1!$AF$6:$AF$446,I.2!AA96)</f>
        <v>0</v>
      </c>
      <c r="AC96" s="86">
        <f t="shared" si="13"/>
        <v>1</v>
      </c>
      <c r="AD96" s="86"/>
      <c r="AE96" s="86">
        <f>COUNTIFS(I.1!$AG$6:$AG$446,I.2!AA96)</f>
        <v>0</v>
      </c>
      <c r="AF96" s="86">
        <f t="shared" si="14"/>
        <v>0</v>
      </c>
      <c r="AG96" s="86"/>
      <c r="AH96" s="86">
        <f>COUNTIFS(I.1!$AH$6:$AH$446,I.2!AA96)</f>
        <v>0</v>
      </c>
      <c r="AI96" s="86">
        <f t="shared" si="15"/>
        <v>0</v>
      </c>
      <c r="AJ96" s="86"/>
      <c r="AK96" s="86">
        <f t="shared" si="9"/>
        <v>1</v>
      </c>
      <c r="AL96" s="113">
        <v>0</v>
      </c>
    </row>
    <row r="97" spans="2:38" x14ac:dyDescent="0.25">
      <c r="B97" s="82">
        <v>42827</v>
      </c>
      <c r="C97" s="86">
        <f>COUNTIFS(I.1!$J$6:$J$446,I.2!B97)</f>
        <v>0</v>
      </c>
      <c r="D97" s="86">
        <f t="shared" si="10"/>
        <v>54</v>
      </c>
      <c r="F97" s="86">
        <f>COUNTIFS(I.1!$K$6:$K$446,I.2!B97)</f>
        <v>0</v>
      </c>
      <c r="G97" s="86">
        <f t="shared" si="11"/>
        <v>42</v>
      </c>
      <c r="I97" s="86">
        <f>COUNTIFS(I.1!$L$6:$L$446,I.2!B97)</f>
        <v>0</v>
      </c>
      <c r="J97" s="86">
        <f t="shared" si="12"/>
        <v>0</v>
      </c>
      <c r="L97" s="86">
        <f t="shared" si="8"/>
        <v>54</v>
      </c>
      <c r="AA97" s="82">
        <v>42827</v>
      </c>
      <c r="AB97" s="86">
        <f>COUNTIFS(I.1!$AF$6:$AF$446,I.2!AA97)</f>
        <v>0</v>
      </c>
      <c r="AC97" s="86">
        <f t="shared" si="13"/>
        <v>1</v>
      </c>
      <c r="AD97" s="86"/>
      <c r="AE97" s="86">
        <f>COUNTIFS(I.1!$AG$6:$AG$446,I.2!AA97)</f>
        <v>0</v>
      </c>
      <c r="AF97" s="86">
        <f t="shared" si="14"/>
        <v>0</v>
      </c>
      <c r="AG97" s="86"/>
      <c r="AH97" s="86">
        <f>COUNTIFS(I.1!$AH$6:$AH$446,I.2!AA97)</f>
        <v>0</v>
      </c>
      <c r="AI97" s="86">
        <f t="shared" si="15"/>
        <v>0</v>
      </c>
      <c r="AJ97" s="86"/>
      <c r="AK97" s="86">
        <f t="shared" si="9"/>
        <v>1</v>
      </c>
      <c r="AL97" s="113">
        <v>0</v>
      </c>
    </row>
    <row r="98" spans="2:38" x14ac:dyDescent="0.25">
      <c r="B98" s="82">
        <v>42828</v>
      </c>
      <c r="C98" s="86">
        <f>COUNTIFS(I.1!$J$6:$J$446,I.2!B98)</f>
        <v>0</v>
      </c>
      <c r="D98" s="86">
        <f t="shared" si="10"/>
        <v>54</v>
      </c>
      <c r="F98" s="86">
        <f>COUNTIFS(I.1!$K$6:$K$446,I.2!B98)</f>
        <v>0</v>
      </c>
      <c r="G98" s="86">
        <f t="shared" si="11"/>
        <v>42</v>
      </c>
      <c r="I98" s="86">
        <f>COUNTIFS(I.1!$L$6:$L$446,I.2!B98)</f>
        <v>0</v>
      </c>
      <c r="J98" s="86">
        <f t="shared" si="12"/>
        <v>0</v>
      </c>
      <c r="L98" s="86">
        <f t="shared" si="8"/>
        <v>54</v>
      </c>
      <c r="AA98" s="82">
        <v>42828</v>
      </c>
      <c r="AB98" s="86">
        <f>COUNTIFS(I.1!$AF$6:$AF$446,I.2!AA98)</f>
        <v>0</v>
      </c>
      <c r="AC98" s="86">
        <f t="shared" si="13"/>
        <v>1</v>
      </c>
      <c r="AD98" s="86"/>
      <c r="AE98" s="86">
        <f>COUNTIFS(I.1!$AG$6:$AG$446,I.2!AA98)</f>
        <v>0</v>
      </c>
      <c r="AF98" s="86">
        <f t="shared" si="14"/>
        <v>0</v>
      </c>
      <c r="AG98" s="86"/>
      <c r="AH98" s="86">
        <f>COUNTIFS(I.1!$AH$6:$AH$446,I.2!AA98)</f>
        <v>0</v>
      </c>
      <c r="AI98" s="86">
        <f t="shared" si="15"/>
        <v>0</v>
      </c>
      <c r="AJ98" s="86"/>
      <c r="AK98" s="86">
        <f t="shared" si="9"/>
        <v>1</v>
      </c>
      <c r="AL98" s="113">
        <v>0</v>
      </c>
    </row>
    <row r="99" spans="2:38" x14ac:dyDescent="0.25">
      <c r="B99" s="82">
        <v>42829</v>
      </c>
      <c r="C99" s="86">
        <f>COUNTIFS(I.1!$J$6:$J$446,I.2!B99)</f>
        <v>0</v>
      </c>
      <c r="D99" s="86">
        <f t="shared" si="10"/>
        <v>54</v>
      </c>
      <c r="F99" s="86">
        <f>COUNTIFS(I.1!$K$6:$K$446,I.2!B99)</f>
        <v>2</v>
      </c>
      <c r="G99" s="86">
        <f t="shared" si="11"/>
        <v>44</v>
      </c>
      <c r="I99" s="86">
        <f>COUNTIFS(I.1!$L$6:$L$446,I.2!B99)</f>
        <v>0</v>
      </c>
      <c r="J99" s="86">
        <f t="shared" si="12"/>
        <v>0</v>
      </c>
      <c r="L99" s="86">
        <f t="shared" si="8"/>
        <v>54</v>
      </c>
      <c r="AA99" s="82">
        <v>42829</v>
      </c>
      <c r="AB99" s="86">
        <f>COUNTIFS(I.1!$AF$6:$AF$446,I.2!AA99)</f>
        <v>0</v>
      </c>
      <c r="AC99" s="86">
        <f t="shared" si="13"/>
        <v>1</v>
      </c>
      <c r="AD99" s="86"/>
      <c r="AE99" s="86">
        <f>COUNTIFS(I.1!$AG$6:$AG$446,I.2!AA99)</f>
        <v>0</v>
      </c>
      <c r="AF99" s="86">
        <f t="shared" si="14"/>
        <v>0</v>
      </c>
      <c r="AG99" s="86"/>
      <c r="AH99" s="86">
        <f>COUNTIFS(I.1!$AH$6:$AH$446,I.2!AA99)</f>
        <v>0</v>
      </c>
      <c r="AI99" s="86">
        <f t="shared" si="15"/>
        <v>0</v>
      </c>
      <c r="AJ99" s="86"/>
      <c r="AK99" s="86">
        <f t="shared" si="9"/>
        <v>1</v>
      </c>
      <c r="AL99" s="113">
        <v>0</v>
      </c>
    </row>
    <row r="100" spans="2:38" x14ac:dyDescent="0.25">
      <c r="B100" s="82">
        <v>42830</v>
      </c>
      <c r="C100" s="86">
        <f>COUNTIFS(I.1!$J$6:$J$446,I.2!B100)</f>
        <v>1</v>
      </c>
      <c r="D100" s="86">
        <f t="shared" si="10"/>
        <v>55</v>
      </c>
      <c r="F100" s="86">
        <f>COUNTIFS(I.1!$K$6:$K$446,I.2!B100)</f>
        <v>0</v>
      </c>
      <c r="G100" s="86">
        <f t="shared" si="11"/>
        <v>44</v>
      </c>
      <c r="I100" s="86">
        <f>COUNTIFS(I.1!$L$6:$L$446,I.2!B100)</f>
        <v>0</v>
      </c>
      <c r="J100" s="86">
        <f t="shared" si="12"/>
        <v>0</v>
      </c>
      <c r="L100" s="86">
        <f t="shared" si="8"/>
        <v>55</v>
      </c>
      <c r="AA100" s="82">
        <v>42830</v>
      </c>
      <c r="AB100" s="86">
        <f>COUNTIFS(I.1!$AF$6:$AF$446,I.2!AA100)</f>
        <v>1</v>
      </c>
      <c r="AC100" s="86">
        <f t="shared" si="13"/>
        <v>2</v>
      </c>
      <c r="AD100" s="86"/>
      <c r="AE100" s="86">
        <f>COUNTIFS(I.1!$AG$6:$AG$446,I.2!AA100)</f>
        <v>0</v>
      </c>
      <c r="AF100" s="86">
        <f t="shared" si="14"/>
        <v>0</v>
      </c>
      <c r="AG100" s="86"/>
      <c r="AH100" s="86">
        <f>COUNTIFS(I.1!$AH$6:$AH$446,I.2!AA100)</f>
        <v>0</v>
      </c>
      <c r="AI100" s="86">
        <f t="shared" si="15"/>
        <v>0</v>
      </c>
      <c r="AJ100" s="86"/>
      <c r="AK100" s="86">
        <f t="shared" si="9"/>
        <v>2</v>
      </c>
      <c r="AL100" s="113">
        <v>0</v>
      </c>
    </row>
    <row r="101" spans="2:38" x14ac:dyDescent="0.25">
      <c r="B101" s="82">
        <v>42831</v>
      </c>
      <c r="C101" s="86">
        <f>COUNTIFS(I.1!$J$6:$J$446,I.2!B101)</f>
        <v>0</v>
      </c>
      <c r="D101" s="86">
        <f t="shared" si="10"/>
        <v>55</v>
      </c>
      <c r="F101" s="86">
        <f>COUNTIFS(I.1!$K$6:$K$446,I.2!B101)</f>
        <v>0</v>
      </c>
      <c r="G101" s="86">
        <f t="shared" si="11"/>
        <v>44</v>
      </c>
      <c r="I101" s="86">
        <f>COUNTIFS(I.1!$L$6:$L$446,I.2!B101)</f>
        <v>0</v>
      </c>
      <c r="J101" s="86">
        <f t="shared" si="12"/>
        <v>0</v>
      </c>
      <c r="L101" s="86">
        <f t="shared" si="8"/>
        <v>55</v>
      </c>
      <c r="AA101" s="82">
        <v>42831</v>
      </c>
      <c r="AB101" s="86">
        <f>COUNTIFS(I.1!$AF$6:$AF$446,I.2!AA101)</f>
        <v>0</v>
      </c>
      <c r="AC101" s="86">
        <f t="shared" si="13"/>
        <v>2</v>
      </c>
      <c r="AD101" s="86"/>
      <c r="AE101" s="86">
        <f>COUNTIFS(I.1!$AG$6:$AG$446,I.2!AA101)</f>
        <v>0</v>
      </c>
      <c r="AF101" s="86">
        <f t="shared" si="14"/>
        <v>0</v>
      </c>
      <c r="AG101" s="86"/>
      <c r="AH101" s="86">
        <f>COUNTIFS(I.1!$AH$6:$AH$446,I.2!AA101)</f>
        <v>0</v>
      </c>
      <c r="AI101" s="86">
        <f t="shared" si="15"/>
        <v>0</v>
      </c>
      <c r="AJ101" s="86"/>
      <c r="AK101" s="86">
        <f t="shared" si="9"/>
        <v>2</v>
      </c>
      <c r="AL101" s="113">
        <v>0</v>
      </c>
    </row>
    <row r="102" spans="2:38" x14ac:dyDescent="0.25">
      <c r="B102" s="82">
        <v>42832</v>
      </c>
      <c r="C102" s="86">
        <f>COUNTIFS(I.1!$J$6:$J$446,I.2!B102)</f>
        <v>0</v>
      </c>
      <c r="D102" s="86">
        <f t="shared" si="10"/>
        <v>55</v>
      </c>
      <c r="F102" s="86">
        <f>COUNTIFS(I.1!$K$6:$K$446,I.2!B102)</f>
        <v>1</v>
      </c>
      <c r="G102" s="86">
        <f t="shared" si="11"/>
        <v>45</v>
      </c>
      <c r="I102" s="86">
        <f>COUNTIFS(I.1!$L$6:$L$446,I.2!B102)</f>
        <v>0</v>
      </c>
      <c r="J102" s="86">
        <f t="shared" si="12"/>
        <v>0</v>
      </c>
      <c r="L102" s="86">
        <f t="shared" si="8"/>
        <v>55</v>
      </c>
      <c r="AA102" s="82">
        <v>42832</v>
      </c>
      <c r="AB102" s="86">
        <f>COUNTIFS(I.1!$AF$6:$AF$446,I.2!AA102)</f>
        <v>0</v>
      </c>
      <c r="AC102" s="86">
        <f t="shared" si="13"/>
        <v>2</v>
      </c>
      <c r="AD102" s="86"/>
      <c r="AE102" s="86">
        <f>COUNTIFS(I.1!$AG$6:$AG$446,I.2!AA102)</f>
        <v>0</v>
      </c>
      <c r="AF102" s="86">
        <f t="shared" si="14"/>
        <v>0</v>
      </c>
      <c r="AG102" s="86"/>
      <c r="AH102" s="86">
        <f>COUNTIFS(I.1!$AH$6:$AH$446,I.2!AA102)</f>
        <v>0</v>
      </c>
      <c r="AI102" s="86">
        <f t="shared" si="15"/>
        <v>0</v>
      </c>
      <c r="AJ102" s="86"/>
      <c r="AK102" s="86">
        <f t="shared" si="9"/>
        <v>2</v>
      </c>
      <c r="AL102" s="113">
        <v>0</v>
      </c>
    </row>
    <row r="103" spans="2:38" x14ac:dyDescent="0.25">
      <c r="B103" s="82">
        <v>42833</v>
      </c>
      <c r="C103" s="86">
        <f>COUNTIFS(I.1!$J$6:$J$446,I.2!B103)</f>
        <v>1</v>
      </c>
      <c r="D103" s="86">
        <f t="shared" si="10"/>
        <v>56</v>
      </c>
      <c r="F103" s="86">
        <f>COUNTIFS(I.1!$K$6:$K$446,I.2!B103)</f>
        <v>0</v>
      </c>
      <c r="G103" s="86">
        <f t="shared" si="11"/>
        <v>45</v>
      </c>
      <c r="I103" s="86">
        <f>COUNTIFS(I.1!$L$6:$L$446,I.2!B103)</f>
        <v>0</v>
      </c>
      <c r="J103" s="86">
        <f t="shared" si="12"/>
        <v>0</v>
      </c>
      <c r="L103" s="86">
        <f t="shared" si="8"/>
        <v>56</v>
      </c>
      <c r="AA103" s="82">
        <v>42833</v>
      </c>
      <c r="AB103" s="86">
        <f>COUNTIFS(I.1!$AF$6:$AF$446,I.2!AA103)</f>
        <v>1</v>
      </c>
      <c r="AC103" s="86">
        <f t="shared" si="13"/>
        <v>3</v>
      </c>
      <c r="AD103" s="86"/>
      <c r="AE103" s="86">
        <f>COUNTIFS(I.1!$AG$6:$AG$446,I.2!AA103)</f>
        <v>0</v>
      </c>
      <c r="AF103" s="86">
        <f t="shared" si="14"/>
        <v>0</v>
      </c>
      <c r="AG103" s="86"/>
      <c r="AH103" s="86">
        <f>COUNTIFS(I.1!$AH$6:$AH$446,I.2!AA103)</f>
        <v>0</v>
      </c>
      <c r="AI103" s="86">
        <f t="shared" si="15"/>
        <v>0</v>
      </c>
      <c r="AJ103" s="86"/>
      <c r="AK103" s="86">
        <f t="shared" si="9"/>
        <v>3</v>
      </c>
      <c r="AL103" s="113">
        <v>0</v>
      </c>
    </row>
    <row r="104" spans="2:38" x14ac:dyDescent="0.25">
      <c r="B104" s="82">
        <v>42834</v>
      </c>
      <c r="C104" s="86">
        <f>COUNTIFS(I.1!$J$6:$J$446,I.2!B104)</f>
        <v>0</v>
      </c>
      <c r="D104" s="86">
        <f t="shared" si="10"/>
        <v>56</v>
      </c>
      <c r="F104" s="86">
        <f>COUNTIFS(I.1!$K$6:$K$446,I.2!B104)</f>
        <v>0</v>
      </c>
      <c r="G104" s="86">
        <f t="shared" si="11"/>
        <v>45</v>
      </c>
      <c r="I104" s="86">
        <f>COUNTIFS(I.1!$L$6:$L$446,I.2!B104)</f>
        <v>0</v>
      </c>
      <c r="J104" s="86">
        <f t="shared" si="12"/>
        <v>0</v>
      </c>
      <c r="L104" s="86">
        <f t="shared" si="8"/>
        <v>56</v>
      </c>
      <c r="AA104" s="82">
        <v>42834</v>
      </c>
      <c r="AB104" s="86">
        <f>COUNTIFS(I.1!$AF$6:$AF$446,I.2!AA104)</f>
        <v>0</v>
      </c>
      <c r="AC104" s="86">
        <f t="shared" si="13"/>
        <v>3</v>
      </c>
      <c r="AD104" s="86"/>
      <c r="AE104" s="86">
        <f>COUNTIFS(I.1!$AG$6:$AG$446,I.2!AA104)</f>
        <v>0</v>
      </c>
      <c r="AF104" s="86">
        <f t="shared" si="14"/>
        <v>0</v>
      </c>
      <c r="AG104" s="86"/>
      <c r="AH104" s="86">
        <f>COUNTIFS(I.1!$AH$6:$AH$446,I.2!AA104)</f>
        <v>0</v>
      </c>
      <c r="AI104" s="86">
        <f t="shared" si="15"/>
        <v>0</v>
      </c>
      <c r="AJ104" s="86"/>
      <c r="AK104" s="86">
        <f t="shared" si="9"/>
        <v>3</v>
      </c>
      <c r="AL104" s="113">
        <v>0</v>
      </c>
    </row>
    <row r="105" spans="2:38" x14ac:dyDescent="0.25">
      <c r="B105" s="82">
        <v>42835</v>
      </c>
      <c r="C105" s="86">
        <f>COUNTIFS(I.1!$J$6:$J$446,I.2!B105)</f>
        <v>0</v>
      </c>
      <c r="D105" s="86">
        <f t="shared" si="10"/>
        <v>56</v>
      </c>
      <c r="F105" s="86">
        <f>COUNTIFS(I.1!$K$6:$K$446,I.2!B105)</f>
        <v>0</v>
      </c>
      <c r="G105" s="86">
        <f t="shared" si="11"/>
        <v>45</v>
      </c>
      <c r="I105" s="86">
        <f>COUNTIFS(I.1!$L$6:$L$446,I.2!B105)</f>
        <v>0</v>
      </c>
      <c r="J105" s="86">
        <f t="shared" si="12"/>
        <v>0</v>
      </c>
      <c r="L105" s="86">
        <f t="shared" si="8"/>
        <v>56</v>
      </c>
      <c r="AA105" s="82">
        <v>42835</v>
      </c>
      <c r="AB105" s="86">
        <f>COUNTIFS(I.1!$AF$6:$AF$446,I.2!AA105)</f>
        <v>0</v>
      </c>
      <c r="AC105" s="86">
        <f t="shared" si="13"/>
        <v>3</v>
      </c>
      <c r="AD105" s="86"/>
      <c r="AE105" s="86">
        <f>COUNTIFS(I.1!$AG$6:$AG$446,I.2!AA105)</f>
        <v>0</v>
      </c>
      <c r="AF105" s="86">
        <f t="shared" si="14"/>
        <v>0</v>
      </c>
      <c r="AG105" s="86"/>
      <c r="AH105" s="86">
        <f>COUNTIFS(I.1!$AH$6:$AH$446,I.2!AA105)</f>
        <v>0</v>
      </c>
      <c r="AI105" s="86">
        <f t="shared" si="15"/>
        <v>0</v>
      </c>
      <c r="AJ105" s="86"/>
      <c r="AK105" s="86">
        <f t="shared" si="9"/>
        <v>3</v>
      </c>
      <c r="AL105" s="113">
        <v>0</v>
      </c>
    </row>
    <row r="106" spans="2:38" x14ac:dyDescent="0.25">
      <c r="B106" s="82">
        <v>42836</v>
      </c>
      <c r="C106" s="86">
        <f>COUNTIFS(I.1!$J$6:$J$446,I.2!B106)</f>
        <v>0</v>
      </c>
      <c r="D106" s="86">
        <f t="shared" si="10"/>
        <v>56</v>
      </c>
      <c r="F106" s="86">
        <f>COUNTIFS(I.1!$K$6:$K$446,I.2!B106)</f>
        <v>0</v>
      </c>
      <c r="G106" s="86">
        <f t="shared" si="11"/>
        <v>45</v>
      </c>
      <c r="I106" s="86">
        <f>COUNTIFS(I.1!$L$6:$L$446,I.2!B106)</f>
        <v>0</v>
      </c>
      <c r="J106" s="86">
        <f t="shared" si="12"/>
        <v>0</v>
      </c>
      <c r="L106" s="86">
        <f t="shared" si="8"/>
        <v>56</v>
      </c>
      <c r="AA106" s="82">
        <v>42836</v>
      </c>
      <c r="AB106" s="86">
        <f>COUNTIFS(I.1!$AF$6:$AF$446,I.2!AA106)</f>
        <v>0</v>
      </c>
      <c r="AC106" s="86">
        <f t="shared" si="13"/>
        <v>3</v>
      </c>
      <c r="AD106" s="86"/>
      <c r="AE106" s="86">
        <f>COUNTIFS(I.1!$AG$6:$AG$446,I.2!AA106)</f>
        <v>0</v>
      </c>
      <c r="AF106" s="86">
        <f t="shared" si="14"/>
        <v>0</v>
      </c>
      <c r="AG106" s="86"/>
      <c r="AH106" s="86">
        <f>COUNTIFS(I.1!$AH$6:$AH$446,I.2!AA106)</f>
        <v>0</v>
      </c>
      <c r="AI106" s="86">
        <f t="shared" si="15"/>
        <v>0</v>
      </c>
      <c r="AJ106" s="86"/>
      <c r="AK106" s="86">
        <f t="shared" si="9"/>
        <v>3</v>
      </c>
      <c r="AL106" s="113">
        <v>0</v>
      </c>
    </row>
    <row r="107" spans="2:38" x14ac:dyDescent="0.25">
      <c r="B107" s="82">
        <v>42837</v>
      </c>
      <c r="C107" s="86">
        <f>COUNTIFS(I.1!$J$6:$J$446,I.2!B107)</f>
        <v>0</v>
      </c>
      <c r="D107" s="86">
        <f t="shared" si="10"/>
        <v>56</v>
      </c>
      <c r="F107" s="86">
        <f>COUNTIFS(I.1!$K$6:$K$446,I.2!B107)</f>
        <v>0</v>
      </c>
      <c r="G107" s="86">
        <f t="shared" si="11"/>
        <v>45</v>
      </c>
      <c r="I107" s="86">
        <f>COUNTIFS(I.1!$L$6:$L$446,I.2!B107)</f>
        <v>10</v>
      </c>
      <c r="J107" s="86">
        <f t="shared" si="12"/>
        <v>10</v>
      </c>
      <c r="L107" s="86">
        <f t="shared" si="8"/>
        <v>46</v>
      </c>
      <c r="AA107" s="82">
        <v>42837</v>
      </c>
      <c r="AB107" s="86">
        <f>COUNTIFS(I.1!$AF$6:$AF$446,I.2!AA107)</f>
        <v>0</v>
      </c>
      <c r="AC107" s="86">
        <f t="shared" si="13"/>
        <v>3</v>
      </c>
      <c r="AD107" s="86"/>
      <c r="AE107" s="86">
        <f>COUNTIFS(I.1!$AG$6:$AG$446,I.2!AA107)</f>
        <v>0</v>
      </c>
      <c r="AF107" s="86">
        <f t="shared" si="14"/>
        <v>0</v>
      </c>
      <c r="AG107" s="86"/>
      <c r="AH107" s="86">
        <f>COUNTIFS(I.1!$AH$6:$AH$446,I.2!AA107)</f>
        <v>0</v>
      </c>
      <c r="AI107" s="86">
        <f t="shared" si="15"/>
        <v>0</v>
      </c>
      <c r="AJ107" s="86"/>
      <c r="AK107" s="86">
        <f t="shared" si="9"/>
        <v>3</v>
      </c>
      <c r="AL107" s="113">
        <v>0</v>
      </c>
    </row>
    <row r="108" spans="2:38" x14ac:dyDescent="0.25">
      <c r="B108" s="82">
        <v>42838</v>
      </c>
      <c r="C108" s="86">
        <f>COUNTIFS(I.1!$J$6:$J$446,I.2!B108)</f>
        <v>0</v>
      </c>
      <c r="D108" s="86">
        <f t="shared" si="10"/>
        <v>56</v>
      </c>
      <c r="F108" s="86">
        <f>COUNTIFS(I.1!$K$6:$K$446,I.2!B108)</f>
        <v>0</v>
      </c>
      <c r="G108" s="86">
        <f t="shared" si="11"/>
        <v>45</v>
      </c>
      <c r="I108" s="86">
        <f>COUNTIFS(I.1!$L$6:$L$446,I.2!B108)</f>
        <v>0</v>
      </c>
      <c r="J108" s="86">
        <f t="shared" si="12"/>
        <v>10</v>
      </c>
      <c r="L108" s="86">
        <f t="shared" si="8"/>
        <v>46</v>
      </c>
      <c r="AA108" s="82">
        <v>42838</v>
      </c>
      <c r="AB108" s="86">
        <f>COUNTIFS(I.1!$AF$6:$AF$446,I.2!AA108)</f>
        <v>0</v>
      </c>
      <c r="AC108" s="86">
        <f t="shared" si="13"/>
        <v>3</v>
      </c>
      <c r="AD108" s="86"/>
      <c r="AE108" s="86">
        <f>COUNTIFS(I.1!$AG$6:$AG$446,I.2!AA108)</f>
        <v>0</v>
      </c>
      <c r="AF108" s="86">
        <f t="shared" si="14"/>
        <v>0</v>
      </c>
      <c r="AG108" s="86"/>
      <c r="AH108" s="86">
        <f>COUNTIFS(I.1!$AH$6:$AH$446,I.2!AA108)</f>
        <v>0</v>
      </c>
      <c r="AI108" s="86">
        <f t="shared" si="15"/>
        <v>0</v>
      </c>
      <c r="AJ108" s="86"/>
      <c r="AK108" s="86">
        <f t="shared" si="9"/>
        <v>3</v>
      </c>
      <c r="AL108" s="113">
        <v>0</v>
      </c>
    </row>
    <row r="109" spans="2:38" x14ac:dyDescent="0.25">
      <c r="B109" s="82">
        <v>42839</v>
      </c>
      <c r="C109" s="86">
        <f>COUNTIFS(I.1!$J$6:$J$446,I.2!B109)</f>
        <v>0</v>
      </c>
      <c r="D109" s="86">
        <f t="shared" si="10"/>
        <v>56</v>
      </c>
      <c r="F109" s="86">
        <f>COUNTIFS(I.1!$K$6:$K$446,I.2!B109)</f>
        <v>0</v>
      </c>
      <c r="G109" s="86">
        <f t="shared" si="11"/>
        <v>45</v>
      </c>
      <c r="I109" s="86">
        <f>COUNTIFS(I.1!$L$6:$L$446,I.2!B109)</f>
        <v>0</v>
      </c>
      <c r="J109" s="86">
        <f t="shared" si="12"/>
        <v>10</v>
      </c>
      <c r="L109" s="86">
        <f t="shared" si="8"/>
        <v>46</v>
      </c>
      <c r="AA109" s="82">
        <v>42839</v>
      </c>
      <c r="AB109" s="86">
        <f>COUNTIFS(I.1!$AF$6:$AF$446,I.2!AA109)</f>
        <v>0</v>
      </c>
      <c r="AC109" s="86">
        <f t="shared" si="13"/>
        <v>3</v>
      </c>
      <c r="AD109" s="86"/>
      <c r="AE109" s="86">
        <f>COUNTIFS(I.1!$AG$6:$AG$446,I.2!AA109)</f>
        <v>0</v>
      </c>
      <c r="AF109" s="86">
        <f t="shared" si="14"/>
        <v>0</v>
      </c>
      <c r="AG109" s="86"/>
      <c r="AH109" s="86">
        <f>COUNTIFS(I.1!$AH$6:$AH$446,I.2!AA109)</f>
        <v>0</v>
      </c>
      <c r="AI109" s="86">
        <f t="shared" si="15"/>
        <v>0</v>
      </c>
      <c r="AJ109" s="86"/>
      <c r="AK109" s="86">
        <f t="shared" si="9"/>
        <v>3</v>
      </c>
      <c r="AL109" s="113">
        <v>0</v>
      </c>
    </row>
    <row r="110" spans="2:38" x14ac:dyDescent="0.25">
      <c r="B110" s="82">
        <v>42840</v>
      </c>
      <c r="C110" s="86">
        <f>COUNTIFS(I.1!$J$6:$J$446,I.2!B110)</f>
        <v>0</v>
      </c>
      <c r="D110" s="86">
        <f t="shared" si="10"/>
        <v>56</v>
      </c>
      <c r="F110" s="86">
        <f>COUNTIFS(I.1!$K$6:$K$446,I.2!B110)</f>
        <v>0</v>
      </c>
      <c r="G110" s="86">
        <f t="shared" si="11"/>
        <v>45</v>
      </c>
      <c r="I110" s="86">
        <f>COUNTIFS(I.1!$L$6:$L$446,I.2!B110)</f>
        <v>0</v>
      </c>
      <c r="J110" s="86">
        <f t="shared" si="12"/>
        <v>10</v>
      </c>
      <c r="L110" s="86">
        <f t="shared" si="8"/>
        <v>46</v>
      </c>
      <c r="AA110" s="82">
        <v>42840</v>
      </c>
      <c r="AB110" s="86">
        <f>COUNTIFS(I.1!$AF$6:$AF$446,I.2!AA110)</f>
        <v>0</v>
      </c>
      <c r="AC110" s="86">
        <f t="shared" si="13"/>
        <v>3</v>
      </c>
      <c r="AD110" s="86"/>
      <c r="AE110" s="86">
        <f>COUNTIFS(I.1!$AG$6:$AG$446,I.2!AA110)</f>
        <v>0</v>
      </c>
      <c r="AF110" s="86">
        <f t="shared" si="14"/>
        <v>0</v>
      </c>
      <c r="AG110" s="86"/>
      <c r="AH110" s="86">
        <f>COUNTIFS(I.1!$AH$6:$AH$446,I.2!AA110)</f>
        <v>0</v>
      </c>
      <c r="AI110" s="86">
        <f t="shared" si="15"/>
        <v>0</v>
      </c>
      <c r="AJ110" s="86"/>
      <c r="AK110" s="86">
        <f t="shared" si="9"/>
        <v>3</v>
      </c>
      <c r="AL110" s="113">
        <v>0</v>
      </c>
    </row>
    <row r="111" spans="2:38" x14ac:dyDescent="0.25">
      <c r="B111" s="82">
        <v>42841</v>
      </c>
      <c r="C111" s="86">
        <f>COUNTIFS(I.1!$J$6:$J$446,I.2!B111)</f>
        <v>0</v>
      </c>
      <c r="D111" s="86">
        <f t="shared" si="10"/>
        <v>56</v>
      </c>
      <c r="F111" s="86">
        <f>COUNTIFS(I.1!$K$6:$K$446,I.2!B111)</f>
        <v>0</v>
      </c>
      <c r="G111" s="86">
        <f t="shared" si="11"/>
        <v>45</v>
      </c>
      <c r="I111" s="86">
        <f>COUNTIFS(I.1!$L$6:$L$446,I.2!B111)</f>
        <v>0</v>
      </c>
      <c r="J111" s="86">
        <f t="shared" si="12"/>
        <v>10</v>
      </c>
      <c r="L111" s="86">
        <f t="shared" si="8"/>
        <v>46</v>
      </c>
      <c r="AA111" s="82">
        <v>42841</v>
      </c>
      <c r="AB111" s="86">
        <f>COUNTIFS(I.1!$AF$6:$AF$446,I.2!AA111)</f>
        <v>0</v>
      </c>
      <c r="AC111" s="86">
        <f t="shared" si="13"/>
        <v>3</v>
      </c>
      <c r="AD111" s="86"/>
      <c r="AE111" s="86">
        <f>COUNTIFS(I.1!$AG$6:$AG$446,I.2!AA111)</f>
        <v>0</v>
      </c>
      <c r="AF111" s="86">
        <f t="shared" si="14"/>
        <v>0</v>
      </c>
      <c r="AG111" s="86"/>
      <c r="AH111" s="86">
        <f>COUNTIFS(I.1!$AH$6:$AH$446,I.2!AA111)</f>
        <v>0</v>
      </c>
      <c r="AI111" s="86">
        <f t="shared" si="15"/>
        <v>0</v>
      </c>
      <c r="AJ111" s="86"/>
      <c r="AK111" s="86">
        <f t="shared" si="9"/>
        <v>3</v>
      </c>
      <c r="AL111" s="113">
        <v>0</v>
      </c>
    </row>
    <row r="112" spans="2:38" x14ac:dyDescent="0.25">
      <c r="B112" s="82">
        <v>42842</v>
      </c>
      <c r="C112" s="86">
        <f>COUNTIFS(I.1!$J$6:$J$446,I.2!B112)</f>
        <v>0</v>
      </c>
      <c r="D112" s="86">
        <f t="shared" si="10"/>
        <v>56</v>
      </c>
      <c r="F112" s="86">
        <f>COUNTIFS(I.1!$K$6:$K$446,I.2!B112)</f>
        <v>0</v>
      </c>
      <c r="G112" s="86">
        <f t="shared" si="11"/>
        <v>45</v>
      </c>
      <c r="I112" s="86">
        <f>COUNTIFS(I.1!$L$6:$L$446,I.2!B112)</f>
        <v>6</v>
      </c>
      <c r="J112" s="86">
        <f t="shared" si="12"/>
        <v>16</v>
      </c>
      <c r="L112" s="86">
        <f t="shared" si="8"/>
        <v>40</v>
      </c>
      <c r="AA112" s="82">
        <v>42842</v>
      </c>
      <c r="AB112" s="86">
        <f>COUNTIFS(I.1!$AF$6:$AF$446,I.2!AA112)</f>
        <v>0</v>
      </c>
      <c r="AC112" s="86">
        <f t="shared" si="13"/>
        <v>3</v>
      </c>
      <c r="AD112" s="86"/>
      <c r="AE112" s="86">
        <f>COUNTIFS(I.1!$AG$6:$AG$446,I.2!AA112)</f>
        <v>0</v>
      </c>
      <c r="AF112" s="86">
        <f t="shared" si="14"/>
        <v>0</v>
      </c>
      <c r="AG112" s="86"/>
      <c r="AH112" s="86">
        <f>COUNTIFS(I.1!$AH$6:$AH$446,I.2!AA112)</f>
        <v>0</v>
      </c>
      <c r="AI112" s="86">
        <f t="shared" si="15"/>
        <v>0</v>
      </c>
      <c r="AJ112" s="86"/>
      <c r="AK112" s="86">
        <f t="shared" si="9"/>
        <v>3</v>
      </c>
      <c r="AL112" s="113">
        <v>0</v>
      </c>
    </row>
    <row r="113" spans="2:38" x14ac:dyDescent="0.25">
      <c r="B113" s="82">
        <v>42843</v>
      </c>
      <c r="C113" s="86">
        <f>COUNTIFS(I.1!$J$6:$J$446,I.2!B113)</f>
        <v>0</v>
      </c>
      <c r="D113" s="86">
        <f t="shared" si="10"/>
        <v>56</v>
      </c>
      <c r="F113" s="86">
        <f>COUNTIFS(I.1!$K$6:$K$446,I.2!B113)</f>
        <v>1</v>
      </c>
      <c r="G113" s="86">
        <f t="shared" si="11"/>
        <v>46</v>
      </c>
      <c r="I113" s="86">
        <f>COUNTIFS(I.1!$L$6:$L$446,I.2!B113)</f>
        <v>3</v>
      </c>
      <c r="J113" s="86">
        <f t="shared" si="12"/>
        <v>19</v>
      </c>
      <c r="L113" s="86">
        <f t="shared" si="8"/>
        <v>37</v>
      </c>
      <c r="AA113" s="82">
        <v>42843</v>
      </c>
      <c r="AB113" s="86">
        <f>COUNTIFS(I.1!$AF$6:$AF$446,I.2!AA113)</f>
        <v>0</v>
      </c>
      <c r="AC113" s="86">
        <f t="shared" si="13"/>
        <v>3</v>
      </c>
      <c r="AD113" s="86"/>
      <c r="AE113" s="86">
        <f>COUNTIFS(I.1!$AG$6:$AG$446,I.2!AA113)</f>
        <v>0</v>
      </c>
      <c r="AF113" s="86">
        <f t="shared" si="14"/>
        <v>0</v>
      </c>
      <c r="AG113" s="86"/>
      <c r="AH113" s="86">
        <f>COUNTIFS(I.1!$AH$6:$AH$446,I.2!AA113)</f>
        <v>0</v>
      </c>
      <c r="AI113" s="86">
        <f t="shared" si="15"/>
        <v>0</v>
      </c>
      <c r="AJ113" s="86"/>
      <c r="AK113" s="86">
        <f t="shared" si="9"/>
        <v>3</v>
      </c>
      <c r="AL113" s="113">
        <v>0</v>
      </c>
    </row>
    <row r="114" spans="2:38" x14ac:dyDescent="0.25">
      <c r="B114" s="82">
        <v>42844</v>
      </c>
      <c r="C114" s="86">
        <f>COUNTIFS(I.1!$J$6:$J$446,I.2!B114)</f>
        <v>0</v>
      </c>
      <c r="D114" s="86">
        <f t="shared" si="10"/>
        <v>56</v>
      </c>
      <c r="F114" s="86">
        <f>COUNTIFS(I.1!$K$6:$K$446,I.2!B114)</f>
        <v>0</v>
      </c>
      <c r="G114" s="86">
        <f t="shared" si="11"/>
        <v>46</v>
      </c>
      <c r="I114" s="86">
        <f>COUNTIFS(I.1!$L$6:$L$446,I.2!B114)</f>
        <v>1</v>
      </c>
      <c r="J114" s="86">
        <f t="shared" si="12"/>
        <v>20</v>
      </c>
      <c r="L114" s="86">
        <f t="shared" si="8"/>
        <v>36</v>
      </c>
      <c r="AA114" s="82">
        <v>42844</v>
      </c>
      <c r="AB114" s="86">
        <f>COUNTIFS(I.1!$AF$6:$AF$446,I.2!AA114)</f>
        <v>0</v>
      </c>
      <c r="AC114" s="86">
        <f t="shared" si="13"/>
        <v>3</v>
      </c>
      <c r="AD114" s="86"/>
      <c r="AE114" s="86">
        <f>COUNTIFS(I.1!$AG$6:$AG$446,I.2!AA114)</f>
        <v>0</v>
      </c>
      <c r="AF114" s="86">
        <f t="shared" si="14"/>
        <v>0</v>
      </c>
      <c r="AG114" s="86"/>
      <c r="AH114" s="86">
        <f>COUNTIFS(I.1!$AH$6:$AH$446,I.2!AA114)</f>
        <v>0</v>
      </c>
      <c r="AI114" s="86">
        <f t="shared" si="15"/>
        <v>0</v>
      </c>
      <c r="AJ114" s="86"/>
      <c r="AK114" s="86">
        <f t="shared" si="9"/>
        <v>3</v>
      </c>
      <c r="AL114" s="113">
        <v>0</v>
      </c>
    </row>
    <row r="115" spans="2:38" x14ac:dyDescent="0.25">
      <c r="B115" s="82">
        <v>42845</v>
      </c>
      <c r="C115" s="86">
        <f>COUNTIFS(I.1!$J$6:$J$446,I.2!B115)</f>
        <v>0</v>
      </c>
      <c r="D115" s="86">
        <f t="shared" si="10"/>
        <v>56</v>
      </c>
      <c r="F115" s="86">
        <f>COUNTIFS(I.1!$K$6:$K$446,I.2!B115)</f>
        <v>1</v>
      </c>
      <c r="G115" s="86">
        <f t="shared" si="11"/>
        <v>47</v>
      </c>
      <c r="I115" s="86">
        <f>COUNTIFS(I.1!$L$6:$L$446,I.2!B115)</f>
        <v>0</v>
      </c>
      <c r="J115" s="86">
        <f t="shared" si="12"/>
        <v>20</v>
      </c>
      <c r="L115" s="86">
        <f t="shared" si="8"/>
        <v>36</v>
      </c>
      <c r="AA115" s="82">
        <v>42845</v>
      </c>
      <c r="AB115" s="86">
        <f>COUNTIFS(I.1!$AF$6:$AF$446,I.2!AA115)</f>
        <v>0</v>
      </c>
      <c r="AC115" s="86">
        <f t="shared" si="13"/>
        <v>3</v>
      </c>
      <c r="AD115" s="86"/>
      <c r="AE115" s="86">
        <f>COUNTIFS(I.1!$AG$6:$AG$446,I.2!AA115)</f>
        <v>0</v>
      </c>
      <c r="AF115" s="86">
        <f t="shared" si="14"/>
        <v>0</v>
      </c>
      <c r="AG115" s="86"/>
      <c r="AH115" s="86">
        <f>COUNTIFS(I.1!$AH$6:$AH$446,I.2!AA115)</f>
        <v>0</v>
      </c>
      <c r="AI115" s="86">
        <f t="shared" si="15"/>
        <v>0</v>
      </c>
      <c r="AJ115" s="86"/>
      <c r="AK115" s="86">
        <f t="shared" si="9"/>
        <v>3</v>
      </c>
      <c r="AL115" s="113">
        <v>0</v>
      </c>
    </row>
    <row r="116" spans="2:38" x14ac:dyDescent="0.25">
      <c r="B116" s="82">
        <v>42846</v>
      </c>
      <c r="C116" s="86">
        <f>COUNTIFS(I.1!$J$6:$J$446,I.2!B116)</f>
        <v>0</v>
      </c>
      <c r="D116" s="86">
        <f t="shared" si="10"/>
        <v>56</v>
      </c>
      <c r="F116" s="86">
        <f>COUNTIFS(I.1!$K$6:$K$446,I.2!B116)</f>
        <v>0</v>
      </c>
      <c r="G116" s="86">
        <f t="shared" si="11"/>
        <v>47</v>
      </c>
      <c r="I116" s="86">
        <f>COUNTIFS(I.1!$L$6:$L$446,I.2!B116)</f>
        <v>0</v>
      </c>
      <c r="J116" s="86">
        <f t="shared" si="12"/>
        <v>20</v>
      </c>
      <c r="L116" s="86">
        <f t="shared" si="8"/>
        <v>36</v>
      </c>
      <c r="AA116" s="82">
        <v>42846</v>
      </c>
      <c r="AB116" s="86">
        <f>COUNTIFS(I.1!$AF$6:$AF$446,I.2!AA116)</f>
        <v>0</v>
      </c>
      <c r="AC116" s="86">
        <f t="shared" si="13"/>
        <v>3</v>
      </c>
      <c r="AD116" s="86"/>
      <c r="AE116" s="86">
        <f>COUNTIFS(I.1!$AG$6:$AG$446,I.2!AA116)</f>
        <v>0</v>
      </c>
      <c r="AF116" s="86">
        <f t="shared" si="14"/>
        <v>0</v>
      </c>
      <c r="AG116" s="86"/>
      <c r="AH116" s="86">
        <f>COUNTIFS(I.1!$AH$6:$AH$446,I.2!AA116)</f>
        <v>0</v>
      </c>
      <c r="AI116" s="86">
        <f t="shared" si="15"/>
        <v>0</v>
      </c>
      <c r="AJ116" s="86"/>
      <c r="AK116" s="86">
        <f t="shared" si="9"/>
        <v>3</v>
      </c>
      <c r="AL116" s="113">
        <v>0</v>
      </c>
    </row>
    <row r="117" spans="2:38" x14ac:dyDescent="0.25">
      <c r="B117" s="82">
        <v>42847</v>
      </c>
      <c r="C117" s="86">
        <f>COUNTIFS(I.1!$J$6:$J$446,I.2!B117)</f>
        <v>0</v>
      </c>
      <c r="D117" s="86">
        <f t="shared" si="10"/>
        <v>56</v>
      </c>
      <c r="F117" s="86">
        <f>COUNTIFS(I.1!$K$6:$K$446,I.2!B117)</f>
        <v>0</v>
      </c>
      <c r="G117" s="86">
        <f t="shared" si="11"/>
        <v>47</v>
      </c>
      <c r="I117" s="86">
        <f>COUNTIFS(I.1!$L$6:$L$446,I.2!B117)</f>
        <v>0</v>
      </c>
      <c r="J117" s="86">
        <f t="shared" si="12"/>
        <v>20</v>
      </c>
      <c r="L117" s="86">
        <f t="shared" si="8"/>
        <v>36</v>
      </c>
      <c r="AA117" s="82">
        <v>42847</v>
      </c>
      <c r="AB117" s="86">
        <f>COUNTIFS(I.1!$AF$6:$AF$446,I.2!AA117)</f>
        <v>0</v>
      </c>
      <c r="AC117" s="86">
        <f t="shared" si="13"/>
        <v>3</v>
      </c>
      <c r="AD117" s="86"/>
      <c r="AE117" s="86">
        <f>COUNTIFS(I.1!$AG$6:$AG$446,I.2!AA117)</f>
        <v>0</v>
      </c>
      <c r="AF117" s="86">
        <f t="shared" si="14"/>
        <v>0</v>
      </c>
      <c r="AG117" s="86"/>
      <c r="AH117" s="86">
        <f>COUNTIFS(I.1!$AH$6:$AH$446,I.2!AA117)</f>
        <v>0</v>
      </c>
      <c r="AI117" s="86">
        <f t="shared" si="15"/>
        <v>0</v>
      </c>
      <c r="AJ117" s="86"/>
      <c r="AK117" s="86">
        <f t="shared" si="9"/>
        <v>3</v>
      </c>
      <c r="AL117" s="113">
        <v>0</v>
      </c>
    </row>
    <row r="118" spans="2:38" x14ac:dyDescent="0.25">
      <c r="B118" s="82">
        <v>42848</v>
      </c>
      <c r="C118" s="86">
        <f>COUNTIFS(I.1!$J$6:$J$446,I.2!B118)</f>
        <v>0</v>
      </c>
      <c r="D118" s="86">
        <f t="shared" si="10"/>
        <v>56</v>
      </c>
      <c r="F118" s="86">
        <f>COUNTIFS(I.1!$K$6:$K$446,I.2!B118)</f>
        <v>0</v>
      </c>
      <c r="G118" s="86">
        <f t="shared" si="11"/>
        <v>47</v>
      </c>
      <c r="I118" s="86">
        <f>COUNTIFS(I.1!$L$6:$L$446,I.2!B118)</f>
        <v>0</v>
      </c>
      <c r="J118" s="86">
        <f t="shared" si="12"/>
        <v>20</v>
      </c>
      <c r="L118" s="86">
        <f t="shared" si="8"/>
        <v>36</v>
      </c>
      <c r="AA118" s="82">
        <v>42848</v>
      </c>
      <c r="AB118" s="86">
        <f>COUNTIFS(I.1!$AF$6:$AF$446,I.2!AA118)</f>
        <v>0</v>
      </c>
      <c r="AC118" s="86">
        <f t="shared" si="13"/>
        <v>3</v>
      </c>
      <c r="AD118" s="86"/>
      <c r="AE118" s="86">
        <f>COUNTIFS(I.1!$AG$6:$AG$446,I.2!AA118)</f>
        <v>0</v>
      </c>
      <c r="AF118" s="86">
        <f t="shared" si="14"/>
        <v>0</v>
      </c>
      <c r="AG118" s="86"/>
      <c r="AH118" s="86">
        <f>COUNTIFS(I.1!$AH$6:$AH$446,I.2!AA118)</f>
        <v>0</v>
      </c>
      <c r="AI118" s="86">
        <f t="shared" si="15"/>
        <v>0</v>
      </c>
      <c r="AJ118" s="86"/>
      <c r="AK118" s="86">
        <f t="shared" si="9"/>
        <v>3</v>
      </c>
      <c r="AL118" s="113">
        <v>0</v>
      </c>
    </row>
    <row r="119" spans="2:38" x14ac:dyDescent="0.25">
      <c r="B119" s="82">
        <v>42849</v>
      </c>
      <c r="C119" s="86">
        <f>COUNTIFS(I.1!$J$6:$J$446,I.2!B119)</f>
        <v>0</v>
      </c>
      <c r="D119" s="86">
        <f t="shared" si="10"/>
        <v>56</v>
      </c>
      <c r="F119" s="86">
        <f>COUNTIFS(I.1!$K$6:$K$446,I.2!B119)</f>
        <v>0</v>
      </c>
      <c r="G119" s="86">
        <f t="shared" si="11"/>
        <v>47</v>
      </c>
      <c r="I119" s="86">
        <f>COUNTIFS(I.1!$L$6:$L$446,I.2!B119)</f>
        <v>0</v>
      </c>
      <c r="J119" s="86">
        <f t="shared" si="12"/>
        <v>20</v>
      </c>
      <c r="L119" s="86">
        <f t="shared" si="8"/>
        <v>36</v>
      </c>
      <c r="AA119" s="82">
        <v>42849</v>
      </c>
      <c r="AB119" s="86">
        <f>COUNTIFS(I.1!$AF$6:$AF$446,I.2!AA119)</f>
        <v>0</v>
      </c>
      <c r="AC119" s="86">
        <f t="shared" si="13"/>
        <v>3</v>
      </c>
      <c r="AD119" s="86"/>
      <c r="AE119" s="86">
        <f>COUNTIFS(I.1!$AG$6:$AG$446,I.2!AA119)</f>
        <v>0</v>
      </c>
      <c r="AF119" s="86">
        <f t="shared" si="14"/>
        <v>0</v>
      </c>
      <c r="AG119" s="86"/>
      <c r="AH119" s="86">
        <f>COUNTIFS(I.1!$AH$6:$AH$446,I.2!AA119)</f>
        <v>0</v>
      </c>
      <c r="AI119" s="86">
        <f t="shared" si="15"/>
        <v>0</v>
      </c>
      <c r="AJ119" s="86"/>
      <c r="AK119" s="86">
        <f t="shared" si="9"/>
        <v>3</v>
      </c>
      <c r="AL119" s="113">
        <v>0</v>
      </c>
    </row>
    <row r="120" spans="2:38" x14ac:dyDescent="0.25">
      <c r="B120" s="82">
        <v>42850</v>
      </c>
      <c r="C120" s="86">
        <f>COUNTIFS(I.1!$J$6:$J$446,I.2!B120)</f>
        <v>0</v>
      </c>
      <c r="D120" s="86">
        <f t="shared" si="10"/>
        <v>56</v>
      </c>
      <c r="F120" s="86">
        <f>COUNTIFS(I.1!$K$6:$K$446,I.2!B120)</f>
        <v>0</v>
      </c>
      <c r="G120" s="86">
        <f t="shared" si="11"/>
        <v>47</v>
      </c>
      <c r="I120" s="86">
        <f>COUNTIFS(I.1!$L$6:$L$446,I.2!B120)</f>
        <v>0</v>
      </c>
      <c r="J120" s="86">
        <f t="shared" si="12"/>
        <v>20</v>
      </c>
      <c r="L120" s="86">
        <f t="shared" si="8"/>
        <v>36</v>
      </c>
      <c r="AA120" s="82">
        <v>42850</v>
      </c>
      <c r="AB120" s="86">
        <f>COUNTIFS(I.1!$AF$6:$AF$446,I.2!AA120)</f>
        <v>0</v>
      </c>
      <c r="AC120" s="86">
        <f t="shared" si="13"/>
        <v>3</v>
      </c>
      <c r="AD120" s="86"/>
      <c r="AE120" s="86">
        <f>COUNTIFS(I.1!$AG$6:$AG$446,I.2!AA120)</f>
        <v>0</v>
      </c>
      <c r="AF120" s="86">
        <f t="shared" si="14"/>
        <v>0</v>
      </c>
      <c r="AG120" s="86"/>
      <c r="AH120" s="86">
        <f>COUNTIFS(I.1!$AH$6:$AH$446,I.2!AA120)</f>
        <v>0</v>
      </c>
      <c r="AI120" s="86">
        <f t="shared" si="15"/>
        <v>0</v>
      </c>
      <c r="AJ120" s="86"/>
      <c r="AK120" s="86">
        <f t="shared" si="9"/>
        <v>3</v>
      </c>
      <c r="AL120" s="113">
        <v>0</v>
      </c>
    </row>
    <row r="121" spans="2:38" x14ac:dyDescent="0.25">
      <c r="B121" s="82">
        <v>42851</v>
      </c>
      <c r="C121" s="86">
        <f>COUNTIFS(I.1!$J$6:$J$446,I.2!B121)</f>
        <v>0</v>
      </c>
      <c r="D121" s="86">
        <f t="shared" si="10"/>
        <v>56</v>
      </c>
      <c r="F121" s="86">
        <f>COUNTIFS(I.1!$K$6:$K$446,I.2!B121)</f>
        <v>0</v>
      </c>
      <c r="G121" s="86">
        <f t="shared" si="11"/>
        <v>47</v>
      </c>
      <c r="I121" s="86">
        <f>COUNTIFS(I.1!$L$6:$L$446,I.2!B121)</f>
        <v>0</v>
      </c>
      <c r="J121" s="86">
        <f t="shared" si="12"/>
        <v>20</v>
      </c>
      <c r="L121" s="86">
        <f t="shared" si="8"/>
        <v>36</v>
      </c>
      <c r="AA121" s="82">
        <v>42851</v>
      </c>
      <c r="AB121" s="86">
        <f>COUNTIFS(I.1!$AF$6:$AF$446,I.2!AA121)</f>
        <v>0</v>
      </c>
      <c r="AC121" s="86">
        <f t="shared" si="13"/>
        <v>3</v>
      </c>
      <c r="AD121" s="86"/>
      <c r="AE121" s="86">
        <f>COUNTIFS(I.1!$AG$6:$AG$446,I.2!AA121)</f>
        <v>0</v>
      </c>
      <c r="AF121" s="86">
        <f t="shared" si="14"/>
        <v>0</v>
      </c>
      <c r="AG121" s="86"/>
      <c r="AH121" s="86">
        <f>COUNTIFS(I.1!$AH$6:$AH$446,I.2!AA121)</f>
        <v>0</v>
      </c>
      <c r="AI121" s="86">
        <f t="shared" si="15"/>
        <v>0</v>
      </c>
      <c r="AJ121" s="86"/>
      <c r="AK121" s="86">
        <f t="shared" si="9"/>
        <v>3</v>
      </c>
      <c r="AL121" s="113">
        <v>0</v>
      </c>
    </row>
    <row r="122" spans="2:38" x14ac:dyDescent="0.25">
      <c r="B122" s="82">
        <v>42852</v>
      </c>
      <c r="C122" s="86">
        <f>COUNTIFS(I.1!$J$6:$J$446,I.2!B122)</f>
        <v>0</v>
      </c>
      <c r="D122" s="86">
        <f t="shared" si="10"/>
        <v>56</v>
      </c>
      <c r="F122" s="86">
        <f>COUNTIFS(I.1!$K$6:$K$446,I.2!B122)</f>
        <v>0</v>
      </c>
      <c r="G122" s="86">
        <f t="shared" si="11"/>
        <v>47</v>
      </c>
      <c r="I122" s="86">
        <f>COUNTIFS(I.1!$L$6:$L$446,I.2!B122)</f>
        <v>0</v>
      </c>
      <c r="J122" s="86">
        <f t="shared" si="12"/>
        <v>20</v>
      </c>
      <c r="L122" s="86">
        <f t="shared" si="8"/>
        <v>36</v>
      </c>
      <c r="AA122" s="82">
        <v>42852</v>
      </c>
      <c r="AB122" s="86">
        <f>COUNTIFS(I.1!$AF$6:$AF$446,I.2!AA122)</f>
        <v>0</v>
      </c>
      <c r="AC122" s="86">
        <f t="shared" si="13"/>
        <v>3</v>
      </c>
      <c r="AD122" s="86"/>
      <c r="AE122" s="86">
        <f>COUNTIFS(I.1!$AG$6:$AG$446,I.2!AA122)</f>
        <v>0</v>
      </c>
      <c r="AF122" s="86">
        <f t="shared" si="14"/>
        <v>0</v>
      </c>
      <c r="AG122" s="86"/>
      <c r="AH122" s="86">
        <f>COUNTIFS(I.1!$AH$6:$AH$446,I.2!AA122)</f>
        <v>0</v>
      </c>
      <c r="AI122" s="86">
        <f t="shared" si="15"/>
        <v>0</v>
      </c>
      <c r="AJ122" s="86"/>
      <c r="AK122" s="86">
        <f t="shared" si="9"/>
        <v>3</v>
      </c>
      <c r="AL122" s="113">
        <v>0</v>
      </c>
    </row>
    <row r="123" spans="2:38" x14ac:dyDescent="0.25">
      <c r="B123" s="82">
        <v>42853</v>
      </c>
      <c r="C123" s="86">
        <f>COUNTIFS(I.1!$J$6:$J$446,I.2!B123)</f>
        <v>0</v>
      </c>
      <c r="D123" s="86">
        <f t="shared" si="10"/>
        <v>56</v>
      </c>
      <c r="F123" s="86">
        <f>COUNTIFS(I.1!$K$6:$K$446,I.2!B123)</f>
        <v>1</v>
      </c>
      <c r="G123" s="86">
        <f t="shared" si="11"/>
        <v>48</v>
      </c>
      <c r="I123" s="86">
        <f>COUNTIFS(I.1!$L$6:$L$446,I.2!B123)</f>
        <v>0</v>
      </c>
      <c r="J123" s="86">
        <f t="shared" si="12"/>
        <v>20</v>
      </c>
      <c r="L123" s="86">
        <f t="shared" si="8"/>
        <v>36</v>
      </c>
      <c r="AA123" s="82">
        <v>42853</v>
      </c>
      <c r="AB123" s="86">
        <f>COUNTIFS(I.1!$AF$6:$AF$446,I.2!AA123)</f>
        <v>0</v>
      </c>
      <c r="AC123" s="86">
        <f t="shared" si="13"/>
        <v>3</v>
      </c>
      <c r="AD123" s="86"/>
      <c r="AE123" s="86">
        <f>COUNTIFS(I.1!$AG$6:$AG$446,I.2!AA123)</f>
        <v>0</v>
      </c>
      <c r="AF123" s="86">
        <f t="shared" si="14"/>
        <v>0</v>
      </c>
      <c r="AG123" s="86"/>
      <c r="AH123" s="86">
        <f>COUNTIFS(I.1!$AH$6:$AH$446,I.2!AA123)</f>
        <v>0</v>
      </c>
      <c r="AI123" s="86">
        <f t="shared" si="15"/>
        <v>0</v>
      </c>
      <c r="AJ123" s="86"/>
      <c r="AK123" s="86">
        <f t="shared" si="9"/>
        <v>3</v>
      </c>
      <c r="AL123" s="113">
        <v>0</v>
      </c>
    </row>
    <row r="124" spans="2:38" x14ac:dyDescent="0.25">
      <c r="B124" s="82">
        <v>42854</v>
      </c>
      <c r="C124" s="86">
        <f>COUNTIFS(I.1!$J$6:$J$446,I.2!B124)</f>
        <v>0</v>
      </c>
      <c r="D124" s="86">
        <f t="shared" si="10"/>
        <v>56</v>
      </c>
      <c r="F124" s="86">
        <f>COUNTIFS(I.1!$K$6:$K$446,I.2!B124)</f>
        <v>0</v>
      </c>
      <c r="G124" s="86">
        <f t="shared" si="11"/>
        <v>48</v>
      </c>
      <c r="I124" s="86">
        <f>COUNTIFS(I.1!$L$6:$L$446,I.2!B124)</f>
        <v>0</v>
      </c>
      <c r="J124" s="86">
        <f t="shared" si="12"/>
        <v>20</v>
      </c>
      <c r="L124" s="86">
        <f t="shared" si="8"/>
        <v>36</v>
      </c>
      <c r="AA124" s="82">
        <v>42854</v>
      </c>
      <c r="AB124" s="86">
        <f>COUNTIFS(I.1!$AF$6:$AF$446,I.2!AA124)</f>
        <v>0</v>
      </c>
      <c r="AC124" s="86">
        <f t="shared" si="13"/>
        <v>3</v>
      </c>
      <c r="AD124" s="86"/>
      <c r="AE124" s="86">
        <f>COUNTIFS(I.1!$AG$6:$AG$446,I.2!AA124)</f>
        <v>0</v>
      </c>
      <c r="AF124" s="86">
        <f t="shared" si="14"/>
        <v>0</v>
      </c>
      <c r="AG124" s="86"/>
      <c r="AH124" s="86">
        <f>COUNTIFS(I.1!$AH$6:$AH$446,I.2!AA124)</f>
        <v>0</v>
      </c>
      <c r="AI124" s="86">
        <f t="shared" si="15"/>
        <v>0</v>
      </c>
      <c r="AJ124" s="86"/>
      <c r="AK124" s="86">
        <f t="shared" si="9"/>
        <v>3</v>
      </c>
      <c r="AL124" s="113">
        <v>0</v>
      </c>
    </row>
    <row r="125" spans="2:38" x14ac:dyDescent="0.25">
      <c r="B125" s="82">
        <v>42855</v>
      </c>
      <c r="C125" s="86">
        <f>COUNTIFS(I.1!$J$6:$J$446,I.2!B125)</f>
        <v>0</v>
      </c>
      <c r="D125" s="86">
        <f t="shared" si="10"/>
        <v>56</v>
      </c>
      <c r="F125" s="86">
        <f>COUNTIFS(I.1!$K$6:$K$446,I.2!B125)</f>
        <v>0</v>
      </c>
      <c r="G125" s="86">
        <f t="shared" si="11"/>
        <v>48</v>
      </c>
      <c r="I125" s="86">
        <f>COUNTIFS(I.1!$L$6:$L$446,I.2!B125)</f>
        <v>0</v>
      </c>
      <c r="J125" s="86">
        <f t="shared" si="12"/>
        <v>20</v>
      </c>
      <c r="L125" s="86">
        <f t="shared" si="8"/>
        <v>36</v>
      </c>
      <c r="AA125" s="82">
        <v>42855</v>
      </c>
      <c r="AB125" s="86">
        <f>COUNTIFS(I.1!$AF$6:$AF$446,I.2!AA125)</f>
        <v>0</v>
      </c>
      <c r="AC125" s="86">
        <f t="shared" si="13"/>
        <v>3</v>
      </c>
      <c r="AD125" s="86"/>
      <c r="AE125" s="86">
        <f>COUNTIFS(I.1!$AG$6:$AG$446,I.2!AA125)</f>
        <v>0</v>
      </c>
      <c r="AF125" s="86">
        <f t="shared" si="14"/>
        <v>0</v>
      </c>
      <c r="AG125" s="86"/>
      <c r="AH125" s="86">
        <f>COUNTIFS(I.1!$AH$6:$AH$446,I.2!AA125)</f>
        <v>0</v>
      </c>
      <c r="AI125" s="86">
        <f t="shared" si="15"/>
        <v>0</v>
      </c>
      <c r="AJ125" s="86"/>
      <c r="AK125" s="86">
        <f t="shared" si="9"/>
        <v>3</v>
      </c>
      <c r="AL125" s="113">
        <v>0</v>
      </c>
    </row>
    <row r="126" spans="2:38" x14ac:dyDescent="0.25">
      <c r="B126" s="82">
        <v>42856</v>
      </c>
      <c r="C126" s="86">
        <f>COUNTIFS(I.1!$J$6:$J$446,I.2!B126)</f>
        <v>0</v>
      </c>
      <c r="D126" s="86">
        <f t="shared" si="10"/>
        <v>56</v>
      </c>
      <c r="F126" s="86">
        <f>COUNTIFS(I.1!$K$6:$K$446,I.2!B126)</f>
        <v>0</v>
      </c>
      <c r="G126" s="86">
        <f t="shared" si="11"/>
        <v>48</v>
      </c>
      <c r="I126" s="86">
        <f>COUNTIFS(I.1!$L$6:$L$446,I.2!B126)</f>
        <v>0</v>
      </c>
      <c r="J126" s="86">
        <f t="shared" si="12"/>
        <v>20</v>
      </c>
      <c r="L126" s="86">
        <f t="shared" si="8"/>
        <v>36</v>
      </c>
      <c r="AA126" s="82">
        <v>42856</v>
      </c>
      <c r="AB126" s="86">
        <f>COUNTIFS(I.1!$AF$6:$AF$446,I.2!AA126)</f>
        <v>0</v>
      </c>
      <c r="AC126" s="86">
        <f t="shared" si="13"/>
        <v>3</v>
      </c>
      <c r="AD126" s="86"/>
      <c r="AE126" s="86">
        <f>COUNTIFS(I.1!$AG$6:$AG$446,I.2!AA126)</f>
        <v>0</v>
      </c>
      <c r="AF126" s="86">
        <f t="shared" si="14"/>
        <v>0</v>
      </c>
      <c r="AG126" s="86"/>
      <c r="AH126" s="86">
        <f>COUNTIFS(I.1!$AH$6:$AH$446,I.2!AA126)</f>
        <v>0</v>
      </c>
      <c r="AI126" s="86">
        <f t="shared" si="15"/>
        <v>0</v>
      </c>
      <c r="AJ126" s="86"/>
      <c r="AK126" s="86">
        <f t="shared" si="9"/>
        <v>3</v>
      </c>
      <c r="AL126" s="113">
        <v>0</v>
      </c>
    </row>
    <row r="127" spans="2:38" x14ac:dyDescent="0.25">
      <c r="B127" s="82">
        <v>42857</v>
      </c>
      <c r="C127" s="86">
        <f>COUNTIFS(I.1!$J$6:$J$446,I.2!B127)</f>
        <v>0</v>
      </c>
      <c r="D127" s="86">
        <f t="shared" si="10"/>
        <v>56</v>
      </c>
      <c r="F127" s="86">
        <f>COUNTIFS(I.1!$K$6:$K$446,I.2!B127)</f>
        <v>0</v>
      </c>
      <c r="G127" s="86">
        <f t="shared" si="11"/>
        <v>48</v>
      </c>
      <c r="I127" s="86">
        <f>COUNTIFS(I.1!$L$6:$L$446,I.2!B127)</f>
        <v>0</v>
      </c>
      <c r="J127" s="86">
        <f t="shared" si="12"/>
        <v>20</v>
      </c>
      <c r="L127" s="86">
        <f t="shared" si="8"/>
        <v>36</v>
      </c>
      <c r="AA127" s="82">
        <v>42857</v>
      </c>
      <c r="AB127" s="86">
        <f>COUNTIFS(I.1!$AF$6:$AF$446,I.2!AA127)</f>
        <v>0</v>
      </c>
      <c r="AC127" s="86">
        <f t="shared" si="13"/>
        <v>3</v>
      </c>
      <c r="AD127" s="86"/>
      <c r="AE127" s="86">
        <f>COUNTIFS(I.1!$AG$6:$AG$446,I.2!AA127)</f>
        <v>0</v>
      </c>
      <c r="AF127" s="86">
        <f t="shared" si="14"/>
        <v>0</v>
      </c>
      <c r="AG127" s="86"/>
      <c r="AH127" s="86">
        <f>COUNTIFS(I.1!$AH$6:$AH$446,I.2!AA127)</f>
        <v>0</v>
      </c>
      <c r="AI127" s="86">
        <f t="shared" si="15"/>
        <v>0</v>
      </c>
      <c r="AJ127" s="86"/>
      <c r="AK127" s="86">
        <f t="shared" si="9"/>
        <v>3</v>
      </c>
      <c r="AL127" s="113">
        <v>0</v>
      </c>
    </row>
    <row r="128" spans="2:38" x14ac:dyDescent="0.25">
      <c r="B128" s="82">
        <v>42858</v>
      </c>
      <c r="C128" s="86">
        <f>COUNTIFS(I.1!$J$6:$J$446,I.2!B128)</f>
        <v>0</v>
      </c>
      <c r="D128" s="86">
        <f t="shared" si="10"/>
        <v>56</v>
      </c>
      <c r="F128" s="86">
        <f>COUNTIFS(I.1!$K$6:$K$446,I.2!B128)</f>
        <v>0</v>
      </c>
      <c r="G128" s="86">
        <f t="shared" si="11"/>
        <v>48</v>
      </c>
      <c r="I128" s="86">
        <f>COUNTIFS(I.1!$L$6:$L$446,I.2!B128)</f>
        <v>2</v>
      </c>
      <c r="J128" s="86">
        <f t="shared" si="12"/>
        <v>22</v>
      </c>
      <c r="L128" s="86">
        <f t="shared" si="8"/>
        <v>34</v>
      </c>
      <c r="AA128" s="82">
        <v>42858</v>
      </c>
      <c r="AB128" s="86">
        <f>COUNTIFS(I.1!$AF$6:$AF$446,I.2!AA128)</f>
        <v>0</v>
      </c>
      <c r="AC128" s="86">
        <f t="shared" si="13"/>
        <v>3</v>
      </c>
      <c r="AD128" s="86"/>
      <c r="AE128" s="86">
        <f>COUNTIFS(I.1!$AG$6:$AG$446,I.2!AA128)</f>
        <v>0</v>
      </c>
      <c r="AF128" s="86">
        <f t="shared" si="14"/>
        <v>0</v>
      </c>
      <c r="AG128" s="86"/>
      <c r="AH128" s="86">
        <f>COUNTIFS(I.1!$AH$6:$AH$446,I.2!AA128)</f>
        <v>0</v>
      </c>
      <c r="AI128" s="86">
        <f t="shared" si="15"/>
        <v>0</v>
      </c>
      <c r="AJ128" s="86"/>
      <c r="AK128" s="86">
        <f t="shared" si="9"/>
        <v>3</v>
      </c>
      <c r="AL128" s="113">
        <v>0</v>
      </c>
    </row>
    <row r="129" spans="2:38" x14ac:dyDescent="0.25">
      <c r="B129" s="82">
        <v>42859</v>
      </c>
      <c r="C129" s="86">
        <f>COUNTIFS(I.1!$J$6:$J$446,I.2!B129)</f>
        <v>0</v>
      </c>
      <c r="D129" s="86">
        <f t="shared" si="10"/>
        <v>56</v>
      </c>
      <c r="F129" s="86">
        <f>COUNTIFS(I.1!$K$6:$K$446,I.2!B129)</f>
        <v>1</v>
      </c>
      <c r="G129" s="86">
        <f t="shared" si="11"/>
        <v>49</v>
      </c>
      <c r="I129" s="86">
        <f>COUNTIFS(I.1!$L$6:$L$446,I.2!B129)</f>
        <v>1</v>
      </c>
      <c r="J129" s="86">
        <f t="shared" si="12"/>
        <v>23</v>
      </c>
      <c r="L129" s="86">
        <f t="shared" si="8"/>
        <v>33</v>
      </c>
      <c r="AA129" s="82">
        <v>42859</v>
      </c>
      <c r="AB129" s="86">
        <f>COUNTIFS(I.1!$AF$6:$AF$446,I.2!AA129)</f>
        <v>0</v>
      </c>
      <c r="AC129" s="86">
        <f t="shared" si="13"/>
        <v>3</v>
      </c>
      <c r="AD129" s="86"/>
      <c r="AE129" s="86">
        <f>COUNTIFS(I.1!$AG$6:$AG$446,I.2!AA129)</f>
        <v>0</v>
      </c>
      <c r="AF129" s="86">
        <f t="shared" si="14"/>
        <v>0</v>
      </c>
      <c r="AG129" s="86"/>
      <c r="AH129" s="86">
        <f>COUNTIFS(I.1!$AH$6:$AH$446,I.2!AA129)</f>
        <v>0</v>
      </c>
      <c r="AI129" s="86">
        <f t="shared" si="15"/>
        <v>0</v>
      </c>
      <c r="AJ129" s="86"/>
      <c r="AK129" s="86">
        <f t="shared" si="9"/>
        <v>3</v>
      </c>
      <c r="AL129" s="113">
        <v>0</v>
      </c>
    </row>
    <row r="130" spans="2:38" x14ac:dyDescent="0.25">
      <c r="B130" s="82">
        <v>42860</v>
      </c>
      <c r="C130" s="86">
        <f>COUNTIFS(I.1!$J$6:$J$446,I.2!B130)</f>
        <v>0</v>
      </c>
      <c r="D130" s="86">
        <f t="shared" si="10"/>
        <v>56</v>
      </c>
      <c r="F130" s="86">
        <f>COUNTIFS(I.1!$K$6:$K$446,I.2!B130)</f>
        <v>0</v>
      </c>
      <c r="G130" s="86">
        <f t="shared" si="11"/>
        <v>49</v>
      </c>
      <c r="I130" s="86">
        <f>COUNTIFS(I.1!$L$6:$L$446,I.2!B130)</f>
        <v>0</v>
      </c>
      <c r="J130" s="86">
        <f t="shared" si="12"/>
        <v>23</v>
      </c>
      <c r="L130" s="86">
        <f t="shared" si="8"/>
        <v>33</v>
      </c>
      <c r="AA130" s="82">
        <v>42860</v>
      </c>
      <c r="AB130" s="86">
        <f>COUNTIFS(I.1!$AF$6:$AF$446,I.2!AA130)</f>
        <v>0</v>
      </c>
      <c r="AC130" s="86">
        <f t="shared" si="13"/>
        <v>3</v>
      </c>
      <c r="AD130" s="86"/>
      <c r="AE130" s="86">
        <f>COUNTIFS(I.1!$AG$6:$AG$446,I.2!AA130)</f>
        <v>0</v>
      </c>
      <c r="AF130" s="86">
        <f t="shared" si="14"/>
        <v>0</v>
      </c>
      <c r="AG130" s="86"/>
      <c r="AH130" s="86">
        <f>COUNTIFS(I.1!$AH$6:$AH$446,I.2!AA130)</f>
        <v>0</v>
      </c>
      <c r="AI130" s="86">
        <f t="shared" si="15"/>
        <v>0</v>
      </c>
      <c r="AJ130" s="86"/>
      <c r="AK130" s="86">
        <f t="shared" si="9"/>
        <v>3</v>
      </c>
      <c r="AL130" s="113">
        <v>0</v>
      </c>
    </row>
    <row r="131" spans="2:38" x14ac:dyDescent="0.25">
      <c r="B131" s="82">
        <v>42861</v>
      </c>
      <c r="C131" s="86">
        <f>COUNTIFS(I.1!$J$6:$J$446,I.2!B131)</f>
        <v>0</v>
      </c>
      <c r="D131" s="86">
        <f t="shared" si="10"/>
        <v>56</v>
      </c>
      <c r="F131" s="86">
        <f>COUNTIFS(I.1!$K$6:$K$446,I.2!B131)</f>
        <v>0</v>
      </c>
      <c r="G131" s="86">
        <f t="shared" si="11"/>
        <v>49</v>
      </c>
      <c r="I131" s="86">
        <f>COUNTIFS(I.1!$L$6:$L$446,I.2!B131)</f>
        <v>0</v>
      </c>
      <c r="J131" s="86">
        <f t="shared" si="12"/>
        <v>23</v>
      </c>
      <c r="L131" s="86">
        <f t="shared" si="8"/>
        <v>33</v>
      </c>
      <c r="AA131" s="82">
        <v>42861</v>
      </c>
      <c r="AB131" s="86">
        <f>COUNTIFS(I.1!$AF$6:$AF$446,I.2!AA131)</f>
        <v>0</v>
      </c>
      <c r="AC131" s="86">
        <f t="shared" si="13"/>
        <v>3</v>
      </c>
      <c r="AD131" s="86"/>
      <c r="AE131" s="86">
        <f>COUNTIFS(I.1!$AG$6:$AG$446,I.2!AA131)</f>
        <v>0</v>
      </c>
      <c r="AF131" s="86">
        <f t="shared" si="14"/>
        <v>0</v>
      </c>
      <c r="AG131" s="86"/>
      <c r="AH131" s="86">
        <f>COUNTIFS(I.1!$AH$6:$AH$446,I.2!AA131)</f>
        <v>0</v>
      </c>
      <c r="AI131" s="86">
        <f t="shared" si="15"/>
        <v>0</v>
      </c>
      <c r="AJ131" s="86"/>
      <c r="AK131" s="86">
        <f t="shared" si="9"/>
        <v>3</v>
      </c>
      <c r="AL131" s="113">
        <v>0</v>
      </c>
    </row>
    <row r="132" spans="2:38" x14ac:dyDescent="0.25">
      <c r="B132" s="82">
        <v>42862</v>
      </c>
      <c r="C132" s="86">
        <f>COUNTIFS(I.1!$J$6:$J$446,I.2!B132)</f>
        <v>0</v>
      </c>
      <c r="D132" s="86">
        <f t="shared" si="10"/>
        <v>56</v>
      </c>
      <c r="F132" s="86">
        <f>COUNTIFS(I.1!$K$6:$K$446,I.2!B132)</f>
        <v>0</v>
      </c>
      <c r="G132" s="86">
        <f t="shared" si="11"/>
        <v>49</v>
      </c>
      <c r="I132" s="86">
        <f>COUNTIFS(I.1!$L$6:$L$446,I.2!B132)</f>
        <v>0</v>
      </c>
      <c r="J132" s="86">
        <f t="shared" si="12"/>
        <v>23</v>
      </c>
      <c r="L132" s="86">
        <f t="shared" si="8"/>
        <v>33</v>
      </c>
      <c r="AA132" s="82">
        <v>42862</v>
      </c>
      <c r="AB132" s="86">
        <f>COUNTIFS(I.1!$AF$6:$AF$446,I.2!AA132)</f>
        <v>0</v>
      </c>
      <c r="AC132" s="86">
        <f t="shared" si="13"/>
        <v>3</v>
      </c>
      <c r="AD132" s="86"/>
      <c r="AE132" s="86">
        <f>COUNTIFS(I.1!$AG$6:$AG$446,I.2!AA132)</f>
        <v>0</v>
      </c>
      <c r="AF132" s="86">
        <f t="shared" si="14"/>
        <v>0</v>
      </c>
      <c r="AG132" s="86"/>
      <c r="AH132" s="86">
        <f>COUNTIFS(I.1!$AH$6:$AH$446,I.2!AA132)</f>
        <v>0</v>
      </c>
      <c r="AI132" s="86">
        <f t="shared" si="15"/>
        <v>0</v>
      </c>
      <c r="AJ132" s="86"/>
      <c r="AK132" s="86">
        <f t="shared" si="9"/>
        <v>3</v>
      </c>
      <c r="AL132" s="113">
        <v>0</v>
      </c>
    </row>
    <row r="133" spans="2:38" x14ac:dyDescent="0.25">
      <c r="B133" s="82">
        <v>42863</v>
      </c>
      <c r="C133" s="86">
        <f>COUNTIFS(I.1!$J$6:$J$446,I.2!B133)</f>
        <v>0</v>
      </c>
      <c r="D133" s="86">
        <f t="shared" si="10"/>
        <v>56</v>
      </c>
      <c r="F133" s="86">
        <f>COUNTIFS(I.1!$K$6:$K$446,I.2!B133)</f>
        <v>0</v>
      </c>
      <c r="G133" s="86">
        <f t="shared" si="11"/>
        <v>49</v>
      </c>
      <c r="I133" s="86">
        <f>COUNTIFS(I.1!$L$6:$L$446,I.2!B133)</f>
        <v>0</v>
      </c>
      <c r="J133" s="86">
        <f t="shared" si="12"/>
        <v>23</v>
      </c>
      <c r="L133" s="86">
        <f t="shared" si="8"/>
        <v>33</v>
      </c>
      <c r="AA133" s="82">
        <v>42863</v>
      </c>
      <c r="AB133" s="86">
        <f>COUNTIFS(I.1!$AF$6:$AF$446,I.2!AA133)</f>
        <v>0</v>
      </c>
      <c r="AC133" s="86">
        <f t="shared" si="13"/>
        <v>3</v>
      </c>
      <c r="AD133" s="86"/>
      <c r="AE133" s="86">
        <f>COUNTIFS(I.1!$AG$6:$AG$446,I.2!AA133)</f>
        <v>0</v>
      </c>
      <c r="AF133" s="86">
        <f t="shared" si="14"/>
        <v>0</v>
      </c>
      <c r="AG133" s="86"/>
      <c r="AH133" s="86">
        <f>COUNTIFS(I.1!$AH$6:$AH$446,I.2!AA133)</f>
        <v>0</v>
      </c>
      <c r="AI133" s="86">
        <f t="shared" si="15"/>
        <v>0</v>
      </c>
      <c r="AJ133" s="86"/>
      <c r="AK133" s="86">
        <f t="shared" si="9"/>
        <v>3</v>
      </c>
      <c r="AL133" s="113">
        <v>0</v>
      </c>
    </row>
    <row r="134" spans="2:38" x14ac:dyDescent="0.25">
      <c r="B134" s="82">
        <v>42864</v>
      </c>
      <c r="C134" s="86">
        <f>COUNTIFS(I.1!$J$6:$J$446,I.2!B134)</f>
        <v>0</v>
      </c>
      <c r="D134" s="86">
        <f t="shared" si="10"/>
        <v>56</v>
      </c>
      <c r="F134" s="86">
        <f>COUNTIFS(I.1!$K$6:$K$446,I.2!B134)</f>
        <v>0</v>
      </c>
      <c r="G134" s="86">
        <f t="shared" si="11"/>
        <v>49</v>
      </c>
      <c r="I134" s="86">
        <f>COUNTIFS(I.1!$L$6:$L$446,I.2!B134)</f>
        <v>0</v>
      </c>
      <c r="J134" s="86">
        <f t="shared" si="12"/>
        <v>23</v>
      </c>
      <c r="L134" s="86">
        <f t="shared" si="8"/>
        <v>33</v>
      </c>
      <c r="AA134" s="82">
        <v>42864</v>
      </c>
      <c r="AB134" s="86">
        <f>COUNTIFS(I.1!$AF$6:$AF$446,I.2!AA134)</f>
        <v>0</v>
      </c>
      <c r="AC134" s="86">
        <f t="shared" si="13"/>
        <v>3</v>
      </c>
      <c r="AD134" s="86"/>
      <c r="AE134" s="86">
        <f>COUNTIFS(I.1!$AG$6:$AG$446,I.2!AA134)</f>
        <v>0</v>
      </c>
      <c r="AF134" s="86">
        <f t="shared" si="14"/>
        <v>0</v>
      </c>
      <c r="AG134" s="86"/>
      <c r="AH134" s="86">
        <f>COUNTIFS(I.1!$AH$6:$AH$446,I.2!AA134)</f>
        <v>0</v>
      </c>
      <c r="AI134" s="86">
        <f t="shared" si="15"/>
        <v>0</v>
      </c>
      <c r="AJ134" s="86"/>
      <c r="AK134" s="86">
        <f t="shared" si="9"/>
        <v>3</v>
      </c>
      <c r="AL134" s="113">
        <v>0</v>
      </c>
    </row>
    <row r="135" spans="2:38" x14ac:dyDescent="0.25">
      <c r="B135" s="82">
        <v>42865</v>
      </c>
      <c r="C135" s="86">
        <f>COUNTIFS(I.1!$J$6:$J$446,I.2!B135)</f>
        <v>0</v>
      </c>
      <c r="D135" s="86">
        <f t="shared" si="10"/>
        <v>56</v>
      </c>
      <c r="F135" s="86">
        <f>COUNTIFS(I.1!$K$6:$K$446,I.2!B135)</f>
        <v>0</v>
      </c>
      <c r="G135" s="86">
        <f t="shared" si="11"/>
        <v>49</v>
      </c>
      <c r="I135" s="86">
        <f>COUNTIFS(I.1!$L$6:$L$446,I.2!B135)</f>
        <v>1</v>
      </c>
      <c r="J135" s="86">
        <f t="shared" si="12"/>
        <v>24</v>
      </c>
      <c r="L135" s="86">
        <f t="shared" ref="L135:L198" si="16">D135-J135</f>
        <v>32</v>
      </c>
      <c r="AA135" s="82">
        <v>42865</v>
      </c>
      <c r="AB135" s="86">
        <f>COUNTIFS(I.1!$AF$6:$AF$446,I.2!AA135)</f>
        <v>0</v>
      </c>
      <c r="AC135" s="86">
        <f t="shared" si="13"/>
        <v>3</v>
      </c>
      <c r="AD135" s="86"/>
      <c r="AE135" s="86">
        <f>COUNTIFS(I.1!$AG$6:$AG$446,I.2!AA135)</f>
        <v>0</v>
      </c>
      <c r="AF135" s="86">
        <f t="shared" si="14"/>
        <v>0</v>
      </c>
      <c r="AG135" s="86"/>
      <c r="AH135" s="86">
        <f>COUNTIFS(I.1!$AH$6:$AH$446,I.2!AA135)</f>
        <v>0</v>
      </c>
      <c r="AI135" s="86">
        <f t="shared" si="15"/>
        <v>0</v>
      </c>
      <c r="AJ135" s="86"/>
      <c r="AK135" s="86">
        <f t="shared" ref="AK135:AK198" si="17">AC135-AI135</f>
        <v>3</v>
      </c>
      <c r="AL135" s="113">
        <v>0</v>
      </c>
    </row>
    <row r="136" spans="2:38" x14ac:dyDescent="0.25">
      <c r="B136" s="82">
        <v>42866</v>
      </c>
      <c r="C136" s="86">
        <f>COUNTIFS(I.1!$J$6:$J$446,I.2!B136)</f>
        <v>0</v>
      </c>
      <c r="D136" s="86">
        <f t="shared" ref="D136:D199" si="18">C136+D135</f>
        <v>56</v>
      </c>
      <c r="F136" s="86">
        <f>COUNTIFS(I.1!$K$6:$K$446,I.2!B136)</f>
        <v>0</v>
      </c>
      <c r="G136" s="86">
        <f t="shared" ref="G136:G199" si="19">F136+G135</f>
        <v>49</v>
      </c>
      <c r="I136" s="86">
        <f>COUNTIFS(I.1!$L$6:$L$446,I.2!B136)</f>
        <v>0</v>
      </c>
      <c r="J136" s="86">
        <f t="shared" ref="J136:J199" si="20">I136+J135</f>
        <v>24</v>
      </c>
      <c r="L136" s="86">
        <f t="shared" si="16"/>
        <v>32</v>
      </c>
      <c r="AA136" s="82">
        <v>42866</v>
      </c>
      <c r="AB136" s="86">
        <f>COUNTIFS(I.1!$AF$6:$AF$446,I.2!AA136)</f>
        <v>0</v>
      </c>
      <c r="AC136" s="86">
        <f t="shared" ref="AC136:AC199" si="21">AB136+AC135</f>
        <v>3</v>
      </c>
      <c r="AD136" s="86"/>
      <c r="AE136" s="86">
        <f>COUNTIFS(I.1!$AG$6:$AG$446,I.2!AA136)</f>
        <v>0</v>
      </c>
      <c r="AF136" s="86">
        <f t="shared" ref="AF136:AF199" si="22">AE136+AF135</f>
        <v>0</v>
      </c>
      <c r="AG136" s="86"/>
      <c r="AH136" s="86">
        <f>COUNTIFS(I.1!$AH$6:$AH$446,I.2!AA136)</f>
        <v>0</v>
      </c>
      <c r="AI136" s="86">
        <f t="shared" ref="AI136:AI199" si="23">AH136+AI135</f>
        <v>0</v>
      </c>
      <c r="AJ136" s="86"/>
      <c r="AK136" s="86">
        <f t="shared" si="17"/>
        <v>3</v>
      </c>
      <c r="AL136" s="113">
        <v>0</v>
      </c>
    </row>
    <row r="137" spans="2:38" x14ac:dyDescent="0.25">
      <c r="B137" s="82">
        <v>42867</v>
      </c>
      <c r="C137" s="86">
        <f>COUNTIFS(I.1!$J$6:$J$446,I.2!B137)</f>
        <v>0</v>
      </c>
      <c r="D137" s="86">
        <f t="shared" si="18"/>
        <v>56</v>
      </c>
      <c r="F137" s="86">
        <f>COUNTIFS(I.1!$K$6:$K$446,I.2!B137)</f>
        <v>0</v>
      </c>
      <c r="G137" s="86">
        <f t="shared" si="19"/>
        <v>49</v>
      </c>
      <c r="I137" s="86">
        <f>COUNTIFS(I.1!$L$6:$L$446,I.2!B137)</f>
        <v>1</v>
      </c>
      <c r="J137" s="86">
        <f t="shared" si="20"/>
        <v>25</v>
      </c>
      <c r="L137" s="86">
        <f t="shared" si="16"/>
        <v>31</v>
      </c>
      <c r="AA137" s="82">
        <v>42867</v>
      </c>
      <c r="AB137" s="86">
        <f>COUNTIFS(I.1!$AF$6:$AF$446,I.2!AA137)</f>
        <v>0</v>
      </c>
      <c r="AC137" s="86">
        <f t="shared" si="21"/>
        <v>3</v>
      </c>
      <c r="AD137" s="86"/>
      <c r="AE137" s="86">
        <f>COUNTIFS(I.1!$AG$6:$AG$446,I.2!AA137)</f>
        <v>0</v>
      </c>
      <c r="AF137" s="86">
        <f t="shared" si="22"/>
        <v>0</v>
      </c>
      <c r="AG137" s="86"/>
      <c r="AH137" s="86">
        <f>COUNTIFS(I.1!$AH$6:$AH$446,I.2!AA137)</f>
        <v>0</v>
      </c>
      <c r="AI137" s="86">
        <f t="shared" si="23"/>
        <v>0</v>
      </c>
      <c r="AJ137" s="86"/>
      <c r="AK137" s="86">
        <f t="shared" si="17"/>
        <v>3</v>
      </c>
      <c r="AL137" s="113">
        <v>0</v>
      </c>
    </row>
    <row r="138" spans="2:38" x14ac:dyDescent="0.25">
      <c r="B138" s="82">
        <v>42868</v>
      </c>
      <c r="C138" s="86">
        <f>COUNTIFS(I.1!$J$6:$J$446,I.2!B138)</f>
        <v>0</v>
      </c>
      <c r="D138" s="86">
        <f t="shared" si="18"/>
        <v>56</v>
      </c>
      <c r="F138" s="86">
        <f>COUNTIFS(I.1!$K$6:$K$446,I.2!B138)</f>
        <v>0</v>
      </c>
      <c r="G138" s="86">
        <f t="shared" si="19"/>
        <v>49</v>
      </c>
      <c r="I138" s="86">
        <f>COUNTIFS(I.1!$L$6:$L$446,I.2!B138)</f>
        <v>0</v>
      </c>
      <c r="J138" s="86">
        <f t="shared" si="20"/>
        <v>25</v>
      </c>
      <c r="L138" s="86">
        <f t="shared" si="16"/>
        <v>31</v>
      </c>
      <c r="AA138" s="82">
        <v>42868</v>
      </c>
      <c r="AB138" s="86">
        <f>COUNTIFS(I.1!$AF$6:$AF$446,I.2!AA138)</f>
        <v>0</v>
      </c>
      <c r="AC138" s="86">
        <f t="shared" si="21"/>
        <v>3</v>
      </c>
      <c r="AD138" s="86"/>
      <c r="AE138" s="86">
        <f>COUNTIFS(I.1!$AG$6:$AG$446,I.2!AA138)</f>
        <v>0</v>
      </c>
      <c r="AF138" s="86">
        <f t="shared" si="22"/>
        <v>0</v>
      </c>
      <c r="AG138" s="86"/>
      <c r="AH138" s="86">
        <f>COUNTIFS(I.1!$AH$6:$AH$446,I.2!AA138)</f>
        <v>0</v>
      </c>
      <c r="AI138" s="86">
        <f t="shared" si="23"/>
        <v>0</v>
      </c>
      <c r="AJ138" s="86"/>
      <c r="AK138" s="86">
        <f t="shared" si="17"/>
        <v>3</v>
      </c>
      <c r="AL138" s="113">
        <v>0</v>
      </c>
    </row>
    <row r="139" spans="2:38" x14ac:dyDescent="0.25">
      <c r="B139" s="82">
        <v>42869</v>
      </c>
      <c r="C139" s="86">
        <f>COUNTIFS(I.1!$J$6:$J$446,I.2!B139)</f>
        <v>0</v>
      </c>
      <c r="D139" s="86">
        <f t="shared" si="18"/>
        <v>56</v>
      </c>
      <c r="F139" s="86">
        <f>COUNTIFS(I.1!$K$6:$K$446,I.2!B139)</f>
        <v>1</v>
      </c>
      <c r="G139" s="86">
        <f t="shared" si="19"/>
        <v>50</v>
      </c>
      <c r="I139" s="86">
        <f>COUNTIFS(I.1!$L$6:$L$446,I.2!B139)</f>
        <v>0</v>
      </c>
      <c r="J139" s="86">
        <f t="shared" si="20"/>
        <v>25</v>
      </c>
      <c r="L139" s="86">
        <f t="shared" si="16"/>
        <v>31</v>
      </c>
      <c r="AA139" s="82">
        <v>42869</v>
      </c>
      <c r="AB139" s="86">
        <f>COUNTIFS(I.1!$AF$6:$AF$446,I.2!AA139)</f>
        <v>0</v>
      </c>
      <c r="AC139" s="86">
        <f t="shared" si="21"/>
        <v>3</v>
      </c>
      <c r="AD139" s="86"/>
      <c r="AE139" s="86">
        <f>COUNTIFS(I.1!$AG$6:$AG$446,I.2!AA139)</f>
        <v>1</v>
      </c>
      <c r="AF139" s="86">
        <f t="shared" si="22"/>
        <v>1</v>
      </c>
      <c r="AG139" s="86"/>
      <c r="AH139" s="86">
        <f>COUNTIFS(I.1!$AH$6:$AH$446,I.2!AA139)</f>
        <v>0</v>
      </c>
      <c r="AI139" s="86">
        <f t="shared" si="23"/>
        <v>0</v>
      </c>
      <c r="AJ139" s="86"/>
      <c r="AK139" s="86">
        <f t="shared" si="17"/>
        <v>3</v>
      </c>
      <c r="AL139" s="113">
        <v>0</v>
      </c>
    </row>
    <row r="140" spans="2:38" x14ac:dyDescent="0.25">
      <c r="B140" s="82">
        <v>42870</v>
      </c>
      <c r="C140" s="86">
        <f>COUNTIFS(I.1!$J$6:$J$446,I.2!B140)</f>
        <v>0</v>
      </c>
      <c r="D140" s="86">
        <f t="shared" si="18"/>
        <v>56</v>
      </c>
      <c r="F140" s="86">
        <f>COUNTIFS(I.1!$K$6:$K$446,I.2!B140)</f>
        <v>0</v>
      </c>
      <c r="G140" s="86">
        <f t="shared" si="19"/>
        <v>50</v>
      </c>
      <c r="I140" s="86">
        <f>COUNTIFS(I.1!$L$6:$L$446,I.2!B140)</f>
        <v>1</v>
      </c>
      <c r="J140" s="86">
        <f t="shared" si="20"/>
        <v>26</v>
      </c>
      <c r="L140" s="86">
        <f t="shared" si="16"/>
        <v>30</v>
      </c>
      <c r="AA140" s="82">
        <v>42870</v>
      </c>
      <c r="AB140" s="86">
        <f>COUNTIFS(I.1!$AF$6:$AF$446,I.2!AA140)</f>
        <v>0</v>
      </c>
      <c r="AC140" s="86">
        <f t="shared" si="21"/>
        <v>3</v>
      </c>
      <c r="AD140" s="86"/>
      <c r="AE140" s="86">
        <f>COUNTIFS(I.1!$AG$6:$AG$446,I.2!AA140)</f>
        <v>0</v>
      </c>
      <c r="AF140" s="86">
        <f t="shared" si="22"/>
        <v>1</v>
      </c>
      <c r="AG140" s="86"/>
      <c r="AH140" s="86">
        <f>COUNTIFS(I.1!$AH$6:$AH$446,I.2!AA140)</f>
        <v>0</v>
      </c>
      <c r="AI140" s="86">
        <f t="shared" si="23"/>
        <v>0</v>
      </c>
      <c r="AJ140" s="86"/>
      <c r="AK140" s="86">
        <f t="shared" si="17"/>
        <v>3</v>
      </c>
      <c r="AL140" s="113">
        <v>0</v>
      </c>
    </row>
    <row r="141" spans="2:38" x14ac:dyDescent="0.25">
      <c r="B141" s="82">
        <v>42871</v>
      </c>
      <c r="C141" s="86">
        <f>COUNTIFS(I.1!$J$6:$J$446,I.2!B141)</f>
        <v>0</v>
      </c>
      <c r="D141" s="86">
        <f t="shared" si="18"/>
        <v>56</v>
      </c>
      <c r="F141" s="86">
        <f>COUNTIFS(I.1!$K$6:$K$446,I.2!B141)</f>
        <v>0</v>
      </c>
      <c r="G141" s="86">
        <f t="shared" si="19"/>
        <v>50</v>
      </c>
      <c r="I141" s="86">
        <f>COUNTIFS(I.1!$L$6:$L$446,I.2!B141)</f>
        <v>0</v>
      </c>
      <c r="J141" s="86">
        <f t="shared" si="20"/>
        <v>26</v>
      </c>
      <c r="L141" s="86">
        <f t="shared" si="16"/>
        <v>30</v>
      </c>
      <c r="AA141" s="82">
        <v>42871</v>
      </c>
      <c r="AB141" s="86">
        <f>COUNTIFS(I.1!$AF$6:$AF$446,I.2!AA141)</f>
        <v>0</v>
      </c>
      <c r="AC141" s="86">
        <f t="shared" si="21"/>
        <v>3</v>
      </c>
      <c r="AD141" s="86"/>
      <c r="AE141" s="86">
        <f>COUNTIFS(I.1!$AG$6:$AG$446,I.2!AA141)</f>
        <v>0</v>
      </c>
      <c r="AF141" s="86">
        <f t="shared" si="22"/>
        <v>1</v>
      </c>
      <c r="AG141" s="86"/>
      <c r="AH141" s="86">
        <f>COUNTIFS(I.1!$AH$6:$AH$446,I.2!AA141)</f>
        <v>0</v>
      </c>
      <c r="AI141" s="86">
        <f t="shared" si="23"/>
        <v>0</v>
      </c>
      <c r="AJ141" s="86"/>
      <c r="AK141" s="86">
        <f t="shared" si="17"/>
        <v>3</v>
      </c>
      <c r="AL141" s="113">
        <v>0</v>
      </c>
    </row>
    <row r="142" spans="2:38" x14ac:dyDescent="0.25">
      <c r="B142" s="82">
        <v>42872</v>
      </c>
      <c r="C142" s="86">
        <f>COUNTIFS(I.1!$J$6:$J$446,I.2!B142)</f>
        <v>0</v>
      </c>
      <c r="D142" s="86">
        <f t="shared" si="18"/>
        <v>56</v>
      </c>
      <c r="F142" s="86">
        <f>COUNTIFS(I.1!$K$6:$K$446,I.2!B142)</f>
        <v>0</v>
      </c>
      <c r="G142" s="86">
        <f t="shared" si="19"/>
        <v>50</v>
      </c>
      <c r="I142" s="86">
        <f>COUNTIFS(I.1!$L$6:$L$446,I.2!B142)</f>
        <v>1</v>
      </c>
      <c r="J142" s="86">
        <f t="shared" si="20"/>
        <v>27</v>
      </c>
      <c r="L142" s="86">
        <f t="shared" si="16"/>
        <v>29</v>
      </c>
      <c r="AA142" s="82">
        <v>42872</v>
      </c>
      <c r="AB142" s="86">
        <f>COUNTIFS(I.1!$AF$6:$AF$446,I.2!AA142)</f>
        <v>0</v>
      </c>
      <c r="AC142" s="86">
        <f t="shared" si="21"/>
        <v>3</v>
      </c>
      <c r="AD142" s="86"/>
      <c r="AE142" s="86">
        <f>COUNTIFS(I.1!$AG$6:$AG$446,I.2!AA142)</f>
        <v>0</v>
      </c>
      <c r="AF142" s="86">
        <f t="shared" si="22"/>
        <v>1</v>
      </c>
      <c r="AG142" s="86"/>
      <c r="AH142" s="86">
        <f>COUNTIFS(I.1!$AH$6:$AH$446,I.2!AA142)</f>
        <v>0</v>
      </c>
      <c r="AI142" s="86">
        <f t="shared" si="23"/>
        <v>0</v>
      </c>
      <c r="AJ142" s="86"/>
      <c r="AK142" s="86">
        <f t="shared" si="17"/>
        <v>3</v>
      </c>
      <c r="AL142" s="113">
        <v>0</v>
      </c>
    </row>
    <row r="143" spans="2:38" x14ac:dyDescent="0.25">
      <c r="B143" s="82">
        <v>42873</v>
      </c>
      <c r="C143" s="86">
        <f>COUNTIFS(I.1!$J$6:$J$446,I.2!B143)</f>
        <v>0</v>
      </c>
      <c r="D143" s="86">
        <f t="shared" si="18"/>
        <v>56</v>
      </c>
      <c r="F143" s="86">
        <f>COUNTIFS(I.1!$K$6:$K$446,I.2!B143)</f>
        <v>0</v>
      </c>
      <c r="G143" s="86">
        <f t="shared" si="19"/>
        <v>50</v>
      </c>
      <c r="I143" s="86">
        <f>COUNTIFS(I.1!$L$6:$L$446,I.2!B143)</f>
        <v>0</v>
      </c>
      <c r="J143" s="86">
        <f t="shared" si="20"/>
        <v>27</v>
      </c>
      <c r="L143" s="86">
        <f t="shared" si="16"/>
        <v>29</v>
      </c>
      <c r="AA143" s="82">
        <v>42873</v>
      </c>
      <c r="AB143" s="86">
        <f>COUNTIFS(I.1!$AF$6:$AF$446,I.2!AA143)</f>
        <v>0</v>
      </c>
      <c r="AC143" s="86">
        <f t="shared" si="21"/>
        <v>3</v>
      </c>
      <c r="AD143" s="86"/>
      <c r="AE143" s="86">
        <f>COUNTIFS(I.1!$AG$6:$AG$446,I.2!AA143)</f>
        <v>0</v>
      </c>
      <c r="AF143" s="86">
        <f t="shared" si="22"/>
        <v>1</v>
      </c>
      <c r="AG143" s="86"/>
      <c r="AH143" s="86">
        <f>COUNTIFS(I.1!$AH$6:$AH$446,I.2!AA143)</f>
        <v>0</v>
      </c>
      <c r="AI143" s="86">
        <f t="shared" si="23"/>
        <v>0</v>
      </c>
      <c r="AJ143" s="86"/>
      <c r="AK143" s="86">
        <f t="shared" si="17"/>
        <v>3</v>
      </c>
      <c r="AL143" s="113">
        <v>0</v>
      </c>
    </row>
    <row r="144" spans="2:38" x14ac:dyDescent="0.25">
      <c r="B144" s="82">
        <v>42874</v>
      </c>
      <c r="C144" s="86">
        <f>COUNTIFS(I.1!$J$6:$J$446,I.2!B144)</f>
        <v>0</v>
      </c>
      <c r="D144" s="86">
        <f t="shared" si="18"/>
        <v>56</v>
      </c>
      <c r="F144" s="86">
        <f>COUNTIFS(I.1!$K$6:$K$446,I.2!B144)</f>
        <v>0</v>
      </c>
      <c r="G144" s="86">
        <f t="shared" si="19"/>
        <v>50</v>
      </c>
      <c r="I144" s="86">
        <f>COUNTIFS(I.1!$L$6:$L$446,I.2!B144)</f>
        <v>0</v>
      </c>
      <c r="J144" s="86">
        <f t="shared" si="20"/>
        <v>27</v>
      </c>
      <c r="L144" s="86">
        <f t="shared" si="16"/>
        <v>29</v>
      </c>
      <c r="AA144" s="82">
        <v>42874</v>
      </c>
      <c r="AB144" s="86">
        <f>COUNTIFS(I.1!$AF$6:$AF$446,I.2!AA144)</f>
        <v>0</v>
      </c>
      <c r="AC144" s="86">
        <f t="shared" si="21"/>
        <v>3</v>
      </c>
      <c r="AD144" s="86"/>
      <c r="AE144" s="86">
        <f>COUNTIFS(I.1!$AG$6:$AG$446,I.2!AA144)</f>
        <v>0</v>
      </c>
      <c r="AF144" s="86">
        <f t="shared" si="22"/>
        <v>1</v>
      </c>
      <c r="AG144" s="86"/>
      <c r="AH144" s="86">
        <f>COUNTIFS(I.1!$AH$6:$AH$446,I.2!AA144)</f>
        <v>0</v>
      </c>
      <c r="AI144" s="86">
        <f t="shared" si="23"/>
        <v>0</v>
      </c>
      <c r="AJ144" s="86"/>
      <c r="AK144" s="86">
        <f t="shared" si="17"/>
        <v>3</v>
      </c>
      <c r="AL144" s="113">
        <v>0</v>
      </c>
    </row>
    <row r="145" spans="2:38" x14ac:dyDescent="0.25">
      <c r="B145" s="82">
        <v>42875</v>
      </c>
      <c r="C145" s="86">
        <f>COUNTIFS(I.1!$J$6:$J$446,I.2!B145)</f>
        <v>0</v>
      </c>
      <c r="D145" s="86">
        <f t="shared" si="18"/>
        <v>56</v>
      </c>
      <c r="F145" s="86">
        <f>COUNTIFS(I.1!$K$6:$K$446,I.2!B145)</f>
        <v>0</v>
      </c>
      <c r="G145" s="86">
        <f t="shared" si="19"/>
        <v>50</v>
      </c>
      <c r="I145" s="86">
        <f>COUNTIFS(I.1!$L$6:$L$446,I.2!B145)</f>
        <v>0</v>
      </c>
      <c r="J145" s="86">
        <f t="shared" si="20"/>
        <v>27</v>
      </c>
      <c r="L145" s="86">
        <f t="shared" si="16"/>
        <v>29</v>
      </c>
      <c r="AA145" s="82">
        <v>42875</v>
      </c>
      <c r="AB145" s="86">
        <f>COUNTIFS(I.1!$AF$6:$AF$446,I.2!AA145)</f>
        <v>0</v>
      </c>
      <c r="AC145" s="86">
        <f t="shared" si="21"/>
        <v>3</v>
      </c>
      <c r="AD145" s="86"/>
      <c r="AE145" s="86">
        <f>COUNTIFS(I.1!$AG$6:$AG$446,I.2!AA145)</f>
        <v>0</v>
      </c>
      <c r="AF145" s="86">
        <f t="shared" si="22"/>
        <v>1</v>
      </c>
      <c r="AG145" s="86"/>
      <c r="AH145" s="86">
        <f>COUNTIFS(I.1!$AH$6:$AH$446,I.2!AA145)</f>
        <v>0</v>
      </c>
      <c r="AI145" s="86">
        <f t="shared" si="23"/>
        <v>0</v>
      </c>
      <c r="AJ145" s="86"/>
      <c r="AK145" s="86">
        <f t="shared" si="17"/>
        <v>3</v>
      </c>
      <c r="AL145" s="113">
        <v>0</v>
      </c>
    </row>
    <row r="146" spans="2:38" x14ac:dyDescent="0.25">
      <c r="B146" s="82">
        <v>42876</v>
      </c>
      <c r="C146" s="86">
        <f>COUNTIFS(I.1!$J$6:$J$446,I.2!B146)</f>
        <v>0</v>
      </c>
      <c r="D146" s="86">
        <f t="shared" si="18"/>
        <v>56</v>
      </c>
      <c r="F146" s="86">
        <f>COUNTIFS(I.1!$K$6:$K$446,I.2!B146)</f>
        <v>0</v>
      </c>
      <c r="G146" s="86">
        <f t="shared" si="19"/>
        <v>50</v>
      </c>
      <c r="I146" s="86">
        <f>COUNTIFS(I.1!$L$6:$L$446,I.2!B146)</f>
        <v>0</v>
      </c>
      <c r="J146" s="86">
        <f t="shared" si="20"/>
        <v>27</v>
      </c>
      <c r="L146" s="86">
        <f t="shared" si="16"/>
        <v>29</v>
      </c>
      <c r="AA146" s="82">
        <v>42876</v>
      </c>
      <c r="AB146" s="86">
        <f>COUNTIFS(I.1!$AF$6:$AF$446,I.2!AA146)</f>
        <v>0</v>
      </c>
      <c r="AC146" s="86">
        <f t="shared" si="21"/>
        <v>3</v>
      </c>
      <c r="AD146" s="86"/>
      <c r="AE146" s="86">
        <f>COUNTIFS(I.1!$AG$6:$AG$446,I.2!AA146)</f>
        <v>0</v>
      </c>
      <c r="AF146" s="86">
        <f t="shared" si="22"/>
        <v>1</v>
      </c>
      <c r="AG146" s="86"/>
      <c r="AH146" s="86">
        <f>COUNTIFS(I.1!$AH$6:$AH$446,I.2!AA146)</f>
        <v>0</v>
      </c>
      <c r="AI146" s="86">
        <f t="shared" si="23"/>
        <v>0</v>
      </c>
      <c r="AJ146" s="86"/>
      <c r="AK146" s="86">
        <f t="shared" si="17"/>
        <v>3</v>
      </c>
      <c r="AL146" s="113">
        <v>0</v>
      </c>
    </row>
    <row r="147" spans="2:38" x14ac:dyDescent="0.25">
      <c r="B147" s="82">
        <v>42877</v>
      </c>
      <c r="C147" s="86">
        <f>COUNTIFS(I.1!$J$6:$J$446,I.2!B147)</f>
        <v>0</v>
      </c>
      <c r="D147" s="86">
        <f t="shared" si="18"/>
        <v>56</v>
      </c>
      <c r="F147" s="86">
        <f>COUNTIFS(I.1!$K$6:$K$446,I.2!B147)</f>
        <v>0</v>
      </c>
      <c r="G147" s="86">
        <f t="shared" si="19"/>
        <v>50</v>
      </c>
      <c r="I147" s="86">
        <f>COUNTIFS(I.1!$L$6:$L$446,I.2!B147)</f>
        <v>0</v>
      </c>
      <c r="J147" s="86">
        <f t="shared" si="20"/>
        <v>27</v>
      </c>
      <c r="L147" s="86">
        <f t="shared" si="16"/>
        <v>29</v>
      </c>
      <c r="AA147" s="82">
        <v>42877</v>
      </c>
      <c r="AB147" s="86">
        <f>COUNTIFS(I.1!$AF$6:$AF$446,I.2!AA147)</f>
        <v>0</v>
      </c>
      <c r="AC147" s="86">
        <f t="shared" si="21"/>
        <v>3</v>
      </c>
      <c r="AD147" s="86"/>
      <c r="AE147" s="86">
        <f>COUNTIFS(I.1!$AG$6:$AG$446,I.2!AA147)</f>
        <v>0</v>
      </c>
      <c r="AF147" s="86">
        <f t="shared" si="22"/>
        <v>1</v>
      </c>
      <c r="AG147" s="86"/>
      <c r="AH147" s="86">
        <f>COUNTIFS(I.1!$AH$6:$AH$446,I.2!AA147)</f>
        <v>0</v>
      </c>
      <c r="AI147" s="86">
        <f t="shared" si="23"/>
        <v>0</v>
      </c>
      <c r="AJ147" s="86"/>
      <c r="AK147" s="86">
        <f t="shared" si="17"/>
        <v>3</v>
      </c>
      <c r="AL147" s="113">
        <v>0</v>
      </c>
    </row>
    <row r="148" spans="2:38" x14ac:dyDescent="0.25">
      <c r="B148" s="82">
        <v>42878</v>
      </c>
      <c r="C148" s="86">
        <f>COUNTIFS(I.1!$J$6:$J$446,I.2!B148)</f>
        <v>0</v>
      </c>
      <c r="D148" s="86">
        <f t="shared" si="18"/>
        <v>56</v>
      </c>
      <c r="F148" s="86">
        <f>COUNTIFS(I.1!$K$6:$K$446,I.2!B148)</f>
        <v>0</v>
      </c>
      <c r="G148" s="86">
        <f t="shared" si="19"/>
        <v>50</v>
      </c>
      <c r="I148" s="86">
        <f>COUNTIFS(I.1!$L$6:$L$446,I.2!B148)</f>
        <v>0</v>
      </c>
      <c r="J148" s="86">
        <f t="shared" si="20"/>
        <v>27</v>
      </c>
      <c r="L148" s="86">
        <f t="shared" si="16"/>
        <v>29</v>
      </c>
      <c r="AA148" s="82">
        <v>42878</v>
      </c>
      <c r="AB148" s="86">
        <f>COUNTIFS(I.1!$AF$6:$AF$446,I.2!AA148)</f>
        <v>0</v>
      </c>
      <c r="AC148" s="86">
        <f t="shared" si="21"/>
        <v>3</v>
      </c>
      <c r="AD148" s="86"/>
      <c r="AE148" s="86">
        <f>COUNTIFS(I.1!$AG$6:$AG$446,I.2!AA148)</f>
        <v>0</v>
      </c>
      <c r="AF148" s="86">
        <f t="shared" si="22"/>
        <v>1</v>
      </c>
      <c r="AG148" s="86"/>
      <c r="AH148" s="86">
        <f>COUNTIFS(I.1!$AH$6:$AH$446,I.2!AA148)</f>
        <v>0</v>
      </c>
      <c r="AI148" s="86">
        <f t="shared" si="23"/>
        <v>0</v>
      </c>
      <c r="AJ148" s="86"/>
      <c r="AK148" s="86">
        <f t="shared" si="17"/>
        <v>3</v>
      </c>
      <c r="AL148" s="113">
        <v>0</v>
      </c>
    </row>
    <row r="149" spans="2:38" x14ac:dyDescent="0.25">
      <c r="B149" s="82">
        <v>42879</v>
      </c>
      <c r="C149" s="86">
        <f>COUNTIFS(I.1!$J$6:$J$446,I.2!B149)</f>
        <v>0</v>
      </c>
      <c r="D149" s="86">
        <f t="shared" si="18"/>
        <v>56</v>
      </c>
      <c r="F149" s="86">
        <f>COUNTIFS(I.1!$K$6:$K$446,I.2!B149)</f>
        <v>0</v>
      </c>
      <c r="G149" s="86">
        <f t="shared" si="19"/>
        <v>50</v>
      </c>
      <c r="I149" s="86">
        <f>COUNTIFS(I.1!$L$6:$L$446,I.2!B149)</f>
        <v>0</v>
      </c>
      <c r="J149" s="86">
        <f t="shared" si="20"/>
        <v>27</v>
      </c>
      <c r="L149" s="86">
        <f t="shared" si="16"/>
        <v>29</v>
      </c>
      <c r="AA149" s="82">
        <v>42879</v>
      </c>
      <c r="AB149" s="86">
        <f>COUNTIFS(I.1!$AF$6:$AF$446,I.2!AA149)</f>
        <v>0</v>
      </c>
      <c r="AC149" s="86">
        <f t="shared" si="21"/>
        <v>3</v>
      </c>
      <c r="AD149" s="86"/>
      <c r="AE149" s="86">
        <f>COUNTIFS(I.1!$AG$6:$AG$446,I.2!AA149)</f>
        <v>0</v>
      </c>
      <c r="AF149" s="86">
        <f t="shared" si="22"/>
        <v>1</v>
      </c>
      <c r="AG149" s="86"/>
      <c r="AH149" s="86">
        <f>COUNTIFS(I.1!$AH$6:$AH$446,I.2!AA149)</f>
        <v>0</v>
      </c>
      <c r="AI149" s="86">
        <f t="shared" si="23"/>
        <v>0</v>
      </c>
      <c r="AJ149" s="86"/>
      <c r="AK149" s="86">
        <f t="shared" si="17"/>
        <v>3</v>
      </c>
      <c r="AL149" s="113">
        <v>0</v>
      </c>
    </row>
    <row r="150" spans="2:38" x14ac:dyDescent="0.25">
      <c r="B150" s="82">
        <v>42880</v>
      </c>
      <c r="C150" s="86">
        <f>COUNTIFS(I.1!$J$6:$J$446,I.2!B150)</f>
        <v>0</v>
      </c>
      <c r="D150" s="86">
        <f t="shared" si="18"/>
        <v>56</v>
      </c>
      <c r="F150" s="86">
        <f>COUNTIFS(I.1!$K$6:$K$446,I.2!B150)</f>
        <v>0</v>
      </c>
      <c r="G150" s="86">
        <f t="shared" si="19"/>
        <v>50</v>
      </c>
      <c r="I150" s="86">
        <f>COUNTIFS(I.1!$L$6:$L$446,I.2!B150)</f>
        <v>0</v>
      </c>
      <c r="J150" s="86">
        <f t="shared" si="20"/>
        <v>27</v>
      </c>
      <c r="L150" s="86">
        <f t="shared" si="16"/>
        <v>29</v>
      </c>
      <c r="AA150" s="82">
        <v>42880</v>
      </c>
      <c r="AB150" s="86">
        <f>COUNTIFS(I.1!$AF$6:$AF$446,I.2!AA150)</f>
        <v>0</v>
      </c>
      <c r="AC150" s="86">
        <f t="shared" si="21"/>
        <v>3</v>
      </c>
      <c r="AD150" s="86"/>
      <c r="AE150" s="86">
        <f>COUNTIFS(I.1!$AG$6:$AG$446,I.2!AA150)</f>
        <v>0</v>
      </c>
      <c r="AF150" s="86">
        <f t="shared" si="22"/>
        <v>1</v>
      </c>
      <c r="AG150" s="86"/>
      <c r="AH150" s="86">
        <f>COUNTIFS(I.1!$AH$6:$AH$446,I.2!AA150)</f>
        <v>0</v>
      </c>
      <c r="AI150" s="86">
        <f t="shared" si="23"/>
        <v>0</v>
      </c>
      <c r="AJ150" s="86"/>
      <c r="AK150" s="86">
        <f t="shared" si="17"/>
        <v>3</v>
      </c>
      <c r="AL150" s="113">
        <v>0</v>
      </c>
    </row>
    <row r="151" spans="2:38" x14ac:dyDescent="0.25">
      <c r="B151" s="82">
        <v>42881</v>
      </c>
      <c r="C151" s="86">
        <f>COUNTIFS(I.1!$J$6:$J$446,I.2!B151)</f>
        <v>0</v>
      </c>
      <c r="D151" s="86">
        <f t="shared" si="18"/>
        <v>56</v>
      </c>
      <c r="F151" s="86">
        <f>COUNTIFS(I.1!$K$6:$K$446,I.2!B151)</f>
        <v>0</v>
      </c>
      <c r="G151" s="86">
        <f t="shared" si="19"/>
        <v>50</v>
      </c>
      <c r="I151" s="86">
        <f>COUNTIFS(I.1!$L$6:$L$446,I.2!B151)</f>
        <v>0</v>
      </c>
      <c r="J151" s="86">
        <f t="shared" si="20"/>
        <v>27</v>
      </c>
      <c r="L151" s="86">
        <f t="shared" si="16"/>
        <v>29</v>
      </c>
      <c r="AA151" s="82">
        <v>42881</v>
      </c>
      <c r="AB151" s="86">
        <f>COUNTIFS(I.1!$AF$6:$AF$446,I.2!AA151)</f>
        <v>0</v>
      </c>
      <c r="AC151" s="86">
        <f t="shared" si="21"/>
        <v>3</v>
      </c>
      <c r="AD151" s="86"/>
      <c r="AE151" s="86">
        <f>COUNTIFS(I.1!$AG$6:$AG$446,I.2!AA151)</f>
        <v>0</v>
      </c>
      <c r="AF151" s="86">
        <f t="shared" si="22"/>
        <v>1</v>
      </c>
      <c r="AG151" s="86"/>
      <c r="AH151" s="86">
        <f>COUNTIFS(I.1!$AH$6:$AH$446,I.2!AA151)</f>
        <v>0</v>
      </c>
      <c r="AI151" s="86">
        <f t="shared" si="23"/>
        <v>0</v>
      </c>
      <c r="AJ151" s="86"/>
      <c r="AK151" s="86">
        <f t="shared" si="17"/>
        <v>3</v>
      </c>
      <c r="AL151" s="113">
        <v>0</v>
      </c>
    </row>
    <row r="152" spans="2:38" x14ac:dyDescent="0.25">
      <c r="B152" s="82">
        <v>42882</v>
      </c>
      <c r="C152" s="86">
        <f>COUNTIFS(I.1!$J$6:$J$446,I.2!B152)</f>
        <v>0</v>
      </c>
      <c r="D152" s="86">
        <f t="shared" si="18"/>
        <v>56</v>
      </c>
      <c r="F152" s="86">
        <f>COUNTIFS(I.1!$K$6:$K$446,I.2!B152)</f>
        <v>0</v>
      </c>
      <c r="G152" s="86">
        <f t="shared" si="19"/>
        <v>50</v>
      </c>
      <c r="I152" s="86">
        <f>COUNTIFS(I.1!$L$6:$L$446,I.2!B152)</f>
        <v>0</v>
      </c>
      <c r="J152" s="86">
        <f t="shared" si="20"/>
        <v>27</v>
      </c>
      <c r="L152" s="86">
        <f t="shared" si="16"/>
        <v>29</v>
      </c>
      <c r="AA152" s="82">
        <v>42882</v>
      </c>
      <c r="AB152" s="86">
        <f>COUNTIFS(I.1!$AF$6:$AF$446,I.2!AA152)</f>
        <v>0</v>
      </c>
      <c r="AC152" s="86">
        <f t="shared" si="21"/>
        <v>3</v>
      </c>
      <c r="AD152" s="86"/>
      <c r="AE152" s="86">
        <f>COUNTIFS(I.1!$AG$6:$AG$446,I.2!AA152)</f>
        <v>0</v>
      </c>
      <c r="AF152" s="86">
        <f t="shared" si="22"/>
        <v>1</v>
      </c>
      <c r="AG152" s="86"/>
      <c r="AH152" s="86">
        <f>COUNTIFS(I.1!$AH$6:$AH$446,I.2!AA152)</f>
        <v>0</v>
      </c>
      <c r="AI152" s="86">
        <f t="shared" si="23"/>
        <v>0</v>
      </c>
      <c r="AJ152" s="86"/>
      <c r="AK152" s="86">
        <f t="shared" si="17"/>
        <v>3</v>
      </c>
      <c r="AL152" s="113">
        <v>0</v>
      </c>
    </row>
    <row r="153" spans="2:38" x14ac:dyDescent="0.25">
      <c r="B153" s="82">
        <v>42883</v>
      </c>
      <c r="C153" s="86">
        <f>COUNTIFS(I.1!$J$6:$J$446,I.2!B153)</f>
        <v>0</v>
      </c>
      <c r="D153" s="86">
        <f t="shared" si="18"/>
        <v>56</v>
      </c>
      <c r="F153" s="86">
        <f>COUNTIFS(I.1!$K$6:$K$446,I.2!B153)</f>
        <v>0</v>
      </c>
      <c r="G153" s="86">
        <f t="shared" si="19"/>
        <v>50</v>
      </c>
      <c r="I153" s="86">
        <f>COUNTIFS(I.1!$L$6:$L$446,I.2!B153)</f>
        <v>0</v>
      </c>
      <c r="J153" s="86">
        <f t="shared" si="20"/>
        <v>27</v>
      </c>
      <c r="L153" s="86">
        <f t="shared" si="16"/>
        <v>29</v>
      </c>
      <c r="AA153" s="82">
        <v>42883</v>
      </c>
      <c r="AB153" s="86">
        <f>COUNTIFS(I.1!$AF$6:$AF$446,I.2!AA153)</f>
        <v>0</v>
      </c>
      <c r="AC153" s="86">
        <f t="shared" si="21"/>
        <v>3</v>
      </c>
      <c r="AD153" s="86"/>
      <c r="AE153" s="86">
        <f>COUNTIFS(I.1!$AG$6:$AG$446,I.2!AA153)</f>
        <v>0</v>
      </c>
      <c r="AF153" s="86">
        <f t="shared" si="22"/>
        <v>1</v>
      </c>
      <c r="AG153" s="86"/>
      <c r="AH153" s="86">
        <f>COUNTIFS(I.1!$AH$6:$AH$446,I.2!AA153)</f>
        <v>0</v>
      </c>
      <c r="AI153" s="86">
        <f t="shared" si="23"/>
        <v>0</v>
      </c>
      <c r="AJ153" s="86"/>
      <c r="AK153" s="86">
        <f t="shared" si="17"/>
        <v>3</v>
      </c>
      <c r="AL153" s="113">
        <v>0</v>
      </c>
    </row>
    <row r="154" spans="2:38" x14ac:dyDescent="0.25">
      <c r="B154" s="82">
        <v>42884</v>
      </c>
      <c r="C154" s="86">
        <f>COUNTIFS(I.1!$J$6:$J$446,I.2!B154)</f>
        <v>0</v>
      </c>
      <c r="D154" s="86">
        <f t="shared" si="18"/>
        <v>56</v>
      </c>
      <c r="F154" s="86">
        <f>COUNTIFS(I.1!$K$6:$K$446,I.2!B154)</f>
        <v>0</v>
      </c>
      <c r="G154" s="86">
        <f t="shared" si="19"/>
        <v>50</v>
      </c>
      <c r="I154" s="86">
        <f>COUNTIFS(I.1!$L$6:$L$446,I.2!B154)</f>
        <v>0</v>
      </c>
      <c r="J154" s="86">
        <f t="shared" si="20"/>
        <v>27</v>
      </c>
      <c r="L154" s="86">
        <f t="shared" si="16"/>
        <v>29</v>
      </c>
      <c r="AA154" s="82">
        <v>42884</v>
      </c>
      <c r="AB154" s="86">
        <f>COUNTIFS(I.1!$AF$6:$AF$446,I.2!AA154)</f>
        <v>0</v>
      </c>
      <c r="AC154" s="86">
        <f t="shared" si="21"/>
        <v>3</v>
      </c>
      <c r="AD154" s="86"/>
      <c r="AE154" s="86">
        <f>COUNTIFS(I.1!$AG$6:$AG$446,I.2!AA154)</f>
        <v>0</v>
      </c>
      <c r="AF154" s="86">
        <f t="shared" si="22"/>
        <v>1</v>
      </c>
      <c r="AG154" s="86"/>
      <c r="AH154" s="86">
        <f>COUNTIFS(I.1!$AH$6:$AH$446,I.2!AA154)</f>
        <v>0</v>
      </c>
      <c r="AI154" s="86">
        <f t="shared" si="23"/>
        <v>0</v>
      </c>
      <c r="AJ154" s="86"/>
      <c r="AK154" s="86">
        <f t="shared" si="17"/>
        <v>3</v>
      </c>
      <c r="AL154" s="113">
        <v>0</v>
      </c>
    </row>
    <row r="155" spans="2:38" x14ac:dyDescent="0.25">
      <c r="B155" s="82">
        <v>42885</v>
      </c>
      <c r="C155" s="86">
        <f>COUNTIFS(I.1!$J$6:$J$446,I.2!B155)</f>
        <v>0</v>
      </c>
      <c r="D155" s="86">
        <f t="shared" si="18"/>
        <v>56</v>
      </c>
      <c r="F155" s="86">
        <f>COUNTIFS(I.1!$K$6:$K$446,I.2!B155)</f>
        <v>0</v>
      </c>
      <c r="G155" s="86">
        <f t="shared" si="19"/>
        <v>50</v>
      </c>
      <c r="I155" s="86">
        <f>COUNTIFS(I.1!$L$6:$L$446,I.2!B155)</f>
        <v>0</v>
      </c>
      <c r="J155" s="86">
        <f t="shared" si="20"/>
        <v>27</v>
      </c>
      <c r="L155" s="86">
        <f t="shared" si="16"/>
        <v>29</v>
      </c>
      <c r="AA155" s="82">
        <v>42885</v>
      </c>
      <c r="AB155" s="86">
        <f>COUNTIFS(I.1!$AF$6:$AF$446,I.2!AA155)</f>
        <v>0</v>
      </c>
      <c r="AC155" s="86">
        <f t="shared" si="21"/>
        <v>3</v>
      </c>
      <c r="AD155" s="86"/>
      <c r="AE155" s="86">
        <f>COUNTIFS(I.1!$AG$6:$AG$446,I.2!AA155)</f>
        <v>0</v>
      </c>
      <c r="AF155" s="86">
        <f t="shared" si="22"/>
        <v>1</v>
      </c>
      <c r="AG155" s="86"/>
      <c r="AH155" s="86">
        <f>COUNTIFS(I.1!$AH$6:$AH$446,I.2!AA155)</f>
        <v>0</v>
      </c>
      <c r="AI155" s="86">
        <f t="shared" si="23"/>
        <v>0</v>
      </c>
      <c r="AJ155" s="86"/>
      <c r="AK155" s="86">
        <f t="shared" si="17"/>
        <v>3</v>
      </c>
      <c r="AL155" s="113">
        <v>0</v>
      </c>
    </row>
    <row r="156" spans="2:38" x14ac:dyDescent="0.25">
      <c r="B156" s="82">
        <v>42886</v>
      </c>
      <c r="C156" s="86">
        <f>COUNTIFS(I.1!$J$6:$J$446,I.2!B156)</f>
        <v>0</v>
      </c>
      <c r="D156" s="86">
        <f t="shared" si="18"/>
        <v>56</v>
      </c>
      <c r="F156" s="86">
        <f>COUNTIFS(I.1!$K$6:$K$446,I.2!B156)</f>
        <v>0</v>
      </c>
      <c r="G156" s="86">
        <f t="shared" si="19"/>
        <v>50</v>
      </c>
      <c r="I156" s="86">
        <f>COUNTIFS(I.1!$L$6:$L$446,I.2!B156)</f>
        <v>0</v>
      </c>
      <c r="J156" s="86">
        <f t="shared" si="20"/>
        <v>27</v>
      </c>
      <c r="L156" s="86">
        <f t="shared" si="16"/>
        <v>29</v>
      </c>
      <c r="AA156" s="82">
        <v>42886</v>
      </c>
      <c r="AB156" s="86">
        <f>COUNTIFS(I.1!$AF$6:$AF$446,I.2!AA156)</f>
        <v>0</v>
      </c>
      <c r="AC156" s="86">
        <f t="shared" si="21"/>
        <v>3</v>
      </c>
      <c r="AD156" s="86"/>
      <c r="AE156" s="86">
        <f>COUNTIFS(I.1!$AG$6:$AG$446,I.2!AA156)</f>
        <v>0</v>
      </c>
      <c r="AF156" s="86">
        <f t="shared" si="22"/>
        <v>1</v>
      </c>
      <c r="AG156" s="86"/>
      <c r="AH156" s="86">
        <f>COUNTIFS(I.1!$AH$6:$AH$446,I.2!AA156)</f>
        <v>0</v>
      </c>
      <c r="AI156" s="86">
        <f t="shared" si="23"/>
        <v>0</v>
      </c>
      <c r="AJ156" s="86"/>
      <c r="AK156" s="86">
        <f t="shared" si="17"/>
        <v>3</v>
      </c>
      <c r="AL156" s="113">
        <v>0</v>
      </c>
    </row>
    <row r="157" spans="2:38" x14ac:dyDescent="0.25">
      <c r="B157" s="82">
        <v>42887</v>
      </c>
      <c r="C157" s="86">
        <f>COUNTIFS(I.1!$J$6:$J$446,I.2!B157)</f>
        <v>0</v>
      </c>
      <c r="D157" s="86">
        <f t="shared" si="18"/>
        <v>56</v>
      </c>
      <c r="F157" s="86">
        <f>COUNTIFS(I.1!$K$6:$K$446,I.2!B157)</f>
        <v>0</v>
      </c>
      <c r="G157" s="86">
        <f t="shared" si="19"/>
        <v>50</v>
      </c>
      <c r="I157" s="86">
        <f>COUNTIFS(I.1!$L$6:$L$446,I.2!B157)</f>
        <v>0</v>
      </c>
      <c r="J157" s="86">
        <f t="shared" si="20"/>
        <v>27</v>
      </c>
      <c r="L157" s="86">
        <f t="shared" si="16"/>
        <v>29</v>
      </c>
      <c r="AA157" s="82">
        <v>42887</v>
      </c>
      <c r="AB157" s="86">
        <f>COUNTIFS(I.1!$AF$6:$AF$446,I.2!AA157)</f>
        <v>0</v>
      </c>
      <c r="AC157" s="86">
        <f t="shared" si="21"/>
        <v>3</v>
      </c>
      <c r="AD157" s="86"/>
      <c r="AE157" s="86">
        <f>COUNTIFS(I.1!$AG$6:$AG$446,I.2!AA157)</f>
        <v>0</v>
      </c>
      <c r="AF157" s="86">
        <f t="shared" si="22"/>
        <v>1</v>
      </c>
      <c r="AG157" s="86"/>
      <c r="AH157" s="86">
        <f>COUNTIFS(I.1!$AH$6:$AH$446,I.2!AA157)</f>
        <v>0</v>
      </c>
      <c r="AI157" s="86">
        <f t="shared" si="23"/>
        <v>0</v>
      </c>
      <c r="AJ157" s="86"/>
      <c r="AK157" s="86">
        <f t="shared" si="17"/>
        <v>3</v>
      </c>
      <c r="AL157" s="113">
        <v>0</v>
      </c>
    </row>
    <row r="158" spans="2:38" x14ac:dyDescent="0.25">
      <c r="B158" s="82">
        <v>42888</v>
      </c>
      <c r="C158" s="86">
        <f>COUNTIFS(I.1!$J$6:$J$446,I.2!B158)</f>
        <v>0</v>
      </c>
      <c r="D158" s="86">
        <f t="shared" si="18"/>
        <v>56</v>
      </c>
      <c r="F158" s="86">
        <f>COUNTIFS(I.1!$K$6:$K$446,I.2!B158)</f>
        <v>0</v>
      </c>
      <c r="G158" s="86">
        <f t="shared" si="19"/>
        <v>50</v>
      </c>
      <c r="I158" s="86">
        <f>COUNTIFS(I.1!$L$6:$L$446,I.2!B158)</f>
        <v>0</v>
      </c>
      <c r="J158" s="86">
        <f t="shared" si="20"/>
        <v>27</v>
      </c>
      <c r="L158" s="86">
        <f t="shared" si="16"/>
        <v>29</v>
      </c>
      <c r="AA158" s="82">
        <v>42888</v>
      </c>
      <c r="AB158" s="86">
        <f>COUNTIFS(I.1!$AF$6:$AF$446,I.2!AA158)</f>
        <v>0</v>
      </c>
      <c r="AC158" s="86">
        <f t="shared" si="21"/>
        <v>3</v>
      </c>
      <c r="AD158" s="86"/>
      <c r="AE158" s="86">
        <f>COUNTIFS(I.1!$AG$6:$AG$446,I.2!AA158)</f>
        <v>0</v>
      </c>
      <c r="AF158" s="86">
        <f t="shared" si="22"/>
        <v>1</v>
      </c>
      <c r="AG158" s="86"/>
      <c r="AH158" s="86">
        <f>COUNTIFS(I.1!$AH$6:$AH$446,I.2!AA158)</f>
        <v>0</v>
      </c>
      <c r="AI158" s="86">
        <f t="shared" si="23"/>
        <v>0</v>
      </c>
      <c r="AJ158" s="86"/>
      <c r="AK158" s="86">
        <f t="shared" si="17"/>
        <v>3</v>
      </c>
      <c r="AL158" s="113">
        <v>0</v>
      </c>
    </row>
    <row r="159" spans="2:38" x14ac:dyDescent="0.25">
      <c r="B159" s="82">
        <v>42889</v>
      </c>
      <c r="C159" s="86">
        <f>COUNTIFS(I.1!$J$6:$J$446,I.2!B159)</f>
        <v>0</v>
      </c>
      <c r="D159" s="86">
        <f t="shared" si="18"/>
        <v>56</v>
      </c>
      <c r="F159" s="86">
        <f>COUNTIFS(I.1!$K$6:$K$446,I.2!B159)</f>
        <v>0</v>
      </c>
      <c r="G159" s="86">
        <f t="shared" si="19"/>
        <v>50</v>
      </c>
      <c r="I159" s="86">
        <f>COUNTIFS(I.1!$L$6:$L$446,I.2!B159)</f>
        <v>0</v>
      </c>
      <c r="J159" s="86">
        <f t="shared" si="20"/>
        <v>27</v>
      </c>
      <c r="L159" s="86">
        <f t="shared" si="16"/>
        <v>29</v>
      </c>
      <c r="AA159" s="82">
        <v>42889</v>
      </c>
      <c r="AB159" s="86">
        <f>COUNTIFS(I.1!$AF$6:$AF$446,I.2!AA159)</f>
        <v>0</v>
      </c>
      <c r="AC159" s="86">
        <f t="shared" si="21"/>
        <v>3</v>
      </c>
      <c r="AD159" s="86"/>
      <c r="AE159" s="86">
        <f>COUNTIFS(I.1!$AG$6:$AG$446,I.2!AA159)</f>
        <v>0</v>
      </c>
      <c r="AF159" s="86">
        <f t="shared" si="22"/>
        <v>1</v>
      </c>
      <c r="AG159" s="86"/>
      <c r="AH159" s="86">
        <f>COUNTIFS(I.1!$AH$6:$AH$446,I.2!AA159)</f>
        <v>0</v>
      </c>
      <c r="AI159" s="86">
        <f t="shared" si="23"/>
        <v>0</v>
      </c>
      <c r="AJ159" s="86"/>
      <c r="AK159" s="86">
        <f t="shared" si="17"/>
        <v>3</v>
      </c>
      <c r="AL159" s="113">
        <v>0</v>
      </c>
    </row>
    <row r="160" spans="2:38" x14ac:dyDescent="0.25">
      <c r="B160" s="82">
        <v>42890</v>
      </c>
      <c r="C160" s="86">
        <f>COUNTIFS(I.1!$J$6:$J$446,I.2!B160)</f>
        <v>0</v>
      </c>
      <c r="D160" s="86">
        <f t="shared" si="18"/>
        <v>56</v>
      </c>
      <c r="F160" s="86">
        <f>COUNTIFS(I.1!$K$6:$K$446,I.2!B160)</f>
        <v>0</v>
      </c>
      <c r="G160" s="86">
        <f t="shared" si="19"/>
        <v>50</v>
      </c>
      <c r="I160" s="86">
        <f>COUNTIFS(I.1!$L$6:$L$446,I.2!B160)</f>
        <v>0</v>
      </c>
      <c r="J160" s="86">
        <f t="shared" si="20"/>
        <v>27</v>
      </c>
      <c r="L160" s="86">
        <f t="shared" si="16"/>
        <v>29</v>
      </c>
      <c r="AA160" s="82">
        <v>42890</v>
      </c>
      <c r="AB160" s="86">
        <f>COUNTIFS(I.1!$AF$6:$AF$446,I.2!AA160)</f>
        <v>0</v>
      </c>
      <c r="AC160" s="86">
        <f t="shared" si="21"/>
        <v>3</v>
      </c>
      <c r="AD160" s="86"/>
      <c r="AE160" s="86">
        <f>COUNTIFS(I.1!$AG$6:$AG$446,I.2!AA160)</f>
        <v>0</v>
      </c>
      <c r="AF160" s="86">
        <f t="shared" si="22"/>
        <v>1</v>
      </c>
      <c r="AG160" s="86"/>
      <c r="AH160" s="86">
        <f>COUNTIFS(I.1!$AH$6:$AH$446,I.2!AA160)</f>
        <v>0</v>
      </c>
      <c r="AI160" s="86">
        <f t="shared" si="23"/>
        <v>0</v>
      </c>
      <c r="AJ160" s="86"/>
      <c r="AK160" s="86">
        <f t="shared" si="17"/>
        <v>3</v>
      </c>
      <c r="AL160" s="113">
        <v>0</v>
      </c>
    </row>
    <row r="161" spans="2:38" x14ac:dyDescent="0.25">
      <c r="B161" s="82">
        <v>42891</v>
      </c>
      <c r="C161" s="86">
        <f>COUNTIFS(I.1!$J$6:$J$446,I.2!B161)</f>
        <v>0</v>
      </c>
      <c r="D161" s="86">
        <f t="shared" si="18"/>
        <v>56</v>
      </c>
      <c r="F161" s="86">
        <f>COUNTIFS(I.1!$K$6:$K$446,I.2!B161)</f>
        <v>0</v>
      </c>
      <c r="G161" s="86">
        <f t="shared" si="19"/>
        <v>50</v>
      </c>
      <c r="I161" s="86">
        <f>COUNTIFS(I.1!$L$6:$L$446,I.2!B161)</f>
        <v>0</v>
      </c>
      <c r="J161" s="86">
        <f t="shared" si="20"/>
        <v>27</v>
      </c>
      <c r="L161" s="86">
        <f t="shared" si="16"/>
        <v>29</v>
      </c>
      <c r="AA161" s="82">
        <v>42891</v>
      </c>
      <c r="AB161" s="86">
        <f>COUNTIFS(I.1!$AF$6:$AF$446,I.2!AA161)</f>
        <v>0</v>
      </c>
      <c r="AC161" s="86">
        <f t="shared" si="21"/>
        <v>3</v>
      </c>
      <c r="AD161" s="86"/>
      <c r="AE161" s="86">
        <f>COUNTIFS(I.1!$AG$6:$AG$446,I.2!AA161)</f>
        <v>0</v>
      </c>
      <c r="AF161" s="86">
        <f t="shared" si="22"/>
        <v>1</v>
      </c>
      <c r="AG161" s="86"/>
      <c r="AH161" s="86">
        <f>COUNTIFS(I.1!$AH$6:$AH$446,I.2!AA161)</f>
        <v>0</v>
      </c>
      <c r="AI161" s="86">
        <f t="shared" si="23"/>
        <v>0</v>
      </c>
      <c r="AJ161" s="86"/>
      <c r="AK161" s="86">
        <f t="shared" si="17"/>
        <v>3</v>
      </c>
      <c r="AL161" s="113">
        <v>0</v>
      </c>
    </row>
    <row r="162" spans="2:38" x14ac:dyDescent="0.25">
      <c r="B162" s="82">
        <v>42892</v>
      </c>
      <c r="C162" s="86">
        <f>COUNTIFS(I.1!$J$6:$J$446,I.2!B162)</f>
        <v>0</v>
      </c>
      <c r="D162" s="86">
        <f t="shared" si="18"/>
        <v>56</v>
      </c>
      <c r="F162" s="86">
        <f>COUNTIFS(I.1!$K$6:$K$446,I.2!B162)</f>
        <v>0</v>
      </c>
      <c r="G162" s="86">
        <f t="shared" si="19"/>
        <v>50</v>
      </c>
      <c r="I162" s="86">
        <f>COUNTIFS(I.1!$L$6:$L$446,I.2!B162)</f>
        <v>0</v>
      </c>
      <c r="J162" s="86">
        <f t="shared" si="20"/>
        <v>27</v>
      </c>
      <c r="L162" s="86">
        <f t="shared" si="16"/>
        <v>29</v>
      </c>
      <c r="AA162" s="82">
        <v>42892</v>
      </c>
      <c r="AB162" s="86">
        <f>COUNTIFS(I.1!$AF$6:$AF$446,I.2!AA162)</f>
        <v>0</v>
      </c>
      <c r="AC162" s="86">
        <f t="shared" si="21"/>
        <v>3</v>
      </c>
      <c r="AD162" s="86"/>
      <c r="AE162" s="86">
        <f>COUNTIFS(I.1!$AG$6:$AG$446,I.2!AA162)</f>
        <v>0</v>
      </c>
      <c r="AF162" s="86">
        <f t="shared" si="22"/>
        <v>1</v>
      </c>
      <c r="AG162" s="86"/>
      <c r="AH162" s="86">
        <f>COUNTIFS(I.1!$AH$6:$AH$446,I.2!AA162)</f>
        <v>0</v>
      </c>
      <c r="AI162" s="86">
        <f t="shared" si="23"/>
        <v>0</v>
      </c>
      <c r="AJ162" s="86"/>
      <c r="AK162" s="86">
        <f t="shared" si="17"/>
        <v>3</v>
      </c>
      <c r="AL162" s="113">
        <v>0</v>
      </c>
    </row>
    <row r="163" spans="2:38" x14ac:dyDescent="0.25">
      <c r="B163" s="82">
        <v>42893</v>
      </c>
      <c r="C163" s="86">
        <f>COUNTIFS(I.1!$J$6:$J$446,I.2!B163)</f>
        <v>0</v>
      </c>
      <c r="D163" s="86">
        <f t="shared" si="18"/>
        <v>56</v>
      </c>
      <c r="F163" s="86">
        <f>COUNTIFS(I.1!$K$6:$K$446,I.2!B163)</f>
        <v>0</v>
      </c>
      <c r="G163" s="86">
        <f t="shared" si="19"/>
        <v>50</v>
      </c>
      <c r="I163" s="86">
        <f>COUNTIFS(I.1!$L$6:$L$446,I.2!B163)</f>
        <v>0</v>
      </c>
      <c r="J163" s="86">
        <f t="shared" si="20"/>
        <v>27</v>
      </c>
      <c r="L163" s="86">
        <f t="shared" si="16"/>
        <v>29</v>
      </c>
      <c r="AA163" s="82">
        <v>42893</v>
      </c>
      <c r="AB163" s="86">
        <f>COUNTIFS(I.1!$AF$6:$AF$446,I.2!AA163)</f>
        <v>0</v>
      </c>
      <c r="AC163" s="86">
        <f t="shared" si="21"/>
        <v>3</v>
      </c>
      <c r="AD163" s="86"/>
      <c r="AE163" s="86">
        <f>COUNTIFS(I.1!$AG$6:$AG$446,I.2!AA163)</f>
        <v>0</v>
      </c>
      <c r="AF163" s="86">
        <f t="shared" si="22"/>
        <v>1</v>
      </c>
      <c r="AG163" s="86"/>
      <c r="AH163" s="86">
        <f>COUNTIFS(I.1!$AH$6:$AH$446,I.2!AA163)</f>
        <v>0</v>
      </c>
      <c r="AI163" s="86">
        <f t="shared" si="23"/>
        <v>0</v>
      </c>
      <c r="AJ163" s="86"/>
      <c r="AK163" s="86">
        <f t="shared" si="17"/>
        <v>3</v>
      </c>
      <c r="AL163" s="113">
        <v>0</v>
      </c>
    </row>
    <row r="164" spans="2:38" x14ac:dyDescent="0.25">
      <c r="B164" s="82">
        <v>42894</v>
      </c>
      <c r="C164" s="86">
        <f>COUNTIFS(I.1!$J$6:$J$446,I.2!B164)</f>
        <v>3</v>
      </c>
      <c r="D164" s="86">
        <f t="shared" si="18"/>
        <v>59</v>
      </c>
      <c r="F164" s="86">
        <f>COUNTIFS(I.1!$K$6:$K$446,I.2!B164)</f>
        <v>0</v>
      </c>
      <c r="G164" s="86">
        <f t="shared" si="19"/>
        <v>50</v>
      </c>
      <c r="I164" s="86">
        <f>COUNTIFS(I.1!$L$6:$L$446,I.2!B164)</f>
        <v>0</v>
      </c>
      <c r="J164" s="86">
        <f t="shared" si="20"/>
        <v>27</v>
      </c>
      <c r="L164" s="86">
        <f t="shared" si="16"/>
        <v>32</v>
      </c>
      <c r="AA164" s="82">
        <v>42894</v>
      </c>
      <c r="AB164" s="86">
        <f>COUNTIFS(I.1!$AF$6:$AF$446,I.2!AA164)</f>
        <v>3</v>
      </c>
      <c r="AC164" s="86">
        <f t="shared" si="21"/>
        <v>6</v>
      </c>
      <c r="AD164" s="86"/>
      <c r="AE164" s="86">
        <f>COUNTIFS(I.1!$AG$6:$AG$446,I.2!AA164)</f>
        <v>0</v>
      </c>
      <c r="AF164" s="86">
        <f t="shared" si="22"/>
        <v>1</v>
      </c>
      <c r="AG164" s="86"/>
      <c r="AH164" s="86">
        <f>COUNTIFS(I.1!$AH$6:$AH$446,I.2!AA164)</f>
        <v>0</v>
      </c>
      <c r="AI164" s="86">
        <f t="shared" si="23"/>
        <v>0</v>
      </c>
      <c r="AJ164" s="86"/>
      <c r="AK164" s="86">
        <f t="shared" si="17"/>
        <v>6</v>
      </c>
      <c r="AL164" s="113">
        <v>0</v>
      </c>
    </row>
    <row r="165" spans="2:38" x14ac:dyDescent="0.25">
      <c r="B165" s="82">
        <v>42895</v>
      </c>
      <c r="C165" s="86">
        <f>COUNTIFS(I.1!$J$6:$J$446,I.2!B165)</f>
        <v>0</v>
      </c>
      <c r="D165" s="86">
        <f t="shared" si="18"/>
        <v>59</v>
      </c>
      <c r="F165" s="86">
        <f>COUNTIFS(I.1!$K$6:$K$446,I.2!B165)</f>
        <v>0</v>
      </c>
      <c r="G165" s="86">
        <f t="shared" si="19"/>
        <v>50</v>
      </c>
      <c r="I165" s="86">
        <f>COUNTIFS(I.1!$L$6:$L$446,I.2!B165)</f>
        <v>0</v>
      </c>
      <c r="J165" s="86">
        <f t="shared" si="20"/>
        <v>27</v>
      </c>
      <c r="L165" s="86">
        <f t="shared" si="16"/>
        <v>32</v>
      </c>
      <c r="AA165" s="82">
        <v>42895</v>
      </c>
      <c r="AB165" s="86">
        <f>COUNTIFS(I.1!$AF$6:$AF$446,I.2!AA165)</f>
        <v>0</v>
      </c>
      <c r="AC165" s="86">
        <f t="shared" si="21"/>
        <v>6</v>
      </c>
      <c r="AD165" s="86"/>
      <c r="AE165" s="86">
        <f>COUNTIFS(I.1!$AG$6:$AG$446,I.2!AA165)</f>
        <v>0</v>
      </c>
      <c r="AF165" s="86">
        <f t="shared" si="22"/>
        <v>1</v>
      </c>
      <c r="AG165" s="86"/>
      <c r="AH165" s="86">
        <f>COUNTIFS(I.1!$AH$6:$AH$446,I.2!AA165)</f>
        <v>0</v>
      </c>
      <c r="AI165" s="86">
        <f t="shared" si="23"/>
        <v>0</v>
      </c>
      <c r="AJ165" s="86"/>
      <c r="AK165" s="86">
        <f t="shared" si="17"/>
        <v>6</v>
      </c>
      <c r="AL165" s="113">
        <v>0</v>
      </c>
    </row>
    <row r="166" spans="2:38" x14ac:dyDescent="0.25">
      <c r="B166" s="82">
        <v>42896</v>
      </c>
      <c r="C166" s="86">
        <f>COUNTIFS(I.1!$J$6:$J$446,I.2!B166)</f>
        <v>0</v>
      </c>
      <c r="D166" s="86">
        <f t="shared" si="18"/>
        <v>59</v>
      </c>
      <c r="F166" s="86">
        <f>COUNTIFS(I.1!$K$6:$K$446,I.2!B166)</f>
        <v>1</v>
      </c>
      <c r="G166" s="86">
        <f t="shared" si="19"/>
        <v>51</v>
      </c>
      <c r="I166" s="86">
        <f>COUNTIFS(I.1!$L$6:$L$446,I.2!B166)</f>
        <v>0</v>
      </c>
      <c r="J166" s="86">
        <f t="shared" si="20"/>
        <v>27</v>
      </c>
      <c r="L166" s="86">
        <f t="shared" si="16"/>
        <v>32</v>
      </c>
      <c r="AA166" s="82">
        <v>42896</v>
      </c>
      <c r="AB166" s="86">
        <f>COUNTIFS(I.1!$AF$6:$AF$446,I.2!AA166)</f>
        <v>0</v>
      </c>
      <c r="AC166" s="86">
        <f t="shared" si="21"/>
        <v>6</v>
      </c>
      <c r="AD166" s="86"/>
      <c r="AE166" s="86">
        <f>COUNTIFS(I.1!$AG$6:$AG$446,I.2!AA166)</f>
        <v>1</v>
      </c>
      <c r="AF166" s="86">
        <f t="shared" si="22"/>
        <v>2</v>
      </c>
      <c r="AG166" s="86"/>
      <c r="AH166" s="86">
        <f>COUNTIFS(I.1!$AH$6:$AH$446,I.2!AA166)</f>
        <v>0</v>
      </c>
      <c r="AI166" s="86">
        <f t="shared" si="23"/>
        <v>0</v>
      </c>
      <c r="AJ166" s="86"/>
      <c r="AK166" s="86">
        <f t="shared" si="17"/>
        <v>6</v>
      </c>
      <c r="AL166" s="113">
        <v>0</v>
      </c>
    </row>
    <row r="167" spans="2:38" x14ac:dyDescent="0.25">
      <c r="B167" s="82">
        <v>42897</v>
      </c>
      <c r="C167" s="86">
        <f>COUNTIFS(I.1!$J$6:$J$446,I.2!B167)</f>
        <v>0</v>
      </c>
      <c r="D167" s="86">
        <f t="shared" si="18"/>
        <v>59</v>
      </c>
      <c r="F167" s="86">
        <f>COUNTIFS(I.1!$K$6:$K$446,I.2!B167)</f>
        <v>0</v>
      </c>
      <c r="G167" s="86">
        <f t="shared" si="19"/>
        <v>51</v>
      </c>
      <c r="I167" s="86">
        <f>COUNTIFS(I.1!$L$6:$L$446,I.2!B167)</f>
        <v>0</v>
      </c>
      <c r="J167" s="86">
        <f t="shared" si="20"/>
        <v>27</v>
      </c>
      <c r="L167" s="86">
        <f t="shared" si="16"/>
        <v>32</v>
      </c>
      <c r="AA167" s="82">
        <v>42897</v>
      </c>
      <c r="AB167" s="86">
        <f>COUNTIFS(I.1!$AF$6:$AF$446,I.2!AA167)</f>
        <v>0</v>
      </c>
      <c r="AC167" s="86">
        <f t="shared" si="21"/>
        <v>6</v>
      </c>
      <c r="AD167" s="86"/>
      <c r="AE167" s="86">
        <f>COUNTIFS(I.1!$AG$6:$AG$446,I.2!AA167)</f>
        <v>0</v>
      </c>
      <c r="AF167" s="86">
        <f t="shared" si="22"/>
        <v>2</v>
      </c>
      <c r="AG167" s="86"/>
      <c r="AH167" s="86">
        <f>COUNTIFS(I.1!$AH$6:$AH$446,I.2!AA167)</f>
        <v>0</v>
      </c>
      <c r="AI167" s="86">
        <f t="shared" si="23"/>
        <v>0</v>
      </c>
      <c r="AJ167" s="86"/>
      <c r="AK167" s="86">
        <f t="shared" si="17"/>
        <v>6</v>
      </c>
      <c r="AL167" s="113">
        <v>0</v>
      </c>
    </row>
    <row r="168" spans="2:38" x14ac:dyDescent="0.25">
      <c r="B168" s="82">
        <v>42898</v>
      </c>
      <c r="C168" s="86">
        <f>COUNTIFS(I.1!$J$6:$J$446,I.2!B168)</f>
        <v>1</v>
      </c>
      <c r="D168" s="86">
        <f t="shared" si="18"/>
        <v>60</v>
      </c>
      <c r="F168" s="86">
        <f>COUNTIFS(I.1!$K$6:$K$446,I.2!B168)</f>
        <v>0</v>
      </c>
      <c r="G168" s="86">
        <f t="shared" si="19"/>
        <v>51</v>
      </c>
      <c r="I168" s="86">
        <f>COUNTIFS(I.1!$L$6:$L$446,I.2!B168)</f>
        <v>0</v>
      </c>
      <c r="J168" s="86">
        <f t="shared" si="20"/>
        <v>27</v>
      </c>
      <c r="L168" s="86">
        <f t="shared" si="16"/>
        <v>33</v>
      </c>
      <c r="AA168" s="82">
        <v>42898</v>
      </c>
      <c r="AB168" s="86">
        <f>COUNTIFS(I.1!$AF$6:$AF$446,I.2!AA168)</f>
        <v>1</v>
      </c>
      <c r="AC168" s="86">
        <f t="shared" si="21"/>
        <v>7</v>
      </c>
      <c r="AD168" s="86"/>
      <c r="AE168" s="86">
        <f>COUNTIFS(I.1!$AG$6:$AG$446,I.2!AA168)</f>
        <v>0</v>
      </c>
      <c r="AF168" s="86">
        <f t="shared" si="22"/>
        <v>2</v>
      </c>
      <c r="AG168" s="86"/>
      <c r="AH168" s="86">
        <f>COUNTIFS(I.1!$AH$6:$AH$446,I.2!AA168)</f>
        <v>0</v>
      </c>
      <c r="AI168" s="86">
        <f t="shared" si="23"/>
        <v>0</v>
      </c>
      <c r="AJ168" s="86"/>
      <c r="AK168" s="86">
        <f t="shared" si="17"/>
        <v>7</v>
      </c>
      <c r="AL168" s="113">
        <v>0</v>
      </c>
    </row>
    <row r="169" spans="2:38" x14ac:dyDescent="0.25">
      <c r="B169" s="82">
        <v>42899</v>
      </c>
      <c r="C169" s="86">
        <f>COUNTIFS(I.1!$J$6:$J$446,I.2!B169)</f>
        <v>0</v>
      </c>
      <c r="D169" s="86">
        <f t="shared" si="18"/>
        <v>60</v>
      </c>
      <c r="F169" s="86">
        <f>COUNTIFS(I.1!$K$6:$K$446,I.2!B169)</f>
        <v>0</v>
      </c>
      <c r="G169" s="86">
        <f t="shared" si="19"/>
        <v>51</v>
      </c>
      <c r="I169" s="86">
        <f>COUNTIFS(I.1!$L$6:$L$446,I.2!B169)</f>
        <v>0</v>
      </c>
      <c r="J169" s="86">
        <f t="shared" si="20"/>
        <v>27</v>
      </c>
      <c r="L169" s="86">
        <f t="shared" si="16"/>
        <v>33</v>
      </c>
      <c r="AA169" s="82">
        <v>42899</v>
      </c>
      <c r="AB169" s="86">
        <f>COUNTIFS(I.1!$AF$6:$AF$446,I.2!AA169)</f>
        <v>0</v>
      </c>
      <c r="AC169" s="86">
        <f t="shared" si="21"/>
        <v>7</v>
      </c>
      <c r="AD169" s="86"/>
      <c r="AE169" s="86">
        <f>COUNTIFS(I.1!$AG$6:$AG$446,I.2!AA169)</f>
        <v>0</v>
      </c>
      <c r="AF169" s="86">
        <f t="shared" si="22"/>
        <v>2</v>
      </c>
      <c r="AG169" s="86"/>
      <c r="AH169" s="86">
        <f>COUNTIFS(I.1!$AH$6:$AH$446,I.2!AA169)</f>
        <v>0</v>
      </c>
      <c r="AI169" s="86">
        <f t="shared" si="23"/>
        <v>0</v>
      </c>
      <c r="AJ169" s="86"/>
      <c r="AK169" s="86">
        <f t="shared" si="17"/>
        <v>7</v>
      </c>
      <c r="AL169" s="113">
        <v>0</v>
      </c>
    </row>
    <row r="170" spans="2:38" x14ac:dyDescent="0.25">
      <c r="B170" s="82">
        <v>42900</v>
      </c>
      <c r="C170" s="86">
        <f>COUNTIFS(I.1!$J$6:$J$446,I.2!B170)</f>
        <v>0</v>
      </c>
      <c r="D170" s="86">
        <f t="shared" si="18"/>
        <v>60</v>
      </c>
      <c r="F170" s="86">
        <f>COUNTIFS(I.1!$K$6:$K$446,I.2!B170)</f>
        <v>0</v>
      </c>
      <c r="G170" s="86">
        <f t="shared" si="19"/>
        <v>51</v>
      </c>
      <c r="I170" s="86">
        <f>COUNTIFS(I.1!$L$6:$L$446,I.2!B170)</f>
        <v>0</v>
      </c>
      <c r="J170" s="86">
        <f t="shared" si="20"/>
        <v>27</v>
      </c>
      <c r="L170" s="86">
        <f t="shared" si="16"/>
        <v>33</v>
      </c>
      <c r="AA170" s="82">
        <v>42900</v>
      </c>
      <c r="AB170" s="86">
        <f>COUNTIFS(I.1!$AF$6:$AF$446,I.2!AA170)</f>
        <v>0</v>
      </c>
      <c r="AC170" s="86">
        <f t="shared" si="21"/>
        <v>7</v>
      </c>
      <c r="AD170" s="86"/>
      <c r="AE170" s="86">
        <f>COUNTIFS(I.1!$AG$6:$AG$446,I.2!AA170)</f>
        <v>0</v>
      </c>
      <c r="AF170" s="86">
        <f t="shared" si="22"/>
        <v>2</v>
      </c>
      <c r="AG170" s="86"/>
      <c r="AH170" s="86">
        <f>COUNTIFS(I.1!$AH$6:$AH$446,I.2!AA170)</f>
        <v>0</v>
      </c>
      <c r="AI170" s="86">
        <f t="shared" si="23"/>
        <v>0</v>
      </c>
      <c r="AJ170" s="86"/>
      <c r="AK170" s="86">
        <f t="shared" si="17"/>
        <v>7</v>
      </c>
      <c r="AL170" s="113">
        <v>0</v>
      </c>
    </row>
    <row r="171" spans="2:38" x14ac:dyDescent="0.25">
      <c r="B171" s="82">
        <v>42901</v>
      </c>
      <c r="C171" s="86">
        <f>COUNTIFS(I.1!$J$6:$J$446,I.2!B171)</f>
        <v>0</v>
      </c>
      <c r="D171" s="86">
        <f t="shared" si="18"/>
        <v>60</v>
      </c>
      <c r="F171" s="86">
        <f>COUNTIFS(I.1!$K$6:$K$446,I.2!B171)</f>
        <v>0</v>
      </c>
      <c r="G171" s="86">
        <f t="shared" si="19"/>
        <v>51</v>
      </c>
      <c r="I171" s="86">
        <f>COUNTIFS(I.1!$L$6:$L$446,I.2!B171)</f>
        <v>0</v>
      </c>
      <c r="J171" s="86">
        <f t="shared" si="20"/>
        <v>27</v>
      </c>
      <c r="L171" s="86">
        <f t="shared" si="16"/>
        <v>33</v>
      </c>
      <c r="AA171" s="82">
        <v>42901</v>
      </c>
      <c r="AB171" s="86">
        <f>COUNTIFS(I.1!$AF$6:$AF$446,I.2!AA171)</f>
        <v>0</v>
      </c>
      <c r="AC171" s="86">
        <f t="shared" si="21"/>
        <v>7</v>
      </c>
      <c r="AD171" s="86"/>
      <c r="AE171" s="86">
        <f>COUNTIFS(I.1!$AG$6:$AG$446,I.2!AA171)</f>
        <v>0</v>
      </c>
      <c r="AF171" s="86">
        <f t="shared" si="22"/>
        <v>2</v>
      </c>
      <c r="AG171" s="86"/>
      <c r="AH171" s="86">
        <f>COUNTIFS(I.1!$AH$6:$AH$446,I.2!AA171)</f>
        <v>0</v>
      </c>
      <c r="AI171" s="86">
        <f t="shared" si="23"/>
        <v>0</v>
      </c>
      <c r="AJ171" s="86"/>
      <c r="AK171" s="86">
        <f t="shared" si="17"/>
        <v>7</v>
      </c>
      <c r="AL171" s="113">
        <v>0</v>
      </c>
    </row>
    <row r="172" spans="2:38" x14ac:dyDescent="0.25">
      <c r="B172" s="82">
        <v>42902</v>
      </c>
      <c r="C172" s="86">
        <f>COUNTIFS(I.1!$J$6:$J$446,I.2!B172)</f>
        <v>0</v>
      </c>
      <c r="D172" s="86">
        <f t="shared" si="18"/>
        <v>60</v>
      </c>
      <c r="F172" s="86">
        <f>COUNTIFS(I.1!$K$6:$K$446,I.2!B172)</f>
        <v>0</v>
      </c>
      <c r="G172" s="86">
        <f t="shared" si="19"/>
        <v>51</v>
      </c>
      <c r="I172" s="86">
        <f>COUNTIFS(I.1!$L$6:$L$446,I.2!B172)</f>
        <v>0</v>
      </c>
      <c r="J172" s="86">
        <f t="shared" si="20"/>
        <v>27</v>
      </c>
      <c r="L172" s="86">
        <f t="shared" si="16"/>
        <v>33</v>
      </c>
      <c r="AA172" s="82">
        <v>42902</v>
      </c>
      <c r="AB172" s="86">
        <f>COUNTIFS(I.1!$AF$6:$AF$446,I.2!AA172)</f>
        <v>0</v>
      </c>
      <c r="AC172" s="86">
        <f t="shared" si="21"/>
        <v>7</v>
      </c>
      <c r="AD172" s="86"/>
      <c r="AE172" s="86">
        <f>COUNTIFS(I.1!$AG$6:$AG$446,I.2!AA172)</f>
        <v>0</v>
      </c>
      <c r="AF172" s="86">
        <f t="shared" si="22"/>
        <v>2</v>
      </c>
      <c r="AG172" s="86"/>
      <c r="AH172" s="86">
        <f>COUNTIFS(I.1!$AH$6:$AH$446,I.2!AA172)</f>
        <v>0</v>
      </c>
      <c r="AI172" s="86">
        <f t="shared" si="23"/>
        <v>0</v>
      </c>
      <c r="AJ172" s="86"/>
      <c r="AK172" s="86">
        <f t="shared" si="17"/>
        <v>7</v>
      </c>
      <c r="AL172" s="113">
        <v>0</v>
      </c>
    </row>
    <row r="173" spans="2:38" x14ac:dyDescent="0.25">
      <c r="B173" s="82">
        <v>42903</v>
      </c>
      <c r="C173" s="86">
        <f>COUNTIFS(I.1!$J$6:$J$446,I.2!B173)</f>
        <v>0</v>
      </c>
      <c r="D173" s="86">
        <f t="shared" si="18"/>
        <v>60</v>
      </c>
      <c r="F173" s="86">
        <f>COUNTIFS(I.1!$K$6:$K$446,I.2!B173)</f>
        <v>0</v>
      </c>
      <c r="G173" s="86">
        <f t="shared" si="19"/>
        <v>51</v>
      </c>
      <c r="I173" s="86">
        <f>COUNTIFS(I.1!$L$6:$L$446,I.2!B173)</f>
        <v>0</v>
      </c>
      <c r="J173" s="86">
        <f t="shared" si="20"/>
        <v>27</v>
      </c>
      <c r="L173" s="86">
        <f t="shared" si="16"/>
        <v>33</v>
      </c>
      <c r="AA173" s="82">
        <v>42903</v>
      </c>
      <c r="AB173" s="86">
        <f>COUNTIFS(I.1!$AF$6:$AF$446,I.2!AA173)</f>
        <v>0</v>
      </c>
      <c r="AC173" s="86">
        <f t="shared" si="21"/>
        <v>7</v>
      </c>
      <c r="AD173" s="86"/>
      <c r="AE173" s="86">
        <f>COUNTIFS(I.1!$AG$6:$AG$446,I.2!AA173)</f>
        <v>0</v>
      </c>
      <c r="AF173" s="86">
        <f t="shared" si="22"/>
        <v>2</v>
      </c>
      <c r="AG173" s="86"/>
      <c r="AH173" s="86">
        <f>COUNTIFS(I.1!$AH$6:$AH$446,I.2!AA173)</f>
        <v>0</v>
      </c>
      <c r="AI173" s="86">
        <f t="shared" si="23"/>
        <v>0</v>
      </c>
      <c r="AJ173" s="86"/>
      <c r="AK173" s="86">
        <f t="shared" si="17"/>
        <v>7</v>
      </c>
      <c r="AL173" s="113">
        <v>0</v>
      </c>
    </row>
    <row r="174" spans="2:38" x14ac:dyDescent="0.25">
      <c r="B174" s="82">
        <v>42904</v>
      </c>
      <c r="C174" s="86">
        <f>COUNTIFS(I.1!$J$6:$J$446,I.2!B174)</f>
        <v>0</v>
      </c>
      <c r="D174" s="86">
        <f t="shared" si="18"/>
        <v>60</v>
      </c>
      <c r="F174" s="86">
        <f>COUNTIFS(I.1!$K$6:$K$446,I.2!B174)</f>
        <v>0</v>
      </c>
      <c r="G174" s="86">
        <f t="shared" si="19"/>
        <v>51</v>
      </c>
      <c r="I174" s="86">
        <f>COUNTIFS(I.1!$L$6:$L$446,I.2!B174)</f>
        <v>0</v>
      </c>
      <c r="J174" s="86">
        <f t="shared" si="20"/>
        <v>27</v>
      </c>
      <c r="L174" s="86">
        <f t="shared" si="16"/>
        <v>33</v>
      </c>
      <c r="AA174" s="82">
        <v>42904</v>
      </c>
      <c r="AB174" s="86">
        <f>COUNTIFS(I.1!$AF$6:$AF$446,I.2!AA174)</f>
        <v>0</v>
      </c>
      <c r="AC174" s="86">
        <f t="shared" si="21"/>
        <v>7</v>
      </c>
      <c r="AD174" s="86"/>
      <c r="AE174" s="86">
        <f>COUNTIFS(I.1!$AG$6:$AG$446,I.2!AA174)</f>
        <v>0</v>
      </c>
      <c r="AF174" s="86">
        <f t="shared" si="22"/>
        <v>2</v>
      </c>
      <c r="AG174" s="86"/>
      <c r="AH174" s="86">
        <f>COUNTIFS(I.1!$AH$6:$AH$446,I.2!AA174)</f>
        <v>0</v>
      </c>
      <c r="AI174" s="86">
        <f t="shared" si="23"/>
        <v>0</v>
      </c>
      <c r="AJ174" s="86"/>
      <c r="AK174" s="86">
        <f t="shared" si="17"/>
        <v>7</v>
      </c>
      <c r="AL174" s="113">
        <v>0</v>
      </c>
    </row>
    <row r="175" spans="2:38" x14ac:dyDescent="0.25">
      <c r="B175" s="82">
        <v>42905</v>
      </c>
      <c r="C175" s="86">
        <f>COUNTIFS(I.1!$J$6:$J$446,I.2!B175)</f>
        <v>0</v>
      </c>
      <c r="D175" s="86">
        <f t="shared" si="18"/>
        <v>60</v>
      </c>
      <c r="F175" s="86">
        <f>COUNTIFS(I.1!$K$6:$K$446,I.2!B175)</f>
        <v>0</v>
      </c>
      <c r="G175" s="86">
        <f t="shared" si="19"/>
        <v>51</v>
      </c>
      <c r="I175" s="86">
        <f>COUNTIFS(I.1!$L$6:$L$446,I.2!B175)</f>
        <v>0</v>
      </c>
      <c r="J175" s="86">
        <f t="shared" si="20"/>
        <v>27</v>
      </c>
      <c r="L175" s="86">
        <f t="shared" si="16"/>
        <v>33</v>
      </c>
      <c r="AA175" s="82">
        <v>42905</v>
      </c>
      <c r="AB175" s="86">
        <f>COUNTIFS(I.1!$AF$6:$AF$446,I.2!AA175)</f>
        <v>0</v>
      </c>
      <c r="AC175" s="86">
        <f t="shared" si="21"/>
        <v>7</v>
      </c>
      <c r="AD175" s="86"/>
      <c r="AE175" s="86">
        <f>COUNTIFS(I.1!$AG$6:$AG$446,I.2!AA175)</f>
        <v>0</v>
      </c>
      <c r="AF175" s="86">
        <f t="shared" si="22"/>
        <v>2</v>
      </c>
      <c r="AG175" s="86"/>
      <c r="AH175" s="86">
        <f>COUNTIFS(I.1!$AH$6:$AH$446,I.2!AA175)</f>
        <v>0</v>
      </c>
      <c r="AI175" s="86">
        <f t="shared" si="23"/>
        <v>0</v>
      </c>
      <c r="AJ175" s="86"/>
      <c r="AK175" s="86">
        <f t="shared" si="17"/>
        <v>7</v>
      </c>
      <c r="AL175" s="113">
        <v>0</v>
      </c>
    </row>
    <row r="176" spans="2:38" x14ac:dyDescent="0.25">
      <c r="B176" s="82">
        <v>42906</v>
      </c>
      <c r="C176" s="86">
        <f>COUNTIFS(I.1!$J$6:$J$446,I.2!B176)</f>
        <v>0</v>
      </c>
      <c r="D176" s="86">
        <f t="shared" si="18"/>
        <v>60</v>
      </c>
      <c r="F176" s="86">
        <f>COUNTIFS(I.1!$K$6:$K$446,I.2!B176)</f>
        <v>0</v>
      </c>
      <c r="G176" s="86">
        <f t="shared" si="19"/>
        <v>51</v>
      </c>
      <c r="I176" s="86">
        <f>COUNTIFS(I.1!$L$6:$L$446,I.2!B176)</f>
        <v>0</v>
      </c>
      <c r="J176" s="86">
        <f t="shared" si="20"/>
        <v>27</v>
      </c>
      <c r="L176" s="86">
        <f t="shared" si="16"/>
        <v>33</v>
      </c>
      <c r="AA176" s="82">
        <v>42906</v>
      </c>
      <c r="AB176" s="86">
        <f>COUNTIFS(I.1!$AF$6:$AF$446,I.2!AA176)</f>
        <v>0</v>
      </c>
      <c r="AC176" s="86">
        <f t="shared" si="21"/>
        <v>7</v>
      </c>
      <c r="AD176" s="86"/>
      <c r="AE176" s="86">
        <f>COUNTIFS(I.1!$AG$6:$AG$446,I.2!AA176)</f>
        <v>0</v>
      </c>
      <c r="AF176" s="86">
        <f t="shared" si="22"/>
        <v>2</v>
      </c>
      <c r="AG176" s="86"/>
      <c r="AH176" s="86">
        <f>COUNTIFS(I.1!$AH$6:$AH$446,I.2!AA176)</f>
        <v>0</v>
      </c>
      <c r="AI176" s="86">
        <f t="shared" si="23"/>
        <v>0</v>
      </c>
      <c r="AJ176" s="86"/>
      <c r="AK176" s="86">
        <f t="shared" si="17"/>
        <v>7</v>
      </c>
      <c r="AL176" s="113">
        <v>0</v>
      </c>
    </row>
    <row r="177" spans="2:38" x14ac:dyDescent="0.25">
      <c r="B177" s="82">
        <v>42907</v>
      </c>
      <c r="C177" s="86">
        <f>COUNTIFS(I.1!$J$6:$J$446,I.2!B177)</f>
        <v>1</v>
      </c>
      <c r="D177" s="86">
        <f t="shared" si="18"/>
        <v>61</v>
      </c>
      <c r="F177" s="86">
        <f>COUNTIFS(I.1!$K$6:$K$446,I.2!B177)</f>
        <v>0</v>
      </c>
      <c r="G177" s="86">
        <f t="shared" si="19"/>
        <v>51</v>
      </c>
      <c r="I177" s="86">
        <f>COUNTIFS(I.1!$L$6:$L$446,I.2!B177)</f>
        <v>0</v>
      </c>
      <c r="J177" s="86">
        <f t="shared" si="20"/>
        <v>27</v>
      </c>
      <c r="L177" s="86">
        <f t="shared" si="16"/>
        <v>34</v>
      </c>
      <c r="AA177" s="82">
        <v>42907</v>
      </c>
      <c r="AB177" s="86">
        <f>COUNTIFS(I.1!$AF$6:$AF$446,I.2!AA177)</f>
        <v>1</v>
      </c>
      <c r="AC177" s="86">
        <f t="shared" si="21"/>
        <v>8</v>
      </c>
      <c r="AD177" s="86"/>
      <c r="AE177" s="86">
        <f>COUNTIFS(I.1!$AG$6:$AG$446,I.2!AA177)</f>
        <v>0</v>
      </c>
      <c r="AF177" s="86">
        <f t="shared" si="22"/>
        <v>2</v>
      </c>
      <c r="AG177" s="86"/>
      <c r="AH177" s="86">
        <f>COUNTIFS(I.1!$AH$6:$AH$446,I.2!AA177)</f>
        <v>0</v>
      </c>
      <c r="AI177" s="86">
        <f t="shared" si="23"/>
        <v>0</v>
      </c>
      <c r="AJ177" s="86"/>
      <c r="AK177" s="86">
        <f t="shared" si="17"/>
        <v>8</v>
      </c>
      <c r="AL177" s="113">
        <v>0</v>
      </c>
    </row>
    <row r="178" spans="2:38" x14ac:dyDescent="0.25">
      <c r="B178" s="82">
        <v>42908</v>
      </c>
      <c r="C178" s="86">
        <f>COUNTIFS(I.1!$J$6:$J$446,I.2!B178)</f>
        <v>0</v>
      </c>
      <c r="D178" s="86">
        <f t="shared" si="18"/>
        <v>61</v>
      </c>
      <c r="F178" s="86">
        <f>COUNTIFS(I.1!$K$6:$K$446,I.2!B178)</f>
        <v>0</v>
      </c>
      <c r="G178" s="86">
        <f t="shared" si="19"/>
        <v>51</v>
      </c>
      <c r="I178" s="86">
        <f>COUNTIFS(I.1!$L$6:$L$446,I.2!B178)</f>
        <v>0</v>
      </c>
      <c r="J178" s="86">
        <f t="shared" si="20"/>
        <v>27</v>
      </c>
      <c r="L178" s="86">
        <f t="shared" si="16"/>
        <v>34</v>
      </c>
      <c r="AA178" s="82">
        <v>42908</v>
      </c>
      <c r="AB178" s="86">
        <f>COUNTIFS(I.1!$AF$6:$AF$446,I.2!AA178)</f>
        <v>0</v>
      </c>
      <c r="AC178" s="86">
        <f t="shared" si="21"/>
        <v>8</v>
      </c>
      <c r="AD178" s="86"/>
      <c r="AE178" s="86">
        <f>COUNTIFS(I.1!$AG$6:$AG$446,I.2!AA178)</f>
        <v>0</v>
      </c>
      <c r="AF178" s="86">
        <f t="shared" si="22"/>
        <v>2</v>
      </c>
      <c r="AG178" s="86"/>
      <c r="AH178" s="86">
        <f>COUNTIFS(I.1!$AH$6:$AH$446,I.2!AA178)</f>
        <v>0</v>
      </c>
      <c r="AI178" s="86">
        <f t="shared" si="23"/>
        <v>0</v>
      </c>
      <c r="AJ178" s="86"/>
      <c r="AK178" s="86">
        <f t="shared" si="17"/>
        <v>8</v>
      </c>
      <c r="AL178" s="113">
        <v>0</v>
      </c>
    </row>
    <row r="179" spans="2:38" x14ac:dyDescent="0.25">
      <c r="B179" s="82">
        <v>42909</v>
      </c>
      <c r="C179" s="86">
        <f>COUNTIFS(I.1!$J$6:$J$446,I.2!B179)</f>
        <v>0</v>
      </c>
      <c r="D179" s="86">
        <f t="shared" si="18"/>
        <v>61</v>
      </c>
      <c r="F179" s="86">
        <f>COUNTIFS(I.1!$K$6:$K$446,I.2!B179)</f>
        <v>1</v>
      </c>
      <c r="G179" s="86">
        <f t="shared" si="19"/>
        <v>52</v>
      </c>
      <c r="I179" s="86">
        <f>COUNTIFS(I.1!$L$6:$L$446,I.2!B179)</f>
        <v>0</v>
      </c>
      <c r="J179" s="86">
        <f t="shared" si="20"/>
        <v>27</v>
      </c>
      <c r="L179" s="86">
        <f t="shared" si="16"/>
        <v>34</v>
      </c>
      <c r="AA179" s="82">
        <v>42909</v>
      </c>
      <c r="AB179" s="86">
        <f>COUNTIFS(I.1!$AF$6:$AF$446,I.2!AA179)</f>
        <v>0</v>
      </c>
      <c r="AC179" s="86">
        <f t="shared" si="21"/>
        <v>8</v>
      </c>
      <c r="AD179" s="86"/>
      <c r="AE179" s="86">
        <f>COUNTIFS(I.1!$AG$6:$AG$446,I.2!AA179)</f>
        <v>1</v>
      </c>
      <c r="AF179" s="86">
        <f t="shared" si="22"/>
        <v>3</v>
      </c>
      <c r="AG179" s="86"/>
      <c r="AH179" s="86">
        <f>COUNTIFS(I.1!$AH$6:$AH$446,I.2!AA179)</f>
        <v>0</v>
      </c>
      <c r="AI179" s="86">
        <f t="shared" si="23"/>
        <v>0</v>
      </c>
      <c r="AJ179" s="86"/>
      <c r="AK179" s="86">
        <f t="shared" si="17"/>
        <v>8</v>
      </c>
      <c r="AL179" s="113">
        <v>0</v>
      </c>
    </row>
    <row r="180" spans="2:38" x14ac:dyDescent="0.25">
      <c r="B180" s="82">
        <v>42910</v>
      </c>
      <c r="C180" s="86">
        <f>COUNTIFS(I.1!$J$6:$J$446,I.2!B180)</f>
        <v>0</v>
      </c>
      <c r="D180" s="86">
        <f t="shared" si="18"/>
        <v>61</v>
      </c>
      <c r="F180" s="86">
        <f>COUNTIFS(I.1!$K$6:$K$446,I.2!B180)</f>
        <v>0</v>
      </c>
      <c r="G180" s="86">
        <f t="shared" si="19"/>
        <v>52</v>
      </c>
      <c r="I180" s="86">
        <f>COUNTIFS(I.1!$L$6:$L$446,I.2!B180)</f>
        <v>0</v>
      </c>
      <c r="J180" s="86">
        <f t="shared" si="20"/>
        <v>27</v>
      </c>
      <c r="L180" s="86">
        <f t="shared" si="16"/>
        <v>34</v>
      </c>
      <c r="AA180" s="82">
        <v>42910</v>
      </c>
      <c r="AB180" s="86">
        <f>COUNTIFS(I.1!$AF$6:$AF$446,I.2!AA180)</f>
        <v>0</v>
      </c>
      <c r="AC180" s="86">
        <f t="shared" si="21"/>
        <v>8</v>
      </c>
      <c r="AD180" s="86"/>
      <c r="AE180" s="86">
        <f>COUNTIFS(I.1!$AG$6:$AG$446,I.2!AA180)</f>
        <v>0</v>
      </c>
      <c r="AF180" s="86">
        <f t="shared" si="22"/>
        <v>3</v>
      </c>
      <c r="AG180" s="86"/>
      <c r="AH180" s="86">
        <f>COUNTIFS(I.1!$AH$6:$AH$446,I.2!AA180)</f>
        <v>0</v>
      </c>
      <c r="AI180" s="86">
        <f t="shared" si="23"/>
        <v>0</v>
      </c>
      <c r="AJ180" s="86"/>
      <c r="AK180" s="86">
        <f t="shared" si="17"/>
        <v>8</v>
      </c>
      <c r="AL180" s="113">
        <v>0</v>
      </c>
    </row>
    <row r="181" spans="2:38" x14ac:dyDescent="0.25">
      <c r="B181" s="82">
        <v>42911</v>
      </c>
      <c r="C181" s="86">
        <f>COUNTIFS(I.1!$J$6:$J$446,I.2!B181)</f>
        <v>0</v>
      </c>
      <c r="D181" s="86">
        <f t="shared" si="18"/>
        <v>61</v>
      </c>
      <c r="F181" s="86">
        <f>COUNTIFS(I.1!$K$6:$K$446,I.2!B181)</f>
        <v>0</v>
      </c>
      <c r="G181" s="86">
        <f t="shared" si="19"/>
        <v>52</v>
      </c>
      <c r="I181" s="86">
        <f>COUNTIFS(I.1!$L$6:$L$446,I.2!B181)</f>
        <v>0</v>
      </c>
      <c r="J181" s="86">
        <f t="shared" si="20"/>
        <v>27</v>
      </c>
      <c r="L181" s="86">
        <f t="shared" si="16"/>
        <v>34</v>
      </c>
      <c r="AA181" s="82">
        <v>42911</v>
      </c>
      <c r="AB181" s="86">
        <f>COUNTIFS(I.1!$AF$6:$AF$446,I.2!AA181)</f>
        <v>0</v>
      </c>
      <c r="AC181" s="86">
        <f t="shared" si="21"/>
        <v>8</v>
      </c>
      <c r="AD181" s="86"/>
      <c r="AE181" s="86">
        <f>COUNTIFS(I.1!$AG$6:$AG$446,I.2!AA181)</f>
        <v>0</v>
      </c>
      <c r="AF181" s="86">
        <f t="shared" si="22"/>
        <v>3</v>
      </c>
      <c r="AG181" s="86"/>
      <c r="AH181" s="86">
        <f>COUNTIFS(I.1!$AH$6:$AH$446,I.2!AA181)</f>
        <v>0</v>
      </c>
      <c r="AI181" s="86">
        <f t="shared" si="23"/>
        <v>0</v>
      </c>
      <c r="AJ181" s="86"/>
      <c r="AK181" s="86">
        <f t="shared" si="17"/>
        <v>8</v>
      </c>
      <c r="AL181" s="113">
        <v>0</v>
      </c>
    </row>
    <row r="182" spans="2:38" x14ac:dyDescent="0.25">
      <c r="B182" s="82">
        <v>42912</v>
      </c>
      <c r="C182" s="86">
        <f>COUNTIFS(I.1!$J$6:$J$446,I.2!B182)</f>
        <v>0</v>
      </c>
      <c r="D182" s="86">
        <f t="shared" si="18"/>
        <v>61</v>
      </c>
      <c r="F182" s="86">
        <f>COUNTIFS(I.1!$K$6:$K$446,I.2!B182)</f>
        <v>0</v>
      </c>
      <c r="G182" s="86">
        <f t="shared" si="19"/>
        <v>52</v>
      </c>
      <c r="I182" s="86">
        <f>COUNTIFS(I.1!$L$6:$L$446,I.2!B182)</f>
        <v>0</v>
      </c>
      <c r="J182" s="86">
        <f t="shared" si="20"/>
        <v>27</v>
      </c>
      <c r="L182" s="86">
        <f t="shared" si="16"/>
        <v>34</v>
      </c>
      <c r="AA182" s="82">
        <v>42912</v>
      </c>
      <c r="AB182" s="86">
        <f>COUNTIFS(I.1!$AF$6:$AF$446,I.2!AA182)</f>
        <v>0</v>
      </c>
      <c r="AC182" s="86">
        <f t="shared" si="21"/>
        <v>8</v>
      </c>
      <c r="AD182" s="86"/>
      <c r="AE182" s="86">
        <f>COUNTIFS(I.1!$AG$6:$AG$446,I.2!AA182)</f>
        <v>0</v>
      </c>
      <c r="AF182" s="86">
        <f t="shared" si="22"/>
        <v>3</v>
      </c>
      <c r="AG182" s="86"/>
      <c r="AH182" s="86">
        <f>COUNTIFS(I.1!$AH$6:$AH$446,I.2!AA182)</f>
        <v>0</v>
      </c>
      <c r="AI182" s="86">
        <f t="shared" si="23"/>
        <v>0</v>
      </c>
      <c r="AJ182" s="86"/>
      <c r="AK182" s="86">
        <f t="shared" si="17"/>
        <v>8</v>
      </c>
      <c r="AL182" s="113">
        <v>0</v>
      </c>
    </row>
    <row r="183" spans="2:38" x14ac:dyDescent="0.25">
      <c r="B183" s="82">
        <v>42913</v>
      </c>
      <c r="C183" s="86">
        <f>COUNTIFS(I.1!$J$6:$J$446,I.2!B183)</f>
        <v>0</v>
      </c>
      <c r="D183" s="86">
        <f t="shared" si="18"/>
        <v>61</v>
      </c>
      <c r="F183" s="86">
        <f>COUNTIFS(I.1!$K$6:$K$446,I.2!B183)</f>
        <v>0</v>
      </c>
      <c r="G183" s="86">
        <f t="shared" si="19"/>
        <v>52</v>
      </c>
      <c r="I183" s="86">
        <f>COUNTIFS(I.1!$L$6:$L$446,I.2!B183)</f>
        <v>0</v>
      </c>
      <c r="J183" s="86">
        <f t="shared" si="20"/>
        <v>27</v>
      </c>
      <c r="L183" s="86">
        <f t="shared" si="16"/>
        <v>34</v>
      </c>
      <c r="AA183" s="82">
        <v>42913</v>
      </c>
      <c r="AB183" s="86">
        <f>COUNTIFS(I.1!$AF$6:$AF$446,I.2!AA183)</f>
        <v>0</v>
      </c>
      <c r="AC183" s="86">
        <f t="shared" si="21"/>
        <v>8</v>
      </c>
      <c r="AD183" s="86"/>
      <c r="AE183" s="86">
        <f>COUNTIFS(I.1!$AG$6:$AG$446,I.2!AA183)</f>
        <v>0</v>
      </c>
      <c r="AF183" s="86">
        <f t="shared" si="22"/>
        <v>3</v>
      </c>
      <c r="AG183" s="86"/>
      <c r="AH183" s="86">
        <f>COUNTIFS(I.1!$AH$6:$AH$446,I.2!AA183)</f>
        <v>0</v>
      </c>
      <c r="AI183" s="86">
        <f t="shared" si="23"/>
        <v>0</v>
      </c>
      <c r="AJ183" s="86"/>
      <c r="AK183" s="86">
        <f t="shared" si="17"/>
        <v>8</v>
      </c>
      <c r="AL183" s="113">
        <v>0</v>
      </c>
    </row>
    <row r="184" spans="2:38" x14ac:dyDescent="0.25">
      <c r="B184" s="82">
        <v>42914</v>
      </c>
      <c r="C184" s="86">
        <f>COUNTIFS(I.1!$J$6:$J$446,I.2!B184)</f>
        <v>0</v>
      </c>
      <c r="D184" s="86">
        <f t="shared" si="18"/>
        <v>61</v>
      </c>
      <c r="F184" s="86">
        <f>COUNTIFS(I.1!$K$6:$K$446,I.2!B184)</f>
        <v>0</v>
      </c>
      <c r="G184" s="86">
        <f t="shared" si="19"/>
        <v>52</v>
      </c>
      <c r="I184" s="86">
        <f>COUNTIFS(I.1!$L$6:$L$446,I.2!B184)</f>
        <v>0</v>
      </c>
      <c r="J184" s="86">
        <f t="shared" si="20"/>
        <v>27</v>
      </c>
      <c r="L184" s="86">
        <f t="shared" si="16"/>
        <v>34</v>
      </c>
      <c r="AA184" s="82">
        <v>42914</v>
      </c>
      <c r="AB184" s="86">
        <f>COUNTIFS(I.1!$AF$6:$AF$446,I.2!AA184)</f>
        <v>0</v>
      </c>
      <c r="AC184" s="86">
        <f t="shared" si="21"/>
        <v>8</v>
      </c>
      <c r="AD184" s="86"/>
      <c r="AE184" s="86">
        <f>COUNTIFS(I.1!$AG$6:$AG$446,I.2!AA184)</f>
        <v>0</v>
      </c>
      <c r="AF184" s="86">
        <f t="shared" si="22"/>
        <v>3</v>
      </c>
      <c r="AG184" s="86"/>
      <c r="AH184" s="86">
        <f>COUNTIFS(I.1!$AH$6:$AH$446,I.2!AA184)</f>
        <v>0</v>
      </c>
      <c r="AI184" s="86">
        <f t="shared" si="23"/>
        <v>0</v>
      </c>
      <c r="AJ184" s="86"/>
      <c r="AK184" s="86">
        <f t="shared" si="17"/>
        <v>8</v>
      </c>
      <c r="AL184" s="113">
        <v>0</v>
      </c>
    </row>
    <row r="185" spans="2:38" x14ac:dyDescent="0.25">
      <c r="B185" s="82">
        <v>42915</v>
      </c>
      <c r="C185" s="86">
        <f>COUNTIFS(I.1!$J$6:$J$446,I.2!B185)</f>
        <v>0</v>
      </c>
      <c r="D185" s="86">
        <f t="shared" si="18"/>
        <v>61</v>
      </c>
      <c r="F185" s="86">
        <f>COUNTIFS(I.1!$K$6:$K$446,I.2!B185)</f>
        <v>0</v>
      </c>
      <c r="G185" s="86">
        <f t="shared" si="19"/>
        <v>52</v>
      </c>
      <c r="I185" s="86">
        <f>COUNTIFS(I.1!$L$6:$L$446,I.2!B185)</f>
        <v>0</v>
      </c>
      <c r="J185" s="86">
        <f t="shared" si="20"/>
        <v>27</v>
      </c>
      <c r="L185" s="86">
        <f t="shared" si="16"/>
        <v>34</v>
      </c>
      <c r="AA185" s="82">
        <v>42915</v>
      </c>
      <c r="AB185" s="86">
        <f>COUNTIFS(I.1!$AF$6:$AF$446,I.2!AA185)</f>
        <v>0</v>
      </c>
      <c r="AC185" s="86">
        <f t="shared" si="21"/>
        <v>8</v>
      </c>
      <c r="AD185" s="86"/>
      <c r="AE185" s="86">
        <f>COUNTIFS(I.1!$AG$6:$AG$446,I.2!AA185)</f>
        <v>0</v>
      </c>
      <c r="AF185" s="86">
        <f t="shared" si="22"/>
        <v>3</v>
      </c>
      <c r="AG185" s="86"/>
      <c r="AH185" s="86">
        <f>COUNTIFS(I.1!$AH$6:$AH$446,I.2!AA185)</f>
        <v>0</v>
      </c>
      <c r="AI185" s="86">
        <f t="shared" si="23"/>
        <v>0</v>
      </c>
      <c r="AJ185" s="86"/>
      <c r="AK185" s="86">
        <f t="shared" si="17"/>
        <v>8</v>
      </c>
      <c r="AL185" s="113">
        <v>0</v>
      </c>
    </row>
    <row r="186" spans="2:38" x14ac:dyDescent="0.25">
      <c r="B186" s="82">
        <v>42916</v>
      </c>
      <c r="C186" s="86">
        <f>COUNTIFS(I.1!$J$6:$J$446,I.2!B186)</f>
        <v>0</v>
      </c>
      <c r="D186" s="86">
        <f t="shared" si="18"/>
        <v>61</v>
      </c>
      <c r="F186" s="86">
        <f>COUNTIFS(I.1!$K$6:$K$446,I.2!B186)</f>
        <v>0</v>
      </c>
      <c r="G186" s="86">
        <f t="shared" si="19"/>
        <v>52</v>
      </c>
      <c r="I186" s="86">
        <f>COUNTIFS(I.1!$L$6:$L$446,I.2!B186)</f>
        <v>0</v>
      </c>
      <c r="J186" s="86">
        <f t="shared" si="20"/>
        <v>27</v>
      </c>
      <c r="L186" s="86">
        <f t="shared" si="16"/>
        <v>34</v>
      </c>
      <c r="AA186" s="82">
        <v>42916</v>
      </c>
      <c r="AB186" s="86">
        <f>COUNTIFS(I.1!$AF$6:$AF$446,I.2!AA186)</f>
        <v>0</v>
      </c>
      <c r="AC186" s="86">
        <f t="shared" si="21"/>
        <v>8</v>
      </c>
      <c r="AD186" s="86"/>
      <c r="AE186" s="86">
        <f>COUNTIFS(I.1!$AG$6:$AG$446,I.2!AA186)</f>
        <v>0</v>
      </c>
      <c r="AF186" s="86">
        <f t="shared" si="22"/>
        <v>3</v>
      </c>
      <c r="AG186" s="86"/>
      <c r="AH186" s="86">
        <f>COUNTIFS(I.1!$AH$6:$AH$446,I.2!AA186)</f>
        <v>0</v>
      </c>
      <c r="AI186" s="86">
        <f t="shared" si="23"/>
        <v>0</v>
      </c>
      <c r="AJ186" s="86"/>
      <c r="AK186" s="86">
        <f t="shared" si="17"/>
        <v>8</v>
      </c>
      <c r="AL186" s="113">
        <v>0</v>
      </c>
    </row>
    <row r="187" spans="2:38" x14ac:dyDescent="0.25">
      <c r="B187" s="82">
        <v>42917</v>
      </c>
      <c r="C187" s="86">
        <f>COUNTIFS(I.1!$J$6:$J$446,I.2!B187)</f>
        <v>0</v>
      </c>
      <c r="D187" s="86">
        <f t="shared" si="18"/>
        <v>61</v>
      </c>
      <c r="F187" s="86">
        <f>COUNTIFS(I.1!$K$6:$K$446,I.2!B187)</f>
        <v>0</v>
      </c>
      <c r="G187" s="86">
        <f t="shared" si="19"/>
        <v>52</v>
      </c>
      <c r="I187" s="86">
        <f>COUNTIFS(I.1!$L$6:$L$446,I.2!B187)</f>
        <v>0</v>
      </c>
      <c r="J187" s="86">
        <f t="shared" si="20"/>
        <v>27</v>
      </c>
      <c r="L187" s="86">
        <f t="shared" si="16"/>
        <v>34</v>
      </c>
      <c r="AA187" s="82">
        <v>42917</v>
      </c>
      <c r="AB187" s="86">
        <f>COUNTIFS(I.1!$AF$6:$AF$446,I.2!AA187)</f>
        <v>0</v>
      </c>
      <c r="AC187" s="86">
        <f t="shared" si="21"/>
        <v>8</v>
      </c>
      <c r="AD187" s="86"/>
      <c r="AE187" s="86">
        <f>COUNTIFS(I.1!$AG$6:$AG$446,I.2!AA187)</f>
        <v>0</v>
      </c>
      <c r="AF187" s="86">
        <f t="shared" si="22"/>
        <v>3</v>
      </c>
      <c r="AG187" s="86"/>
      <c r="AH187" s="86">
        <f>COUNTIFS(I.1!$AH$6:$AH$446,I.2!AA187)</f>
        <v>0</v>
      </c>
      <c r="AI187" s="86">
        <f t="shared" si="23"/>
        <v>0</v>
      </c>
      <c r="AJ187" s="86"/>
      <c r="AK187" s="86">
        <f t="shared" si="17"/>
        <v>8</v>
      </c>
      <c r="AL187" s="113">
        <v>0</v>
      </c>
    </row>
    <row r="188" spans="2:38" x14ac:dyDescent="0.25">
      <c r="B188" s="82">
        <v>42918</v>
      </c>
      <c r="C188" s="86">
        <f>COUNTIFS(I.1!$J$6:$J$446,I.2!B188)</f>
        <v>0</v>
      </c>
      <c r="D188" s="86">
        <f t="shared" si="18"/>
        <v>61</v>
      </c>
      <c r="F188" s="86">
        <f>COUNTIFS(I.1!$K$6:$K$446,I.2!B188)</f>
        <v>0</v>
      </c>
      <c r="G188" s="86">
        <f t="shared" si="19"/>
        <v>52</v>
      </c>
      <c r="I188" s="86">
        <f>COUNTIFS(I.1!$L$6:$L$446,I.2!B188)</f>
        <v>0</v>
      </c>
      <c r="J188" s="86">
        <f t="shared" si="20"/>
        <v>27</v>
      </c>
      <c r="L188" s="86">
        <f t="shared" si="16"/>
        <v>34</v>
      </c>
      <c r="AA188" s="82">
        <v>42918</v>
      </c>
      <c r="AB188" s="86">
        <f>COUNTIFS(I.1!$AF$6:$AF$446,I.2!AA188)</f>
        <v>0</v>
      </c>
      <c r="AC188" s="86">
        <f t="shared" si="21"/>
        <v>8</v>
      </c>
      <c r="AD188" s="86"/>
      <c r="AE188" s="86">
        <f>COUNTIFS(I.1!$AG$6:$AG$446,I.2!AA188)</f>
        <v>0</v>
      </c>
      <c r="AF188" s="86">
        <f t="shared" si="22"/>
        <v>3</v>
      </c>
      <c r="AG188" s="86"/>
      <c r="AH188" s="86">
        <f>COUNTIFS(I.1!$AH$6:$AH$446,I.2!AA188)</f>
        <v>0</v>
      </c>
      <c r="AI188" s="86">
        <f t="shared" si="23"/>
        <v>0</v>
      </c>
      <c r="AJ188" s="86"/>
      <c r="AK188" s="86">
        <f t="shared" si="17"/>
        <v>8</v>
      </c>
      <c r="AL188" s="113">
        <v>0</v>
      </c>
    </row>
    <row r="189" spans="2:38" x14ac:dyDescent="0.25">
      <c r="B189" s="82">
        <v>42919</v>
      </c>
      <c r="C189" s="86">
        <f>COUNTIFS(I.1!$J$6:$J$446,I.2!B189)</f>
        <v>0</v>
      </c>
      <c r="D189" s="86">
        <f t="shared" si="18"/>
        <v>61</v>
      </c>
      <c r="F189" s="86">
        <f>COUNTIFS(I.1!$K$6:$K$446,I.2!B189)</f>
        <v>0</v>
      </c>
      <c r="G189" s="86">
        <f t="shared" si="19"/>
        <v>52</v>
      </c>
      <c r="I189" s="86">
        <f>COUNTIFS(I.1!$L$6:$L$446,I.2!B189)</f>
        <v>0</v>
      </c>
      <c r="J189" s="86">
        <f t="shared" si="20"/>
        <v>27</v>
      </c>
      <c r="L189" s="86">
        <f t="shared" si="16"/>
        <v>34</v>
      </c>
      <c r="AA189" s="82">
        <v>42919</v>
      </c>
      <c r="AB189" s="86">
        <f>COUNTIFS(I.1!$AF$6:$AF$446,I.2!AA189)</f>
        <v>0</v>
      </c>
      <c r="AC189" s="86">
        <f t="shared" si="21"/>
        <v>8</v>
      </c>
      <c r="AD189" s="86"/>
      <c r="AE189" s="86">
        <f>COUNTIFS(I.1!$AG$6:$AG$446,I.2!AA189)</f>
        <v>0</v>
      </c>
      <c r="AF189" s="86">
        <f t="shared" si="22"/>
        <v>3</v>
      </c>
      <c r="AG189" s="86"/>
      <c r="AH189" s="86">
        <f>COUNTIFS(I.1!$AH$6:$AH$446,I.2!AA189)</f>
        <v>0</v>
      </c>
      <c r="AI189" s="86">
        <f t="shared" si="23"/>
        <v>0</v>
      </c>
      <c r="AJ189" s="86"/>
      <c r="AK189" s="86">
        <f t="shared" si="17"/>
        <v>8</v>
      </c>
      <c r="AL189" s="113">
        <v>0</v>
      </c>
    </row>
    <row r="190" spans="2:38" x14ac:dyDescent="0.25">
      <c r="B190" s="82">
        <v>42920</v>
      </c>
      <c r="C190" s="86">
        <f>COUNTIFS(I.1!$J$6:$J$446,I.2!B190)</f>
        <v>0</v>
      </c>
      <c r="D190" s="86">
        <f t="shared" si="18"/>
        <v>61</v>
      </c>
      <c r="F190" s="86">
        <f>COUNTIFS(I.1!$K$6:$K$446,I.2!B190)</f>
        <v>0</v>
      </c>
      <c r="G190" s="86">
        <f t="shared" si="19"/>
        <v>52</v>
      </c>
      <c r="I190" s="86">
        <f>COUNTIFS(I.1!$L$6:$L$446,I.2!B190)</f>
        <v>0</v>
      </c>
      <c r="J190" s="86">
        <f t="shared" si="20"/>
        <v>27</v>
      </c>
      <c r="L190" s="86">
        <f t="shared" si="16"/>
        <v>34</v>
      </c>
      <c r="AA190" s="82">
        <v>42920</v>
      </c>
      <c r="AB190" s="86">
        <f>COUNTIFS(I.1!$AF$6:$AF$446,I.2!AA190)</f>
        <v>0</v>
      </c>
      <c r="AC190" s="86">
        <f t="shared" si="21"/>
        <v>8</v>
      </c>
      <c r="AD190" s="86"/>
      <c r="AE190" s="86">
        <f>COUNTIFS(I.1!$AG$6:$AG$446,I.2!AA190)</f>
        <v>0</v>
      </c>
      <c r="AF190" s="86">
        <f t="shared" si="22"/>
        <v>3</v>
      </c>
      <c r="AG190" s="86"/>
      <c r="AH190" s="86">
        <f>COUNTIFS(I.1!$AH$6:$AH$446,I.2!AA190)</f>
        <v>0</v>
      </c>
      <c r="AI190" s="86">
        <f t="shared" si="23"/>
        <v>0</v>
      </c>
      <c r="AJ190" s="86"/>
      <c r="AK190" s="86">
        <f t="shared" si="17"/>
        <v>8</v>
      </c>
      <c r="AL190" s="113">
        <v>0</v>
      </c>
    </row>
    <row r="191" spans="2:38" x14ac:dyDescent="0.25">
      <c r="B191" s="82">
        <v>42921</v>
      </c>
      <c r="C191" s="86">
        <f>COUNTIFS(I.1!$J$6:$J$446,I.2!B191)</f>
        <v>5</v>
      </c>
      <c r="D191" s="86">
        <f t="shared" si="18"/>
        <v>66</v>
      </c>
      <c r="F191" s="86">
        <f>COUNTIFS(I.1!$K$6:$K$446,I.2!B191)</f>
        <v>0</v>
      </c>
      <c r="G191" s="86">
        <f t="shared" si="19"/>
        <v>52</v>
      </c>
      <c r="I191" s="86">
        <f>COUNTIFS(I.1!$L$6:$L$446,I.2!B191)</f>
        <v>0</v>
      </c>
      <c r="J191" s="86">
        <f t="shared" si="20"/>
        <v>27</v>
      </c>
      <c r="L191" s="86">
        <f t="shared" si="16"/>
        <v>39</v>
      </c>
      <c r="AA191" s="82">
        <v>42921</v>
      </c>
      <c r="AB191" s="86">
        <f>COUNTIFS(I.1!$AF$6:$AF$446,I.2!AA191)</f>
        <v>5</v>
      </c>
      <c r="AC191" s="86">
        <f t="shared" si="21"/>
        <v>13</v>
      </c>
      <c r="AD191" s="86"/>
      <c r="AE191" s="86">
        <f>COUNTIFS(I.1!$AG$6:$AG$446,I.2!AA191)</f>
        <v>0</v>
      </c>
      <c r="AF191" s="86">
        <f t="shared" si="22"/>
        <v>3</v>
      </c>
      <c r="AG191" s="86"/>
      <c r="AH191" s="86">
        <f>COUNTIFS(I.1!$AH$6:$AH$446,I.2!AA191)</f>
        <v>0</v>
      </c>
      <c r="AI191" s="86">
        <f t="shared" si="23"/>
        <v>0</v>
      </c>
      <c r="AJ191" s="86"/>
      <c r="AK191" s="86">
        <f t="shared" si="17"/>
        <v>13</v>
      </c>
      <c r="AL191" s="113">
        <v>0</v>
      </c>
    </row>
    <row r="192" spans="2:38" x14ac:dyDescent="0.25">
      <c r="B192" s="82">
        <v>42922</v>
      </c>
      <c r="C192" s="86">
        <f>COUNTIFS(I.1!$J$6:$J$446,I.2!B192)</f>
        <v>0</v>
      </c>
      <c r="D192" s="86">
        <f t="shared" si="18"/>
        <v>66</v>
      </c>
      <c r="F192" s="86">
        <f>COUNTIFS(I.1!$K$6:$K$446,I.2!B192)</f>
        <v>0</v>
      </c>
      <c r="G192" s="86">
        <f t="shared" si="19"/>
        <v>52</v>
      </c>
      <c r="I192" s="86">
        <f>COUNTIFS(I.1!$L$6:$L$446,I.2!B192)</f>
        <v>0</v>
      </c>
      <c r="J192" s="86">
        <f t="shared" si="20"/>
        <v>27</v>
      </c>
      <c r="L192" s="86">
        <f t="shared" si="16"/>
        <v>39</v>
      </c>
      <c r="AA192" s="82">
        <v>42922</v>
      </c>
      <c r="AB192" s="86">
        <f>COUNTIFS(I.1!$AF$6:$AF$446,I.2!AA192)</f>
        <v>0</v>
      </c>
      <c r="AC192" s="86">
        <f t="shared" si="21"/>
        <v>13</v>
      </c>
      <c r="AD192" s="86"/>
      <c r="AE192" s="86">
        <f>COUNTIFS(I.1!$AG$6:$AG$446,I.2!AA192)</f>
        <v>0</v>
      </c>
      <c r="AF192" s="86">
        <f t="shared" si="22"/>
        <v>3</v>
      </c>
      <c r="AG192" s="86"/>
      <c r="AH192" s="86">
        <f>COUNTIFS(I.1!$AH$6:$AH$446,I.2!AA192)</f>
        <v>0</v>
      </c>
      <c r="AI192" s="86">
        <f t="shared" si="23"/>
        <v>0</v>
      </c>
      <c r="AJ192" s="86"/>
      <c r="AK192" s="86">
        <f t="shared" si="17"/>
        <v>13</v>
      </c>
      <c r="AL192" s="113">
        <v>0</v>
      </c>
    </row>
    <row r="193" spans="2:38" x14ac:dyDescent="0.25">
      <c r="B193" s="82">
        <v>42923</v>
      </c>
      <c r="C193" s="86">
        <f>COUNTIFS(I.1!$J$6:$J$446,I.2!B193)</f>
        <v>0</v>
      </c>
      <c r="D193" s="86">
        <f t="shared" si="18"/>
        <v>66</v>
      </c>
      <c r="F193" s="86">
        <f>COUNTIFS(I.1!$K$6:$K$446,I.2!B193)</f>
        <v>0</v>
      </c>
      <c r="G193" s="86">
        <f t="shared" si="19"/>
        <v>52</v>
      </c>
      <c r="I193" s="86">
        <f>COUNTIFS(I.1!$L$6:$L$446,I.2!B193)</f>
        <v>0</v>
      </c>
      <c r="J193" s="86">
        <f t="shared" si="20"/>
        <v>27</v>
      </c>
      <c r="L193" s="86">
        <f t="shared" si="16"/>
        <v>39</v>
      </c>
      <c r="AA193" s="82">
        <v>42923</v>
      </c>
      <c r="AB193" s="86">
        <f>COUNTIFS(I.1!$AF$6:$AF$446,I.2!AA193)</f>
        <v>0</v>
      </c>
      <c r="AC193" s="86">
        <f t="shared" si="21"/>
        <v>13</v>
      </c>
      <c r="AD193" s="86"/>
      <c r="AE193" s="86">
        <f>COUNTIFS(I.1!$AG$6:$AG$446,I.2!AA193)</f>
        <v>0</v>
      </c>
      <c r="AF193" s="86">
        <f t="shared" si="22"/>
        <v>3</v>
      </c>
      <c r="AG193" s="86"/>
      <c r="AH193" s="86">
        <f>COUNTIFS(I.1!$AH$6:$AH$446,I.2!AA193)</f>
        <v>0</v>
      </c>
      <c r="AI193" s="86">
        <f t="shared" si="23"/>
        <v>0</v>
      </c>
      <c r="AJ193" s="86"/>
      <c r="AK193" s="86">
        <f t="shared" si="17"/>
        <v>13</v>
      </c>
      <c r="AL193" s="113">
        <v>0</v>
      </c>
    </row>
    <row r="194" spans="2:38" x14ac:dyDescent="0.25">
      <c r="B194" s="82">
        <v>42924</v>
      </c>
      <c r="C194" s="86">
        <f>COUNTIFS(I.1!$J$6:$J$446,I.2!B194)</f>
        <v>0</v>
      </c>
      <c r="D194" s="86">
        <f t="shared" si="18"/>
        <v>66</v>
      </c>
      <c r="F194" s="86">
        <f>COUNTIFS(I.1!$K$6:$K$446,I.2!B194)</f>
        <v>0</v>
      </c>
      <c r="G194" s="86">
        <f t="shared" si="19"/>
        <v>52</v>
      </c>
      <c r="I194" s="86">
        <f>COUNTIFS(I.1!$L$6:$L$446,I.2!B194)</f>
        <v>0</v>
      </c>
      <c r="J194" s="86">
        <f t="shared" si="20"/>
        <v>27</v>
      </c>
      <c r="L194" s="86">
        <f t="shared" si="16"/>
        <v>39</v>
      </c>
      <c r="AA194" s="82">
        <v>42924</v>
      </c>
      <c r="AB194" s="86">
        <f>COUNTIFS(I.1!$AF$6:$AF$446,I.2!AA194)</f>
        <v>0</v>
      </c>
      <c r="AC194" s="86">
        <f t="shared" si="21"/>
        <v>13</v>
      </c>
      <c r="AD194" s="86"/>
      <c r="AE194" s="86">
        <f>COUNTIFS(I.1!$AG$6:$AG$446,I.2!AA194)</f>
        <v>0</v>
      </c>
      <c r="AF194" s="86">
        <f t="shared" si="22"/>
        <v>3</v>
      </c>
      <c r="AG194" s="86"/>
      <c r="AH194" s="86">
        <f>COUNTIFS(I.1!$AH$6:$AH$446,I.2!AA194)</f>
        <v>0</v>
      </c>
      <c r="AI194" s="86">
        <f t="shared" si="23"/>
        <v>0</v>
      </c>
      <c r="AJ194" s="86"/>
      <c r="AK194" s="86">
        <f t="shared" si="17"/>
        <v>13</v>
      </c>
      <c r="AL194" s="113">
        <v>0</v>
      </c>
    </row>
    <row r="195" spans="2:38" x14ac:dyDescent="0.25">
      <c r="B195" s="82">
        <v>42925</v>
      </c>
      <c r="C195" s="86">
        <f>COUNTIFS(I.1!$J$6:$J$446,I.2!B195)</f>
        <v>0</v>
      </c>
      <c r="D195" s="86">
        <f t="shared" si="18"/>
        <v>66</v>
      </c>
      <c r="F195" s="86">
        <f>COUNTIFS(I.1!$K$6:$K$446,I.2!B195)</f>
        <v>0</v>
      </c>
      <c r="G195" s="86">
        <f t="shared" si="19"/>
        <v>52</v>
      </c>
      <c r="I195" s="86">
        <f>COUNTIFS(I.1!$L$6:$L$446,I.2!B195)</f>
        <v>0</v>
      </c>
      <c r="J195" s="86">
        <f t="shared" si="20"/>
        <v>27</v>
      </c>
      <c r="L195" s="86">
        <f t="shared" si="16"/>
        <v>39</v>
      </c>
      <c r="AA195" s="82">
        <v>42925</v>
      </c>
      <c r="AB195" s="86">
        <f>COUNTIFS(I.1!$AF$6:$AF$446,I.2!AA195)</f>
        <v>0</v>
      </c>
      <c r="AC195" s="86">
        <f t="shared" si="21"/>
        <v>13</v>
      </c>
      <c r="AD195" s="86"/>
      <c r="AE195" s="86">
        <f>COUNTIFS(I.1!$AG$6:$AG$446,I.2!AA195)</f>
        <v>0</v>
      </c>
      <c r="AF195" s="86">
        <f t="shared" si="22"/>
        <v>3</v>
      </c>
      <c r="AG195" s="86"/>
      <c r="AH195" s="86">
        <f>COUNTIFS(I.1!$AH$6:$AH$446,I.2!AA195)</f>
        <v>0</v>
      </c>
      <c r="AI195" s="86">
        <f t="shared" si="23"/>
        <v>0</v>
      </c>
      <c r="AJ195" s="86"/>
      <c r="AK195" s="86">
        <f t="shared" si="17"/>
        <v>13</v>
      </c>
      <c r="AL195" s="113">
        <v>0</v>
      </c>
    </row>
    <row r="196" spans="2:38" x14ac:dyDescent="0.25">
      <c r="B196" s="82">
        <v>42926</v>
      </c>
      <c r="C196" s="86">
        <f>COUNTIFS(I.1!$J$6:$J$446,I.2!B196)</f>
        <v>0</v>
      </c>
      <c r="D196" s="86">
        <f t="shared" si="18"/>
        <v>66</v>
      </c>
      <c r="F196" s="86">
        <f>COUNTIFS(I.1!$K$6:$K$446,I.2!B196)</f>
        <v>1</v>
      </c>
      <c r="G196" s="86">
        <f t="shared" si="19"/>
        <v>53</v>
      </c>
      <c r="I196" s="86">
        <f>COUNTIFS(I.1!$L$6:$L$446,I.2!B196)</f>
        <v>0</v>
      </c>
      <c r="J196" s="86">
        <f t="shared" si="20"/>
        <v>27</v>
      </c>
      <c r="L196" s="86">
        <f t="shared" si="16"/>
        <v>39</v>
      </c>
      <c r="AA196" s="82">
        <v>42926</v>
      </c>
      <c r="AB196" s="86">
        <f>COUNTIFS(I.1!$AF$6:$AF$446,I.2!AA196)</f>
        <v>0</v>
      </c>
      <c r="AC196" s="86">
        <f t="shared" si="21"/>
        <v>13</v>
      </c>
      <c r="AD196" s="86"/>
      <c r="AE196" s="86">
        <f>COUNTIFS(I.1!$AG$6:$AG$446,I.2!AA196)</f>
        <v>1</v>
      </c>
      <c r="AF196" s="86">
        <f t="shared" si="22"/>
        <v>4</v>
      </c>
      <c r="AG196" s="86"/>
      <c r="AH196" s="86">
        <f>COUNTIFS(I.1!$AH$6:$AH$446,I.2!AA196)</f>
        <v>0</v>
      </c>
      <c r="AI196" s="86">
        <f t="shared" si="23"/>
        <v>0</v>
      </c>
      <c r="AJ196" s="86"/>
      <c r="AK196" s="86">
        <f t="shared" si="17"/>
        <v>13</v>
      </c>
      <c r="AL196" s="113">
        <v>0</v>
      </c>
    </row>
    <row r="197" spans="2:38" x14ac:dyDescent="0.25">
      <c r="B197" s="82">
        <v>42927</v>
      </c>
      <c r="C197" s="86">
        <f>COUNTIFS(I.1!$J$6:$J$446,I.2!B197)</f>
        <v>0</v>
      </c>
      <c r="D197" s="86">
        <f t="shared" si="18"/>
        <v>66</v>
      </c>
      <c r="F197" s="86">
        <f>COUNTIFS(I.1!$K$6:$K$446,I.2!B197)</f>
        <v>0</v>
      </c>
      <c r="G197" s="86">
        <f t="shared" si="19"/>
        <v>53</v>
      </c>
      <c r="I197" s="86">
        <f>COUNTIFS(I.1!$L$6:$L$446,I.2!B197)</f>
        <v>0</v>
      </c>
      <c r="J197" s="86">
        <f t="shared" si="20"/>
        <v>27</v>
      </c>
      <c r="L197" s="86">
        <f t="shared" si="16"/>
        <v>39</v>
      </c>
      <c r="AA197" s="82">
        <v>42927</v>
      </c>
      <c r="AB197" s="86">
        <f>COUNTIFS(I.1!$AF$6:$AF$446,I.2!AA197)</f>
        <v>0</v>
      </c>
      <c r="AC197" s="86">
        <f t="shared" si="21"/>
        <v>13</v>
      </c>
      <c r="AD197" s="86"/>
      <c r="AE197" s="86">
        <f>COUNTIFS(I.1!$AG$6:$AG$446,I.2!AA197)</f>
        <v>0</v>
      </c>
      <c r="AF197" s="86">
        <f t="shared" si="22"/>
        <v>4</v>
      </c>
      <c r="AG197" s="86"/>
      <c r="AH197" s="86">
        <f>COUNTIFS(I.1!$AH$6:$AH$446,I.2!AA197)</f>
        <v>0</v>
      </c>
      <c r="AI197" s="86">
        <f t="shared" si="23"/>
        <v>0</v>
      </c>
      <c r="AJ197" s="86"/>
      <c r="AK197" s="86">
        <f t="shared" si="17"/>
        <v>13</v>
      </c>
      <c r="AL197" s="113">
        <v>0</v>
      </c>
    </row>
    <row r="198" spans="2:38" x14ac:dyDescent="0.25">
      <c r="B198" s="82">
        <v>42928</v>
      </c>
      <c r="C198" s="86">
        <f>COUNTIFS(I.1!$J$6:$J$446,I.2!B198)</f>
        <v>2</v>
      </c>
      <c r="D198" s="86">
        <f t="shared" si="18"/>
        <v>68</v>
      </c>
      <c r="F198" s="86">
        <f>COUNTIFS(I.1!$K$6:$K$446,I.2!B198)</f>
        <v>0</v>
      </c>
      <c r="G198" s="86">
        <f t="shared" si="19"/>
        <v>53</v>
      </c>
      <c r="I198" s="86">
        <f>COUNTIFS(I.1!$L$6:$L$446,I.2!B198)</f>
        <v>0</v>
      </c>
      <c r="J198" s="86">
        <f t="shared" si="20"/>
        <v>27</v>
      </c>
      <c r="L198" s="86">
        <f t="shared" si="16"/>
        <v>41</v>
      </c>
      <c r="AA198" s="82">
        <v>42928</v>
      </c>
      <c r="AB198" s="86">
        <f>COUNTIFS(I.1!$AF$6:$AF$446,I.2!AA198)</f>
        <v>2</v>
      </c>
      <c r="AC198" s="86">
        <f t="shared" si="21"/>
        <v>15</v>
      </c>
      <c r="AD198" s="86"/>
      <c r="AE198" s="86">
        <f>COUNTIFS(I.1!$AG$6:$AG$446,I.2!AA198)</f>
        <v>0</v>
      </c>
      <c r="AF198" s="86">
        <f t="shared" si="22"/>
        <v>4</v>
      </c>
      <c r="AG198" s="86"/>
      <c r="AH198" s="86">
        <f>COUNTIFS(I.1!$AH$6:$AH$446,I.2!AA198)</f>
        <v>0</v>
      </c>
      <c r="AI198" s="86">
        <f t="shared" si="23"/>
        <v>0</v>
      </c>
      <c r="AJ198" s="86"/>
      <c r="AK198" s="86">
        <f t="shared" si="17"/>
        <v>15</v>
      </c>
      <c r="AL198" s="113">
        <v>0</v>
      </c>
    </row>
    <row r="199" spans="2:38" x14ac:dyDescent="0.25">
      <c r="B199" s="82">
        <v>42929</v>
      </c>
      <c r="C199" s="86">
        <f>COUNTIFS(I.1!$J$6:$J$446,I.2!B199)</f>
        <v>0</v>
      </c>
      <c r="D199" s="86">
        <f t="shared" si="18"/>
        <v>68</v>
      </c>
      <c r="F199" s="86">
        <f>COUNTIFS(I.1!$K$6:$K$446,I.2!B199)</f>
        <v>0</v>
      </c>
      <c r="G199" s="86">
        <f t="shared" si="19"/>
        <v>53</v>
      </c>
      <c r="I199" s="86">
        <f>COUNTIFS(I.1!$L$6:$L$446,I.2!B199)</f>
        <v>0</v>
      </c>
      <c r="J199" s="86">
        <f t="shared" si="20"/>
        <v>27</v>
      </c>
      <c r="L199" s="86">
        <f t="shared" ref="L199:L262" si="24">D199-J199</f>
        <v>41</v>
      </c>
      <c r="AA199" s="82">
        <v>42929</v>
      </c>
      <c r="AB199" s="86">
        <f>COUNTIFS(I.1!$AF$6:$AF$446,I.2!AA199)</f>
        <v>0</v>
      </c>
      <c r="AC199" s="86">
        <f t="shared" si="21"/>
        <v>15</v>
      </c>
      <c r="AD199" s="86"/>
      <c r="AE199" s="86">
        <f>COUNTIFS(I.1!$AG$6:$AG$446,I.2!AA199)</f>
        <v>0</v>
      </c>
      <c r="AF199" s="86">
        <f t="shared" si="22"/>
        <v>4</v>
      </c>
      <c r="AG199" s="86"/>
      <c r="AH199" s="86">
        <f>COUNTIFS(I.1!$AH$6:$AH$446,I.2!AA199)</f>
        <v>0</v>
      </c>
      <c r="AI199" s="86">
        <f t="shared" si="23"/>
        <v>0</v>
      </c>
      <c r="AJ199" s="86"/>
      <c r="AK199" s="86">
        <f t="shared" ref="AK199:AK262" si="25">AC199-AI199</f>
        <v>15</v>
      </c>
      <c r="AL199" s="113">
        <v>0</v>
      </c>
    </row>
    <row r="200" spans="2:38" x14ac:dyDescent="0.25">
      <c r="B200" s="82">
        <v>42930</v>
      </c>
      <c r="C200" s="86">
        <f>COUNTIFS(I.1!$J$6:$J$446,I.2!B200)</f>
        <v>0</v>
      </c>
      <c r="D200" s="86">
        <f t="shared" ref="D200:D263" si="26">C200+D199</f>
        <v>68</v>
      </c>
      <c r="F200" s="86">
        <f>COUNTIFS(I.1!$K$6:$K$446,I.2!B200)</f>
        <v>0</v>
      </c>
      <c r="G200" s="86">
        <f t="shared" ref="G200:G263" si="27">F200+G199</f>
        <v>53</v>
      </c>
      <c r="I200" s="86">
        <f>COUNTIFS(I.1!$L$6:$L$446,I.2!B200)</f>
        <v>0</v>
      </c>
      <c r="J200" s="86">
        <f t="shared" ref="J200:J263" si="28">I200+J199</f>
        <v>27</v>
      </c>
      <c r="L200" s="86">
        <f t="shared" si="24"/>
        <v>41</v>
      </c>
      <c r="AA200" s="82">
        <v>42930</v>
      </c>
      <c r="AB200" s="86">
        <f>COUNTIFS(I.1!$AF$6:$AF$446,I.2!AA200)</f>
        <v>0</v>
      </c>
      <c r="AC200" s="86">
        <f t="shared" ref="AC200:AC263" si="29">AB200+AC199</f>
        <v>15</v>
      </c>
      <c r="AD200" s="86"/>
      <c r="AE200" s="86">
        <f>COUNTIFS(I.1!$AG$6:$AG$446,I.2!AA200)</f>
        <v>0</v>
      </c>
      <c r="AF200" s="86">
        <f t="shared" ref="AF200:AF263" si="30">AE200+AF199</f>
        <v>4</v>
      </c>
      <c r="AG200" s="86"/>
      <c r="AH200" s="86">
        <f>COUNTIFS(I.1!$AH$6:$AH$446,I.2!AA200)</f>
        <v>0</v>
      </c>
      <c r="AI200" s="86">
        <f t="shared" ref="AI200:AI263" si="31">AH200+AI199</f>
        <v>0</v>
      </c>
      <c r="AJ200" s="86"/>
      <c r="AK200" s="86">
        <f t="shared" si="25"/>
        <v>15</v>
      </c>
      <c r="AL200" s="113">
        <v>0</v>
      </c>
    </row>
    <row r="201" spans="2:38" x14ac:dyDescent="0.25">
      <c r="B201" s="82">
        <v>42931</v>
      </c>
      <c r="C201" s="86">
        <f>COUNTIFS(I.1!$J$6:$J$446,I.2!B201)</f>
        <v>0</v>
      </c>
      <c r="D201" s="86">
        <f t="shared" si="26"/>
        <v>68</v>
      </c>
      <c r="F201" s="86">
        <f>COUNTIFS(I.1!$K$6:$K$446,I.2!B201)</f>
        <v>0</v>
      </c>
      <c r="G201" s="86">
        <f t="shared" si="27"/>
        <v>53</v>
      </c>
      <c r="I201" s="86">
        <f>COUNTIFS(I.1!$L$6:$L$446,I.2!B201)</f>
        <v>0</v>
      </c>
      <c r="J201" s="86">
        <f t="shared" si="28"/>
        <v>27</v>
      </c>
      <c r="L201" s="86">
        <f t="shared" si="24"/>
        <v>41</v>
      </c>
      <c r="AA201" s="82">
        <v>42931</v>
      </c>
      <c r="AB201" s="86">
        <f>COUNTIFS(I.1!$AF$6:$AF$446,I.2!AA201)</f>
        <v>0</v>
      </c>
      <c r="AC201" s="86">
        <f t="shared" si="29"/>
        <v>15</v>
      </c>
      <c r="AD201" s="86"/>
      <c r="AE201" s="86">
        <f>COUNTIFS(I.1!$AG$6:$AG$446,I.2!AA201)</f>
        <v>0</v>
      </c>
      <c r="AF201" s="86">
        <f t="shared" si="30"/>
        <v>4</v>
      </c>
      <c r="AG201" s="86"/>
      <c r="AH201" s="86">
        <f>COUNTIFS(I.1!$AH$6:$AH$446,I.2!AA201)</f>
        <v>0</v>
      </c>
      <c r="AI201" s="86">
        <f t="shared" si="31"/>
        <v>0</v>
      </c>
      <c r="AJ201" s="86"/>
      <c r="AK201" s="86">
        <f t="shared" si="25"/>
        <v>15</v>
      </c>
      <c r="AL201" s="113">
        <v>0</v>
      </c>
    </row>
    <row r="202" spans="2:38" x14ac:dyDescent="0.25">
      <c r="B202" s="82">
        <v>42932</v>
      </c>
      <c r="C202" s="86">
        <f>COUNTIFS(I.1!$J$6:$J$446,I.2!B202)</f>
        <v>0</v>
      </c>
      <c r="D202" s="86">
        <f t="shared" si="26"/>
        <v>68</v>
      </c>
      <c r="F202" s="86">
        <f>COUNTIFS(I.1!$K$6:$K$446,I.2!B202)</f>
        <v>0</v>
      </c>
      <c r="G202" s="86">
        <f t="shared" si="27"/>
        <v>53</v>
      </c>
      <c r="I202" s="86">
        <f>COUNTIFS(I.1!$L$6:$L$446,I.2!B202)</f>
        <v>0</v>
      </c>
      <c r="J202" s="86">
        <f t="shared" si="28"/>
        <v>27</v>
      </c>
      <c r="L202" s="86">
        <f t="shared" si="24"/>
        <v>41</v>
      </c>
      <c r="AA202" s="82">
        <v>42932</v>
      </c>
      <c r="AB202" s="86">
        <f>COUNTIFS(I.1!$AF$6:$AF$446,I.2!AA202)</f>
        <v>0</v>
      </c>
      <c r="AC202" s="86">
        <f t="shared" si="29"/>
        <v>15</v>
      </c>
      <c r="AD202" s="86"/>
      <c r="AE202" s="86">
        <f>COUNTIFS(I.1!$AG$6:$AG$446,I.2!AA202)</f>
        <v>0</v>
      </c>
      <c r="AF202" s="86">
        <f t="shared" si="30"/>
        <v>4</v>
      </c>
      <c r="AG202" s="86"/>
      <c r="AH202" s="86">
        <f>COUNTIFS(I.1!$AH$6:$AH$446,I.2!AA202)</f>
        <v>0</v>
      </c>
      <c r="AI202" s="86">
        <f t="shared" si="31"/>
        <v>0</v>
      </c>
      <c r="AJ202" s="86"/>
      <c r="AK202" s="86">
        <f t="shared" si="25"/>
        <v>15</v>
      </c>
      <c r="AL202" s="113">
        <v>0</v>
      </c>
    </row>
    <row r="203" spans="2:38" x14ac:dyDescent="0.25">
      <c r="B203" s="82">
        <v>42933</v>
      </c>
      <c r="C203" s="86">
        <f>COUNTIFS(I.1!$J$6:$J$446,I.2!B203)</f>
        <v>0</v>
      </c>
      <c r="D203" s="86">
        <f t="shared" si="26"/>
        <v>68</v>
      </c>
      <c r="F203" s="86">
        <f>COUNTIFS(I.1!$K$6:$K$446,I.2!B203)</f>
        <v>0</v>
      </c>
      <c r="G203" s="86">
        <f t="shared" si="27"/>
        <v>53</v>
      </c>
      <c r="I203" s="86">
        <f>COUNTIFS(I.1!$L$6:$L$446,I.2!B203)</f>
        <v>0</v>
      </c>
      <c r="J203" s="86">
        <f t="shared" si="28"/>
        <v>27</v>
      </c>
      <c r="L203" s="86">
        <f t="shared" si="24"/>
        <v>41</v>
      </c>
      <c r="AA203" s="82">
        <v>42933</v>
      </c>
      <c r="AB203" s="86">
        <f>COUNTIFS(I.1!$AF$6:$AF$446,I.2!AA203)</f>
        <v>0</v>
      </c>
      <c r="AC203" s="86">
        <f t="shared" si="29"/>
        <v>15</v>
      </c>
      <c r="AD203" s="86"/>
      <c r="AE203" s="86">
        <f>COUNTIFS(I.1!$AG$6:$AG$446,I.2!AA203)</f>
        <v>0</v>
      </c>
      <c r="AF203" s="86">
        <f t="shared" si="30"/>
        <v>4</v>
      </c>
      <c r="AG203" s="86"/>
      <c r="AH203" s="86">
        <f>COUNTIFS(I.1!$AH$6:$AH$446,I.2!AA203)</f>
        <v>0</v>
      </c>
      <c r="AI203" s="86">
        <f t="shared" si="31"/>
        <v>0</v>
      </c>
      <c r="AJ203" s="86"/>
      <c r="AK203" s="86">
        <f t="shared" si="25"/>
        <v>15</v>
      </c>
      <c r="AL203" s="113">
        <v>0</v>
      </c>
    </row>
    <row r="204" spans="2:38" x14ac:dyDescent="0.25">
      <c r="B204" s="82">
        <v>42934</v>
      </c>
      <c r="C204" s="86">
        <f>COUNTIFS(I.1!$J$6:$J$446,I.2!B204)</f>
        <v>0</v>
      </c>
      <c r="D204" s="86">
        <f t="shared" si="26"/>
        <v>68</v>
      </c>
      <c r="F204" s="86">
        <f>COUNTIFS(I.1!$K$6:$K$446,I.2!B204)</f>
        <v>0</v>
      </c>
      <c r="G204" s="86">
        <f t="shared" si="27"/>
        <v>53</v>
      </c>
      <c r="I204" s="86">
        <f>COUNTIFS(I.1!$L$6:$L$446,I.2!B204)</f>
        <v>0</v>
      </c>
      <c r="J204" s="86">
        <f t="shared" si="28"/>
        <v>27</v>
      </c>
      <c r="L204" s="86">
        <f t="shared" si="24"/>
        <v>41</v>
      </c>
      <c r="AA204" s="82">
        <v>42934</v>
      </c>
      <c r="AB204" s="86">
        <f>COUNTIFS(I.1!$AF$6:$AF$446,I.2!AA204)</f>
        <v>0</v>
      </c>
      <c r="AC204" s="86">
        <f t="shared" si="29"/>
        <v>15</v>
      </c>
      <c r="AD204" s="86"/>
      <c r="AE204" s="86">
        <f>COUNTIFS(I.1!$AG$6:$AG$446,I.2!AA204)</f>
        <v>0</v>
      </c>
      <c r="AF204" s="86">
        <f t="shared" si="30"/>
        <v>4</v>
      </c>
      <c r="AG204" s="86"/>
      <c r="AH204" s="86">
        <f>COUNTIFS(I.1!$AH$6:$AH$446,I.2!AA204)</f>
        <v>0</v>
      </c>
      <c r="AI204" s="86">
        <f t="shared" si="31"/>
        <v>0</v>
      </c>
      <c r="AJ204" s="86"/>
      <c r="AK204" s="86">
        <f t="shared" si="25"/>
        <v>15</v>
      </c>
      <c r="AL204" s="113">
        <v>0</v>
      </c>
    </row>
    <row r="205" spans="2:38" x14ac:dyDescent="0.25">
      <c r="B205" s="82">
        <v>42935</v>
      </c>
      <c r="C205" s="86">
        <f>COUNTIFS(I.1!$J$6:$J$446,I.2!B205)</f>
        <v>1</v>
      </c>
      <c r="D205" s="86">
        <f t="shared" si="26"/>
        <v>69</v>
      </c>
      <c r="F205" s="86">
        <f>COUNTIFS(I.1!$K$6:$K$446,I.2!B205)</f>
        <v>0</v>
      </c>
      <c r="G205" s="86">
        <f t="shared" si="27"/>
        <v>53</v>
      </c>
      <c r="I205" s="86">
        <f>COUNTIFS(I.1!$L$6:$L$446,I.2!B205)</f>
        <v>0</v>
      </c>
      <c r="J205" s="86">
        <f t="shared" si="28"/>
        <v>27</v>
      </c>
      <c r="L205" s="86">
        <f t="shared" si="24"/>
        <v>42</v>
      </c>
      <c r="AA205" s="82">
        <v>42935</v>
      </c>
      <c r="AB205" s="86">
        <f>COUNTIFS(I.1!$AF$6:$AF$446,I.2!AA205)</f>
        <v>1</v>
      </c>
      <c r="AC205" s="86">
        <f t="shared" si="29"/>
        <v>16</v>
      </c>
      <c r="AD205" s="86"/>
      <c r="AE205" s="86">
        <f>COUNTIFS(I.1!$AG$6:$AG$446,I.2!AA205)</f>
        <v>0</v>
      </c>
      <c r="AF205" s="86">
        <f t="shared" si="30"/>
        <v>4</v>
      </c>
      <c r="AG205" s="86"/>
      <c r="AH205" s="86">
        <f>COUNTIFS(I.1!$AH$6:$AH$446,I.2!AA205)</f>
        <v>0</v>
      </c>
      <c r="AI205" s="86">
        <f t="shared" si="31"/>
        <v>0</v>
      </c>
      <c r="AJ205" s="86"/>
      <c r="AK205" s="86">
        <f t="shared" si="25"/>
        <v>16</v>
      </c>
      <c r="AL205" s="113">
        <v>0</v>
      </c>
    </row>
    <row r="206" spans="2:38" x14ac:dyDescent="0.25">
      <c r="B206" s="82">
        <v>42936</v>
      </c>
      <c r="C206" s="86">
        <f>COUNTIFS(I.1!$J$6:$J$446,I.2!B206)</f>
        <v>0</v>
      </c>
      <c r="D206" s="86">
        <f t="shared" si="26"/>
        <v>69</v>
      </c>
      <c r="F206" s="86">
        <f>COUNTIFS(I.1!$K$6:$K$446,I.2!B206)</f>
        <v>0</v>
      </c>
      <c r="G206" s="86">
        <f t="shared" si="27"/>
        <v>53</v>
      </c>
      <c r="I206" s="86">
        <f>COUNTIFS(I.1!$L$6:$L$446,I.2!B206)</f>
        <v>0</v>
      </c>
      <c r="J206" s="86">
        <f t="shared" si="28"/>
        <v>27</v>
      </c>
      <c r="L206" s="86">
        <f t="shared" si="24"/>
        <v>42</v>
      </c>
      <c r="AA206" s="82">
        <v>42936</v>
      </c>
      <c r="AB206" s="86">
        <f>COUNTIFS(I.1!$AF$6:$AF$446,I.2!AA206)</f>
        <v>0</v>
      </c>
      <c r="AC206" s="86">
        <f t="shared" si="29"/>
        <v>16</v>
      </c>
      <c r="AD206" s="86"/>
      <c r="AE206" s="86">
        <f>COUNTIFS(I.1!$AG$6:$AG$446,I.2!AA206)</f>
        <v>0</v>
      </c>
      <c r="AF206" s="86">
        <f t="shared" si="30"/>
        <v>4</v>
      </c>
      <c r="AG206" s="86"/>
      <c r="AH206" s="86">
        <f>COUNTIFS(I.1!$AH$6:$AH$446,I.2!AA206)</f>
        <v>0</v>
      </c>
      <c r="AI206" s="86">
        <f t="shared" si="31"/>
        <v>0</v>
      </c>
      <c r="AJ206" s="86"/>
      <c r="AK206" s="86">
        <f t="shared" si="25"/>
        <v>16</v>
      </c>
      <c r="AL206" s="113">
        <v>0</v>
      </c>
    </row>
    <row r="207" spans="2:38" x14ac:dyDescent="0.25">
      <c r="B207" s="82">
        <v>42937</v>
      </c>
      <c r="C207" s="86">
        <f>COUNTIFS(I.1!$J$6:$J$446,I.2!B207)</f>
        <v>0</v>
      </c>
      <c r="D207" s="86">
        <f t="shared" si="26"/>
        <v>69</v>
      </c>
      <c r="F207" s="86">
        <f>COUNTIFS(I.1!$K$6:$K$446,I.2!B207)</f>
        <v>0</v>
      </c>
      <c r="G207" s="86">
        <f t="shared" si="27"/>
        <v>53</v>
      </c>
      <c r="I207" s="86">
        <f>COUNTIFS(I.1!$L$6:$L$446,I.2!B207)</f>
        <v>0</v>
      </c>
      <c r="J207" s="86">
        <f t="shared" si="28"/>
        <v>27</v>
      </c>
      <c r="L207" s="86">
        <f t="shared" si="24"/>
        <v>42</v>
      </c>
      <c r="AA207" s="82">
        <v>42937</v>
      </c>
      <c r="AB207" s="86">
        <f>COUNTIFS(I.1!$AF$6:$AF$446,I.2!AA207)</f>
        <v>0</v>
      </c>
      <c r="AC207" s="86">
        <f t="shared" si="29"/>
        <v>16</v>
      </c>
      <c r="AD207" s="86"/>
      <c r="AE207" s="86">
        <f>COUNTIFS(I.1!$AG$6:$AG$446,I.2!AA207)</f>
        <v>0</v>
      </c>
      <c r="AF207" s="86">
        <f t="shared" si="30"/>
        <v>4</v>
      </c>
      <c r="AG207" s="86"/>
      <c r="AH207" s="86">
        <f>COUNTIFS(I.1!$AH$6:$AH$446,I.2!AA207)</f>
        <v>0</v>
      </c>
      <c r="AI207" s="86">
        <f t="shared" si="31"/>
        <v>0</v>
      </c>
      <c r="AJ207" s="86"/>
      <c r="AK207" s="86">
        <f t="shared" si="25"/>
        <v>16</v>
      </c>
      <c r="AL207" s="113">
        <v>0</v>
      </c>
    </row>
    <row r="208" spans="2:38" x14ac:dyDescent="0.25">
      <c r="B208" s="82">
        <v>42938</v>
      </c>
      <c r="C208" s="86">
        <f>COUNTIFS(I.1!$J$6:$J$446,I.2!B208)</f>
        <v>0</v>
      </c>
      <c r="D208" s="86">
        <f t="shared" si="26"/>
        <v>69</v>
      </c>
      <c r="F208" s="86">
        <f>COUNTIFS(I.1!$K$6:$K$446,I.2!B208)</f>
        <v>0</v>
      </c>
      <c r="G208" s="86">
        <f t="shared" si="27"/>
        <v>53</v>
      </c>
      <c r="I208" s="86">
        <f>COUNTIFS(I.1!$L$6:$L$446,I.2!B208)</f>
        <v>0</v>
      </c>
      <c r="J208" s="86">
        <f t="shared" si="28"/>
        <v>27</v>
      </c>
      <c r="L208" s="86">
        <f t="shared" si="24"/>
        <v>42</v>
      </c>
      <c r="AA208" s="82">
        <v>42938</v>
      </c>
      <c r="AB208" s="86">
        <f>COUNTIFS(I.1!$AF$6:$AF$446,I.2!AA208)</f>
        <v>0</v>
      </c>
      <c r="AC208" s="86">
        <f t="shared" si="29"/>
        <v>16</v>
      </c>
      <c r="AD208" s="86"/>
      <c r="AE208" s="86">
        <f>COUNTIFS(I.1!$AG$6:$AG$446,I.2!AA208)</f>
        <v>0</v>
      </c>
      <c r="AF208" s="86">
        <f t="shared" si="30"/>
        <v>4</v>
      </c>
      <c r="AG208" s="86"/>
      <c r="AH208" s="86">
        <f>COUNTIFS(I.1!$AH$6:$AH$446,I.2!AA208)</f>
        <v>0</v>
      </c>
      <c r="AI208" s="86">
        <f t="shared" si="31"/>
        <v>0</v>
      </c>
      <c r="AJ208" s="86"/>
      <c r="AK208" s="86">
        <f t="shared" si="25"/>
        <v>16</v>
      </c>
      <c r="AL208" s="113">
        <v>0</v>
      </c>
    </row>
    <row r="209" spans="2:38" x14ac:dyDescent="0.25">
      <c r="B209" s="82">
        <v>42939</v>
      </c>
      <c r="C209" s="86">
        <f>COUNTIFS(I.1!$J$6:$J$446,I.2!B209)</f>
        <v>0</v>
      </c>
      <c r="D209" s="86">
        <f t="shared" si="26"/>
        <v>69</v>
      </c>
      <c r="F209" s="86">
        <f>COUNTIFS(I.1!$K$6:$K$446,I.2!B209)</f>
        <v>0</v>
      </c>
      <c r="G209" s="86">
        <f t="shared" si="27"/>
        <v>53</v>
      </c>
      <c r="I209" s="86">
        <f>COUNTIFS(I.1!$L$6:$L$446,I.2!B209)</f>
        <v>0</v>
      </c>
      <c r="J209" s="86">
        <f t="shared" si="28"/>
        <v>27</v>
      </c>
      <c r="L209" s="86">
        <f t="shared" si="24"/>
        <v>42</v>
      </c>
      <c r="AA209" s="82">
        <v>42939</v>
      </c>
      <c r="AB209" s="86">
        <f>COUNTIFS(I.1!$AF$6:$AF$446,I.2!AA209)</f>
        <v>0</v>
      </c>
      <c r="AC209" s="86">
        <f t="shared" si="29"/>
        <v>16</v>
      </c>
      <c r="AD209" s="86"/>
      <c r="AE209" s="86">
        <f>COUNTIFS(I.1!$AG$6:$AG$446,I.2!AA209)</f>
        <v>0</v>
      </c>
      <c r="AF209" s="86">
        <f t="shared" si="30"/>
        <v>4</v>
      </c>
      <c r="AG209" s="86"/>
      <c r="AH209" s="86">
        <f>COUNTIFS(I.1!$AH$6:$AH$446,I.2!AA209)</f>
        <v>0</v>
      </c>
      <c r="AI209" s="86">
        <f t="shared" si="31"/>
        <v>0</v>
      </c>
      <c r="AJ209" s="86"/>
      <c r="AK209" s="86">
        <f t="shared" si="25"/>
        <v>16</v>
      </c>
      <c r="AL209" s="113">
        <v>0</v>
      </c>
    </row>
    <row r="210" spans="2:38" x14ac:dyDescent="0.25">
      <c r="B210" s="82">
        <v>42940</v>
      </c>
      <c r="C210" s="86">
        <f>COUNTIFS(I.1!$J$6:$J$446,I.2!B210)</f>
        <v>0</v>
      </c>
      <c r="D210" s="86">
        <f t="shared" si="26"/>
        <v>69</v>
      </c>
      <c r="F210" s="86">
        <f>COUNTIFS(I.1!$K$6:$K$446,I.2!B210)</f>
        <v>0</v>
      </c>
      <c r="G210" s="86">
        <f t="shared" si="27"/>
        <v>53</v>
      </c>
      <c r="I210" s="86">
        <f>COUNTIFS(I.1!$L$6:$L$446,I.2!B210)</f>
        <v>0</v>
      </c>
      <c r="J210" s="86">
        <f t="shared" si="28"/>
        <v>27</v>
      </c>
      <c r="L210" s="86">
        <f t="shared" si="24"/>
        <v>42</v>
      </c>
      <c r="AA210" s="82">
        <v>42940</v>
      </c>
      <c r="AB210" s="86">
        <f>COUNTIFS(I.1!$AF$6:$AF$446,I.2!AA210)</f>
        <v>0</v>
      </c>
      <c r="AC210" s="86">
        <f t="shared" si="29"/>
        <v>16</v>
      </c>
      <c r="AD210" s="86"/>
      <c r="AE210" s="86">
        <f>COUNTIFS(I.1!$AG$6:$AG$446,I.2!AA210)</f>
        <v>0</v>
      </c>
      <c r="AF210" s="86">
        <f t="shared" si="30"/>
        <v>4</v>
      </c>
      <c r="AG210" s="86"/>
      <c r="AH210" s="86">
        <f>COUNTIFS(I.1!$AH$6:$AH$446,I.2!AA210)</f>
        <v>0</v>
      </c>
      <c r="AI210" s="86">
        <f t="shared" si="31"/>
        <v>0</v>
      </c>
      <c r="AJ210" s="86"/>
      <c r="AK210" s="86">
        <f t="shared" si="25"/>
        <v>16</v>
      </c>
      <c r="AL210" s="113">
        <v>0</v>
      </c>
    </row>
    <row r="211" spans="2:38" x14ac:dyDescent="0.25">
      <c r="B211" s="82">
        <v>42941</v>
      </c>
      <c r="C211" s="86">
        <f>COUNTIFS(I.1!$J$6:$J$446,I.2!B211)</f>
        <v>0</v>
      </c>
      <c r="D211" s="86">
        <f t="shared" si="26"/>
        <v>69</v>
      </c>
      <c r="F211" s="86">
        <f>COUNTIFS(I.1!$K$6:$K$446,I.2!B211)</f>
        <v>0</v>
      </c>
      <c r="G211" s="86">
        <f t="shared" si="27"/>
        <v>53</v>
      </c>
      <c r="I211" s="86">
        <f>COUNTIFS(I.1!$L$6:$L$446,I.2!B211)</f>
        <v>0</v>
      </c>
      <c r="J211" s="86">
        <f t="shared" si="28"/>
        <v>27</v>
      </c>
      <c r="L211" s="86">
        <f t="shared" si="24"/>
        <v>42</v>
      </c>
      <c r="AA211" s="82">
        <v>42941</v>
      </c>
      <c r="AB211" s="86">
        <f>COUNTIFS(I.1!$AF$6:$AF$446,I.2!AA211)</f>
        <v>0</v>
      </c>
      <c r="AC211" s="86">
        <f t="shared" si="29"/>
        <v>16</v>
      </c>
      <c r="AD211" s="86"/>
      <c r="AE211" s="86">
        <f>COUNTIFS(I.1!$AG$6:$AG$446,I.2!AA211)</f>
        <v>0</v>
      </c>
      <c r="AF211" s="86">
        <f t="shared" si="30"/>
        <v>4</v>
      </c>
      <c r="AG211" s="86"/>
      <c r="AH211" s="86">
        <f>COUNTIFS(I.1!$AH$6:$AH$446,I.2!AA211)</f>
        <v>0</v>
      </c>
      <c r="AI211" s="86">
        <f t="shared" si="31"/>
        <v>0</v>
      </c>
      <c r="AJ211" s="86"/>
      <c r="AK211" s="86">
        <f t="shared" si="25"/>
        <v>16</v>
      </c>
      <c r="AL211" s="113">
        <v>0</v>
      </c>
    </row>
    <row r="212" spans="2:38" x14ac:dyDescent="0.25">
      <c r="B212" s="82">
        <v>42942</v>
      </c>
      <c r="C212" s="86">
        <f>COUNTIFS(I.1!$J$6:$J$446,I.2!B212)</f>
        <v>1</v>
      </c>
      <c r="D212" s="86">
        <f t="shared" si="26"/>
        <v>70</v>
      </c>
      <c r="F212" s="86">
        <f>COUNTIFS(I.1!$K$6:$K$446,I.2!B212)</f>
        <v>0</v>
      </c>
      <c r="G212" s="86">
        <f t="shared" si="27"/>
        <v>53</v>
      </c>
      <c r="I212" s="86">
        <f>COUNTIFS(I.1!$L$6:$L$446,I.2!B212)</f>
        <v>0</v>
      </c>
      <c r="J212" s="86">
        <f t="shared" si="28"/>
        <v>27</v>
      </c>
      <c r="L212" s="86">
        <f t="shared" si="24"/>
        <v>43</v>
      </c>
      <c r="AA212" s="82">
        <v>42942</v>
      </c>
      <c r="AB212" s="86">
        <f>COUNTIFS(I.1!$AF$6:$AF$446,I.2!AA212)</f>
        <v>1</v>
      </c>
      <c r="AC212" s="86">
        <f t="shared" si="29"/>
        <v>17</v>
      </c>
      <c r="AD212" s="86"/>
      <c r="AE212" s="86">
        <f>COUNTIFS(I.1!$AG$6:$AG$446,I.2!AA212)</f>
        <v>0</v>
      </c>
      <c r="AF212" s="86">
        <f t="shared" si="30"/>
        <v>4</v>
      </c>
      <c r="AG212" s="86"/>
      <c r="AH212" s="86">
        <f>COUNTIFS(I.1!$AH$6:$AH$446,I.2!AA212)</f>
        <v>0</v>
      </c>
      <c r="AI212" s="86">
        <f t="shared" si="31"/>
        <v>0</v>
      </c>
      <c r="AJ212" s="86"/>
      <c r="AK212" s="86">
        <f t="shared" si="25"/>
        <v>17</v>
      </c>
      <c r="AL212" s="113">
        <v>0</v>
      </c>
    </row>
    <row r="213" spans="2:38" x14ac:dyDescent="0.25">
      <c r="B213" s="82">
        <v>42943</v>
      </c>
      <c r="C213" s="86">
        <f>COUNTIFS(I.1!$J$6:$J$446,I.2!B213)</f>
        <v>0</v>
      </c>
      <c r="D213" s="86">
        <f t="shared" si="26"/>
        <v>70</v>
      </c>
      <c r="F213" s="86">
        <f>COUNTIFS(I.1!$K$6:$K$446,I.2!B213)</f>
        <v>1</v>
      </c>
      <c r="G213" s="86">
        <f t="shared" si="27"/>
        <v>54</v>
      </c>
      <c r="I213" s="86">
        <f>COUNTIFS(I.1!$L$6:$L$446,I.2!B213)</f>
        <v>0</v>
      </c>
      <c r="J213" s="86">
        <f t="shared" si="28"/>
        <v>27</v>
      </c>
      <c r="L213" s="86">
        <f t="shared" si="24"/>
        <v>43</v>
      </c>
      <c r="AA213" s="82">
        <v>42943</v>
      </c>
      <c r="AB213" s="86">
        <f>COUNTIFS(I.1!$AF$6:$AF$446,I.2!AA213)</f>
        <v>0</v>
      </c>
      <c r="AC213" s="86">
        <f t="shared" si="29"/>
        <v>17</v>
      </c>
      <c r="AD213" s="86"/>
      <c r="AE213" s="86">
        <f>COUNTIFS(I.1!$AG$6:$AG$446,I.2!AA213)</f>
        <v>0</v>
      </c>
      <c r="AF213" s="86">
        <f t="shared" si="30"/>
        <v>4</v>
      </c>
      <c r="AG213" s="86"/>
      <c r="AH213" s="86">
        <f>COUNTIFS(I.1!$AH$6:$AH$446,I.2!AA213)</f>
        <v>0</v>
      </c>
      <c r="AI213" s="86">
        <f t="shared" si="31"/>
        <v>0</v>
      </c>
      <c r="AJ213" s="86"/>
      <c r="AK213" s="86">
        <f t="shared" si="25"/>
        <v>17</v>
      </c>
      <c r="AL213" s="113">
        <v>0</v>
      </c>
    </row>
    <row r="214" spans="2:38" x14ac:dyDescent="0.25">
      <c r="B214" s="82">
        <v>42944</v>
      </c>
      <c r="C214" s="86">
        <f>COUNTIFS(I.1!$J$6:$J$446,I.2!B214)</f>
        <v>0</v>
      </c>
      <c r="D214" s="86">
        <f t="shared" si="26"/>
        <v>70</v>
      </c>
      <c r="F214" s="86">
        <f>COUNTIFS(I.1!$K$6:$K$446,I.2!B214)</f>
        <v>0</v>
      </c>
      <c r="G214" s="86">
        <f t="shared" si="27"/>
        <v>54</v>
      </c>
      <c r="I214" s="86">
        <f>COUNTIFS(I.1!$L$6:$L$446,I.2!B214)</f>
        <v>0</v>
      </c>
      <c r="J214" s="86">
        <f t="shared" si="28"/>
        <v>27</v>
      </c>
      <c r="L214" s="86">
        <f t="shared" si="24"/>
        <v>43</v>
      </c>
      <c r="AA214" s="82">
        <v>42944</v>
      </c>
      <c r="AB214" s="86">
        <f>COUNTIFS(I.1!$AF$6:$AF$446,I.2!AA214)</f>
        <v>0</v>
      </c>
      <c r="AC214" s="86">
        <f t="shared" si="29"/>
        <v>17</v>
      </c>
      <c r="AD214" s="86"/>
      <c r="AE214" s="86">
        <f>COUNTIFS(I.1!$AG$6:$AG$446,I.2!AA214)</f>
        <v>0</v>
      </c>
      <c r="AF214" s="86">
        <f t="shared" si="30"/>
        <v>4</v>
      </c>
      <c r="AG214" s="86"/>
      <c r="AH214" s="86">
        <f>COUNTIFS(I.1!$AH$6:$AH$446,I.2!AA214)</f>
        <v>0</v>
      </c>
      <c r="AI214" s="86">
        <f t="shared" si="31"/>
        <v>0</v>
      </c>
      <c r="AJ214" s="86"/>
      <c r="AK214" s="86">
        <f t="shared" si="25"/>
        <v>17</v>
      </c>
      <c r="AL214" s="113">
        <v>0</v>
      </c>
    </row>
    <row r="215" spans="2:38" x14ac:dyDescent="0.25">
      <c r="B215" s="82">
        <v>42945</v>
      </c>
      <c r="C215" s="86">
        <f>COUNTIFS(I.1!$J$6:$J$446,I.2!B215)</f>
        <v>0</v>
      </c>
      <c r="D215" s="86">
        <f t="shared" si="26"/>
        <v>70</v>
      </c>
      <c r="F215" s="86">
        <f>COUNTIFS(I.1!$K$6:$K$446,I.2!B215)</f>
        <v>0</v>
      </c>
      <c r="G215" s="86">
        <f t="shared" si="27"/>
        <v>54</v>
      </c>
      <c r="I215" s="86">
        <f>COUNTIFS(I.1!$L$6:$L$446,I.2!B215)</f>
        <v>0</v>
      </c>
      <c r="J215" s="86">
        <f t="shared" si="28"/>
        <v>27</v>
      </c>
      <c r="L215" s="86">
        <f t="shared" si="24"/>
        <v>43</v>
      </c>
      <c r="AA215" s="82">
        <v>42945</v>
      </c>
      <c r="AB215" s="86">
        <f>COUNTIFS(I.1!$AF$6:$AF$446,I.2!AA215)</f>
        <v>0</v>
      </c>
      <c r="AC215" s="86">
        <f t="shared" si="29"/>
        <v>17</v>
      </c>
      <c r="AD215" s="86"/>
      <c r="AE215" s="86">
        <f>COUNTIFS(I.1!$AG$6:$AG$446,I.2!AA215)</f>
        <v>0</v>
      </c>
      <c r="AF215" s="86">
        <f t="shared" si="30"/>
        <v>4</v>
      </c>
      <c r="AG215" s="86"/>
      <c r="AH215" s="86">
        <f>COUNTIFS(I.1!$AH$6:$AH$446,I.2!AA215)</f>
        <v>0</v>
      </c>
      <c r="AI215" s="86">
        <f t="shared" si="31"/>
        <v>0</v>
      </c>
      <c r="AJ215" s="86"/>
      <c r="AK215" s="86">
        <f t="shared" si="25"/>
        <v>17</v>
      </c>
      <c r="AL215" s="113">
        <v>0</v>
      </c>
    </row>
    <row r="216" spans="2:38" x14ac:dyDescent="0.25">
      <c r="B216" s="82">
        <v>42946</v>
      </c>
      <c r="C216" s="86">
        <f>COUNTIFS(I.1!$J$6:$J$446,I.2!B216)</f>
        <v>0</v>
      </c>
      <c r="D216" s="86">
        <f t="shared" si="26"/>
        <v>70</v>
      </c>
      <c r="F216" s="86">
        <f>COUNTIFS(I.1!$K$6:$K$446,I.2!B216)</f>
        <v>0</v>
      </c>
      <c r="G216" s="86">
        <f t="shared" si="27"/>
        <v>54</v>
      </c>
      <c r="I216" s="86">
        <f>COUNTIFS(I.1!$L$6:$L$446,I.2!B216)</f>
        <v>0</v>
      </c>
      <c r="J216" s="86">
        <f t="shared" si="28"/>
        <v>27</v>
      </c>
      <c r="L216" s="86">
        <f t="shared" si="24"/>
        <v>43</v>
      </c>
      <c r="AA216" s="82">
        <v>42946</v>
      </c>
      <c r="AB216" s="86">
        <f>COUNTIFS(I.1!$AF$6:$AF$446,I.2!AA216)</f>
        <v>0</v>
      </c>
      <c r="AC216" s="86">
        <f t="shared" si="29"/>
        <v>17</v>
      </c>
      <c r="AD216" s="86"/>
      <c r="AE216" s="86">
        <f>COUNTIFS(I.1!$AG$6:$AG$446,I.2!AA216)</f>
        <v>0</v>
      </c>
      <c r="AF216" s="86">
        <f t="shared" si="30"/>
        <v>4</v>
      </c>
      <c r="AG216" s="86"/>
      <c r="AH216" s="86">
        <f>COUNTIFS(I.1!$AH$6:$AH$446,I.2!AA216)</f>
        <v>0</v>
      </c>
      <c r="AI216" s="86">
        <f t="shared" si="31"/>
        <v>0</v>
      </c>
      <c r="AJ216" s="86"/>
      <c r="AK216" s="86">
        <f t="shared" si="25"/>
        <v>17</v>
      </c>
      <c r="AL216" s="113">
        <v>0</v>
      </c>
    </row>
    <row r="217" spans="2:38" x14ac:dyDescent="0.25">
      <c r="B217" s="82">
        <v>42947</v>
      </c>
      <c r="C217" s="86">
        <f>COUNTIFS(I.1!$J$6:$J$446,I.2!B217)</f>
        <v>0</v>
      </c>
      <c r="D217" s="86">
        <f t="shared" si="26"/>
        <v>70</v>
      </c>
      <c r="F217" s="86">
        <f>COUNTIFS(I.1!$K$6:$K$446,I.2!B217)</f>
        <v>0</v>
      </c>
      <c r="G217" s="86">
        <f t="shared" si="27"/>
        <v>54</v>
      </c>
      <c r="I217" s="86">
        <f>COUNTIFS(I.1!$L$6:$L$446,I.2!B217)</f>
        <v>0</v>
      </c>
      <c r="J217" s="86">
        <f t="shared" si="28"/>
        <v>27</v>
      </c>
      <c r="L217" s="86">
        <f t="shared" si="24"/>
        <v>43</v>
      </c>
      <c r="AA217" s="82">
        <v>42947</v>
      </c>
      <c r="AB217" s="86">
        <f>COUNTIFS(I.1!$AF$6:$AF$446,I.2!AA217)</f>
        <v>0</v>
      </c>
      <c r="AC217" s="86">
        <f t="shared" si="29"/>
        <v>17</v>
      </c>
      <c r="AD217" s="86"/>
      <c r="AE217" s="86">
        <f>COUNTIFS(I.1!$AG$6:$AG$446,I.2!AA217)</f>
        <v>0</v>
      </c>
      <c r="AF217" s="86">
        <f t="shared" si="30"/>
        <v>4</v>
      </c>
      <c r="AG217" s="86"/>
      <c r="AH217" s="86">
        <f>COUNTIFS(I.1!$AH$6:$AH$446,I.2!AA217)</f>
        <v>0</v>
      </c>
      <c r="AI217" s="86">
        <f t="shared" si="31"/>
        <v>0</v>
      </c>
      <c r="AJ217" s="86"/>
      <c r="AK217" s="86">
        <f t="shared" si="25"/>
        <v>17</v>
      </c>
      <c r="AL217" s="113">
        <v>0</v>
      </c>
    </row>
    <row r="218" spans="2:38" x14ac:dyDescent="0.25">
      <c r="B218" s="82">
        <v>42948</v>
      </c>
      <c r="C218" s="86">
        <f>COUNTIFS(I.1!$J$6:$J$446,I.2!B218)</f>
        <v>0</v>
      </c>
      <c r="D218" s="86">
        <f t="shared" si="26"/>
        <v>70</v>
      </c>
      <c r="F218" s="86">
        <f>COUNTIFS(I.1!$K$6:$K$446,I.2!B218)</f>
        <v>1</v>
      </c>
      <c r="G218" s="86">
        <f t="shared" si="27"/>
        <v>55</v>
      </c>
      <c r="I218" s="86">
        <f>COUNTIFS(I.1!$L$6:$L$446,I.2!B218)</f>
        <v>0</v>
      </c>
      <c r="J218" s="86">
        <f t="shared" si="28"/>
        <v>27</v>
      </c>
      <c r="L218" s="86">
        <f t="shared" si="24"/>
        <v>43</v>
      </c>
      <c r="AA218" s="82">
        <v>42948</v>
      </c>
      <c r="AB218" s="86">
        <f>COUNTIFS(I.1!$AF$6:$AF$446,I.2!AA218)</f>
        <v>0</v>
      </c>
      <c r="AC218" s="86">
        <f t="shared" si="29"/>
        <v>17</v>
      </c>
      <c r="AD218" s="86"/>
      <c r="AE218" s="86">
        <f>COUNTIFS(I.1!$AG$6:$AG$446,I.2!AA218)</f>
        <v>1</v>
      </c>
      <c r="AF218" s="86">
        <f t="shared" si="30"/>
        <v>5</v>
      </c>
      <c r="AG218" s="86"/>
      <c r="AH218" s="86">
        <f>COUNTIFS(I.1!$AH$6:$AH$446,I.2!AA218)</f>
        <v>0</v>
      </c>
      <c r="AI218" s="86">
        <f t="shared" si="31"/>
        <v>0</v>
      </c>
      <c r="AJ218" s="86"/>
      <c r="AK218" s="86">
        <f t="shared" si="25"/>
        <v>17</v>
      </c>
      <c r="AL218" s="113">
        <v>0</v>
      </c>
    </row>
    <row r="219" spans="2:38" x14ac:dyDescent="0.25">
      <c r="B219" s="82">
        <v>42949</v>
      </c>
      <c r="C219" s="86">
        <f>COUNTIFS(I.1!$J$6:$J$446,I.2!B219)</f>
        <v>2</v>
      </c>
      <c r="D219" s="86">
        <f t="shared" si="26"/>
        <v>72</v>
      </c>
      <c r="F219" s="86">
        <f>COUNTIFS(I.1!$K$6:$K$446,I.2!B219)</f>
        <v>0</v>
      </c>
      <c r="G219" s="86">
        <f t="shared" si="27"/>
        <v>55</v>
      </c>
      <c r="I219" s="86">
        <f>COUNTIFS(I.1!$L$6:$L$446,I.2!B219)</f>
        <v>0</v>
      </c>
      <c r="J219" s="86">
        <f t="shared" si="28"/>
        <v>27</v>
      </c>
      <c r="L219" s="86">
        <f t="shared" si="24"/>
        <v>45</v>
      </c>
      <c r="AA219" s="82">
        <v>42949</v>
      </c>
      <c r="AB219" s="86">
        <f>COUNTIFS(I.1!$AF$6:$AF$446,I.2!AA219)</f>
        <v>2</v>
      </c>
      <c r="AC219" s="86">
        <f t="shared" si="29"/>
        <v>19</v>
      </c>
      <c r="AD219" s="86"/>
      <c r="AE219" s="86">
        <f>COUNTIFS(I.1!$AG$6:$AG$446,I.2!AA219)</f>
        <v>0</v>
      </c>
      <c r="AF219" s="86">
        <f t="shared" si="30"/>
        <v>5</v>
      </c>
      <c r="AG219" s="86"/>
      <c r="AH219" s="86">
        <f>COUNTIFS(I.1!$AH$6:$AH$446,I.2!AA219)</f>
        <v>0</v>
      </c>
      <c r="AI219" s="86">
        <f t="shared" si="31"/>
        <v>0</v>
      </c>
      <c r="AJ219" s="86"/>
      <c r="AK219" s="86">
        <f t="shared" si="25"/>
        <v>19</v>
      </c>
      <c r="AL219" s="113">
        <v>0</v>
      </c>
    </row>
    <row r="220" spans="2:38" x14ac:dyDescent="0.25">
      <c r="B220" s="82">
        <v>42950</v>
      </c>
      <c r="C220" s="86">
        <f>COUNTIFS(I.1!$J$6:$J$446,I.2!B220)</f>
        <v>0</v>
      </c>
      <c r="D220" s="86">
        <f t="shared" si="26"/>
        <v>72</v>
      </c>
      <c r="F220" s="86">
        <f>COUNTIFS(I.1!$K$6:$K$446,I.2!B220)</f>
        <v>0</v>
      </c>
      <c r="G220" s="86">
        <f t="shared" si="27"/>
        <v>55</v>
      </c>
      <c r="I220" s="86">
        <f>COUNTIFS(I.1!$L$6:$L$446,I.2!B220)</f>
        <v>0</v>
      </c>
      <c r="J220" s="86">
        <f t="shared" si="28"/>
        <v>27</v>
      </c>
      <c r="L220" s="86">
        <f t="shared" si="24"/>
        <v>45</v>
      </c>
      <c r="AA220" s="82">
        <v>42950</v>
      </c>
      <c r="AB220" s="86">
        <f>COUNTIFS(I.1!$AF$6:$AF$446,I.2!AA220)</f>
        <v>0</v>
      </c>
      <c r="AC220" s="86">
        <f t="shared" si="29"/>
        <v>19</v>
      </c>
      <c r="AD220" s="86"/>
      <c r="AE220" s="86">
        <f>COUNTIFS(I.1!$AG$6:$AG$446,I.2!AA220)</f>
        <v>0</v>
      </c>
      <c r="AF220" s="86">
        <f t="shared" si="30"/>
        <v>5</v>
      </c>
      <c r="AG220" s="86"/>
      <c r="AH220" s="86">
        <f>COUNTIFS(I.1!$AH$6:$AH$446,I.2!AA220)</f>
        <v>0</v>
      </c>
      <c r="AI220" s="86">
        <f t="shared" si="31"/>
        <v>0</v>
      </c>
      <c r="AJ220" s="86"/>
      <c r="AK220" s="86">
        <f t="shared" si="25"/>
        <v>19</v>
      </c>
      <c r="AL220" s="113">
        <v>0</v>
      </c>
    </row>
    <row r="221" spans="2:38" x14ac:dyDescent="0.25">
      <c r="B221" s="82">
        <v>42951</v>
      </c>
      <c r="C221" s="86">
        <f>COUNTIFS(I.1!$J$6:$J$446,I.2!B221)</f>
        <v>0</v>
      </c>
      <c r="D221" s="86">
        <f t="shared" si="26"/>
        <v>72</v>
      </c>
      <c r="F221" s="86">
        <f>COUNTIFS(I.1!$K$6:$K$446,I.2!B221)</f>
        <v>0</v>
      </c>
      <c r="G221" s="86">
        <f t="shared" si="27"/>
        <v>55</v>
      </c>
      <c r="I221" s="86">
        <f>COUNTIFS(I.1!$L$6:$L$446,I.2!B221)</f>
        <v>0</v>
      </c>
      <c r="J221" s="86">
        <f t="shared" si="28"/>
        <v>27</v>
      </c>
      <c r="L221" s="86">
        <f t="shared" si="24"/>
        <v>45</v>
      </c>
      <c r="AA221" s="82">
        <v>42951</v>
      </c>
      <c r="AB221" s="86">
        <f>COUNTIFS(I.1!$AF$6:$AF$446,I.2!AA221)</f>
        <v>0</v>
      </c>
      <c r="AC221" s="86">
        <f t="shared" si="29"/>
        <v>19</v>
      </c>
      <c r="AD221" s="86"/>
      <c r="AE221" s="86">
        <f>COUNTIFS(I.1!$AG$6:$AG$446,I.2!AA221)</f>
        <v>0</v>
      </c>
      <c r="AF221" s="86">
        <f t="shared" si="30"/>
        <v>5</v>
      </c>
      <c r="AG221" s="86"/>
      <c r="AH221" s="86">
        <f>COUNTIFS(I.1!$AH$6:$AH$446,I.2!AA221)</f>
        <v>0</v>
      </c>
      <c r="AI221" s="86">
        <f t="shared" si="31"/>
        <v>0</v>
      </c>
      <c r="AJ221" s="86"/>
      <c r="AK221" s="86">
        <f t="shared" si="25"/>
        <v>19</v>
      </c>
      <c r="AL221" s="113">
        <v>0</v>
      </c>
    </row>
    <row r="222" spans="2:38" x14ac:dyDescent="0.25">
      <c r="B222" s="82">
        <v>42952</v>
      </c>
      <c r="C222" s="86">
        <f>COUNTIFS(I.1!$J$6:$J$446,I.2!B222)</f>
        <v>0</v>
      </c>
      <c r="D222" s="86">
        <f t="shared" si="26"/>
        <v>72</v>
      </c>
      <c r="F222" s="86">
        <f>COUNTIFS(I.1!$K$6:$K$446,I.2!B222)</f>
        <v>0</v>
      </c>
      <c r="G222" s="86">
        <f t="shared" si="27"/>
        <v>55</v>
      </c>
      <c r="I222" s="86">
        <f>COUNTIFS(I.1!$L$6:$L$446,I.2!B222)</f>
        <v>0</v>
      </c>
      <c r="J222" s="86">
        <f t="shared" si="28"/>
        <v>27</v>
      </c>
      <c r="L222" s="86">
        <f t="shared" si="24"/>
        <v>45</v>
      </c>
      <c r="AA222" s="82">
        <v>42952</v>
      </c>
      <c r="AB222" s="86">
        <f>COUNTIFS(I.1!$AF$6:$AF$446,I.2!AA222)</f>
        <v>0</v>
      </c>
      <c r="AC222" s="86">
        <f t="shared" si="29"/>
        <v>19</v>
      </c>
      <c r="AD222" s="86"/>
      <c r="AE222" s="86">
        <f>COUNTIFS(I.1!$AG$6:$AG$446,I.2!AA222)</f>
        <v>0</v>
      </c>
      <c r="AF222" s="86">
        <f t="shared" si="30"/>
        <v>5</v>
      </c>
      <c r="AG222" s="86"/>
      <c r="AH222" s="86">
        <f>COUNTIFS(I.1!$AH$6:$AH$446,I.2!AA222)</f>
        <v>0</v>
      </c>
      <c r="AI222" s="86">
        <f t="shared" si="31"/>
        <v>0</v>
      </c>
      <c r="AJ222" s="86"/>
      <c r="AK222" s="86">
        <f t="shared" si="25"/>
        <v>19</v>
      </c>
      <c r="AL222" s="113">
        <v>0</v>
      </c>
    </row>
    <row r="223" spans="2:38" x14ac:dyDescent="0.25">
      <c r="B223" s="82">
        <v>42953</v>
      </c>
      <c r="C223" s="86">
        <f>COUNTIFS(I.1!$J$6:$J$446,I.2!B223)</f>
        <v>0</v>
      </c>
      <c r="D223" s="86">
        <f t="shared" si="26"/>
        <v>72</v>
      </c>
      <c r="F223" s="86">
        <f>COUNTIFS(I.1!$K$6:$K$446,I.2!B223)</f>
        <v>0</v>
      </c>
      <c r="G223" s="86">
        <f t="shared" si="27"/>
        <v>55</v>
      </c>
      <c r="I223" s="86">
        <f>COUNTIFS(I.1!$L$6:$L$446,I.2!B223)</f>
        <v>0</v>
      </c>
      <c r="J223" s="86">
        <f t="shared" si="28"/>
        <v>27</v>
      </c>
      <c r="L223" s="86">
        <f t="shared" si="24"/>
        <v>45</v>
      </c>
      <c r="AA223" s="82">
        <v>42953</v>
      </c>
      <c r="AB223" s="86">
        <f>COUNTIFS(I.1!$AF$6:$AF$446,I.2!AA223)</f>
        <v>0</v>
      </c>
      <c r="AC223" s="86">
        <f t="shared" si="29"/>
        <v>19</v>
      </c>
      <c r="AD223" s="86"/>
      <c r="AE223" s="86">
        <f>COUNTIFS(I.1!$AG$6:$AG$446,I.2!AA223)</f>
        <v>0</v>
      </c>
      <c r="AF223" s="86">
        <f t="shared" si="30"/>
        <v>5</v>
      </c>
      <c r="AG223" s="86"/>
      <c r="AH223" s="86">
        <f>COUNTIFS(I.1!$AH$6:$AH$446,I.2!AA223)</f>
        <v>0</v>
      </c>
      <c r="AI223" s="86">
        <f t="shared" si="31"/>
        <v>0</v>
      </c>
      <c r="AJ223" s="86"/>
      <c r="AK223" s="86">
        <f t="shared" si="25"/>
        <v>19</v>
      </c>
      <c r="AL223" s="113">
        <v>0</v>
      </c>
    </row>
    <row r="224" spans="2:38" x14ac:dyDescent="0.25">
      <c r="B224" s="82">
        <v>42954</v>
      </c>
      <c r="C224" s="86">
        <f>COUNTIFS(I.1!$J$6:$J$446,I.2!B224)</f>
        <v>0</v>
      </c>
      <c r="D224" s="86">
        <f t="shared" si="26"/>
        <v>72</v>
      </c>
      <c r="F224" s="86">
        <f>COUNTIFS(I.1!$K$6:$K$446,I.2!B224)</f>
        <v>0</v>
      </c>
      <c r="G224" s="86">
        <f t="shared" si="27"/>
        <v>55</v>
      </c>
      <c r="I224" s="86">
        <f>COUNTIFS(I.1!$L$6:$L$446,I.2!B224)</f>
        <v>0</v>
      </c>
      <c r="J224" s="86">
        <f t="shared" si="28"/>
        <v>27</v>
      </c>
      <c r="L224" s="86">
        <f t="shared" si="24"/>
        <v>45</v>
      </c>
      <c r="AA224" s="82">
        <v>42954</v>
      </c>
      <c r="AB224" s="86">
        <f>COUNTIFS(I.1!$AF$6:$AF$446,I.2!AA224)</f>
        <v>0</v>
      </c>
      <c r="AC224" s="86">
        <f t="shared" si="29"/>
        <v>19</v>
      </c>
      <c r="AD224" s="86"/>
      <c r="AE224" s="86">
        <f>COUNTIFS(I.1!$AG$6:$AG$446,I.2!AA224)</f>
        <v>0</v>
      </c>
      <c r="AF224" s="86">
        <f t="shared" si="30"/>
        <v>5</v>
      </c>
      <c r="AG224" s="86"/>
      <c r="AH224" s="86">
        <f>COUNTIFS(I.1!$AH$6:$AH$446,I.2!AA224)</f>
        <v>0</v>
      </c>
      <c r="AI224" s="86">
        <f t="shared" si="31"/>
        <v>0</v>
      </c>
      <c r="AJ224" s="86"/>
      <c r="AK224" s="86">
        <f t="shared" si="25"/>
        <v>19</v>
      </c>
      <c r="AL224" s="113">
        <v>0</v>
      </c>
    </row>
    <row r="225" spans="2:38" x14ac:dyDescent="0.25">
      <c r="B225" s="82">
        <v>42955</v>
      </c>
      <c r="C225" s="86">
        <f>COUNTIFS(I.1!$J$6:$J$446,I.2!B225)</f>
        <v>0</v>
      </c>
      <c r="D225" s="86">
        <f t="shared" si="26"/>
        <v>72</v>
      </c>
      <c r="F225" s="86">
        <f>COUNTIFS(I.1!$K$6:$K$446,I.2!B225)</f>
        <v>0</v>
      </c>
      <c r="G225" s="86">
        <f t="shared" si="27"/>
        <v>55</v>
      </c>
      <c r="I225" s="86">
        <f>COUNTIFS(I.1!$L$6:$L$446,I.2!B225)</f>
        <v>0</v>
      </c>
      <c r="J225" s="86">
        <f t="shared" si="28"/>
        <v>27</v>
      </c>
      <c r="L225" s="86">
        <f t="shared" si="24"/>
        <v>45</v>
      </c>
      <c r="AA225" s="82">
        <v>42955</v>
      </c>
      <c r="AB225" s="86">
        <f>COUNTIFS(I.1!$AF$6:$AF$446,I.2!AA225)</f>
        <v>0</v>
      </c>
      <c r="AC225" s="86">
        <f t="shared" si="29"/>
        <v>19</v>
      </c>
      <c r="AD225" s="86"/>
      <c r="AE225" s="86">
        <f>COUNTIFS(I.1!$AG$6:$AG$446,I.2!AA225)</f>
        <v>0</v>
      </c>
      <c r="AF225" s="86">
        <f t="shared" si="30"/>
        <v>5</v>
      </c>
      <c r="AG225" s="86"/>
      <c r="AH225" s="86">
        <f>COUNTIFS(I.1!$AH$6:$AH$446,I.2!AA225)</f>
        <v>0</v>
      </c>
      <c r="AI225" s="86">
        <f t="shared" si="31"/>
        <v>0</v>
      </c>
      <c r="AJ225" s="86"/>
      <c r="AK225" s="86">
        <f t="shared" si="25"/>
        <v>19</v>
      </c>
      <c r="AL225" s="113">
        <v>0</v>
      </c>
    </row>
    <row r="226" spans="2:38" x14ac:dyDescent="0.25">
      <c r="B226" s="82">
        <v>42956</v>
      </c>
      <c r="C226" s="86">
        <f>COUNTIFS(I.1!$J$6:$J$446,I.2!B226)</f>
        <v>0</v>
      </c>
      <c r="D226" s="86">
        <f t="shared" si="26"/>
        <v>72</v>
      </c>
      <c r="F226" s="86">
        <f>COUNTIFS(I.1!$K$6:$K$446,I.2!B226)</f>
        <v>0</v>
      </c>
      <c r="G226" s="86">
        <f t="shared" si="27"/>
        <v>55</v>
      </c>
      <c r="I226" s="86">
        <f>COUNTIFS(I.1!$L$6:$L$446,I.2!B226)</f>
        <v>0</v>
      </c>
      <c r="J226" s="86">
        <f t="shared" si="28"/>
        <v>27</v>
      </c>
      <c r="L226" s="86">
        <f t="shared" si="24"/>
        <v>45</v>
      </c>
      <c r="AA226" s="82">
        <v>42956</v>
      </c>
      <c r="AB226" s="86">
        <f>COUNTIFS(I.1!$AF$6:$AF$446,I.2!AA226)</f>
        <v>0</v>
      </c>
      <c r="AC226" s="86">
        <f t="shared" si="29"/>
        <v>19</v>
      </c>
      <c r="AD226" s="86"/>
      <c r="AE226" s="86">
        <f>COUNTIFS(I.1!$AG$6:$AG$446,I.2!AA226)</f>
        <v>0</v>
      </c>
      <c r="AF226" s="86">
        <f t="shared" si="30"/>
        <v>5</v>
      </c>
      <c r="AG226" s="86"/>
      <c r="AH226" s="86">
        <f>COUNTIFS(I.1!$AH$6:$AH$446,I.2!AA226)</f>
        <v>0</v>
      </c>
      <c r="AI226" s="86">
        <f t="shared" si="31"/>
        <v>0</v>
      </c>
      <c r="AJ226" s="86"/>
      <c r="AK226" s="86">
        <f t="shared" si="25"/>
        <v>19</v>
      </c>
      <c r="AL226" s="113">
        <v>0</v>
      </c>
    </row>
    <row r="227" spans="2:38" x14ac:dyDescent="0.25">
      <c r="B227" s="82">
        <v>42957</v>
      </c>
      <c r="C227" s="86">
        <f>COUNTIFS(I.1!$J$6:$J$446,I.2!B227)</f>
        <v>0</v>
      </c>
      <c r="D227" s="86">
        <f t="shared" si="26"/>
        <v>72</v>
      </c>
      <c r="F227" s="86">
        <f>COUNTIFS(I.1!$K$6:$K$446,I.2!B227)</f>
        <v>0</v>
      </c>
      <c r="G227" s="86">
        <f t="shared" si="27"/>
        <v>55</v>
      </c>
      <c r="I227" s="86">
        <f>COUNTIFS(I.1!$L$6:$L$446,I.2!B227)</f>
        <v>0</v>
      </c>
      <c r="J227" s="86">
        <f t="shared" si="28"/>
        <v>27</v>
      </c>
      <c r="L227" s="86">
        <f t="shared" si="24"/>
        <v>45</v>
      </c>
      <c r="AA227" s="82">
        <v>42957</v>
      </c>
      <c r="AB227" s="86">
        <f>COUNTIFS(I.1!$AF$6:$AF$446,I.2!AA227)</f>
        <v>0</v>
      </c>
      <c r="AC227" s="86">
        <f t="shared" si="29"/>
        <v>19</v>
      </c>
      <c r="AD227" s="86"/>
      <c r="AE227" s="86">
        <f>COUNTIFS(I.1!$AG$6:$AG$446,I.2!AA227)</f>
        <v>0</v>
      </c>
      <c r="AF227" s="86">
        <f t="shared" si="30"/>
        <v>5</v>
      </c>
      <c r="AG227" s="86"/>
      <c r="AH227" s="86">
        <f>COUNTIFS(I.1!$AH$6:$AH$446,I.2!AA227)</f>
        <v>0</v>
      </c>
      <c r="AI227" s="86">
        <f t="shared" si="31"/>
        <v>0</v>
      </c>
      <c r="AJ227" s="86"/>
      <c r="AK227" s="86">
        <f t="shared" si="25"/>
        <v>19</v>
      </c>
      <c r="AL227" s="113">
        <v>0</v>
      </c>
    </row>
    <row r="228" spans="2:38" x14ac:dyDescent="0.25">
      <c r="B228" s="82">
        <v>42958</v>
      </c>
      <c r="C228" s="86">
        <f>COUNTIFS(I.1!$J$6:$J$446,I.2!B228)</f>
        <v>0</v>
      </c>
      <c r="D228" s="86">
        <f t="shared" si="26"/>
        <v>72</v>
      </c>
      <c r="F228" s="86">
        <f>COUNTIFS(I.1!$K$6:$K$446,I.2!B228)</f>
        <v>1</v>
      </c>
      <c r="G228" s="86">
        <f t="shared" si="27"/>
        <v>56</v>
      </c>
      <c r="I228" s="86">
        <f>COUNTIFS(I.1!$L$6:$L$446,I.2!B228)</f>
        <v>0</v>
      </c>
      <c r="J228" s="86">
        <f t="shared" si="28"/>
        <v>27</v>
      </c>
      <c r="L228" s="86">
        <f t="shared" si="24"/>
        <v>45</v>
      </c>
      <c r="AA228" s="82">
        <v>42958</v>
      </c>
      <c r="AB228" s="86">
        <f>COUNTIFS(I.1!$AF$6:$AF$446,I.2!AA228)</f>
        <v>0</v>
      </c>
      <c r="AC228" s="86">
        <f t="shared" si="29"/>
        <v>19</v>
      </c>
      <c r="AD228" s="86"/>
      <c r="AE228" s="86">
        <f>COUNTIFS(I.1!$AG$6:$AG$446,I.2!AA228)</f>
        <v>1</v>
      </c>
      <c r="AF228" s="86">
        <f t="shared" si="30"/>
        <v>6</v>
      </c>
      <c r="AG228" s="86"/>
      <c r="AH228" s="86">
        <f>COUNTIFS(I.1!$AH$6:$AH$446,I.2!AA228)</f>
        <v>0</v>
      </c>
      <c r="AI228" s="86">
        <f t="shared" si="31"/>
        <v>0</v>
      </c>
      <c r="AJ228" s="86"/>
      <c r="AK228" s="86">
        <f t="shared" si="25"/>
        <v>19</v>
      </c>
      <c r="AL228" s="113">
        <v>0</v>
      </c>
    </row>
    <row r="229" spans="2:38" x14ac:dyDescent="0.25">
      <c r="B229" s="82">
        <v>42959</v>
      </c>
      <c r="C229" s="86">
        <f>COUNTIFS(I.1!$J$6:$J$446,I.2!B229)</f>
        <v>0</v>
      </c>
      <c r="D229" s="86">
        <f t="shared" si="26"/>
        <v>72</v>
      </c>
      <c r="F229" s="86">
        <f>COUNTIFS(I.1!$K$6:$K$446,I.2!B229)</f>
        <v>0</v>
      </c>
      <c r="G229" s="86">
        <f t="shared" si="27"/>
        <v>56</v>
      </c>
      <c r="I229" s="86">
        <f>COUNTIFS(I.1!$L$6:$L$446,I.2!B229)</f>
        <v>0</v>
      </c>
      <c r="J229" s="86">
        <f t="shared" si="28"/>
        <v>27</v>
      </c>
      <c r="L229" s="86">
        <f t="shared" si="24"/>
        <v>45</v>
      </c>
      <c r="AA229" s="82">
        <v>42959</v>
      </c>
      <c r="AB229" s="86">
        <f>COUNTIFS(I.1!$AF$6:$AF$446,I.2!AA229)</f>
        <v>0</v>
      </c>
      <c r="AC229" s="86">
        <f t="shared" si="29"/>
        <v>19</v>
      </c>
      <c r="AD229" s="86"/>
      <c r="AE229" s="86">
        <f>COUNTIFS(I.1!$AG$6:$AG$446,I.2!AA229)</f>
        <v>0</v>
      </c>
      <c r="AF229" s="86">
        <f t="shared" si="30"/>
        <v>6</v>
      </c>
      <c r="AG229" s="86"/>
      <c r="AH229" s="86">
        <f>COUNTIFS(I.1!$AH$6:$AH$446,I.2!AA229)</f>
        <v>0</v>
      </c>
      <c r="AI229" s="86">
        <f t="shared" si="31"/>
        <v>0</v>
      </c>
      <c r="AJ229" s="86"/>
      <c r="AK229" s="86">
        <f t="shared" si="25"/>
        <v>19</v>
      </c>
      <c r="AL229" s="113">
        <v>0</v>
      </c>
    </row>
    <row r="230" spans="2:38" x14ac:dyDescent="0.25">
      <c r="B230" s="82">
        <v>42960</v>
      </c>
      <c r="C230" s="86">
        <f>COUNTIFS(I.1!$J$6:$J$446,I.2!B230)</f>
        <v>0</v>
      </c>
      <c r="D230" s="86">
        <f t="shared" si="26"/>
        <v>72</v>
      </c>
      <c r="F230" s="86">
        <f>COUNTIFS(I.1!$K$6:$K$446,I.2!B230)</f>
        <v>0</v>
      </c>
      <c r="G230" s="86">
        <f t="shared" si="27"/>
        <v>56</v>
      </c>
      <c r="I230" s="86">
        <f>COUNTIFS(I.1!$L$6:$L$446,I.2!B230)</f>
        <v>0</v>
      </c>
      <c r="J230" s="86">
        <f t="shared" si="28"/>
        <v>27</v>
      </c>
      <c r="L230" s="86">
        <f t="shared" si="24"/>
        <v>45</v>
      </c>
      <c r="AA230" s="82">
        <v>42960</v>
      </c>
      <c r="AB230" s="86">
        <f>COUNTIFS(I.1!$AF$6:$AF$446,I.2!AA230)</f>
        <v>0</v>
      </c>
      <c r="AC230" s="86">
        <f t="shared" si="29"/>
        <v>19</v>
      </c>
      <c r="AD230" s="86"/>
      <c r="AE230" s="86">
        <f>COUNTIFS(I.1!$AG$6:$AG$446,I.2!AA230)</f>
        <v>0</v>
      </c>
      <c r="AF230" s="86">
        <f t="shared" si="30"/>
        <v>6</v>
      </c>
      <c r="AG230" s="86"/>
      <c r="AH230" s="86">
        <f>COUNTIFS(I.1!$AH$6:$AH$446,I.2!AA230)</f>
        <v>0</v>
      </c>
      <c r="AI230" s="86">
        <f t="shared" si="31"/>
        <v>0</v>
      </c>
      <c r="AJ230" s="86"/>
      <c r="AK230" s="86">
        <f t="shared" si="25"/>
        <v>19</v>
      </c>
      <c r="AL230" s="113">
        <v>0</v>
      </c>
    </row>
    <row r="231" spans="2:38" x14ac:dyDescent="0.25">
      <c r="B231" s="82">
        <v>42961</v>
      </c>
      <c r="C231" s="86">
        <f>COUNTIFS(I.1!$J$6:$J$446,I.2!B231)</f>
        <v>0</v>
      </c>
      <c r="D231" s="86">
        <f t="shared" si="26"/>
        <v>72</v>
      </c>
      <c r="F231" s="86">
        <f>COUNTIFS(I.1!$K$6:$K$446,I.2!B231)</f>
        <v>1</v>
      </c>
      <c r="G231" s="86">
        <f t="shared" si="27"/>
        <v>57</v>
      </c>
      <c r="I231" s="86">
        <f>COUNTIFS(I.1!$L$6:$L$446,I.2!B231)</f>
        <v>0</v>
      </c>
      <c r="J231" s="86">
        <f t="shared" si="28"/>
        <v>27</v>
      </c>
      <c r="L231" s="86">
        <f t="shared" si="24"/>
        <v>45</v>
      </c>
      <c r="AA231" s="82">
        <v>42961</v>
      </c>
      <c r="AB231" s="86">
        <f>COUNTIFS(I.1!$AF$6:$AF$446,I.2!AA231)</f>
        <v>0</v>
      </c>
      <c r="AC231" s="86">
        <f t="shared" si="29"/>
        <v>19</v>
      </c>
      <c r="AD231" s="86"/>
      <c r="AE231" s="86">
        <f>COUNTIFS(I.1!$AG$6:$AG$446,I.2!AA231)</f>
        <v>1</v>
      </c>
      <c r="AF231" s="86">
        <f t="shared" si="30"/>
        <v>7</v>
      </c>
      <c r="AG231" s="86"/>
      <c r="AH231" s="86">
        <f>COUNTIFS(I.1!$AH$6:$AH$446,I.2!AA231)</f>
        <v>0</v>
      </c>
      <c r="AI231" s="86">
        <f t="shared" si="31"/>
        <v>0</v>
      </c>
      <c r="AJ231" s="86"/>
      <c r="AK231" s="86">
        <f t="shared" si="25"/>
        <v>19</v>
      </c>
      <c r="AL231" s="113">
        <v>0</v>
      </c>
    </row>
    <row r="232" spans="2:38" x14ac:dyDescent="0.25">
      <c r="B232" s="82">
        <v>42962</v>
      </c>
      <c r="C232" s="86">
        <f>COUNTIFS(I.1!$J$6:$J$446,I.2!B232)</f>
        <v>0</v>
      </c>
      <c r="D232" s="86">
        <f t="shared" si="26"/>
        <v>72</v>
      </c>
      <c r="F232" s="86">
        <f>COUNTIFS(I.1!$K$6:$K$446,I.2!B232)</f>
        <v>0</v>
      </c>
      <c r="G232" s="86">
        <f t="shared" si="27"/>
        <v>57</v>
      </c>
      <c r="I232" s="86">
        <f>COUNTIFS(I.1!$L$6:$L$446,I.2!B232)</f>
        <v>0</v>
      </c>
      <c r="J232" s="86">
        <f t="shared" si="28"/>
        <v>27</v>
      </c>
      <c r="L232" s="86">
        <f t="shared" si="24"/>
        <v>45</v>
      </c>
      <c r="AA232" s="82">
        <v>42962</v>
      </c>
      <c r="AB232" s="86">
        <f>COUNTIFS(I.1!$AF$6:$AF$446,I.2!AA232)</f>
        <v>0</v>
      </c>
      <c r="AC232" s="86">
        <f t="shared" si="29"/>
        <v>19</v>
      </c>
      <c r="AD232" s="86"/>
      <c r="AE232" s="86">
        <f>COUNTIFS(I.1!$AG$6:$AG$446,I.2!AA232)</f>
        <v>0</v>
      </c>
      <c r="AF232" s="86">
        <f t="shared" si="30"/>
        <v>7</v>
      </c>
      <c r="AG232" s="86"/>
      <c r="AH232" s="86">
        <f>COUNTIFS(I.1!$AH$6:$AH$446,I.2!AA232)</f>
        <v>0</v>
      </c>
      <c r="AI232" s="86">
        <f t="shared" si="31"/>
        <v>0</v>
      </c>
      <c r="AJ232" s="86"/>
      <c r="AK232" s="86">
        <f t="shared" si="25"/>
        <v>19</v>
      </c>
      <c r="AL232" s="113">
        <v>0</v>
      </c>
    </row>
    <row r="233" spans="2:38" x14ac:dyDescent="0.25">
      <c r="B233" s="82">
        <v>42963</v>
      </c>
      <c r="C233" s="86">
        <f>COUNTIFS(I.1!$J$6:$J$446,I.2!B233)</f>
        <v>1</v>
      </c>
      <c r="D233" s="86">
        <f t="shared" si="26"/>
        <v>73</v>
      </c>
      <c r="F233" s="86">
        <f>COUNTIFS(I.1!$K$6:$K$446,I.2!B233)</f>
        <v>0</v>
      </c>
      <c r="G233" s="86">
        <f t="shared" si="27"/>
        <v>57</v>
      </c>
      <c r="I233" s="86">
        <f>COUNTIFS(I.1!$L$6:$L$446,I.2!B233)</f>
        <v>0</v>
      </c>
      <c r="J233" s="86">
        <f t="shared" si="28"/>
        <v>27</v>
      </c>
      <c r="L233" s="86">
        <f t="shared" si="24"/>
        <v>46</v>
      </c>
      <c r="AA233" s="82">
        <v>42963</v>
      </c>
      <c r="AB233" s="86">
        <f>COUNTIFS(I.1!$AF$6:$AF$446,I.2!AA233)</f>
        <v>1</v>
      </c>
      <c r="AC233" s="86">
        <f t="shared" si="29"/>
        <v>20</v>
      </c>
      <c r="AD233" s="86"/>
      <c r="AE233" s="86">
        <f>COUNTIFS(I.1!$AG$6:$AG$446,I.2!AA233)</f>
        <v>0</v>
      </c>
      <c r="AF233" s="86">
        <f t="shared" si="30"/>
        <v>7</v>
      </c>
      <c r="AG233" s="86"/>
      <c r="AH233" s="86">
        <f>COUNTIFS(I.1!$AH$6:$AH$446,I.2!AA233)</f>
        <v>0</v>
      </c>
      <c r="AI233" s="86">
        <f t="shared" si="31"/>
        <v>0</v>
      </c>
      <c r="AJ233" s="86"/>
      <c r="AK233" s="86">
        <f t="shared" si="25"/>
        <v>20</v>
      </c>
      <c r="AL233" s="113">
        <v>0</v>
      </c>
    </row>
    <row r="234" spans="2:38" x14ac:dyDescent="0.25">
      <c r="B234" s="82">
        <v>42964</v>
      </c>
      <c r="C234" s="86">
        <f>COUNTIFS(I.1!$J$6:$J$446,I.2!B234)</f>
        <v>0</v>
      </c>
      <c r="D234" s="86">
        <f t="shared" si="26"/>
        <v>73</v>
      </c>
      <c r="F234" s="86">
        <f>COUNTIFS(I.1!$K$6:$K$446,I.2!B234)</f>
        <v>0</v>
      </c>
      <c r="G234" s="86">
        <f t="shared" si="27"/>
        <v>57</v>
      </c>
      <c r="I234" s="86">
        <f>COUNTIFS(I.1!$L$6:$L$446,I.2!B234)</f>
        <v>0</v>
      </c>
      <c r="J234" s="86">
        <f t="shared" si="28"/>
        <v>27</v>
      </c>
      <c r="L234" s="86">
        <f t="shared" si="24"/>
        <v>46</v>
      </c>
      <c r="AA234" s="82">
        <v>42964</v>
      </c>
      <c r="AB234" s="86">
        <f>COUNTIFS(I.1!$AF$6:$AF$446,I.2!AA234)</f>
        <v>0</v>
      </c>
      <c r="AC234" s="86">
        <f t="shared" si="29"/>
        <v>20</v>
      </c>
      <c r="AD234" s="86"/>
      <c r="AE234" s="86">
        <f>COUNTIFS(I.1!$AG$6:$AG$446,I.2!AA234)</f>
        <v>0</v>
      </c>
      <c r="AF234" s="86">
        <f t="shared" si="30"/>
        <v>7</v>
      </c>
      <c r="AG234" s="86"/>
      <c r="AH234" s="86">
        <f>COUNTIFS(I.1!$AH$6:$AH$446,I.2!AA234)</f>
        <v>0</v>
      </c>
      <c r="AI234" s="86">
        <f t="shared" si="31"/>
        <v>0</v>
      </c>
      <c r="AJ234" s="86"/>
      <c r="AK234" s="86">
        <f t="shared" si="25"/>
        <v>20</v>
      </c>
      <c r="AL234" s="113">
        <v>0</v>
      </c>
    </row>
    <row r="235" spans="2:38" x14ac:dyDescent="0.25">
      <c r="B235" s="82">
        <v>42965</v>
      </c>
      <c r="C235" s="86">
        <f>COUNTIFS(I.1!$J$6:$J$446,I.2!B235)</f>
        <v>0</v>
      </c>
      <c r="D235" s="86">
        <f t="shared" si="26"/>
        <v>73</v>
      </c>
      <c r="F235" s="86">
        <f>COUNTIFS(I.1!$K$6:$K$446,I.2!B235)</f>
        <v>0</v>
      </c>
      <c r="G235" s="86">
        <f t="shared" si="27"/>
        <v>57</v>
      </c>
      <c r="I235" s="86">
        <f>COUNTIFS(I.1!$L$6:$L$446,I.2!B235)</f>
        <v>0</v>
      </c>
      <c r="J235" s="86">
        <f t="shared" si="28"/>
        <v>27</v>
      </c>
      <c r="L235" s="86">
        <f t="shared" si="24"/>
        <v>46</v>
      </c>
      <c r="AA235" s="82">
        <v>42965</v>
      </c>
      <c r="AB235" s="86">
        <f>COUNTIFS(I.1!$AF$6:$AF$446,I.2!AA235)</f>
        <v>0</v>
      </c>
      <c r="AC235" s="86">
        <f t="shared" si="29"/>
        <v>20</v>
      </c>
      <c r="AD235" s="86"/>
      <c r="AE235" s="86">
        <f>COUNTIFS(I.1!$AG$6:$AG$446,I.2!AA235)</f>
        <v>0</v>
      </c>
      <c r="AF235" s="86">
        <f t="shared" si="30"/>
        <v>7</v>
      </c>
      <c r="AG235" s="86"/>
      <c r="AH235" s="86">
        <f>COUNTIFS(I.1!$AH$6:$AH$446,I.2!AA235)</f>
        <v>0</v>
      </c>
      <c r="AI235" s="86">
        <f t="shared" si="31"/>
        <v>0</v>
      </c>
      <c r="AJ235" s="86"/>
      <c r="AK235" s="86">
        <f t="shared" si="25"/>
        <v>20</v>
      </c>
      <c r="AL235" s="113">
        <v>0</v>
      </c>
    </row>
    <row r="236" spans="2:38" x14ac:dyDescent="0.25">
      <c r="B236" s="82">
        <v>42966</v>
      </c>
      <c r="C236" s="86">
        <f>COUNTIFS(I.1!$J$6:$J$446,I.2!B236)</f>
        <v>0</v>
      </c>
      <c r="D236" s="86">
        <f t="shared" si="26"/>
        <v>73</v>
      </c>
      <c r="F236" s="86">
        <f>COUNTIFS(I.1!$K$6:$K$446,I.2!B236)</f>
        <v>0</v>
      </c>
      <c r="G236" s="86">
        <f t="shared" si="27"/>
        <v>57</v>
      </c>
      <c r="I236" s="86">
        <f>COUNTIFS(I.1!$L$6:$L$446,I.2!B236)</f>
        <v>0</v>
      </c>
      <c r="J236" s="86">
        <f t="shared" si="28"/>
        <v>27</v>
      </c>
      <c r="L236" s="86">
        <f t="shared" si="24"/>
        <v>46</v>
      </c>
      <c r="AA236" s="82">
        <v>42966</v>
      </c>
      <c r="AB236" s="86">
        <f>COUNTIFS(I.1!$AF$6:$AF$446,I.2!AA236)</f>
        <v>0</v>
      </c>
      <c r="AC236" s="86">
        <f t="shared" si="29"/>
        <v>20</v>
      </c>
      <c r="AD236" s="86"/>
      <c r="AE236" s="86">
        <f>COUNTIFS(I.1!$AG$6:$AG$446,I.2!AA236)</f>
        <v>0</v>
      </c>
      <c r="AF236" s="86">
        <f t="shared" si="30"/>
        <v>7</v>
      </c>
      <c r="AG236" s="86"/>
      <c r="AH236" s="86">
        <f>COUNTIFS(I.1!$AH$6:$AH$446,I.2!AA236)</f>
        <v>0</v>
      </c>
      <c r="AI236" s="86">
        <f t="shared" si="31"/>
        <v>0</v>
      </c>
      <c r="AJ236" s="86"/>
      <c r="AK236" s="86">
        <f t="shared" si="25"/>
        <v>20</v>
      </c>
      <c r="AL236" s="113">
        <v>0</v>
      </c>
    </row>
    <row r="237" spans="2:38" x14ac:dyDescent="0.25">
      <c r="B237" s="82">
        <v>42967</v>
      </c>
      <c r="C237" s="86">
        <f>COUNTIFS(I.1!$J$6:$J$446,I.2!B237)</f>
        <v>0</v>
      </c>
      <c r="D237" s="86">
        <f t="shared" si="26"/>
        <v>73</v>
      </c>
      <c r="F237" s="86">
        <f>COUNTIFS(I.1!$K$6:$K$446,I.2!B237)</f>
        <v>0</v>
      </c>
      <c r="G237" s="86">
        <f t="shared" si="27"/>
        <v>57</v>
      </c>
      <c r="I237" s="86">
        <f>COUNTIFS(I.1!$L$6:$L$446,I.2!B237)</f>
        <v>0</v>
      </c>
      <c r="J237" s="86">
        <f t="shared" si="28"/>
        <v>27</v>
      </c>
      <c r="L237" s="86">
        <f t="shared" si="24"/>
        <v>46</v>
      </c>
      <c r="AA237" s="82">
        <v>42967</v>
      </c>
      <c r="AB237" s="86">
        <f>COUNTIFS(I.1!$AF$6:$AF$446,I.2!AA237)</f>
        <v>0</v>
      </c>
      <c r="AC237" s="86">
        <f t="shared" si="29"/>
        <v>20</v>
      </c>
      <c r="AD237" s="86"/>
      <c r="AE237" s="86">
        <f>COUNTIFS(I.1!$AG$6:$AG$446,I.2!AA237)</f>
        <v>0</v>
      </c>
      <c r="AF237" s="86">
        <f t="shared" si="30"/>
        <v>7</v>
      </c>
      <c r="AG237" s="86"/>
      <c r="AH237" s="86">
        <f>COUNTIFS(I.1!$AH$6:$AH$446,I.2!AA237)</f>
        <v>0</v>
      </c>
      <c r="AI237" s="86">
        <f t="shared" si="31"/>
        <v>0</v>
      </c>
      <c r="AJ237" s="86"/>
      <c r="AK237" s="86">
        <f t="shared" si="25"/>
        <v>20</v>
      </c>
      <c r="AL237" s="113">
        <v>0</v>
      </c>
    </row>
    <row r="238" spans="2:38" x14ac:dyDescent="0.25">
      <c r="B238" s="82">
        <v>42968</v>
      </c>
      <c r="C238" s="86">
        <f>COUNTIFS(I.1!$J$6:$J$446,I.2!B238)</f>
        <v>0</v>
      </c>
      <c r="D238" s="86">
        <f t="shared" si="26"/>
        <v>73</v>
      </c>
      <c r="F238" s="86">
        <f>COUNTIFS(I.1!$K$6:$K$446,I.2!B238)</f>
        <v>0</v>
      </c>
      <c r="G238" s="86">
        <f t="shared" si="27"/>
        <v>57</v>
      </c>
      <c r="I238" s="86">
        <f>COUNTIFS(I.1!$L$6:$L$446,I.2!B238)</f>
        <v>0</v>
      </c>
      <c r="J238" s="86">
        <f t="shared" si="28"/>
        <v>27</v>
      </c>
      <c r="L238" s="86">
        <f t="shared" si="24"/>
        <v>46</v>
      </c>
      <c r="AA238" s="82">
        <v>42968</v>
      </c>
      <c r="AB238" s="86">
        <f>COUNTIFS(I.1!$AF$6:$AF$446,I.2!AA238)</f>
        <v>0</v>
      </c>
      <c r="AC238" s="86">
        <f t="shared" si="29"/>
        <v>20</v>
      </c>
      <c r="AD238" s="86"/>
      <c r="AE238" s="86">
        <f>COUNTIFS(I.1!$AG$6:$AG$446,I.2!AA238)</f>
        <v>0</v>
      </c>
      <c r="AF238" s="86">
        <f t="shared" si="30"/>
        <v>7</v>
      </c>
      <c r="AG238" s="86"/>
      <c r="AH238" s="86">
        <f>COUNTIFS(I.1!$AH$6:$AH$446,I.2!AA238)</f>
        <v>0</v>
      </c>
      <c r="AI238" s="86">
        <f t="shared" si="31"/>
        <v>0</v>
      </c>
      <c r="AJ238" s="86"/>
      <c r="AK238" s="86">
        <f t="shared" si="25"/>
        <v>20</v>
      </c>
      <c r="AL238" s="113">
        <v>0</v>
      </c>
    </row>
    <row r="239" spans="2:38" x14ac:dyDescent="0.25">
      <c r="B239" s="82">
        <v>42969</v>
      </c>
      <c r="C239" s="86">
        <f>COUNTIFS(I.1!$J$6:$J$446,I.2!B239)</f>
        <v>0</v>
      </c>
      <c r="D239" s="86">
        <f t="shared" si="26"/>
        <v>73</v>
      </c>
      <c r="F239" s="86">
        <f>COUNTIFS(I.1!$K$6:$K$446,I.2!B239)</f>
        <v>1</v>
      </c>
      <c r="G239" s="86">
        <f t="shared" si="27"/>
        <v>58</v>
      </c>
      <c r="I239" s="86">
        <f>COUNTIFS(I.1!$L$6:$L$446,I.2!B239)</f>
        <v>0</v>
      </c>
      <c r="J239" s="86">
        <f t="shared" si="28"/>
        <v>27</v>
      </c>
      <c r="L239" s="86">
        <f t="shared" si="24"/>
        <v>46</v>
      </c>
      <c r="AA239" s="82">
        <v>42969</v>
      </c>
      <c r="AB239" s="86">
        <f>COUNTIFS(I.1!$AF$6:$AF$446,I.2!AA239)</f>
        <v>0</v>
      </c>
      <c r="AC239" s="86">
        <f t="shared" si="29"/>
        <v>20</v>
      </c>
      <c r="AD239" s="86"/>
      <c r="AE239" s="86">
        <f>COUNTIFS(I.1!$AG$6:$AG$446,I.2!AA239)</f>
        <v>1</v>
      </c>
      <c r="AF239" s="86">
        <f t="shared" si="30"/>
        <v>8</v>
      </c>
      <c r="AG239" s="86"/>
      <c r="AH239" s="86">
        <f>COUNTIFS(I.1!$AH$6:$AH$446,I.2!AA239)</f>
        <v>0</v>
      </c>
      <c r="AI239" s="86">
        <f t="shared" si="31"/>
        <v>0</v>
      </c>
      <c r="AJ239" s="86"/>
      <c r="AK239" s="86">
        <f t="shared" si="25"/>
        <v>20</v>
      </c>
      <c r="AL239" s="113">
        <v>0</v>
      </c>
    </row>
    <row r="240" spans="2:38" x14ac:dyDescent="0.25">
      <c r="B240" s="82">
        <v>42970</v>
      </c>
      <c r="C240" s="86">
        <f>COUNTIFS(I.1!$J$6:$J$446,I.2!B240)</f>
        <v>0</v>
      </c>
      <c r="D240" s="86">
        <f t="shared" si="26"/>
        <v>73</v>
      </c>
      <c r="F240" s="86">
        <f>COUNTIFS(I.1!$K$6:$K$446,I.2!B240)</f>
        <v>0</v>
      </c>
      <c r="G240" s="86">
        <f t="shared" si="27"/>
        <v>58</v>
      </c>
      <c r="I240" s="86">
        <f>COUNTIFS(I.1!$L$6:$L$446,I.2!B240)</f>
        <v>0</v>
      </c>
      <c r="J240" s="86">
        <f t="shared" si="28"/>
        <v>27</v>
      </c>
      <c r="L240" s="86">
        <f t="shared" si="24"/>
        <v>46</v>
      </c>
      <c r="AA240" s="82">
        <v>42970</v>
      </c>
      <c r="AB240" s="86">
        <f>COUNTIFS(I.1!$AF$6:$AF$446,I.2!AA240)</f>
        <v>0</v>
      </c>
      <c r="AC240" s="86">
        <f t="shared" si="29"/>
        <v>20</v>
      </c>
      <c r="AD240" s="86"/>
      <c r="AE240" s="86">
        <f>COUNTIFS(I.1!$AG$6:$AG$446,I.2!AA240)</f>
        <v>0</v>
      </c>
      <c r="AF240" s="86">
        <f t="shared" si="30"/>
        <v>8</v>
      </c>
      <c r="AG240" s="86"/>
      <c r="AH240" s="86">
        <f>COUNTIFS(I.1!$AH$6:$AH$446,I.2!AA240)</f>
        <v>0</v>
      </c>
      <c r="AI240" s="86">
        <f t="shared" si="31"/>
        <v>0</v>
      </c>
      <c r="AJ240" s="86"/>
      <c r="AK240" s="86">
        <f t="shared" si="25"/>
        <v>20</v>
      </c>
      <c r="AL240" s="113">
        <v>0</v>
      </c>
    </row>
    <row r="241" spans="2:38" x14ac:dyDescent="0.25">
      <c r="B241" s="82">
        <v>42971</v>
      </c>
      <c r="C241" s="86">
        <f>COUNTIFS(I.1!$J$6:$J$446,I.2!B241)</f>
        <v>0</v>
      </c>
      <c r="D241" s="86">
        <f t="shared" si="26"/>
        <v>73</v>
      </c>
      <c r="F241" s="86">
        <f>COUNTIFS(I.1!$K$6:$K$446,I.2!B241)</f>
        <v>0</v>
      </c>
      <c r="G241" s="86">
        <f t="shared" si="27"/>
        <v>58</v>
      </c>
      <c r="I241" s="86">
        <f>COUNTIFS(I.1!$L$6:$L$446,I.2!B241)</f>
        <v>0</v>
      </c>
      <c r="J241" s="86">
        <f t="shared" si="28"/>
        <v>27</v>
      </c>
      <c r="L241" s="86">
        <f t="shared" si="24"/>
        <v>46</v>
      </c>
      <c r="AA241" s="82">
        <v>42971</v>
      </c>
      <c r="AB241" s="86">
        <f>COUNTIFS(I.1!$AF$6:$AF$446,I.2!AA241)</f>
        <v>0</v>
      </c>
      <c r="AC241" s="86">
        <f t="shared" si="29"/>
        <v>20</v>
      </c>
      <c r="AD241" s="86"/>
      <c r="AE241" s="86">
        <f>COUNTIFS(I.1!$AG$6:$AG$446,I.2!AA241)</f>
        <v>0</v>
      </c>
      <c r="AF241" s="86">
        <f t="shared" si="30"/>
        <v>8</v>
      </c>
      <c r="AG241" s="86"/>
      <c r="AH241" s="86">
        <f>COUNTIFS(I.1!$AH$6:$AH$446,I.2!AA241)</f>
        <v>0</v>
      </c>
      <c r="AI241" s="86">
        <f t="shared" si="31"/>
        <v>0</v>
      </c>
      <c r="AJ241" s="86"/>
      <c r="AK241" s="86">
        <f t="shared" si="25"/>
        <v>20</v>
      </c>
      <c r="AL241" s="113">
        <v>0</v>
      </c>
    </row>
    <row r="242" spans="2:38" x14ac:dyDescent="0.25">
      <c r="B242" s="82">
        <v>42972</v>
      </c>
      <c r="C242" s="86">
        <f>COUNTIFS(I.1!$J$6:$J$446,I.2!B242)</f>
        <v>0</v>
      </c>
      <c r="D242" s="86">
        <f t="shared" si="26"/>
        <v>73</v>
      </c>
      <c r="F242" s="86">
        <f>COUNTIFS(I.1!$K$6:$K$446,I.2!B242)</f>
        <v>1</v>
      </c>
      <c r="G242" s="86">
        <f t="shared" si="27"/>
        <v>59</v>
      </c>
      <c r="I242" s="86">
        <f>COUNTIFS(I.1!$L$6:$L$446,I.2!B242)</f>
        <v>0</v>
      </c>
      <c r="J242" s="86">
        <f t="shared" si="28"/>
        <v>27</v>
      </c>
      <c r="L242" s="86">
        <f t="shared" si="24"/>
        <v>46</v>
      </c>
      <c r="AA242" s="82">
        <v>42972</v>
      </c>
      <c r="AB242" s="86">
        <f>COUNTIFS(I.1!$AF$6:$AF$446,I.2!AA242)</f>
        <v>0</v>
      </c>
      <c r="AC242" s="86">
        <f t="shared" si="29"/>
        <v>20</v>
      </c>
      <c r="AD242" s="86"/>
      <c r="AE242" s="86">
        <f>COUNTIFS(I.1!$AG$6:$AG$446,I.2!AA242)</f>
        <v>1</v>
      </c>
      <c r="AF242" s="86">
        <f t="shared" si="30"/>
        <v>9</v>
      </c>
      <c r="AG242" s="86"/>
      <c r="AH242" s="86">
        <f>COUNTIFS(I.1!$AH$6:$AH$446,I.2!AA242)</f>
        <v>0</v>
      </c>
      <c r="AI242" s="86">
        <f t="shared" si="31"/>
        <v>0</v>
      </c>
      <c r="AJ242" s="86"/>
      <c r="AK242" s="86">
        <f t="shared" si="25"/>
        <v>20</v>
      </c>
      <c r="AL242" s="113">
        <v>0</v>
      </c>
    </row>
    <row r="243" spans="2:38" x14ac:dyDescent="0.25">
      <c r="B243" s="82">
        <v>42973</v>
      </c>
      <c r="C243" s="86">
        <f>COUNTIFS(I.1!$J$6:$J$446,I.2!B243)</f>
        <v>0</v>
      </c>
      <c r="D243" s="86">
        <f t="shared" si="26"/>
        <v>73</v>
      </c>
      <c r="F243" s="86">
        <f>COUNTIFS(I.1!$K$6:$K$446,I.2!B243)</f>
        <v>0</v>
      </c>
      <c r="G243" s="86">
        <f t="shared" si="27"/>
        <v>59</v>
      </c>
      <c r="I243" s="86">
        <f>COUNTIFS(I.1!$L$6:$L$446,I.2!B243)</f>
        <v>0</v>
      </c>
      <c r="J243" s="86">
        <f t="shared" si="28"/>
        <v>27</v>
      </c>
      <c r="L243" s="86">
        <f t="shared" si="24"/>
        <v>46</v>
      </c>
      <c r="AA243" s="82">
        <v>42973</v>
      </c>
      <c r="AB243" s="86">
        <f>COUNTIFS(I.1!$AF$6:$AF$446,I.2!AA243)</f>
        <v>0</v>
      </c>
      <c r="AC243" s="86">
        <f t="shared" si="29"/>
        <v>20</v>
      </c>
      <c r="AD243" s="86"/>
      <c r="AE243" s="86">
        <f>COUNTIFS(I.1!$AG$6:$AG$446,I.2!AA243)</f>
        <v>0</v>
      </c>
      <c r="AF243" s="86">
        <f t="shared" si="30"/>
        <v>9</v>
      </c>
      <c r="AG243" s="86"/>
      <c r="AH243" s="86">
        <f>COUNTIFS(I.1!$AH$6:$AH$446,I.2!AA243)</f>
        <v>0</v>
      </c>
      <c r="AI243" s="86">
        <f t="shared" si="31"/>
        <v>0</v>
      </c>
      <c r="AJ243" s="86"/>
      <c r="AK243" s="86">
        <f t="shared" si="25"/>
        <v>20</v>
      </c>
      <c r="AL243" s="113">
        <v>0</v>
      </c>
    </row>
    <row r="244" spans="2:38" x14ac:dyDescent="0.25">
      <c r="B244" s="82">
        <v>42974</v>
      </c>
      <c r="C244" s="86">
        <f>COUNTIFS(I.1!$J$6:$J$446,I.2!B244)</f>
        <v>0</v>
      </c>
      <c r="D244" s="86">
        <f t="shared" si="26"/>
        <v>73</v>
      </c>
      <c r="F244" s="86">
        <f>COUNTIFS(I.1!$K$6:$K$446,I.2!B244)</f>
        <v>0</v>
      </c>
      <c r="G244" s="86">
        <f t="shared" si="27"/>
        <v>59</v>
      </c>
      <c r="I244" s="86">
        <f>COUNTIFS(I.1!$L$6:$L$446,I.2!B244)</f>
        <v>0</v>
      </c>
      <c r="J244" s="86">
        <f t="shared" si="28"/>
        <v>27</v>
      </c>
      <c r="L244" s="86">
        <f t="shared" si="24"/>
        <v>46</v>
      </c>
      <c r="AA244" s="82">
        <v>42974</v>
      </c>
      <c r="AB244" s="86">
        <f>COUNTIFS(I.1!$AF$6:$AF$446,I.2!AA244)</f>
        <v>0</v>
      </c>
      <c r="AC244" s="86">
        <f t="shared" si="29"/>
        <v>20</v>
      </c>
      <c r="AD244" s="86"/>
      <c r="AE244" s="86">
        <f>COUNTIFS(I.1!$AG$6:$AG$446,I.2!AA244)</f>
        <v>0</v>
      </c>
      <c r="AF244" s="86">
        <f t="shared" si="30"/>
        <v>9</v>
      </c>
      <c r="AG244" s="86"/>
      <c r="AH244" s="86">
        <f>COUNTIFS(I.1!$AH$6:$AH$446,I.2!AA244)</f>
        <v>0</v>
      </c>
      <c r="AI244" s="86">
        <f t="shared" si="31"/>
        <v>0</v>
      </c>
      <c r="AJ244" s="86"/>
      <c r="AK244" s="86">
        <f t="shared" si="25"/>
        <v>20</v>
      </c>
      <c r="AL244" s="113">
        <v>0</v>
      </c>
    </row>
    <row r="245" spans="2:38" x14ac:dyDescent="0.25">
      <c r="B245" s="82">
        <v>42975</v>
      </c>
      <c r="C245" s="86">
        <f>COUNTIFS(I.1!$J$6:$J$446,I.2!B245)</f>
        <v>0</v>
      </c>
      <c r="D245" s="86">
        <f t="shared" si="26"/>
        <v>73</v>
      </c>
      <c r="F245" s="86">
        <f>COUNTIFS(I.1!$K$6:$K$446,I.2!B245)</f>
        <v>0</v>
      </c>
      <c r="G245" s="86">
        <f t="shared" si="27"/>
        <v>59</v>
      </c>
      <c r="I245" s="86">
        <f>COUNTIFS(I.1!$L$6:$L$446,I.2!B245)</f>
        <v>0</v>
      </c>
      <c r="J245" s="86">
        <f t="shared" si="28"/>
        <v>27</v>
      </c>
      <c r="L245" s="86">
        <f t="shared" si="24"/>
        <v>46</v>
      </c>
      <c r="AA245" s="82">
        <v>42975</v>
      </c>
      <c r="AB245" s="86">
        <f>COUNTIFS(I.1!$AF$6:$AF$446,I.2!AA245)</f>
        <v>0</v>
      </c>
      <c r="AC245" s="86">
        <f t="shared" si="29"/>
        <v>20</v>
      </c>
      <c r="AD245" s="86"/>
      <c r="AE245" s="86">
        <f>COUNTIFS(I.1!$AG$6:$AG$446,I.2!AA245)</f>
        <v>0</v>
      </c>
      <c r="AF245" s="86">
        <f t="shared" si="30"/>
        <v>9</v>
      </c>
      <c r="AG245" s="86"/>
      <c r="AH245" s="86">
        <f>COUNTIFS(I.1!$AH$6:$AH$446,I.2!AA245)</f>
        <v>0</v>
      </c>
      <c r="AI245" s="86">
        <f t="shared" si="31"/>
        <v>0</v>
      </c>
      <c r="AJ245" s="86"/>
      <c r="AK245" s="86">
        <f t="shared" si="25"/>
        <v>20</v>
      </c>
      <c r="AL245" s="113">
        <v>0</v>
      </c>
    </row>
    <row r="246" spans="2:38" x14ac:dyDescent="0.25">
      <c r="B246" s="82">
        <v>42976</v>
      </c>
      <c r="C246" s="86">
        <f>COUNTIFS(I.1!$J$6:$J$446,I.2!B246)</f>
        <v>0</v>
      </c>
      <c r="D246" s="86">
        <f t="shared" si="26"/>
        <v>73</v>
      </c>
      <c r="F246" s="86">
        <f>COUNTIFS(I.1!$K$6:$K$446,I.2!B246)</f>
        <v>0</v>
      </c>
      <c r="G246" s="86">
        <f t="shared" si="27"/>
        <v>59</v>
      </c>
      <c r="I246" s="86">
        <f>COUNTIFS(I.1!$L$6:$L$446,I.2!B246)</f>
        <v>0</v>
      </c>
      <c r="J246" s="86">
        <f t="shared" si="28"/>
        <v>27</v>
      </c>
      <c r="L246" s="86">
        <f t="shared" si="24"/>
        <v>46</v>
      </c>
      <c r="AA246" s="82">
        <v>42976</v>
      </c>
      <c r="AB246" s="86">
        <f>COUNTIFS(I.1!$AF$6:$AF$446,I.2!AA246)</f>
        <v>0</v>
      </c>
      <c r="AC246" s="86">
        <f t="shared" si="29"/>
        <v>20</v>
      </c>
      <c r="AD246" s="86"/>
      <c r="AE246" s="86">
        <f>COUNTIFS(I.1!$AG$6:$AG$446,I.2!AA246)</f>
        <v>0</v>
      </c>
      <c r="AF246" s="86">
        <f t="shared" si="30"/>
        <v>9</v>
      </c>
      <c r="AG246" s="86"/>
      <c r="AH246" s="86">
        <f>COUNTIFS(I.1!$AH$6:$AH$446,I.2!AA246)</f>
        <v>0</v>
      </c>
      <c r="AI246" s="86">
        <f t="shared" si="31"/>
        <v>0</v>
      </c>
      <c r="AJ246" s="86"/>
      <c r="AK246" s="86">
        <f t="shared" si="25"/>
        <v>20</v>
      </c>
      <c r="AL246" s="113">
        <v>0</v>
      </c>
    </row>
    <row r="247" spans="2:38" x14ac:dyDescent="0.25">
      <c r="B247" s="82">
        <v>42977</v>
      </c>
      <c r="C247" s="86">
        <f>COUNTIFS(I.1!$J$6:$J$446,I.2!B247)</f>
        <v>0</v>
      </c>
      <c r="D247" s="86">
        <f t="shared" si="26"/>
        <v>73</v>
      </c>
      <c r="F247" s="86">
        <f>COUNTIFS(I.1!$K$6:$K$446,I.2!B247)</f>
        <v>0</v>
      </c>
      <c r="G247" s="86">
        <f t="shared" si="27"/>
        <v>59</v>
      </c>
      <c r="I247" s="86">
        <f>COUNTIFS(I.1!$L$6:$L$446,I.2!B247)</f>
        <v>0</v>
      </c>
      <c r="J247" s="86">
        <f t="shared" si="28"/>
        <v>27</v>
      </c>
      <c r="L247" s="86">
        <f t="shared" si="24"/>
        <v>46</v>
      </c>
      <c r="AA247" s="82">
        <v>42977</v>
      </c>
      <c r="AB247" s="86">
        <f>COUNTIFS(I.1!$AF$6:$AF$446,I.2!AA247)</f>
        <v>0</v>
      </c>
      <c r="AC247" s="86">
        <f t="shared" si="29"/>
        <v>20</v>
      </c>
      <c r="AD247" s="86"/>
      <c r="AE247" s="86">
        <f>COUNTIFS(I.1!$AG$6:$AG$446,I.2!AA247)</f>
        <v>0</v>
      </c>
      <c r="AF247" s="86">
        <f t="shared" si="30"/>
        <v>9</v>
      </c>
      <c r="AG247" s="86"/>
      <c r="AH247" s="86">
        <f>COUNTIFS(I.1!$AH$6:$AH$446,I.2!AA247)</f>
        <v>0</v>
      </c>
      <c r="AI247" s="86">
        <f t="shared" si="31"/>
        <v>0</v>
      </c>
      <c r="AJ247" s="86"/>
      <c r="AK247" s="86">
        <f t="shared" si="25"/>
        <v>20</v>
      </c>
      <c r="AL247" s="113">
        <v>0</v>
      </c>
    </row>
    <row r="248" spans="2:38" x14ac:dyDescent="0.25">
      <c r="B248" s="82">
        <v>42978</v>
      </c>
      <c r="C248" s="86">
        <f>COUNTIFS(I.1!$J$6:$J$446,I.2!B248)</f>
        <v>0</v>
      </c>
      <c r="D248" s="86">
        <f t="shared" si="26"/>
        <v>73</v>
      </c>
      <c r="F248" s="86">
        <f>COUNTIFS(I.1!$K$6:$K$446,I.2!B248)</f>
        <v>0</v>
      </c>
      <c r="G248" s="86">
        <f t="shared" si="27"/>
        <v>59</v>
      </c>
      <c r="I248" s="86">
        <f>COUNTIFS(I.1!$L$6:$L$446,I.2!B248)</f>
        <v>0</v>
      </c>
      <c r="J248" s="86">
        <f t="shared" si="28"/>
        <v>27</v>
      </c>
      <c r="L248" s="86">
        <f t="shared" si="24"/>
        <v>46</v>
      </c>
      <c r="AA248" s="82">
        <v>42978</v>
      </c>
      <c r="AB248" s="86">
        <f>COUNTIFS(I.1!$AF$6:$AF$446,I.2!AA248)</f>
        <v>0</v>
      </c>
      <c r="AC248" s="86">
        <f t="shared" si="29"/>
        <v>20</v>
      </c>
      <c r="AD248" s="86"/>
      <c r="AE248" s="86">
        <f>COUNTIFS(I.1!$AG$6:$AG$446,I.2!AA248)</f>
        <v>0</v>
      </c>
      <c r="AF248" s="86">
        <f t="shared" si="30"/>
        <v>9</v>
      </c>
      <c r="AG248" s="86"/>
      <c r="AH248" s="86">
        <f>COUNTIFS(I.1!$AH$6:$AH$446,I.2!AA248)</f>
        <v>0</v>
      </c>
      <c r="AI248" s="86">
        <f t="shared" si="31"/>
        <v>0</v>
      </c>
      <c r="AJ248" s="86"/>
      <c r="AK248" s="86">
        <f t="shared" si="25"/>
        <v>20</v>
      </c>
      <c r="AL248" s="113">
        <v>0</v>
      </c>
    </row>
    <row r="249" spans="2:38" x14ac:dyDescent="0.25">
      <c r="B249" s="82">
        <v>42979</v>
      </c>
      <c r="C249" s="86">
        <f>COUNTIFS(I.1!$J$6:$J$446,I.2!B249)</f>
        <v>1</v>
      </c>
      <c r="D249" s="86">
        <f t="shared" si="26"/>
        <v>74</v>
      </c>
      <c r="F249" s="86">
        <f>COUNTIFS(I.1!$K$6:$K$446,I.2!B249)</f>
        <v>0</v>
      </c>
      <c r="G249" s="86">
        <f t="shared" si="27"/>
        <v>59</v>
      </c>
      <c r="I249" s="86">
        <f>COUNTIFS(I.1!$L$6:$L$446,I.2!B249)</f>
        <v>0</v>
      </c>
      <c r="J249" s="86">
        <f t="shared" si="28"/>
        <v>27</v>
      </c>
      <c r="L249" s="86">
        <f t="shared" si="24"/>
        <v>47</v>
      </c>
      <c r="AA249" s="82">
        <v>42979</v>
      </c>
      <c r="AB249" s="86">
        <f>COUNTIFS(I.1!$AF$6:$AF$446,I.2!AA249)</f>
        <v>1</v>
      </c>
      <c r="AC249" s="86">
        <f t="shared" si="29"/>
        <v>21</v>
      </c>
      <c r="AD249" s="86"/>
      <c r="AE249" s="86">
        <f>COUNTIFS(I.1!$AG$6:$AG$446,I.2!AA249)</f>
        <v>0</v>
      </c>
      <c r="AF249" s="86">
        <f t="shared" si="30"/>
        <v>9</v>
      </c>
      <c r="AG249" s="86"/>
      <c r="AH249" s="86">
        <f>COUNTIFS(I.1!$AH$6:$AH$446,I.2!AA249)</f>
        <v>0</v>
      </c>
      <c r="AI249" s="86">
        <f t="shared" si="31"/>
        <v>0</v>
      </c>
      <c r="AJ249" s="86"/>
      <c r="AK249" s="86">
        <f t="shared" si="25"/>
        <v>21</v>
      </c>
      <c r="AL249" s="113">
        <v>0</v>
      </c>
    </row>
    <row r="250" spans="2:38" x14ac:dyDescent="0.25">
      <c r="B250" s="82">
        <v>42980</v>
      </c>
      <c r="C250" s="86">
        <f>COUNTIFS(I.1!$J$6:$J$446,I.2!B250)</f>
        <v>0</v>
      </c>
      <c r="D250" s="86">
        <f t="shared" si="26"/>
        <v>74</v>
      </c>
      <c r="F250" s="86">
        <f>COUNTIFS(I.1!$K$6:$K$446,I.2!B250)</f>
        <v>0</v>
      </c>
      <c r="G250" s="86">
        <f t="shared" si="27"/>
        <v>59</v>
      </c>
      <c r="I250" s="86">
        <f>COUNTIFS(I.1!$L$6:$L$446,I.2!B250)</f>
        <v>0</v>
      </c>
      <c r="J250" s="86">
        <f t="shared" si="28"/>
        <v>27</v>
      </c>
      <c r="L250" s="86">
        <f t="shared" si="24"/>
        <v>47</v>
      </c>
      <c r="AA250" s="82">
        <v>42980</v>
      </c>
      <c r="AB250" s="86">
        <f>COUNTIFS(I.1!$AF$6:$AF$446,I.2!AA250)</f>
        <v>0</v>
      </c>
      <c r="AC250" s="86">
        <f t="shared" si="29"/>
        <v>21</v>
      </c>
      <c r="AD250" s="86"/>
      <c r="AE250" s="86">
        <f>COUNTIFS(I.1!$AG$6:$AG$446,I.2!AA250)</f>
        <v>0</v>
      </c>
      <c r="AF250" s="86">
        <f t="shared" si="30"/>
        <v>9</v>
      </c>
      <c r="AG250" s="86"/>
      <c r="AH250" s="86">
        <f>COUNTIFS(I.1!$AH$6:$AH$446,I.2!AA250)</f>
        <v>0</v>
      </c>
      <c r="AI250" s="86">
        <f t="shared" si="31"/>
        <v>0</v>
      </c>
      <c r="AJ250" s="86"/>
      <c r="AK250" s="86">
        <f t="shared" si="25"/>
        <v>21</v>
      </c>
      <c r="AL250" s="113">
        <v>0</v>
      </c>
    </row>
    <row r="251" spans="2:38" x14ac:dyDescent="0.25">
      <c r="B251" s="82">
        <v>42981</v>
      </c>
      <c r="C251" s="86">
        <f>COUNTIFS(I.1!$J$6:$J$446,I.2!B251)</f>
        <v>0</v>
      </c>
      <c r="D251" s="86">
        <f t="shared" si="26"/>
        <v>74</v>
      </c>
      <c r="F251" s="86">
        <f>COUNTIFS(I.1!$K$6:$K$446,I.2!B251)</f>
        <v>0</v>
      </c>
      <c r="G251" s="86">
        <f t="shared" si="27"/>
        <v>59</v>
      </c>
      <c r="I251" s="86">
        <f>COUNTIFS(I.1!$L$6:$L$446,I.2!B251)</f>
        <v>0</v>
      </c>
      <c r="J251" s="86">
        <f t="shared" si="28"/>
        <v>27</v>
      </c>
      <c r="L251" s="86">
        <f t="shared" si="24"/>
        <v>47</v>
      </c>
      <c r="AA251" s="82">
        <v>42981</v>
      </c>
      <c r="AB251" s="86">
        <f>COUNTIFS(I.1!$AF$6:$AF$446,I.2!AA251)</f>
        <v>0</v>
      </c>
      <c r="AC251" s="86">
        <f t="shared" si="29"/>
        <v>21</v>
      </c>
      <c r="AD251" s="86"/>
      <c r="AE251" s="86">
        <f>COUNTIFS(I.1!$AG$6:$AG$446,I.2!AA251)</f>
        <v>0</v>
      </c>
      <c r="AF251" s="86">
        <f t="shared" si="30"/>
        <v>9</v>
      </c>
      <c r="AG251" s="86"/>
      <c r="AH251" s="86">
        <f>COUNTIFS(I.1!$AH$6:$AH$446,I.2!AA251)</f>
        <v>0</v>
      </c>
      <c r="AI251" s="86">
        <f t="shared" si="31"/>
        <v>0</v>
      </c>
      <c r="AJ251" s="86"/>
      <c r="AK251" s="86">
        <f t="shared" si="25"/>
        <v>21</v>
      </c>
      <c r="AL251" s="113">
        <v>0</v>
      </c>
    </row>
    <row r="252" spans="2:38" x14ac:dyDescent="0.25">
      <c r="B252" s="82">
        <v>42982</v>
      </c>
      <c r="C252" s="86">
        <f>COUNTIFS(I.1!$J$6:$J$446,I.2!B252)</f>
        <v>0</v>
      </c>
      <c r="D252" s="86">
        <f t="shared" si="26"/>
        <v>74</v>
      </c>
      <c r="F252" s="86">
        <f>COUNTIFS(I.1!$K$6:$K$446,I.2!B252)</f>
        <v>0</v>
      </c>
      <c r="G252" s="86">
        <f t="shared" si="27"/>
        <v>59</v>
      </c>
      <c r="I252" s="86">
        <f>COUNTIFS(I.1!$L$6:$L$446,I.2!B252)</f>
        <v>0</v>
      </c>
      <c r="J252" s="86">
        <f t="shared" si="28"/>
        <v>27</v>
      </c>
      <c r="L252" s="86">
        <f t="shared" si="24"/>
        <v>47</v>
      </c>
      <c r="AA252" s="82">
        <v>42982</v>
      </c>
      <c r="AB252" s="86">
        <f>COUNTIFS(I.1!$AF$6:$AF$446,I.2!AA252)</f>
        <v>0</v>
      </c>
      <c r="AC252" s="86">
        <f t="shared" si="29"/>
        <v>21</v>
      </c>
      <c r="AD252" s="86"/>
      <c r="AE252" s="86">
        <f>COUNTIFS(I.1!$AG$6:$AG$446,I.2!AA252)</f>
        <v>0</v>
      </c>
      <c r="AF252" s="86">
        <f t="shared" si="30"/>
        <v>9</v>
      </c>
      <c r="AG252" s="86"/>
      <c r="AH252" s="86">
        <f>COUNTIFS(I.1!$AH$6:$AH$446,I.2!AA252)</f>
        <v>0</v>
      </c>
      <c r="AI252" s="86">
        <f t="shared" si="31"/>
        <v>0</v>
      </c>
      <c r="AJ252" s="86"/>
      <c r="AK252" s="86">
        <f t="shared" si="25"/>
        <v>21</v>
      </c>
      <c r="AL252" s="113">
        <v>0</v>
      </c>
    </row>
    <row r="253" spans="2:38" x14ac:dyDescent="0.25">
      <c r="B253" s="82">
        <v>42983</v>
      </c>
      <c r="C253" s="86">
        <f>COUNTIFS(I.1!$J$6:$J$446,I.2!B253)</f>
        <v>0</v>
      </c>
      <c r="D253" s="86">
        <f t="shared" si="26"/>
        <v>74</v>
      </c>
      <c r="F253" s="86">
        <f>COUNTIFS(I.1!$K$6:$K$446,I.2!B253)</f>
        <v>0</v>
      </c>
      <c r="G253" s="86">
        <f t="shared" si="27"/>
        <v>59</v>
      </c>
      <c r="I253" s="86">
        <f>COUNTIFS(I.1!$L$6:$L$446,I.2!B253)</f>
        <v>0</v>
      </c>
      <c r="J253" s="86">
        <f t="shared" si="28"/>
        <v>27</v>
      </c>
      <c r="L253" s="86">
        <f t="shared" si="24"/>
        <v>47</v>
      </c>
      <c r="AA253" s="82">
        <v>42983</v>
      </c>
      <c r="AB253" s="86">
        <f>COUNTIFS(I.1!$AF$6:$AF$446,I.2!AA253)</f>
        <v>0</v>
      </c>
      <c r="AC253" s="86">
        <f t="shared" si="29"/>
        <v>21</v>
      </c>
      <c r="AD253" s="86"/>
      <c r="AE253" s="86">
        <f>COUNTIFS(I.1!$AG$6:$AG$446,I.2!AA253)</f>
        <v>0</v>
      </c>
      <c r="AF253" s="86">
        <f t="shared" si="30"/>
        <v>9</v>
      </c>
      <c r="AG253" s="86"/>
      <c r="AH253" s="86">
        <f>COUNTIFS(I.1!$AH$6:$AH$446,I.2!AA253)</f>
        <v>0</v>
      </c>
      <c r="AI253" s="86">
        <f t="shared" si="31"/>
        <v>0</v>
      </c>
      <c r="AJ253" s="86"/>
      <c r="AK253" s="86">
        <f t="shared" si="25"/>
        <v>21</v>
      </c>
      <c r="AL253" s="113">
        <v>0</v>
      </c>
    </row>
    <row r="254" spans="2:38" x14ac:dyDescent="0.25">
      <c r="B254" s="82">
        <v>42984</v>
      </c>
      <c r="C254" s="86">
        <f>COUNTIFS(I.1!$J$6:$J$446,I.2!B254)</f>
        <v>0</v>
      </c>
      <c r="D254" s="86">
        <f t="shared" si="26"/>
        <v>74</v>
      </c>
      <c r="F254" s="86">
        <f>COUNTIFS(I.1!$K$6:$K$446,I.2!B254)</f>
        <v>0</v>
      </c>
      <c r="G254" s="86">
        <f t="shared" si="27"/>
        <v>59</v>
      </c>
      <c r="I254" s="86">
        <f>COUNTIFS(I.1!$L$6:$L$446,I.2!B254)</f>
        <v>0</v>
      </c>
      <c r="J254" s="86">
        <f t="shared" si="28"/>
        <v>27</v>
      </c>
      <c r="L254" s="86">
        <f t="shared" si="24"/>
        <v>47</v>
      </c>
      <c r="AA254" s="82">
        <v>42984</v>
      </c>
      <c r="AB254" s="86">
        <f>COUNTIFS(I.1!$AF$6:$AF$446,I.2!AA254)</f>
        <v>0</v>
      </c>
      <c r="AC254" s="86">
        <f t="shared" si="29"/>
        <v>21</v>
      </c>
      <c r="AD254" s="86"/>
      <c r="AE254" s="86">
        <f>COUNTIFS(I.1!$AG$6:$AG$446,I.2!AA254)</f>
        <v>0</v>
      </c>
      <c r="AF254" s="86">
        <f t="shared" si="30"/>
        <v>9</v>
      </c>
      <c r="AG254" s="86"/>
      <c r="AH254" s="86">
        <f>COUNTIFS(I.1!$AH$6:$AH$446,I.2!AA254)</f>
        <v>0</v>
      </c>
      <c r="AI254" s="86">
        <f t="shared" si="31"/>
        <v>0</v>
      </c>
      <c r="AJ254" s="86"/>
      <c r="AK254" s="86">
        <f t="shared" si="25"/>
        <v>21</v>
      </c>
      <c r="AL254" s="113">
        <v>0</v>
      </c>
    </row>
    <row r="255" spans="2:38" x14ac:dyDescent="0.25">
      <c r="B255" s="82">
        <v>42985</v>
      </c>
      <c r="C255" s="86">
        <f>COUNTIFS(I.1!$J$6:$J$446,I.2!B255)</f>
        <v>0</v>
      </c>
      <c r="D255" s="86">
        <f t="shared" si="26"/>
        <v>74</v>
      </c>
      <c r="F255" s="86">
        <f>COUNTIFS(I.1!$K$6:$K$446,I.2!B255)</f>
        <v>0</v>
      </c>
      <c r="G255" s="86">
        <f t="shared" si="27"/>
        <v>59</v>
      </c>
      <c r="I255" s="86">
        <f>COUNTIFS(I.1!$L$6:$L$446,I.2!B255)</f>
        <v>0</v>
      </c>
      <c r="J255" s="86">
        <f t="shared" si="28"/>
        <v>27</v>
      </c>
      <c r="L255" s="86">
        <f t="shared" si="24"/>
        <v>47</v>
      </c>
      <c r="AA255" s="82">
        <v>42985</v>
      </c>
      <c r="AB255" s="86">
        <f>COUNTIFS(I.1!$AF$6:$AF$446,I.2!AA255)</f>
        <v>0</v>
      </c>
      <c r="AC255" s="86">
        <f t="shared" si="29"/>
        <v>21</v>
      </c>
      <c r="AD255" s="86"/>
      <c r="AE255" s="86">
        <f>COUNTIFS(I.1!$AG$6:$AG$446,I.2!AA255)</f>
        <v>0</v>
      </c>
      <c r="AF255" s="86">
        <f t="shared" si="30"/>
        <v>9</v>
      </c>
      <c r="AG255" s="86"/>
      <c r="AH255" s="86">
        <f>COUNTIFS(I.1!$AH$6:$AH$446,I.2!AA255)</f>
        <v>0</v>
      </c>
      <c r="AI255" s="86">
        <f t="shared" si="31"/>
        <v>0</v>
      </c>
      <c r="AJ255" s="86"/>
      <c r="AK255" s="86">
        <f t="shared" si="25"/>
        <v>21</v>
      </c>
      <c r="AL255" s="113">
        <v>0</v>
      </c>
    </row>
    <row r="256" spans="2:38" x14ac:dyDescent="0.25">
      <c r="B256" s="82">
        <v>42986</v>
      </c>
      <c r="C256" s="86">
        <f>COUNTIFS(I.1!$J$6:$J$446,I.2!B256)</f>
        <v>0</v>
      </c>
      <c r="D256" s="86">
        <f t="shared" si="26"/>
        <v>74</v>
      </c>
      <c r="F256" s="86">
        <f>COUNTIFS(I.1!$K$6:$K$446,I.2!B256)</f>
        <v>0</v>
      </c>
      <c r="G256" s="86">
        <f t="shared" si="27"/>
        <v>59</v>
      </c>
      <c r="I256" s="86">
        <f>COUNTIFS(I.1!$L$6:$L$446,I.2!B256)</f>
        <v>0</v>
      </c>
      <c r="J256" s="86">
        <f t="shared" si="28"/>
        <v>27</v>
      </c>
      <c r="L256" s="86">
        <f t="shared" si="24"/>
        <v>47</v>
      </c>
      <c r="AA256" s="82">
        <v>42986</v>
      </c>
      <c r="AB256" s="86">
        <f>COUNTIFS(I.1!$AF$6:$AF$446,I.2!AA256)</f>
        <v>0</v>
      </c>
      <c r="AC256" s="86">
        <f t="shared" si="29"/>
        <v>21</v>
      </c>
      <c r="AD256" s="86"/>
      <c r="AE256" s="86">
        <f>COUNTIFS(I.1!$AG$6:$AG$446,I.2!AA256)</f>
        <v>0</v>
      </c>
      <c r="AF256" s="86">
        <f t="shared" si="30"/>
        <v>9</v>
      </c>
      <c r="AG256" s="86"/>
      <c r="AH256" s="86">
        <f>COUNTIFS(I.1!$AH$6:$AH$446,I.2!AA256)</f>
        <v>0</v>
      </c>
      <c r="AI256" s="86">
        <f t="shared" si="31"/>
        <v>0</v>
      </c>
      <c r="AJ256" s="86"/>
      <c r="AK256" s="86">
        <f t="shared" si="25"/>
        <v>21</v>
      </c>
      <c r="AL256" s="113">
        <v>0</v>
      </c>
    </row>
    <row r="257" spans="2:38" x14ac:dyDescent="0.25">
      <c r="B257" s="82">
        <v>42987</v>
      </c>
      <c r="C257" s="86">
        <f>COUNTIFS(I.1!$J$6:$J$446,I.2!B257)</f>
        <v>0</v>
      </c>
      <c r="D257" s="86">
        <f t="shared" si="26"/>
        <v>74</v>
      </c>
      <c r="F257" s="86">
        <f>COUNTIFS(I.1!$K$6:$K$446,I.2!B257)</f>
        <v>0</v>
      </c>
      <c r="G257" s="86">
        <f t="shared" si="27"/>
        <v>59</v>
      </c>
      <c r="I257" s="86">
        <f>COUNTIFS(I.1!$L$6:$L$446,I.2!B257)</f>
        <v>0</v>
      </c>
      <c r="J257" s="86">
        <f t="shared" si="28"/>
        <v>27</v>
      </c>
      <c r="L257" s="86">
        <f t="shared" si="24"/>
        <v>47</v>
      </c>
      <c r="AA257" s="82">
        <v>42987</v>
      </c>
      <c r="AB257" s="86">
        <f>COUNTIFS(I.1!$AF$6:$AF$446,I.2!AA257)</f>
        <v>0</v>
      </c>
      <c r="AC257" s="86">
        <f t="shared" si="29"/>
        <v>21</v>
      </c>
      <c r="AD257" s="86"/>
      <c r="AE257" s="86">
        <f>COUNTIFS(I.1!$AG$6:$AG$446,I.2!AA257)</f>
        <v>0</v>
      </c>
      <c r="AF257" s="86">
        <f t="shared" si="30"/>
        <v>9</v>
      </c>
      <c r="AG257" s="86"/>
      <c r="AH257" s="86">
        <f>COUNTIFS(I.1!$AH$6:$AH$446,I.2!AA257)</f>
        <v>0</v>
      </c>
      <c r="AI257" s="86">
        <f t="shared" si="31"/>
        <v>0</v>
      </c>
      <c r="AJ257" s="86"/>
      <c r="AK257" s="86">
        <f t="shared" si="25"/>
        <v>21</v>
      </c>
      <c r="AL257" s="113">
        <v>0</v>
      </c>
    </row>
    <row r="258" spans="2:38" x14ac:dyDescent="0.25">
      <c r="B258" s="82">
        <v>42988</v>
      </c>
      <c r="C258" s="86">
        <f>COUNTIFS(I.1!$J$6:$J$446,I.2!B258)</f>
        <v>0</v>
      </c>
      <c r="D258" s="86">
        <f t="shared" si="26"/>
        <v>74</v>
      </c>
      <c r="F258" s="86">
        <f>COUNTIFS(I.1!$K$6:$K$446,I.2!B258)</f>
        <v>0</v>
      </c>
      <c r="G258" s="86">
        <f t="shared" si="27"/>
        <v>59</v>
      </c>
      <c r="I258" s="86">
        <f>COUNTIFS(I.1!$L$6:$L$446,I.2!B258)</f>
        <v>0</v>
      </c>
      <c r="J258" s="86">
        <f t="shared" si="28"/>
        <v>27</v>
      </c>
      <c r="L258" s="86">
        <f t="shared" si="24"/>
        <v>47</v>
      </c>
      <c r="AA258" s="82">
        <v>42988</v>
      </c>
      <c r="AB258" s="86">
        <f>COUNTIFS(I.1!$AF$6:$AF$446,I.2!AA258)</f>
        <v>0</v>
      </c>
      <c r="AC258" s="86">
        <f t="shared" si="29"/>
        <v>21</v>
      </c>
      <c r="AD258" s="86"/>
      <c r="AE258" s="86">
        <f>COUNTIFS(I.1!$AG$6:$AG$446,I.2!AA258)</f>
        <v>0</v>
      </c>
      <c r="AF258" s="86">
        <f t="shared" si="30"/>
        <v>9</v>
      </c>
      <c r="AG258" s="86"/>
      <c r="AH258" s="86">
        <f>COUNTIFS(I.1!$AH$6:$AH$446,I.2!AA258)</f>
        <v>0</v>
      </c>
      <c r="AI258" s="86">
        <f t="shared" si="31"/>
        <v>0</v>
      </c>
      <c r="AJ258" s="86"/>
      <c r="AK258" s="86">
        <f t="shared" si="25"/>
        <v>21</v>
      </c>
      <c r="AL258" s="113">
        <v>0</v>
      </c>
    </row>
    <row r="259" spans="2:38" x14ac:dyDescent="0.25">
      <c r="B259" s="82">
        <v>42989</v>
      </c>
      <c r="C259" s="86">
        <f>COUNTIFS(I.1!$J$6:$J$446,I.2!B259)</f>
        <v>0</v>
      </c>
      <c r="D259" s="86">
        <f t="shared" si="26"/>
        <v>74</v>
      </c>
      <c r="F259" s="86">
        <f>COUNTIFS(I.1!$K$6:$K$446,I.2!B259)</f>
        <v>0</v>
      </c>
      <c r="G259" s="86">
        <f t="shared" si="27"/>
        <v>59</v>
      </c>
      <c r="I259" s="86">
        <f>COUNTIFS(I.1!$L$6:$L$446,I.2!B259)</f>
        <v>0</v>
      </c>
      <c r="J259" s="86">
        <f t="shared" si="28"/>
        <v>27</v>
      </c>
      <c r="L259" s="86">
        <f t="shared" si="24"/>
        <v>47</v>
      </c>
      <c r="AA259" s="82">
        <v>42989</v>
      </c>
      <c r="AB259" s="86">
        <f>COUNTIFS(I.1!$AF$6:$AF$446,I.2!AA259)</f>
        <v>0</v>
      </c>
      <c r="AC259" s="86">
        <f t="shared" si="29"/>
        <v>21</v>
      </c>
      <c r="AD259" s="86"/>
      <c r="AE259" s="86">
        <f>COUNTIFS(I.1!$AG$6:$AG$446,I.2!AA259)</f>
        <v>0</v>
      </c>
      <c r="AF259" s="86">
        <f t="shared" si="30"/>
        <v>9</v>
      </c>
      <c r="AG259" s="86"/>
      <c r="AH259" s="86">
        <f>COUNTIFS(I.1!$AH$6:$AH$446,I.2!AA259)</f>
        <v>0</v>
      </c>
      <c r="AI259" s="86">
        <f t="shared" si="31"/>
        <v>0</v>
      </c>
      <c r="AJ259" s="86"/>
      <c r="AK259" s="86">
        <f t="shared" si="25"/>
        <v>21</v>
      </c>
      <c r="AL259" s="113">
        <v>0</v>
      </c>
    </row>
    <row r="260" spans="2:38" x14ac:dyDescent="0.25">
      <c r="B260" s="82">
        <v>42990</v>
      </c>
      <c r="C260" s="86">
        <f>COUNTIFS(I.1!$J$6:$J$446,I.2!B260)</f>
        <v>0</v>
      </c>
      <c r="D260" s="86">
        <f t="shared" si="26"/>
        <v>74</v>
      </c>
      <c r="F260" s="86">
        <f>COUNTIFS(I.1!$K$6:$K$446,I.2!B260)</f>
        <v>0</v>
      </c>
      <c r="G260" s="86">
        <f t="shared" si="27"/>
        <v>59</v>
      </c>
      <c r="I260" s="86">
        <f>COUNTIFS(I.1!$L$6:$L$446,I.2!B260)</f>
        <v>0</v>
      </c>
      <c r="J260" s="86">
        <f t="shared" si="28"/>
        <v>27</v>
      </c>
      <c r="L260" s="86">
        <f t="shared" si="24"/>
        <v>47</v>
      </c>
      <c r="AA260" s="82">
        <v>42990</v>
      </c>
      <c r="AB260" s="86">
        <f>COUNTIFS(I.1!$AF$6:$AF$446,I.2!AA260)</f>
        <v>0</v>
      </c>
      <c r="AC260" s="86">
        <f t="shared" si="29"/>
        <v>21</v>
      </c>
      <c r="AD260" s="86"/>
      <c r="AE260" s="86">
        <f>COUNTIFS(I.1!$AG$6:$AG$446,I.2!AA260)</f>
        <v>0</v>
      </c>
      <c r="AF260" s="86">
        <f t="shared" si="30"/>
        <v>9</v>
      </c>
      <c r="AG260" s="86"/>
      <c r="AH260" s="86">
        <f>COUNTIFS(I.1!$AH$6:$AH$446,I.2!AA260)</f>
        <v>0</v>
      </c>
      <c r="AI260" s="86">
        <f t="shared" si="31"/>
        <v>0</v>
      </c>
      <c r="AJ260" s="86"/>
      <c r="AK260" s="86">
        <f t="shared" si="25"/>
        <v>21</v>
      </c>
      <c r="AL260" s="113">
        <v>0</v>
      </c>
    </row>
    <row r="261" spans="2:38" x14ac:dyDescent="0.25">
      <c r="B261" s="82">
        <v>42991</v>
      </c>
      <c r="C261" s="86">
        <f>COUNTIFS(I.1!$J$6:$J$446,I.2!B261)</f>
        <v>0</v>
      </c>
      <c r="D261" s="86">
        <f t="shared" si="26"/>
        <v>74</v>
      </c>
      <c r="F261" s="86">
        <f>COUNTIFS(I.1!$K$6:$K$446,I.2!B261)</f>
        <v>0</v>
      </c>
      <c r="G261" s="86">
        <f t="shared" si="27"/>
        <v>59</v>
      </c>
      <c r="I261" s="86">
        <f>COUNTIFS(I.1!$L$6:$L$446,I.2!B261)</f>
        <v>0</v>
      </c>
      <c r="J261" s="86">
        <f t="shared" si="28"/>
        <v>27</v>
      </c>
      <c r="L261" s="86">
        <f t="shared" si="24"/>
        <v>47</v>
      </c>
      <c r="AA261" s="82">
        <v>42991</v>
      </c>
      <c r="AB261" s="86">
        <f>COUNTIFS(I.1!$AF$6:$AF$446,I.2!AA261)</f>
        <v>0</v>
      </c>
      <c r="AC261" s="86">
        <f t="shared" si="29"/>
        <v>21</v>
      </c>
      <c r="AD261" s="86"/>
      <c r="AE261" s="86">
        <f>COUNTIFS(I.1!$AG$6:$AG$446,I.2!AA261)</f>
        <v>0</v>
      </c>
      <c r="AF261" s="86">
        <f t="shared" si="30"/>
        <v>9</v>
      </c>
      <c r="AG261" s="86"/>
      <c r="AH261" s="86">
        <f>COUNTIFS(I.1!$AH$6:$AH$446,I.2!AA261)</f>
        <v>0</v>
      </c>
      <c r="AI261" s="86">
        <f t="shared" si="31"/>
        <v>0</v>
      </c>
      <c r="AJ261" s="86"/>
      <c r="AK261" s="86">
        <f t="shared" si="25"/>
        <v>21</v>
      </c>
      <c r="AL261" s="113">
        <v>0</v>
      </c>
    </row>
    <row r="262" spans="2:38" x14ac:dyDescent="0.25">
      <c r="B262" s="82">
        <v>42992</v>
      </c>
      <c r="C262" s="86">
        <f>COUNTIFS(I.1!$J$6:$J$446,I.2!B262)</f>
        <v>0</v>
      </c>
      <c r="D262" s="86">
        <f t="shared" si="26"/>
        <v>74</v>
      </c>
      <c r="F262" s="86">
        <f>COUNTIFS(I.1!$K$6:$K$446,I.2!B262)</f>
        <v>0</v>
      </c>
      <c r="G262" s="86">
        <f t="shared" si="27"/>
        <v>59</v>
      </c>
      <c r="I262" s="86">
        <f>COUNTIFS(I.1!$L$6:$L$446,I.2!B262)</f>
        <v>0</v>
      </c>
      <c r="J262" s="86">
        <f t="shared" si="28"/>
        <v>27</v>
      </c>
      <c r="L262" s="86">
        <f t="shared" si="24"/>
        <v>47</v>
      </c>
      <c r="AA262" s="82">
        <v>42992</v>
      </c>
      <c r="AB262" s="86">
        <f>COUNTIFS(I.1!$AF$6:$AF$446,I.2!AA262)</f>
        <v>0</v>
      </c>
      <c r="AC262" s="86">
        <f t="shared" si="29"/>
        <v>21</v>
      </c>
      <c r="AD262" s="86"/>
      <c r="AE262" s="86">
        <f>COUNTIFS(I.1!$AG$6:$AG$446,I.2!AA262)</f>
        <v>0</v>
      </c>
      <c r="AF262" s="86">
        <f t="shared" si="30"/>
        <v>9</v>
      </c>
      <c r="AG262" s="86"/>
      <c r="AH262" s="86">
        <f>COUNTIFS(I.1!$AH$6:$AH$446,I.2!AA262)</f>
        <v>0</v>
      </c>
      <c r="AI262" s="86">
        <f t="shared" si="31"/>
        <v>0</v>
      </c>
      <c r="AJ262" s="86"/>
      <c r="AK262" s="86">
        <f t="shared" si="25"/>
        <v>21</v>
      </c>
      <c r="AL262" s="113">
        <v>0</v>
      </c>
    </row>
    <row r="263" spans="2:38" x14ac:dyDescent="0.25">
      <c r="B263" s="82">
        <v>42993</v>
      </c>
      <c r="C263" s="86">
        <f>COUNTIFS(I.1!$J$6:$J$446,I.2!B263)</f>
        <v>0</v>
      </c>
      <c r="D263" s="86">
        <f t="shared" si="26"/>
        <v>74</v>
      </c>
      <c r="F263" s="86">
        <f>COUNTIFS(I.1!$K$6:$K$446,I.2!B263)</f>
        <v>0</v>
      </c>
      <c r="G263" s="86">
        <f t="shared" si="27"/>
        <v>59</v>
      </c>
      <c r="I263" s="86">
        <f>COUNTIFS(I.1!$L$6:$L$446,I.2!B263)</f>
        <v>0</v>
      </c>
      <c r="J263" s="86">
        <f t="shared" si="28"/>
        <v>27</v>
      </c>
      <c r="L263" s="86">
        <f t="shared" ref="L263:L326" si="32">D263-J263</f>
        <v>47</v>
      </c>
      <c r="AA263" s="82">
        <v>42993</v>
      </c>
      <c r="AB263" s="86">
        <f>COUNTIFS(I.1!$AF$6:$AF$446,I.2!AA263)</f>
        <v>0</v>
      </c>
      <c r="AC263" s="86">
        <f t="shared" si="29"/>
        <v>21</v>
      </c>
      <c r="AD263" s="86"/>
      <c r="AE263" s="86">
        <f>COUNTIFS(I.1!$AG$6:$AG$446,I.2!AA263)</f>
        <v>0</v>
      </c>
      <c r="AF263" s="86">
        <f t="shared" si="30"/>
        <v>9</v>
      </c>
      <c r="AG263" s="86"/>
      <c r="AH263" s="86">
        <f>COUNTIFS(I.1!$AH$6:$AH$446,I.2!AA263)</f>
        <v>0</v>
      </c>
      <c r="AI263" s="86">
        <f t="shared" si="31"/>
        <v>0</v>
      </c>
      <c r="AJ263" s="86"/>
      <c r="AK263" s="86">
        <f t="shared" ref="AK263:AK326" si="33">AC263-AI263</f>
        <v>21</v>
      </c>
      <c r="AL263" s="113">
        <v>0</v>
      </c>
    </row>
    <row r="264" spans="2:38" x14ac:dyDescent="0.25">
      <c r="B264" s="82">
        <v>42994</v>
      </c>
      <c r="C264" s="86">
        <f>COUNTIFS(I.1!$J$6:$J$446,I.2!B264)</f>
        <v>0</v>
      </c>
      <c r="D264" s="86">
        <f t="shared" ref="D264:D327" si="34">C264+D263</f>
        <v>74</v>
      </c>
      <c r="F264" s="86">
        <f>COUNTIFS(I.1!$K$6:$K$446,I.2!B264)</f>
        <v>0</v>
      </c>
      <c r="G264" s="86">
        <f t="shared" ref="G264:G327" si="35">F264+G263</f>
        <v>59</v>
      </c>
      <c r="I264" s="86">
        <f>COUNTIFS(I.1!$L$6:$L$446,I.2!B264)</f>
        <v>0</v>
      </c>
      <c r="J264" s="86">
        <f t="shared" ref="J264:J327" si="36">I264+J263</f>
        <v>27</v>
      </c>
      <c r="L264" s="86">
        <f t="shared" si="32"/>
        <v>47</v>
      </c>
      <c r="AA264" s="82">
        <v>42994</v>
      </c>
      <c r="AB264" s="86">
        <f>COUNTIFS(I.1!$AF$6:$AF$446,I.2!AA264)</f>
        <v>0</v>
      </c>
      <c r="AC264" s="86">
        <f t="shared" ref="AC264:AC327" si="37">AB264+AC263</f>
        <v>21</v>
      </c>
      <c r="AD264" s="86"/>
      <c r="AE264" s="86">
        <f>COUNTIFS(I.1!$AG$6:$AG$446,I.2!AA264)</f>
        <v>0</v>
      </c>
      <c r="AF264" s="86">
        <f t="shared" ref="AF264:AF327" si="38">AE264+AF263</f>
        <v>9</v>
      </c>
      <c r="AG264" s="86"/>
      <c r="AH264" s="86">
        <f>COUNTIFS(I.1!$AH$6:$AH$446,I.2!AA264)</f>
        <v>0</v>
      </c>
      <c r="AI264" s="86">
        <f t="shared" ref="AI264:AI327" si="39">AH264+AI263</f>
        <v>0</v>
      </c>
      <c r="AJ264" s="86"/>
      <c r="AK264" s="86">
        <f t="shared" si="33"/>
        <v>21</v>
      </c>
      <c r="AL264" s="113">
        <v>0</v>
      </c>
    </row>
    <row r="265" spans="2:38" x14ac:dyDescent="0.25">
      <c r="B265" s="82">
        <v>42995</v>
      </c>
      <c r="C265" s="86">
        <f>COUNTIFS(I.1!$J$6:$J$446,I.2!B265)</f>
        <v>0</v>
      </c>
      <c r="D265" s="86">
        <f t="shared" si="34"/>
        <v>74</v>
      </c>
      <c r="F265" s="86">
        <f>COUNTIFS(I.1!$K$6:$K$446,I.2!B265)</f>
        <v>0</v>
      </c>
      <c r="G265" s="86">
        <f t="shared" si="35"/>
        <v>59</v>
      </c>
      <c r="I265" s="86">
        <f>COUNTIFS(I.1!$L$6:$L$446,I.2!B265)</f>
        <v>0</v>
      </c>
      <c r="J265" s="86">
        <f t="shared" si="36"/>
        <v>27</v>
      </c>
      <c r="L265" s="86">
        <f t="shared" si="32"/>
        <v>47</v>
      </c>
      <c r="AA265" s="82">
        <v>42995</v>
      </c>
      <c r="AB265" s="86">
        <f>COUNTIFS(I.1!$AF$6:$AF$446,I.2!AA265)</f>
        <v>0</v>
      </c>
      <c r="AC265" s="86">
        <f t="shared" si="37"/>
        <v>21</v>
      </c>
      <c r="AD265" s="86"/>
      <c r="AE265" s="86">
        <f>COUNTIFS(I.1!$AG$6:$AG$446,I.2!AA265)</f>
        <v>0</v>
      </c>
      <c r="AF265" s="86">
        <f t="shared" si="38"/>
        <v>9</v>
      </c>
      <c r="AG265" s="86"/>
      <c r="AH265" s="86">
        <f>COUNTIFS(I.1!$AH$6:$AH$446,I.2!AA265)</f>
        <v>0</v>
      </c>
      <c r="AI265" s="86">
        <f t="shared" si="39"/>
        <v>0</v>
      </c>
      <c r="AJ265" s="86"/>
      <c r="AK265" s="86">
        <f t="shared" si="33"/>
        <v>21</v>
      </c>
      <c r="AL265" s="113">
        <v>0</v>
      </c>
    </row>
    <row r="266" spans="2:38" x14ac:dyDescent="0.25">
      <c r="B266" s="82">
        <v>42996</v>
      </c>
      <c r="C266" s="86">
        <f>COUNTIFS(I.1!$J$6:$J$446,I.2!B266)</f>
        <v>0</v>
      </c>
      <c r="D266" s="86">
        <f t="shared" si="34"/>
        <v>74</v>
      </c>
      <c r="F266" s="86">
        <f>COUNTIFS(I.1!$K$6:$K$446,I.2!B266)</f>
        <v>0</v>
      </c>
      <c r="G266" s="86">
        <f t="shared" si="35"/>
        <v>59</v>
      </c>
      <c r="I266" s="86">
        <f>COUNTIFS(I.1!$L$6:$L$446,I.2!B266)</f>
        <v>0</v>
      </c>
      <c r="J266" s="86">
        <f t="shared" si="36"/>
        <v>27</v>
      </c>
      <c r="L266" s="86">
        <f t="shared" si="32"/>
        <v>47</v>
      </c>
      <c r="AA266" s="82">
        <v>42996</v>
      </c>
      <c r="AB266" s="86">
        <f>COUNTIFS(I.1!$AF$6:$AF$446,I.2!AA266)</f>
        <v>0</v>
      </c>
      <c r="AC266" s="86">
        <f t="shared" si="37"/>
        <v>21</v>
      </c>
      <c r="AD266" s="86"/>
      <c r="AE266" s="86">
        <f>COUNTIFS(I.1!$AG$6:$AG$446,I.2!AA266)</f>
        <v>0</v>
      </c>
      <c r="AF266" s="86">
        <f t="shared" si="38"/>
        <v>9</v>
      </c>
      <c r="AG266" s="86"/>
      <c r="AH266" s="86">
        <f>COUNTIFS(I.1!$AH$6:$AH$446,I.2!AA266)</f>
        <v>0</v>
      </c>
      <c r="AI266" s="86">
        <f t="shared" si="39"/>
        <v>0</v>
      </c>
      <c r="AJ266" s="86"/>
      <c r="AK266" s="86">
        <f t="shared" si="33"/>
        <v>21</v>
      </c>
      <c r="AL266" s="113">
        <v>0</v>
      </c>
    </row>
    <row r="267" spans="2:38" x14ac:dyDescent="0.25">
      <c r="B267" s="82">
        <v>42997</v>
      </c>
      <c r="C267" s="86">
        <f>COUNTIFS(I.1!$J$6:$J$446,I.2!B267)</f>
        <v>0</v>
      </c>
      <c r="D267" s="86">
        <f t="shared" si="34"/>
        <v>74</v>
      </c>
      <c r="F267" s="86">
        <f>COUNTIFS(I.1!$K$6:$K$446,I.2!B267)</f>
        <v>0</v>
      </c>
      <c r="G267" s="86">
        <f t="shared" si="35"/>
        <v>59</v>
      </c>
      <c r="I267" s="86">
        <f>COUNTIFS(I.1!$L$6:$L$446,I.2!B267)</f>
        <v>0</v>
      </c>
      <c r="J267" s="86">
        <f t="shared" si="36"/>
        <v>27</v>
      </c>
      <c r="L267" s="86">
        <f t="shared" si="32"/>
        <v>47</v>
      </c>
      <c r="AA267" s="82">
        <v>42997</v>
      </c>
      <c r="AB267" s="86">
        <f>COUNTIFS(I.1!$AF$6:$AF$446,I.2!AA267)</f>
        <v>0</v>
      </c>
      <c r="AC267" s="86">
        <f t="shared" si="37"/>
        <v>21</v>
      </c>
      <c r="AD267" s="86"/>
      <c r="AE267" s="86">
        <f>COUNTIFS(I.1!$AG$6:$AG$446,I.2!AA267)</f>
        <v>0</v>
      </c>
      <c r="AF267" s="86">
        <f t="shared" si="38"/>
        <v>9</v>
      </c>
      <c r="AG267" s="86"/>
      <c r="AH267" s="86">
        <f>COUNTIFS(I.1!$AH$6:$AH$446,I.2!AA267)</f>
        <v>0</v>
      </c>
      <c r="AI267" s="86">
        <f t="shared" si="39"/>
        <v>0</v>
      </c>
      <c r="AJ267" s="86"/>
      <c r="AK267" s="86">
        <f t="shared" si="33"/>
        <v>21</v>
      </c>
      <c r="AL267" s="113">
        <v>0</v>
      </c>
    </row>
    <row r="268" spans="2:38" x14ac:dyDescent="0.25">
      <c r="B268" s="82">
        <v>42998</v>
      </c>
      <c r="C268" s="86">
        <f>COUNTIFS(I.1!$J$6:$J$446,I.2!B268)</f>
        <v>0</v>
      </c>
      <c r="D268" s="86">
        <f t="shared" si="34"/>
        <v>74</v>
      </c>
      <c r="F268" s="86">
        <f>COUNTIFS(I.1!$K$6:$K$446,I.2!B268)</f>
        <v>0</v>
      </c>
      <c r="G268" s="86">
        <f t="shared" si="35"/>
        <v>59</v>
      </c>
      <c r="I268" s="86">
        <f>COUNTIFS(I.1!$L$6:$L$446,I.2!B268)</f>
        <v>0</v>
      </c>
      <c r="J268" s="86">
        <f t="shared" si="36"/>
        <v>27</v>
      </c>
      <c r="L268" s="86">
        <f t="shared" si="32"/>
        <v>47</v>
      </c>
      <c r="AA268" s="82">
        <v>42998</v>
      </c>
      <c r="AB268" s="86">
        <f>COUNTIFS(I.1!$AF$6:$AF$446,I.2!AA268)</f>
        <v>0</v>
      </c>
      <c r="AC268" s="86">
        <f t="shared" si="37"/>
        <v>21</v>
      </c>
      <c r="AD268" s="86"/>
      <c r="AE268" s="86">
        <f>COUNTIFS(I.1!$AG$6:$AG$446,I.2!AA268)</f>
        <v>0</v>
      </c>
      <c r="AF268" s="86">
        <f t="shared" si="38"/>
        <v>9</v>
      </c>
      <c r="AG268" s="86"/>
      <c r="AH268" s="86">
        <f>COUNTIFS(I.1!$AH$6:$AH$446,I.2!AA268)</f>
        <v>0</v>
      </c>
      <c r="AI268" s="86">
        <f t="shared" si="39"/>
        <v>0</v>
      </c>
      <c r="AJ268" s="86"/>
      <c r="AK268" s="86">
        <f t="shared" si="33"/>
        <v>21</v>
      </c>
      <c r="AL268" s="113">
        <v>0</v>
      </c>
    </row>
    <row r="269" spans="2:38" x14ac:dyDescent="0.25">
      <c r="B269" s="82">
        <v>42999</v>
      </c>
      <c r="C269" s="86">
        <f>COUNTIFS(I.1!$J$6:$J$446,I.2!B269)</f>
        <v>0</v>
      </c>
      <c r="D269" s="86">
        <f t="shared" si="34"/>
        <v>74</v>
      </c>
      <c r="F269" s="86">
        <f>COUNTIFS(I.1!$K$6:$K$446,I.2!B269)</f>
        <v>0</v>
      </c>
      <c r="G269" s="86">
        <f t="shared" si="35"/>
        <v>59</v>
      </c>
      <c r="I269" s="86">
        <f>COUNTIFS(I.1!$L$6:$L$446,I.2!B269)</f>
        <v>0</v>
      </c>
      <c r="J269" s="86">
        <f t="shared" si="36"/>
        <v>27</v>
      </c>
      <c r="L269" s="86">
        <f t="shared" si="32"/>
        <v>47</v>
      </c>
      <c r="AA269" s="82">
        <v>42999</v>
      </c>
      <c r="AB269" s="86">
        <f>COUNTIFS(I.1!$AF$6:$AF$446,I.2!AA269)</f>
        <v>0</v>
      </c>
      <c r="AC269" s="86">
        <f t="shared" si="37"/>
        <v>21</v>
      </c>
      <c r="AD269" s="86"/>
      <c r="AE269" s="86">
        <f>COUNTIFS(I.1!$AG$6:$AG$446,I.2!AA269)</f>
        <v>0</v>
      </c>
      <c r="AF269" s="86">
        <f t="shared" si="38"/>
        <v>9</v>
      </c>
      <c r="AG269" s="86"/>
      <c r="AH269" s="86">
        <f>COUNTIFS(I.1!$AH$6:$AH$446,I.2!AA269)</f>
        <v>0</v>
      </c>
      <c r="AI269" s="86">
        <f t="shared" si="39"/>
        <v>0</v>
      </c>
      <c r="AJ269" s="86"/>
      <c r="AK269" s="86">
        <f t="shared" si="33"/>
        <v>21</v>
      </c>
      <c r="AL269" s="113">
        <v>0</v>
      </c>
    </row>
    <row r="270" spans="2:38" x14ac:dyDescent="0.25">
      <c r="B270" s="82">
        <v>43000</v>
      </c>
      <c r="C270" s="86">
        <f>COUNTIFS(I.1!$J$6:$J$446,I.2!B270)</f>
        <v>0</v>
      </c>
      <c r="D270" s="86">
        <f t="shared" si="34"/>
        <v>74</v>
      </c>
      <c r="F270" s="86">
        <f>COUNTIFS(I.1!$K$6:$K$446,I.2!B270)</f>
        <v>0</v>
      </c>
      <c r="G270" s="86">
        <f t="shared" si="35"/>
        <v>59</v>
      </c>
      <c r="I270" s="86">
        <f>COUNTIFS(I.1!$L$6:$L$446,I.2!B270)</f>
        <v>0</v>
      </c>
      <c r="J270" s="86">
        <f t="shared" si="36"/>
        <v>27</v>
      </c>
      <c r="L270" s="86">
        <f t="shared" si="32"/>
        <v>47</v>
      </c>
      <c r="AA270" s="82">
        <v>43000</v>
      </c>
      <c r="AB270" s="86">
        <f>COUNTIFS(I.1!$AF$6:$AF$446,I.2!AA270)</f>
        <v>0</v>
      </c>
      <c r="AC270" s="86">
        <f t="shared" si="37"/>
        <v>21</v>
      </c>
      <c r="AD270" s="86"/>
      <c r="AE270" s="86">
        <f>COUNTIFS(I.1!$AG$6:$AG$446,I.2!AA270)</f>
        <v>0</v>
      </c>
      <c r="AF270" s="86">
        <f t="shared" si="38"/>
        <v>9</v>
      </c>
      <c r="AG270" s="86"/>
      <c r="AH270" s="86">
        <f>COUNTIFS(I.1!$AH$6:$AH$446,I.2!AA270)</f>
        <v>0</v>
      </c>
      <c r="AI270" s="86">
        <f t="shared" si="39"/>
        <v>0</v>
      </c>
      <c r="AJ270" s="86"/>
      <c r="AK270" s="86">
        <f t="shared" si="33"/>
        <v>21</v>
      </c>
      <c r="AL270" s="113">
        <v>0</v>
      </c>
    </row>
    <row r="271" spans="2:38" x14ac:dyDescent="0.25">
      <c r="B271" s="82">
        <v>43001</v>
      </c>
      <c r="C271" s="86">
        <f>COUNTIFS(I.1!$J$6:$J$446,I.2!B271)</f>
        <v>0</v>
      </c>
      <c r="D271" s="86">
        <f t="shared" si="34"/>
        <v>74</v>
      </c>
      <c r="F271" s="86">
        <f>COUNTIFS(I.1!$K$6:$K$446,I.2!B271)</f>
        <v>0</v>
      </c>
      <c r="G271" s="86">
        <f t="shared" si="35"/>
        <v>59</v>
      </c>
      <c r="I271" s="86">
        <f>COUNTIFS(I.1!$L$6:$L$446,I.2!B271)</f>
        <v>0</v>
      </c>
      <c r="J271" s="86">
        <f t="shared" si="36"/>
        <v>27</v>
      </c>
      <c r="L271" s="86">
        <f t="shared" si="32"/>
        <v>47</v>
      </c>
      <c r="AA271" s="82">
        <v>43001</v>
      </c>
      <c r="AB271" s="86">
        <f>COUNTIFS(I.1!$AF$6:$AF$446,I.2!AA271)</f>
        <v>0</v>
      </c>
      <c r="AC271" s="86">
        <f t="shared" si="37"/>
        <v>21</v>
      </c>
      <c r="AD271" s="86"/>
      <c r="AE271" s="86">
        <f>COUNTIFS(I.1!$AG$6:$AG$446,I.2!AA271)</f>
        <v>0</v>
      </c>
      <c r="AF271" s="86">
        <f t="shared" si="38"/>
        <v>9</v>
      </c>
      <c r="AG271" s="86"/>
      <c r="AH271" s="86">
        <f>COUNTIFS(I.1!$AH$6:$AH$446,I.2!AA271)</f>
        <v>0</v>
      </c>
      <c r="AI271" s="86">
        <f t="shared" si="39"/>
        <v>0</v>
      </c>
      <c r="AJ271" s="86"/>
      <c r="AK271" s="86">
        <f t="shared" si="33"/>
        <v>21</v>
      </c>
      <c r="AL271" s="113">
        <v>0</v>
      </c>
    </row>
    <row r="272" spans="2:38" x14ac:dyDescent="0.25">
      <c r="B272" s="82">
        <v>43002</v>
      </c>
      <c r="C272" s="86">
        <f>COUNTIFS(I.1!$J$6:$J$446,I.2!B272)</f>
        <v>0</v>
      </c>
      <c r="D272" s="86">
        <f t="shared" si="34"/>
        <v>74</v>
      </c>
      <c r="F272" s="86">
        <f>COUNTIFS(I.1!$K$6:$K$446,I.2!B272)</f>
        <v>0</v>
      </c>
      <c r="G272" s="86">
        <f t="shared" si="35"/>
        <v>59</v>
      </c>
      <c r="I272" s="86">
        <f>COUNTIFS(I.1!$L$6:$L$446,I.2!B272)</f>
        <v>0</v>
      </c>
      <c r="J272" s="86">
        <f t="shared" si="36"/>
        <v>27</v>
      </c>
      <c r="L272" s="86">
        <f t="shared" si="32"/>
        <v>47</v>
      </c>
      <c r="AA272" s="82">
        <v>43002</v>
      </c>
      <c r="AB272" s="86">
        <f>COUNTIFS(I.1!$AF$6:$AF$446,I.2!AA272)</f>
        <v>0</v>
      </c>
      <c r="AC272" s="86">
        <f t="shared" si="37"/>
        <v>21</v>
      </c>
      <c r="AD272" s="86"/>
      <c r="AE272" s="86">
        <f>COUNTIFS(I.1!$AG$6:$AG$446,I.2!AA272)</f>
        <v>0</v>
      </c>
      <c r="AF272" s="86">
        <f t="shared" si="38"/>
        <v>9</v>
      </c>
      <c r="AG272" s="86"/>
      <c r="AH272" s="86">
        <f>COUNTIFS(I.1!$AH$6:$AH$446,I.2!AA272)</f>
        <v>0</v>
      </c>
      <c r="AI272" s="86">
        <f t="shared" si="39"/>
        <v>0</v>
      </c>
      <c r="AJ272" s="86"/>
      <c r="AK272" s="86">
        <f t="shared" si="33"/>
        <v>21</v>
      </c>
      <c r="AL272" s="113">
        <v>0</v>
      </c>
    </row>
    <row r="273" spans="2:38" x14ac:dyDescent="0.25">
      <c r="B273" s="82">
        <v>43003</v>
      </c>
      <c r="C273" s="86">
        <f>COUNTIFS(I.1!$J$6:$J$446,I.2!B273)</f>
        <v>0</v>
      </c>
      <c r="D273" s="86">
        <f t="shared" si="34"/>
        <v>74</v>
      </c>
      <c r="F273" s="86">
        <f>COUNTIFS(I.1!$K$6:$K$446,I.2!B273)</f>
        <v>0</v>
      </c>
      <c r="G273" s="86">
        <f t="shared" si="35"/>
        <v>59</v>
      </c>
      <c r="I273" s="86">
        <f>COUNTIFS(I.1!$L$6:$L$446,I.2!B273)</f>
        <v>0</v>
      </c>
      <c r="J273" s="86">
        <f t="shared" si="36"/>
        <v>27</v>
      </c>
      <c r="L273" s="86">
        <f t="shared" si="32"/>
        <v>47</v>
      </c>
      <c r="AA273" s="82">
        <v>43003</v>
      </c>
      <c r="AB273" s="86">
        <f>COUNTIFS(I.1!$AF$6:$AF$446,I.2!AA273)</f>
        <v>0</v>
      </c>
      <c r="AC273" s="86">
        <f t="shared" si="37"/>
        <v>21</v>
      </c>
      <c r="AD273" s="86"/>
      <c r="AE273" s="86">
        <f>COUNTIFS(I.1!$AG$6:$AG$446,I.2!AA273)</f>
        <v>0</v>
      </c>
      <c r="AF273" s="86">
        <f t="shared" si="38"/>
        <v>9</v>
      </c>
      <c r="AG273" s="86"/>
      <c r="AH273" s="86">
        <f>COUNTIFS(I.1!$AH$6:$AH$446,I.2!AA273)</f>
        <v>0</v>
      </c>
      <c r="AI273" s="86">
        <f t="shared" si="39"/>
        <v>0</v>
      </c>
      <c r="AJ273" s="86"/>
      <c r="AK273" s="86">
        <f t="shared" si="33"/>
        <v>21</v>
      </c>
      <c r="AL273" s="113">
        <v>0</v>
      </c>
    </row>
    <row r="274" spans="2:38" x14ac:dyDescent="0.25">
      <c r="B274" s="82">
        <v>43004</v>
      </c>
      <c r="C274" s="86">
        <f>COUNTIFS(I.1!$J$6:$J$446,I.2!B274)</f>
        <v>0</v>
      </c>
      <c r="D274" s="86">
        <f t="shared" si="34"/>
        <v>74</v>
      </c>
      <c r="F274" s="86">
        <f>COUNTIFS(I.1!$K$6:$K$446,I.2!B274)</f>
        <v>0</v>
      </c>
      <c r="G274" s="86">
        <f t="shared" si="35"/>
        <v>59</v>
      </c>
      <c r="I274" s="86">
        <f>COUNTIFS(I.1!$L$6:$L$446,I.2!B274)</f>
        <v>0</v>
      </c>
      <c r="J274" s="86">
        <f t="shared" si="36"/>
        <v>27</v>
      </c>
      <c r="L274" s="86">
        <f t="shared" si="32"/>
        <v>47</v>
      </c>
      <c r="AA274" s="82">
        <v>43004</v>
      </c>
      <c r="AB274" s="86">
        <f>COUNTIFS(I.1!$AF$6:$AF$446,I.2!AA274)</f>
        <v>0</v>
      </c>
      <c r="AC274" s="86">
        <f t="shared" si="37"/>
        <v>21</v>
      </c>
      <c r="AD274" s="86"/>
      <c r="AE274" s="86">
        <f>COUNTIFS(I.1!$AG$6:$AG$446,I.2!AA274)</f>
        <v>0</v>
      </c>
      <c r="AF274" s="86">
        <f t="shared" si="38"/>
        <v>9</v>
      </c>
      <c r="AG274" s="86"/>
      <c r="AH274" s="86">
        <f>COUNTIFS(I.1!$AH$6:$AH$446,I.2!AA274)</f>
        <v>0</v>
      </c>
      <c r="AI274" s="86">
        <f t="shared" si="39"/>
        <v>0</v>
      </c>
      <c r="AJ274" s="86"/>
      <c r="AK274" s="86">
        <f t="shared" si="33"/>
        <v>21</v>
      </c>
      <c r="AL274" s="113">
        <v>0</v>
      </c>
    </row>
    <row r="275" spans="2:38" x14ac:dyDescent="0.25">
      <c r="B275" s="82">
        <v>43005</v>
      </c>
      <c r="C275" s="86">
        <f>COUNTIFS(I.1!$J$6:$J$446,I.2!B275)</f>
        <v>1</v>
      </c>
      <c r="D275" s="86">
        <f t="shared" si="34"/>
        <v>75</v>
      </c>
      <c r="F275" s="86">
        <f>COUNTIFS(I.1!$K$6:$K$446,I.2!B275)</f>
        <v>0</v>
      </c>
      <c r="G275" s="86">
        <f t="shared" si="35"/>
        <v>59</v>
      </c>
      <c r="I275" s="86">
        <f>COUNTIFS(I.1!$L$6:$L$446,I.2!B275)</f>
        <v>0</v>
      </c>
      <c r="J275" s="86">
        <f t="shared" si="36"/>
        <v>27</v>
      </c>
      <c r="L275" s="86">
        <f t="shared" si="32"/>
        <v>48</v>
      </c>
      <c r="AA275" s="82">
        <v>43005</v>
      </c>
      <c r="AB275" s="86">
        <f>COUNTIFS(I.1!$AF$6:$AF$446,I.2!AA275)</f>
        <v>1</v>
      </c>
      <c r="AC275" s="86">
        <f t="shared" si="37"/>
        <v>22</v>
      </c>
      <c r="AD275" s="86"/>
      <c r="AE275" s="86">
        <f>COUNTIFS(I.1!$AG$6:$AG$446,I.2!AA275)</f>
        <v>0</v>
      </c>
      <c r="AF275" s="86">
        <f t="shared" si="38"/>
        <v>9</v>
      </c>
      <c r="AG275" s="86"/>
      <c r="AH275" s="86">
        <f>COUNTIFS(I.1!$AH$6:$AH$446,I.2!AA275)</f>
        <v>0</v>
      </c>
      <c r="AI275" s="86">
        <f t="shared" si="39"/>
        <v>0</v>
      </c>
      <c r="AJ275" s="86"/>
      <c r="AK275" s="86">
        <f t="shared" si="33"/>
        <v>22</v>
      </c>
      <c r="AL275" s="113">
        <v>0</v>
      </c>
    </row>
    <row r="276" spans="2:38" x14ac:dyDescent="0.25">
      <c r="B276" s="82">
        <v>43006</v>
      </c>
      <c r="C276" s="86">
        <f>COUNTIFS(I.1!$J$6:$J$446,I.2!B276)</f>
        <v>0</v>
      </c>
      <c r="D276" s="86">
        <f t="shared" si="34"/>
        <v>75</v>
      </c>
      <c r="F276" s="86">
        <f>COUNTIFS(I.1!$K$6:$K$446,I.2!B276)</f>
        <v>0</v>
      </c>
      <c r="G276" s="86">
        <f t="shared" si="35"/>
        <v>59</v>
      </c>
      <c r="I276" s="86">
        <f>COUNTIFS(I.1!$L$6:$L$446,I.2!B276)</f>
        <v>0</v>
      </c>
      <c r="J276" s="86">
        <f t="shared" si="36"/>
        <v>27</v>
      </c>
      <c r="L276" s="86">
        <f t="shared" si="32"/>
        <v>48</v>
      </c>
      <c r="AA276" s="82">
        <v>43006</v>
      </c>
      <c r="AB276" s="86">
        <f>COUNTIFS(I.1!$AF$6:$AF$446,I.2!AA276)</f>
        <v>0</v>
      </c>
      <c r="AC276" s="86">
        <f t="shared" si="37"/>
        <v>22</v>
      </c>
      <c r="AD276" s="86"/>
      <c r="AE276" s="86">
        <f>COUNTIFS(I.1!$AG$6:$AG$446,I.2!AA276)</f>
        <v>0</v>
      </c>
      <c r="AF276" s="86">
        <f t="shared" si="38"/>
        <v>9</v>
      </c>
      <c r="AG276" s="86"/>
      <c r="AH276" s="86">
        <f>COUNTIFS(I.1!$AH$6:$AH$446,I.2!AA276)</f>
        <v>0</v>
      </c>
      <c r="AI276" s="86">
        <f t="shared" si="39"/>
        <v>0</v>
      </c>
      <c r="AJ276" s="86"/>
      <c r="AK276" s="86">
        <f t="shared" si="33"/>
        <v>22</v>
      </c>
      <c r="AL276" s="113">
        <v>0</v>
      </c>
    </row>
    <row r="277" spans="2:38" x14ac:dyDescent="0.25">
      <c r="B277" s="82">
        <v>43007</v>
      </c>
      <c r="C277" s="86">
        <f>COUNTIFS(I.1!$J$6:$J$446,I.2!B277)</f>
        <v>0</v>
      </c>
      <c r="D277" s="86">
        <f t="shared" si="34"/>
        <v>75</v>
      </c>
      <c r="F277" s="86">
        <f>COUNTIFS(I.1!$K$6:$K$446,I.2!B277)</f>
        <v>0</v>
      </c>
      <c r="G277" s="86">
        <f t="shared" si="35"/>
        <v>59</v>
      </c>
      <c r="I277" s="86">
        <f>COUNTIFS(I.1!$L$6:$L$446,I.2!B277)</f>
        <v>0</v>
      </c>
      <c r="J277" s="86">
        <f t="shared" si="36"/>
        <v>27</v>
      </c>
      <c r="L277" s="86">
        <f t="shared" si="32"/>
        <v>48</v>
      </c>
      <c r="AA277" s="82">
        <v>43007</v>
      </c>
      <c r="AB277" s="86">
        <f>COUNTIFS(I.1!$AF$6:$AF$446,I.2!AA277)</f>
        <v>0</v>
      </c>
      <c r="AC277" s="86">
        <f t="shared" si="37"/>
        <v>22</v>
      </c>
      <c r="AD277" s="86"/>
      <c r="AE277" s="86">
        <f>COUNTIFS(I.1!$AG$6:$AG$446,I.2!AA277)</f>
        <v>0</v>
      </c>
      <c r="AF277" s="86">
        <f t="shared" si="38"/>
        <v>9</v>
      </c>
      <c r="AG277" s="86"/>
      <c r="AH277" s="86">
        <f>COUNTIFS(I.1!$AH$6:$AH$446,I.2!AA277)</f>
        <v>0</v>
      </c>
      <c r="AI277" s="86">
        <f t="shared" si="39"/>
        <v>0</v>
      </c>
      <c r="AJ277" s="86"/>
      <c r="AK277" s="86">
        <f t="shared" si="33"/>
        <v>22</v>
      </c>
      <c r="AL277" s="113">
        <v>0</v>
      </c>
    </row>
    <row r="278" spans="2:38" x14ac:dyDescent="0.25">
      <c r="B278" s="82">
        <v>43008</v>
      </c>
      <c r="C278" s="86">
        <f>COUNTIFS(I.1!$J$6:$J$446,I.2!B278)</f>
        <v>0</v>
      </c>
      <c r="D278" s="86">
        <f t="shared" si="34"/>
        <v>75</v>
      </c>
      <c r="F278" s="86">
        <f>COUNTIFS(I.1!$K$6:$K$446,I.2!B278)</f>
        <v>0</v>
      </c>
      <c r="G278" s="86">
        <f t="shared" si="35"/>
        <v>59</v>
      </c>
      <c r="I278" s="86">
        <f>COUNTIFS(I.1!$L$6:$L$446,I.2!B278)</f>
        <v>0</v>
      </c>
      <c r="J278" s="86">
        <f t="shared" si="36"/>
        <v>27</v>
      </c>
      <c r="L278" s="86">
        <f t="shared" si="32"/>
        <v>48</v>
      </c>
      <c r="AA278" s="82">
        <v>43008</v>
      </c>
      <c r="AB278" s="86">
        <f>COUNTIFS(I.1!$AF$6:$AF$446,I.2!AA278)</f>
        <v>0</v>
      </c>
      <c r="AC278" s="86">
        <f t="shared" si="37"/>
        <v>22</v>
      </c>
      <c r="AD278" s="86"/>
      <c r="AE278" s="86">
        <f>COUNTIFS(I.1!$AG$6:$AG$446,I.2!AA278)</f>
        <v>0</v>
      </c>
      <c r="AF278" s="86">
        <f t="shared" si="38"/>
        <v>9</v>
      </c>
      <c r="AG278" s="86"/>
      <c r="AH278" s="86">
        <f>COUNTIFS(I.1!$AH$6:$AH$446,I.2!AA278)</f>
        <v>0</v>
      </c>
      <c r="AI278" s="86">
        <f t="shared" si="39"/>
        <v>0</v>
      </c>
      <c r="AJ278" s="86"/>
      <c r="AK278" s="86">
        <f t="shared" si="33"/>
        <v>22</v>
      </c>
      <c r="AL278" s="113">
        <v>0</v>
      </c>
    </row>
    <row r="279" spans="2:38" x14ac:dyDescent="0.25">
      <c r="B279" s="82">
        <v>43009</v>
      </c>
      <c r="C279" s="86">
        <f>COUNTIFS(I.1!$J$6:$J$446,I.2!B279)</f>
        <v>0</v>
      </c>
      <c r="D279" s="86">
        <f t="shared" si="34"/>
        <v>75</v>
      </c>
      <c r="F279" s="86">
        <f>COUNTIFS(I.1!$K$6:$K$446,I.2!B279)</f>
        <v>0</v>
      </c>
      <c r="G279" s="86">
        <f t="shared" si="35"/>
        <v>59</v>
      </c>
      <c r="I279" s="86">
        <f>COUNTIFS(I.1!$L$6:$L$446,I.2!B279)</f>
        <v>0</v>
      </c>
      <c r="J279" s="86">
        <f t="shared" si="36"/>
        <v>27</v>
      </c>
      <c r="L279" s="86">
        <f t="shared" si="32"/>
        <v>48</v>
      </c>
      <c r="AA279" s="82">
        <v>43009</v>
      </c>
      <c r="AB279" s="86">
        <f>COUNTIFS(I.1!$AF$6:$AF$446,I.2!AA279)</f>
        <v>0</v>
      </c>
      <c r="AC279" s="86">
        <f t="shared" si="37"/>
        <v>22</v>
      </c>
      <c r="AD279" s="86"/>
      <c r="AE279" s="86">
        <f>COUNTIFS(I.1!$AG$6:$AG$446,I.2!AA279)</f>
        <v>0</v>
      </c>
      <c r="AF279" s="86">
        <f t="shared" si="38"/>
        <v>9</v>
      </c>
      <c r="AG279" s="86"/>
      <c r="AH279" s="86">
        <f>COUNTIFS(I.1!$AH$6:$AH$446,I.2!AA279)</f>
        <v>0</v>
      </c>
      <c r="AI279" s="86">
        <f t="shared" si="39"/>
        <v>0</v>
      </c>
      <c r="AJ279" s="86"/>
      <c r="AK279" s="86">
        <f t="shared" si="33"/>
        <v>22</v>
      </c>
      <c r="AL279" s="113">
        <v>0</v>
      </c>
    </row>
    <row r="280" spans="2:38" x14ac:dyDescent="0.25">
      <c r="B280" s="82">
        <v>43010</v>
      </c>
      <c r="C280" s="86">
        <f>COUNTIFS(I.1!$J$6:$J$446,I.2!B280)</f>
        <v>0</v>
      </c>
      <c r="D280" s="86">
        <f t="shared" si="34"/>
        <v>75</v>
      </c>
      <c r="F280" s="86">
        <f>COUNTIFS(I.1!$K$6:$K$446,I.2!B280)</f>
        <v>0</v>
      </c>
      <c r="G280" s="86">
        <f t="shared" si="35"/>
        <v>59</v>
      </c>
      <c r="I280" s="86">
        <f>COUNTIFS(I.1!$L$6:$L$446,I.2!B280)</f>
        <v>0</v>
      </c>
      <c r="J280" s="86">
        <f t="shared" si="36"/>
        <v>27</v>
      </c>
      <c r="L280" s="86">
        <f t="shared" si="32"/>
        <v>48</v>
      </c>
      <c r="AA280" s="82">
        <v>43010</v>
      </c>
      <c r="AB280" s="86">
        <f>COUNTIFS(I.1!$AF$6:$AF$446,I.2!AA280)</f>
        <v>0</v>
      </c>
      <c r="AC280" s="86">
        <f t="shared" si="37"/>
        <v>22</v>
      </c>
      <c r="AD280" s="86"/>
      <c r="AE280" s="86">
        <f>COUNTIFS(I.1!$AG$6:$AG$446,I.2!AA280)</f>
        <v>0</v>
      </c>
      <c r="AF280" s="86">
        <f t="shared" si="38"/>
        <v>9</v>
      </c>
      <c r="AG280" s="86"/>
      <c r="AH280" s="86">
        <f>COUNTIFS(I.1!$AH$6:$AH$446,I.2!AA280)</f>
        <v>0</v>
      </c>
      <c r="AI280" s="86">
        <f t="shared" si="39"/>
        <v>0</v>
      </c>
      <c r="AJ280" s="86"/>
      <c r="AK280" s="86">
        <f t="shared" si="33"/>
        <v>22</v>
      </c>
      <c r="AL280" s="113">
        <v>0</v>
      </c>
    </row>
    <row r="281" spans="2:38" x14ac:dyDescent="0.25">
      <c r="B281" s="82">
        <v>43011</v>
      </c>
      <c r="C281" s="86">
        <f>COUNTIFS(I.1!$J$6:$J$446,I.2!B281)</f>
        <v>1</v>
      </c>
      <c r="D281" s="86">
        <f t="shared" si="34"/>
        <v>76</v>
      </c>
      <c r="F281" s="86">
        <f>COUNTIFS(I.1!$K$6:$K$446,I.2!B281)</f>
        <v>1</v>
      </c>
      <c r="G281" s="86">
        <f t="shared" si="35"/>
        <v>60</v>
      </c>
      <c r="I281" s="86">
        <f>COUNTIFS(I.1!$L$6:$L$446,I.2!B281)</f>
        <v>0</v>
      </c>
      <c r="J281" s="86">
        <f t="shared" si="36"/>
        <v>27</v>
      </c>
      <c r="L281" s="86">
        <f t="shared" si="32"/>
        <v>49</v>
      </c>
      <c r="AA281" s="82">
        <v>43011</v>
      </c>
      <c r="AB281" s="86">
        <f>COUNTIFS(I.1!$AF$6:$AF$446,I.2!AA281)</f>
        <v>1</v>
      </c>
      <c r="AC281" s="86">
        <f t="shared" si="37"/>
        <v>23</v>
      </c>
      <c r="AD281" s="86"/>
      <c r="AE281" s="86">
        <f>COUNTIFS(I.1!$AG$6:$AG$446,I.2!AA281)</f>
        <v>1</v>
      </c>
      <c r="AF281" s="86">
        <f t="shared" si="38"/>
        <v>10</v>
      </c>
      <c r="AG281" s="86"/>
      <c r="AH281" s="86">
        <f>COUNTIFS(I.1!$AH$6:$AH$446,I.2!AA281)</f>
        <v>0</v>
      </c>
      <c r="AI281" s="86">
        <f t="shared" si="39"/>
        <v>0</v>
      </c>
      <c r="AJ281" s="86"/>
      <c r="AK281" s="86">
        <f t="shared" si="33"/>
        <v>23</v>
      </c>
      <c r="AL281" s="113">
        <v>0</v>
      </c>
    </row>
    <row r="282" spans="2:38" x14ac:dyDescent="0.25">
      <c r="B282" s="82">
        <v>43012</v>
      </c>
      <c r="C282" s="86">
        <f>COUNTIFS(I.1!$J$6:$J$446,I.2!B282)</f>
        <v>0</v>
      </c>
      <c r="D282" s="86">
        <f t="shared" si="34"/>
        <v>76</v>
      </c>
      <c r="F282" s="86">
        <f>COUNTIFS(I.1!$K$6:$K$446,I.2!B282)</f>
        <v>1</v>
      </c>
      <c r="G282" s="86">
        <f t="shared" si="35"/>
        <v>61</v>
      </c>
      <c r="I282" s="86">
        <f>COUNTIFS(I.1!$L$6:$L$446,I.2!B282)</f>
        <v>0</v>
      </c>
      <c r="J282" s="86">
        <f t="shared" si="36"/>
        <v>27</v>
      </c>
      <c r="L282" s="86">
        <f t="shared" si="32"/>
        <v>49</v>
      </c>
      <c r="AA282" s="82">
        <v>43012</v>
      </c>
      <c r="AB282" s="86">
        <f>COUNTIFS(I.1!$AF$6:$AF$446,I.2!AA282)</f>
        <v>0</v>
      </c>
      <c r="AC282" s="86">
        <f t="shared" si="37"/>
        <v>23</v>
      </c>
      <c r="AD282" s="86"/>
      <c r="AE282" s="86">
        <f>COUNTIFS(I.1!$AG$6:$AG$446,I.2!AA282)</f>
        <v>1</v>
      </c>
      <c r="AF282" s="86">
        <f t="shared" si="38"/>
        <v>11</v>
      </c>
      <c r="AG282" s="86"/>
      <c r="AH282" s="86">
        <f>COUNTIFS(I.1!$AH$6:$AH$446,I.2!AA282)</f>
        <v>0</v>
      </c>
      <c r="AI282" s="86">
        <f t="shared" si="39"/>
        <v>0</v>
      </c>
      <c r="AJ282" s="86"/>
      <c r="AK282" s="86">
        <f t="shared" si="33"/>
        <v>23</v>
      </c>
      <c r="AL282" s="113">
        <v>0</v>
      </c>
    </row>
    <row r="283" spans="2:38" x14ac:dyDescent="0.25">
      <c r="B283" s="82">
        <v>43013</v>
      </c>
      <c r="C283" s="86">
        <f>COUNTIFS(I.1!$J$6:$J$446,I.2!B283)</f>
        <v>0</v>
      </c>
      <c r="D283" s="86">
        <f t="shared" si="34"/>
        <v>76</v>
      </c>
      <c r="F283" s="86">
        <f>COUNTIFS(I.1!$K$6:$K$446,I.2!B283)</f>
        <v>0</v>
      </c>
      <c r="G283" s="86">
        <f t="shared" si="35"/>
        <v>61</v>
      </c>
      <c r="I283" s="86">
        <f>COUNTIFS(I.1!$L$6:$L$446,I.2!B283)</f>
        <v>0</v>
      </c>
      <c r="J283" s="86">
        <f t="shared" si="36"/>
        <v>27</v>
      </c>
      <c r="L283" s="86">
        <f t="shared" si="32"/>
        <v>49</v>
      </c>
      <c r="AA283" s="82">
        <v>43013</v>
      </c>
      <c r="AB283" s="86">
        <f>COUNTIFS(I.1!$AF$6:$AF$446,I.2!AA283)</f>
        <v>0</v>
      </c>
      <c r="AC283" s="86">
        <f t="shared" si="37"/>
        <v>23</v>
      </c>
      <c r="AD283" s="86"/>
      <c r="AE283" s="86">
        <f>COUNTIFS(I.1!$AG$6:$AG$446,I.2!AA283)</f>
        <v>0</v>
      </c>
      <c r="AF283" s="86">
        <f t="shared" si="38"/>
        <v>11</v>
      </c>
      <c r="AG283" s="86"/>
      <c r="AH283" s="86">
        <f>COUNTIFS(I.1!$AH$6:$AH$446,I.2!AA283)</f>
        <v>0</v>
      </c>
      <c r="AI283" s="86">
        <f t="shared" si="39"/>
        <v>0</v>
      </c>
      <c r="AJ283" s="86"/>
      <c r="AK283" s="86">
        <f t="shared" si="33"/>
        <v>23</v>
      </c>
      <c r="AL283" s="113">
        <v>0</v>
      </c>
    </row>
    <row r="284" spans="2:38" x14ac:dyDescent="0.25">
      <c r="B284" s="82">
        <v>43014</v>
      </c>
      <c r="C284" s="86">
        <f>COUNTIFS(I.1!$J$6:$J$446,I.2!B284)</f>
        <v>0</v>
      </c>
      <c r="D284" s="86">
        <f t="shared" si="34"/>
        <v>76</v>
      </c>
      <c r="F284" s="86">
        <f>COUNTIFS(I.1!$K$6:$K$446,I.2!B284)</f>
        <v>0</v>
      </c>
      <c r="G284" s="86">
        <f t="shared" si="35"/>
        <v>61</v>
      </c>
      <c r="I284" s="86">
        <f>COUNTIFS(I.1!$L$6:$L$446,I.2!B284)</f>
        <v>0</v>
      </c>
      <c r="J284" s="86">
        <f t="shared" si="36"/>
        <v>27</v>
      </c>
      <c r="L284" s="86">
        <f t="shared" si="32"/>
        <v>49</v>
      </c>
      <c r="AA284" s="82">
        <v>43014</v>
      </c>
      <c r="AB284" s="86">
        <f>COUNTIFS(I.1!$AF$6:$AF$446,I.2!AA284)</f>
        <v>0</v>
      </c>
      <c r="AC284" s="86">
        <f t="shared" si="37"/>
        <v>23</v>
      </c>
      <c r="AD284" s="86"/>
      <c r="AE284" s="86">
        <f>COUNTIFS(I.1!$AG$6:$AG$446,I.2!AA284)</f>
        <v>0</v>
      </c>
      <c r="AF284" s="86">
        <f t="shared" si="38"/>
        <v>11</v>
      </c>
      <c r="AG284" s="86"/>
      <c r="AH284" s="86">
        <f>COUNTIFS(I.1!$AH$6:$AH$446,I.2!AA284)</f>
        <v>0</v>
      </c>
      <c r="AI284" s="86">
        <f t="shared" si="39"/>
        <v>0</v>
      </c>
      <c r="AJ284" s="86"/>
      <c r="AK284" s="86">
        <f t="shared" si="33"/>
        <v>23</v>
      </c>
      <c r="AL284" s="113">
        <v>0</v>
      </c>
    </row>
    <row r="285" spans="2:38" x14ac:dyDescent="0.25">
      <c r="B285" s="82">
        <v>43015</v>
      </c>
      <c r="C285" s="86">
        <f>COUNTIFS(I.1!$J$6:$J$446,I.2!B285)</f>
        <v>0</v>
      </c>
      <c r="D285" s="86">
        <f t="shared" si="34"/>
        <v>76</v>
      </c>
      <c r="F285" s="86">
        <f>COUNTIFS(I.1!$K$6:$K$446,I.2!B285)</f>
        <v>0</v>
      </c>
      <c r="G285" s="86">
        <f t="shared" si="35"/>
        <v>61</v>
      </c>
      <c r="I285" s="86">
        <f>COUNTIFS(I.1!$L$6:$L$446,I.2!B285)</f>
        <v>0</v>
      </c>
      <c r="J285" s="86">
        <f t="shared" si="36"/>
        <v>27</v>
      </c>
      <c r="L285" s="86">
        <f t="shared" si="32"/>
        <v>49</v>
      </c>
      <c r="AA285" s="82">
        <v>43015</v>
      </c>
      <c r="AB285" s="86">
        <f>COUNTIFS(I.1!$AF$6:$AF$446,I.2!AA285)</f>
        <v>0</v>
      </c>
      <c r="AC285" s="86">
        <f t="shared" si="37"/>
        <v>23</v>
      </c>
      <c r="AD285" s="86"/>
      <c r="AE285" s="86">
        <f>COUNTIFS(I.1!$AG$6:$AG$446,I.2!AA285)</f>
        <v>0</v>
      </c>
      <c r="AF285" s="86">
        <f t="shared" si="38"/>
        <v>11</v>
      </c>
      <c r="AG285" s="86"/>
      <c r="AH285" s="86">
        <f>COUNTIFS(I.1!$AH$6:$AH$446,I.2!AA285)</f>
        <v>0</v>
      </c>
      <c r="AI285" s="86">
        <f t="shared" si="39"/>
        <v>0</v>
      </c>
      <c r="AJ285" s="86"/>
      <c r="AK285" s="86">
        <f t="shared" si="33"/>
        <v>23</v>
      </c>
      <c r="AL285" s="113">
        <v>0</v>
      </c>
    </row>
    <row r="286" spans="2:38" x14ac:dyDescent="0.25">
      <c r="B286" s="82">
        <v>43016</v>
      </c>
      <c r="C286" s="86">
        <f>COUNTIFS(I.1!$J$6:$J$446,I.2!B286)</f>
        <v>0</v>
      </c>
      <c r="D286" s="86">
        <f t="shared" si="34"/>
        <v>76</v>
      </c>
      <c r="F286" s="86">
        <f>COUNTIFS(I.1!$K$6:$K$446,I.2!B286)</f>
        <v>0</v>
      </c>
      <c r="G286" s="86">
        <f t="shared" si="35"/>
        <v>61</v>
      </c>
      <c r="I286" s="86">
        <f>COUNTIFS(I.1!$L$6:$L$446,I.2!B286)</f>
        <v>0</v>
      </c>
      <c r="J286" s="86">
        <f t="shared" si="36"/>
        <v>27</v>
      </c>
      <c r="L286" s="86">
        <f t="shared" si="32"/>
        <v>49</v>
      </c>
      <c r="AA286" s="82">
        <v>43016</v>
      </c>
      <c r="AB286" s="86">
        <f>COUNTIFS(I.1!$AF$6:$AF$446,I.2!AA286)</f>
        <v>0</v>
      </c>
      <c r="AC286" s="86">
        <f t="shared" si="37"/>
        <v>23</v>
      </c>
      <c r="AD286" s="86"/>
      <c r="AE286" s="86">
        <f>COUNTIFS(I.1!$AG$6:$AG$446,I.2!AA286)</f>
        <v>0</v>
      </c>
      <c r="AF286" s="86">
        <f t="shared" si="38"/>
        <v>11</v>
      </c>
      <c r="AG286" s="86"/>
      <c r="AH286" s="86">
        <f>COUNTIFS(I.1!$AH$6:$AH$446,I.2!AA286)</f>
        <v>0</v>
      </c>
      <c r="AI286" s="86">
        <f t="shared" si="39"/>
        <v>0</v>
      </c>
      <c r="AJ286" s="86"/>
      <c r="AK286" s="86">
        <f t="shared" si="33"/>
        <v>23</v>
      </c>
      <c r="AL286" s="113">
        <v>0</v>
      </c>
    </row>
    <row r="287" spans="2:38" x14ac:dyDescent="0.25">
      <c r="B287" s="82">
        <v>43017</v>
      </c>
      <c r="C287" s="86">
        <f>COUNTIFS(I.1!$J$6:$J$446,I.2!B287)</f>
        <v>0</v>
      </c>
      <c r="D287" s="86">
        <f t="shared" si="34"/>
        <v>76</v>
      </c>
      <c r="F287" s="86">
        <f>COUNTIFS(I.1!$K$6:$K$446,I.2!B287)</f>
        <v>1</v>
      </c>
      <c r="G287" s="86">
        <f t="shared" si="35"/>
        <v>62</v>
      </c>
      <c r="I287" s="86">
        <f>COUNTIFS(I.1!$L$6:$L$446,I.2!B287)</f>
        <v>0</v>
      </c>
      <c r="J287" s="86">
        <f t="shared" si="36"/>
        <v>27</v>
      </c>
      <c r="L287" s="86">
        <f t="shared" si="32"/>
        <v>49</v>
      </c>
      <c r="AA287" s="82">
        <v>43017</v>
      </c>
      <c r="AB287" s="86">
        <f>COUNTIFS(I.1!$AF$6:$AF$446,I.2!AA287)</f>
        <v>0</v>
      </c>
      <c r="AC287" s="86">
        <f t="shared" si="37"/>
        <v>23</v>
      </c>
      <c r="AD287" s="86"/>
      <c r="AE287" s="86">
        <f>COUNTIFS(I.1!$AG$6:$AG$446,I.2!AA287)</f>
        <v>1</v>
      </c>
      <c r="AF287" s="86">
        <f t="shared" si="38"/>
        <v>12</v>
      </c>
      <c r="AG287" s="86"/>
      <c r="AH287" s="86">
        <f>COUNTIFS(I.1!$AH$6:$AH$446,I.2!AA287)</f>
        <v>0</v>
      </c>
      <c r="AI287" s="86">
        <f t="shared" si="39"/>
        <v>0</v>
      </c>
      <c r="AJ287" s="86"/>
      <c r="AK287" s="86">
        <f t="shared" si="33"/>
        <v>23</v>
      </c>
      <c r="AL287" s="113">
        <v>0</v>
      </c>
    </row>
    <row r="288" spans="2:38" x14ac:dyDescent="0.25">
      <c r="B288" s="82">
        <v>43018</v>
      </c>
      <c r="C288" s="86">
        <f>COUNTIFS(I.1!$J$6:$J$446,I.2!B288)</f>
        <v>0</v>
      </c>
      <c r="D288" s="86">
        <f t="shared" si="34"/>
        <v>76</v>
      </c>
      <c r="F288" s="86">
        <f>COUNTIFS(I.1!$K$6:$K$446,I.2!B288)</f>
        <v>0</v>
      </c>
      <c r="G288" s="86">
        <f t="shared" si="35"/>
        <v>62</v>
      </c>
      <c r="I288" s="86">
        <f>COUNTIFS(I.1!$L$6:$L$446,I.2!B288)</f>
        <v>0</v>
      </c>
      <c r="J288" s="86">
        <f t="shared" si="36"/>
        <v>27</v>
      </c>
      <c r="L288" s="86">
        <f t="shared" si="32"/>
        <v>49</v>
      </c>
      <c r="AA288" s="82">
        <v>43018</v>
      </c>
      <c r="AB288" s="86">
        <f>COUNTIFS(I.1!$AF$6:$AF$446,I.2!AA288)</f>
        <v>0</v>
      </c>
      <c r="AC288" s="86">
        <f t="shared" si="37"/>
        <v>23</v>
      </c>
      <c r="AD288" s="86"/>
      <c r="AE288" s="86">
        <f>COUNTIFS(I.1!$AG$6:$AG$446,I.2!AA288)</f>
        <v>0</v>
      </c>
      <c r="AF288" s="86">
        <f t="shared" si="38"/>
        <v>12</v>
      </c>
      <c r="AG288" s="86"/>
      <c r="AH288" s="86">
        <f>COUNTIFS(I.1!$AH$6:$AH$446,I.2!AA288)</f>
        <v>0</v>
      </c>
      <c r="AI288" s="86">
        <f t="shared" si="39"/>
        <v>0</v>
      </c>
      <c r="AJ288" s="86"/>
      <c r="AK288" s="86">
        <f t="shared" si="33"/>
        <v>23</v>
      </c>
      <c r="AL288" s="113">
        <v>0</v>
      </c>
    </row>
    <row r="289" spans="2:38" x14ac:dyDescent="0.25">
      <c r="B289" s="82">
        <v>43019</v>
      </c>
      <c r="C289" s="86">
        <f>COUNTIFS(I.1!$J$6:$J$446,I.2!B289)</f>
        <v>1</v>
      </c>
      <c r="D289" s="86">
        <f t="shared" si="34"/>
        <v>77</v>
      </c>
      <c r="F289" s="86">
        <f>COUNTIFS(I.1!$K$6:$K$446,I.2!B289)</f>
        <v>1</v>
      </c>
      <c r="G289" s="86">
        <f t="shared" si="35"/>
        <v>63</v>
      </c>
      <c r="I289" s="86">
        <f>COUNTIFS(I.1!$L$6:$L$446,I.2!B289)</f>
        <v>0</v>
      </c>
      <c r="J289" s="86">
        <f t="shared" si="36"/>
        <v>27</v>
      </c>
      <c r="L289" s="86">
        <f t="shared" si="32"/>
        <v>50</v>
      </c>
      <c r="AA289" s="82">
        <v>43019</v>
      </c>
      <c r="AB289" s="86">
        <f>COUNTIFS(I.1!$AF$6:$AF$446,I.2!AA289)</f>
        <v>1</v>
      </c>
      <c r="AC289" s="86">
        <f t="shared" si="37"/>
        <v>24</v>
      </c>
      <c r="AD289" s="86"/>
      <c r="AE289" s="86">
        <f>COUNTIFS(I.1!$AG$6:$AG$446,I.2!AA289)</f>
        <v>1</v>
      </c>
      <c r="AF289" s="86">
        <f t="shared" si="38"/>
        <v>13</v>
      </c>
      <c r="AG289" s="86"/>
      <c r="AH289" s="86">
        <f>COUNTIFS(I.1!$AH$6:$AH$446,I.2!AA289)</f>
        <v>0</v>
      </c>
      <c r="AI289" s="86">
        <f t="shared" si="39"/>
        <v>0</v>
      </c>
      <c r="AJ289" s="86"/>
      <c r="AK289" s="86">
        <f t="shared" si="33"/>
        <v>24</v>
      </c>
      <c r="AL289" s="113">
        <v>0</v>
      </c>
    </row>
    <row r="290" spans="2:38" x14ac:dyDescent="0.25">
      <c r="B290" s="82">
        <v>43020</v>
      </c>
      <c r="C290" s="86">
        <f>COUNTIFS(I.1!$J$6:$J$446,I.2!B290)</f>
        <v>0</v>
      </c>
      <c r="D290" s="86">
        <f t="shared" si="34"/>
        <v>77</v>
      </c>
      <c r="F290" s="86">
        <f>COUNTIFS(I.1!$K$6:$K$446,I.2!B290)</f>
        <v>0</v>
      </c>
      <c r="G290" s="86">
        <f t="shared" si="35"/>
        <v>63</v>
      </c>
      <c r="I290" s="86">
        <f>COUNTIFS(I.1!$L$6:$L$446,I.2!B290)</f>
        <v>0</v>
      </c>
      <c r="J290" s="86">
        <f t="shared" si="36"/>
        <v>27</v>
      </c>
      <c r="L290" s="86">
        <f t="shared" si="32"/>
        <v>50</v>
      </c>
      <c r="AA290" s="82">
        <v>43020</v>
      </c>
      <c r="AB290" s="86">
        <f>COUNTIFS(I.1!$AF$6:$AF$446,I.2!AA290)</f>
        <v>0</v>
      </c>
      <c r="AC290" s="86">
        <f t="shared" si="37"/>
        <v>24</v>
      </c>
      <c r="AD290" s="86"/>
      <c r="AE290" s="86">
        <f>COUNTIFS(I.1!$AG$6:$AG$446,I.2!AA290)</f>
        <v>0</v>
      </c>
      <c r="AF290" s="86">
        <f t="shared" si="38"/>
        <v>13</v>
      </c>
      <c r="AG290" s="86"/>
      <c r="AH290" s="86">
        <f>COUNTIFS(I.1!$AH$6:$AH$446,I.2!AA290)</f>
        <v>0</v>
      </c>
      <c r="AI290" s="86">
        <f t="shared" si="39"/>
        <v>0</v>
      </c>
      <c r="AJ290" s="86"/>
      <c r="AK290" s="86">
        <f t="shared" si="33"/>
        <v>24</v>
      </c>
      <c r="AL290" s="113">
        <v>0</v>
      </c>
    </row>
    <row r="291" spans="2:38" x14ac:dyDescent="0.25">
      <c r="B291" s="82">
        <v>43021</v>
      </c>
      <c r="C291" s="86">
        <f>COUNTIFS(I.1!$J$6:$J$446,I.2!B291)</f>
        <v>0</v>
      </c>
      <c r="D291" s="86">
        <f t="shared" si="34"/>
        <v>77</v>
      </c>
      <c r="F291" s="86">
        <f>COUNTIFS(I.1!$K$6:$K$446,I.2!B291)</f>
        <v>0</v>
      </c>
      <c r="G291" s="86">
        <f t="shared" si="35"/>
        <v>63</v>
      </c>
      <c r="I291" s="86">
        <f>COUNTIFS(I.1!$L$6:$L$446,I.2!B291)</f>
        <v>0</v>
      </c>
      <c r="J291" s="86">
        <f t="shared" si="36"/>
        <v>27</v>
      </c>
      <c r="L291" s="86">
        <f t="shared" si="32"/>
        <v>50</v>
      </c>
      <c r="AA291" s="82">
        <v>43021</v>
      </c>
      <c r="AB291" s="86">
        <f>COUNTIFS(I.1!$AF$6:$AF$446,I.2!AA291)</f>
        <v>0</v>
      </c>
      <c r="AC291" s="86">
        <f t="shared" si="37"/>
        <v>24</v>
      </c>
      <c r="AD291" s="86"/>
      <c r="AE291" s="86">
        <f>COUNTIFS(I.1!$AG$6:$AG$446,I.2!AA291)</f>
        <v>0</v>
      </c>
      <c r="AF291" s="86">
        <f t="shared" si="38"/>
        <v>13</v>
      </c>
      <c r="AG291" s="86"/>
      <c r="AH291" s="86">
        <f>COUNTIFS(I.1!$AH$6:$AH$446,I.2!AA291)</f>
        <v>0</v>
      </c>
      <c r="AI291" s="86">
        <f t="shared" si="39"/>
        <v>0</v>
      </c>
      <c r="AJ291" s="86"/>
      <c r="AK291" s="86">
        <f t="shared" si="33"/>
        <v>24</v>
      </c>
      <c r="AL291" s="113">
        <v>0</v>
      </c>
    </row>
    <row r="292" spans="2:38" x14ac:dyDescent="0.25">
      <c r="B292" s="82">
        <v>43022</v>
      </c>
      <c r="C292" s="86">
        <f>COUNTIFS(I.1!$J$6:$J$446,I.2!B292)</f>
        <v>0</v>
      </c>
      <c r="D292" s="86">
        <f t="shared" si="34"/>
        <v>77</v>
      </c>
      <c r="F292" s="86">
        <f>COUNTIFS(I.1!$K$6:$K$446,I.2!B292)</f>
        <v>0</v>
      </c>
      <c r="G292" s="86">
        <f t="shared" si="35"/>
        <v>63</v>
      </c>
      <c r="I292" s="86">
        <f>COUNTIFS(I.1!$L$6:$L$446,I.2!B292)</f>
        <v>0</v>
      </c>
      <c r="J292" s="86">
        <f t="shared" si="36"/>
        <v>27</v>
      </c>
      <c r="L292" s="86">
        <f t="shared" si="32"/>
        <v>50</v>
      </c>
      <c r="AA292" s="82">
        <v>43022</v>
      </c>
      <c r="AB292" s="86">
        <f>COUNTIFS(I.1!$AF$6:$AF$446,I.2!AA292)</f>
        <v>0</v>
      </c>
      <c r="AC292" s="86">
        <f t="shared" si="37"/>
        <v>24</v>
      </c>
      <c r="AD292" s="86"/>
      <c r="AE292" s="86">
        <f>COUNTIFS(I.1!$AG$6:$AG$446,I.2!AA292)</f>
        <v>0</v>
      </c>
      <c r="AF292" s="86">
        <f t="shared" si="38"/>
        <v>13</v>
      </c>
      <c r="AG292" s="86"/>
      <c r="AH292" s="86">
        <f>COUNTIFS(I.1!$AH$6:$AH$446,I.2!AA292)</f>
        <v>0</v>
      </c>
      <c r="AI292" s="86">
        <f t="shared" si="39"/>
        <v>0</v>
      </c>
      <c r="AJ292" s="86"/>
      <c r="AK292" s="86">
        <f t="shared" si="33"/>
        <v>24</v>
      </c>
      <c r="AL292" s="113">
        <v>0</v>
      </c>
    </row>
    <row r="293" spans="2:38" x14ac:dyDescent="0.25">
      <c r="B293" s="82">
        <v>43023</v>
      </c>
      <c r="C293" s="86">
        <f>COUNTIFS(I.1!$J$6:$J$446,I.2!B293)</f>
        <v>0</v>
      </c>
      <c r="D293" s="86">
        <f t="shared" si="34"/>
        <v>77</v>
      </c>
      <c r="F293" s="86">
        <f>COUNTIFS(I.1!$K$6:$K$446,I.2!B293)</f>
        <v>0</v>
      </c>
      <c r="G293" s="86">
        <f t="shared" si="35"/>
        <v>63</v>
      </c>
      <c r="I293" s="86">
        <f>COUNTIFS(I.1!$L$6:$L$446,I.2!B293)</f>
        <v>0</v>
      </c>
      <c r="J293" s="86">
        <f t="shared" si="36"/>
        <v>27</v>
      </c>
      <c r="L293" s="86">
        <f t="shared" si="32"/>
        <v>50</v>
      </c>
      <c r="AA293" s="82">
        <v>43023</v>
      </c>
      <c r="AB293" s="86">
        <f>COUNTIFS(I.1!$AF$6:$AF$446,I.2!AA293)</f>
        <v>0</v>
      </c>
      <c r="AC293" s="86">
        <f t="shared" si="37"/>
        <v>24</v>
      </c>
      <c r="AD293" s="86"/>
      <c r="AE293" s="86">
        <f>COUNTIFS(I.1!$AG$6:$AG$446,I.2!AA293)</f>
        <v>0</v>
      </c>
      <c r="AF293" s="86">
        <f t="shared" si="38"/>
        <v>13</v>
      </c>
      <c r="AG293" s="86"/>
      <c r="AH293" s="86">
        <f>COUNTIFS(I.1!$AH$6:$AH$446,I.2!AA293)</f>
        <v>0</v>
      </c>
      <c r="AI293" s="86">
        <f t="shared" si="39"/>
        <v>0</v>
      </c>
      <c r="AJ293" s="86"/>
      <c r="AK293" s="86">
        <f t="shared" si="33"/>
        <v>24</v>
      </c>
      <c r="AL293" s="113">
        <v>0</v>
      </c>
    </row>
    <row r="294" spans="2:38" x14ac:dyDescent="0.25">
      <c r="B294" s="82">
        <v>43024</v>
      </c>
      <c r="C294" s="86">
        <f>COUNTIFS(I.1!$J$6:$J$446,I.2!B294)</f>
        <v>0</v>
      </c>
      <c r="D294" s="86">
        <f t="shared" si="34"/>
        <v>77</v>
      </c>
      <c r="F294" s="86">
        <f>COUNTIFS(I.1!$K$6:$K$446,I.2!B294)</f>
        <v>0</v>
      </c>
      <c r="G294" s="86">
        <f t="shared" si="35"/>
        <v>63</v>
      </c>
      <c r="I294" s="86">
        <f>COUNTIFS(I.1!$L$6:$L$446,I.2!B294)</f>
        <v>0</v>
      </c>
      <c r="J294" s="86">
        <f t="shared" si="36"/>
        <v>27</v>
      </c>
      <c r="L294" s="86">
        <f t="shared" si="32"/>
        <v>50</v>
      </c>
      <c r="AA294" s="82">
        <v>43024</v>
      </c>
      <c r="AB294" s="86">
        <f>COUNTIFS(I.1!$AF$6:$AF$446,I.2!AA294)</f>
        <v>0</v>
      </c>
      <c r="AC294" s="86">
        <f t="shared" si="37"/>
        <v>24</v>
      </c>
      <c r="AD294" s="86"/>
      <c r="AE294" s="86">
        <f>COUNTIFS(I.1!$AG$6:$AG$446,I.2!AA294)</f>
        <v>0</v>
      </c>
      <c r="AF294" s="86">
        <f t="shared" si="38"/>
        <v>13</v>
      </c>
      <c r="AG294" s="86"/>
      <c r="AH294" s="86">
        <f>COUNTIFS(I.1!$AH$6:$AH$446,I.2!AA294)</f>
        <v>0</v>
      </c>
      <c r="AI294" s="86">
        <f t="shared" si="39"/>
        <v>0</v>
      </c>
      <c r="AJ294" s="86"/>
      <c r="AK294" s="86">
        <f t="shared" si="33"/>
        <v>24</v>
      </c>
      <c r="AL294" s="113">
        <v>0</v>
      </c>
    </row>
    <row r="295" spans="2:38" x14ac:dyDescent="0.25">
      <c r="B295" s="82">
        <v>43025</v>
      </c>
      <c r="C295" s="86">
        <f>COUNTIFS(I.1!$J$6:$J$446,I.2!B295)</f>
        <v>0</v>
      </c>
      <c r="D295" s="86">
        <f t="shared" si="34"/>
        <v>77</v>
      </c>
      <c r="F295" s="86">
        <f>COUNTIFS(I.1!$K$6:$K$446,I.2!B295)</f>
        <v>1</v>
      </c>
      <c r="G295" s="86">
        <f t="shared" si="35"/>
        <v>64</v>
      </c>
      <c r="I295" s="86">
        <f>COUNTIFS(I.1!$L$6:$L$446,I.2!B295)</f>
        <v>0</v>
      </c>
      <c r="J295" s="86">
        <f t="shared" si="36"/>
        <v>27</v>
      </c>
      <c r="L295" s="86">
        <f t="shared" si="32"/>
        <v>50</v>
      </c>
      <c r="AA295" s="82">
        <v>43025</v>
      </c>
      <c r="AB295" s="86">
        <f>COUNTIFS(I.1!$AF$6:$AF$446,I.2!AA295)</f>
        <v>0</v>
      </c>
      <c r="AC295" s="86">
        <f t="shared" si="37"/>
        <v>24</v>
      </c>
      <c r="AD295" s="86"/>
      <c r="AE295" s="86">
        <f>COUNTIFS(I.1!$AG$6:$AG$446,I.2!AA295)</f>
        <v>1</v>
      </c>
      <c r="AF295" s="86">
        <f t="shared" si="38"/>
        <v>14</v>
      </c>
      <c r="AG295" s="86"/>
      <c r="AH295" s="86">
        <f>COUNTIFS(I.1!$AH$6:$AH$446,I.2!AA295)</f>
        <v>0</v>
      </c>
      <c r="AI295" s="86">
        <f t="shared" si="39"/>
        <v>0</v>
      </c>
      <c r="AJ295" s="86"/>
      <c r="AK295" s="86">
        <f t="shared" si="33"/>
        <v>24</v>
      </c>
      <c r="AL295" s="113">
        <v>0</v>
      </c>
    </row>
    <row r="296" spans="2:38" x14ac:dyDescent="0.25">
      <c r="B296" s="82">
        <v>43026</v>
      </c>
      <c r="C296" s="86">
        <f>COUNTIFS(I.1!$J$6:$J$446,I.2!B296)</f>
        <v>0</v>
      </c>
      <c r="D296" s="86">
        <f t="shared" si="34"/>
        <v>77</v>
      </c>
      <c r="F296" s="86">
        <f>COUNTIFS(I.1!$K$6:$K$446,I.2!B296)</f>
        <v>0</v>
      </c>
      <c r="G296" s="86">
        <f t="shared" si="35"/>
        <v>64</v>
      </c>
      <c r="I296" s="86">
        <f>COUNTIFS(I.1!$L$6:$L$446,I.2!B296)</f>
        <v>0</v>
      </c>
      <c r="J296" s="86">
        <f t="shared" si="36"/>
        <v>27</v>
      </c>
      <c r="L296" s="86">
        <f t="shared" si="32"/>
        <v>50</v>
      </c>
      <c r="AA296" s="82">
        <v>43026</v>
      </c>
      <c r="AB296" s="86">
        <f>COUNTIFS(I.1!$AF$6:$AF$446,I.2!AA296)</f>
        <v>0</v>
      </c>
      <c r="AC296" s="86">
        <f t="shared" si="37"/>
        <v>24</v>
      </c>
      <c r="AD296" s="86"/>
      <c r="AE296" s="86">
        <f>COUNTIFS(I.1!$AG$6:$AG$446,I.2!AA296)</f>
        <v>0</v>
      </c>
      <c r="AF296" s="86">
        <f t="shared" si="38"/>
        <v>14</v>
      </c>
      <c r="AG296" s="86"/>
      <c r="AH296" s="86">
        <f>COUNTIFS(I.1!$AH$6:$AH$446,I.2!AA296)</f>
        <v>0</v>
      </c>
      <c r="AI296" s="86">
        <f t="shared" si="39"/>
        <v>0</v>
      </c>
      <c r="AJ296" s="86"/>
      <c r="AK296" s="86">
        <f t="shared" si="33"/>
        <v>24</v>
      </c>
      <c r="AL296" s="113">
        <v>0</v>
      </c>
    </row>
    <row r="297" spans="2:38" x14ac:dyDescent="0.25">
      <c r="B297" s="82">
        <v>43027</v>
      </c>
      <c r="C297" s="86">
        <f>COUNTIFS(I.1!$J$6:$J$446,I.2!B297)</f>
        <v>0</v>
      </c>
      <c r="D297" s="86">
        <f t="shared" si="34"/>
        <v>77</v>
      </c>
      <c r="F297" s="86">
        <f>COUNTIFS(I.1!$K$6:$K$446,I.2!B297)</f>
        <v>0</v>
      </c>
      <c r="G297" s="86">
        <f t="shared" si="35"/>
        <v>64</v>
      </c>
      <c r="I297" s="86">
        <f>COUNTIFS(I.1!$L$6:$L$446,I.2!B297)</f>
        <v>0</v>
      </c>
      <c r="J297" s="86">
        <f t="shared" si="36"/>
        <v>27</v>
      </c>
      <c r="L297" s="86">
        <f t="shared" si="32"/>
        <v>50</v>
      </c>
      <c r="AA297" s="82">
        <v>43027</v>
      </c>
      <c r="AB297" s="86">
        <f>COUNTIFS(I.1!$AF$6:$AF$446,I.2!AA297)</f>
        <v>0</v>
      </c>
      <c r="AC297" s="86">
        <f t="shared" si="37"/>
        <v>24</v>
      </c>
      <c r="AD297" s="86"/>
      <c r="AE297" s="86">
        <f>COUNTIFS(I.1!$AG$6:$AG$446,I.2!AA297)</f>
        <v>0</v>
      </c>
      <c r="AF297" s="86">
        <f t="shared" si="38"/>
        <v>14</v>
      </c>
      <c r="AG297" s="86"/>
      <c r="AH297" s="86">
        <f>COUNTIFS(I.1!$AH$6:$AH$446,I.2!AA297)</f>
        <v>0</v>
      </c>
      <c r="AI297" s="86">
        <f t="shared" si="39"/>
        <v>0</v>
      </c>
      <c r="AJ297" s="86"/>
      <c r="AK297" s="86">
        <f t="shared" si="33"/>
        <v>24</v>
      </c>
      <c r="AL297" s="113">
        <v>0</v>
      </c>
    </row>
    <row r="298" spans="2:38" x14ac:dyDescent="0.25">
      <c r="B298" s="82">
        <v>43028</v>
      </c>
      <c r="C298" s="86">
        <f>COUNTIFS(I.1!$J$6:$J$446,I.2!B298)</f>
        <v>0</v>
      </c>
      <c r="D298" s="86">
        <f t="shared" si="34"/>
        <v>77</v>
      </c>
      <c r="F298" s="86">
        <f>COUNTIFS(I.1!$K$6:$K$446,I.2!B298)</f>
        <v>1</v>
      </c>
      <c r="G298" s="86">
        <f t="shared" si="35"/>
        <v>65</v>
      </c>
      <c r="I298" s="86">
        <f>COUNTIFS(I.1!$L$6:$L$446,I.2!B298)</f>
        <v>0</v>
      </c>
      <c r="J298" s="86">
        <f t="shared" si="36"/>
        <v>27</v>
      </c>
      <c r="L298" s="86">
        <f t="shared" si="32"/>
        <v>50</v>
      </c>
      <c r="AA298" s="82">
        <v>43028</v>
      </c>
      <c r="AB298" s="86">
        <f>COUNTIFS(I.1!$AF$6:$AF$446,I.2!AA298)</f>
        <v>0</v>
      </c>
      <c r="AC298" s="86">
        <f t="shared" si="37"/>
        <v>24</v>
      </c>
      <c r="AD298" s="86"/>
      <c r="AE298" s="86">
        <f>COUNTIFS(I.1!$AG$6:$AG$446,I.2!AA298)</f>
        <v>0</v>
      </c>
      <c r="AF298" s="86">
        <f t="shared" si="38"/>
        <v>14</v>
      </c>
      <c r="AG298" s="86"/>
      <c r="AH298" s="86">
        <f>COUNTIFS(I.1!$AH$6:$AH$446,I.2!AA298)</f>
        <v>0</v>
      </c>
      <c r="AI298" s="86">
        <f t="shared" si="39"/>
        <v>0</v>
      </c>
      <c r="AJ298" s="86"/>
      <c r="AK298" s="86">
        <f t="shared" si="33"/>
        <v>24</v>
      </c>
      <c r="AL298" s="113">
        <v>0</v>
      </c>
    </row>
    <row r="299" spans="2:38" x14ac:dyDescent="0.25">
      <c r="B299" s="82">
        <v>43029</v>
      </c>
      <c r="C299" s="86">
        <f>COUNTIFS(I.1!$J$6:$J$446,I.2!B299)</f>
        <v>0</v>
      </c>
      <c r="D299" s="86">
        <f t="shared" si="34"/>
        <v>77</v>
      </c>
      <c r="F299" s="86">
        <f>COUNTIFS(I.1!$K$6:$K$446,I.2!B299)</f>
        <v>0</v>
      </c>
      <c r="G299" s="86">
        <f t="shared" si="35"/>
        <v>65</v>
      </c>
      <c r="I299" s="86">
        <f>COUNTIFS(I.1!$L$6:$L$446,I.2!B299)</f>
        <v>0</v>
      </c>
      <c r="J299" s="86">
        <f t="shared" si="36"/>
        <v>27</v>
      </c>
      <c r="L299" s="86">
        <f t="shared" si="32"/>
        <v>50</v>
      </c>
      <c r="AA299" s="82">
        <v>43029</v>
      </c>
      <c r="AB299" s="86">
        <f>COUNTIFS(I.1!$AF$6:$AF$446,I.2!AA299)</f>
        <v>0</v>
      </c>
      <c r="AC299" s="86">
        <f t="shared" si="37"/>
        <v>24</v>
      </c>
      <c r="AD299" s="86"/>
      <c r="AE299" s="86">
        <f>COUNTIFS(I.1!$AG$6:$AG$446,I.2!AA299)</f>
        <v>0</v>
      </c>
      <c r="AF299" s="86">
        <f t="shared" si="38"/>
        <v>14</v>
      </c>
      <c r="AG299" s="86"/>
      <c r="AH299" s="86">
        <f>COUNTIFS(I.1!$AH$6:$AH$446,I.2!AA299)</f>
        <v>0</v>
      </c>
      <c r="AI299" s="86">
        <f t="shared" si="39"/>
        <v>0</v>
      </c>
      <c r="AJ299" s="86"/>
      <c r="AK299" s="86">
        <f t="shared" si="33"/>
        <v>24</v>
      </c>
      <c r="AL299" s="113">
        <v>0</v>
      </c>
    </row>
    <row r="300" spans="2:38" x14ac:dyDescent="0.25">
      <c r="B300" s="82">
        <v>43030</v>
      </c>
      <c r="C300" s="86">
        <f>COUNTIFS(I.1!$J$6:$J$446,I.2!B300)</f>
        <v>0</v>
      </c>
      <c r="D300" s="86">
        <f t="shared" si="34"/>
        <v>77</v>
      </c>
      <c r="F300" s="86">
        <f>COUNTIFS(I.1!$K$6:$K$446,I.2!B300)</f>
        <v>0</v>
      </c>
      <c r="G300" s="86">
        <f t="shared" si="35"/>
        <v>65</v>
      </c>
      <c r="I300" s="86">
        <f>COUNTIFS(I.1!$L$6:$L$446,I.2!B300)</f>
        <v>0</v>
      </c>
      <c r="J300" s="86">
        <f t="shared" si="36"/>
        <v>27</v>
      </c>
      <c r="L300" s="86">
        <f t="shared" si="32"/>
        <v>50</v>
      </c>
      <c r="AA300" s="82">
        <v>43030</v>
      </c>
      <c r="AB300" s="86">
        <f>COUNTIFS(I.1!$AF$6:$AF$446,I.2!AA300)</f>
        <v>0</v>
      </c>
      <c r="AC300" s="86">
        <f t="shared" si="37"/>
        <v>24</v>
      </c>
      <c r="AD300" s="86"/>
      <c r="AE300" s="86">
        <f>COUNTIFS(I.1!$AG$6:$AG$446,I.2!AA300)</f>
        <v>0</v>
      </c>
      <c r="AF300" s="86">
        <f t="shared" si="38"/>
        <v>14</v>
      </c>
      <c r="AG300" s="86"/>
      <c r="AH300" s="86">
        <f>COUNTIFS(I.1!$AH$6:$AH$446,I.2!AA300)</f>
        <v>0</v>
      </c>
      <c r="AI300" s="86">
        <f t="shared" si="39"/>
        <v>0</v>
      </c>
      <c r="AJ300" s="86"/>
      <c r="AK300" s="86">
        <f t="shared" si="33"/>
        <v>24</v>
      </c>
      <c r="AL300" s="113">
        <v>0</v>
      </c>
    </row>
    <row r="301" spans="2:38" x14ac:dyDescent="0.25">
      <c r="B301" s="82">
        <v>43031</v>
      </c>
      <c r="C301" s="86">
        <f>COUNTIFS(I.1!$J$6:$J$446,I.2!B301)</f>
        <v>0</v>
      </c>
      <c r="D301" s="86">
        <f t="shared" si="34"/>
        <v>77</v>
      </c>
      <c r="F301" s="86">
        <f>COUNTIFS(I.1!$K$6:$K$446,I.2!B301)</f>
        <v>0</v>
      </c>
      <c r="G301" s="86">
        <f t="shared" si="35"/>
        <v>65</v>
      </c>
      <c r="I301" s="86">
        <f>COUNTIFS(I.1!$L$6:$L$446,I.2!B301)</f>
        <v>0</v>
      </c>
      <c r="J301" s="86">
        <f t="shared" si="36"/>
        <v>27</v>
      </c>
      <c r="L301" s="86">
        <f t="shared" si="32"/>
        <v>50</v>
      </c>
      <c r="AA301" s="82">
        <v>43031</v>
      </c>
      <c r="AB301" s="86">
        <f>COUNTIFS(I.1!$AF$6:$AF$446,I.2!AA301)</f>
        <v>0</v>
      </c>
      <c r="AC301" s="86">
        <f t="shared" si="37"/>
        <v>24</v>
      </c>
      <c r="AD301" s="86"/>
      <c r="AE301" s="86">
        <f>COUNTIFS(I.1!$AG$6:$AG$446,I.2!AA301)</f>
        <v>0</v>
      </c>
      <c r="AF301" s="86">
        <f t="shared" si="38"/>
        <v>14</v>
      </c>
      <c r="AG301" s="86"/>
      <c r="AH301" s="86">
        <f>COUNTIFS(I.1!$AH$6:$AH$446,I.2!AA301)</f>
        <v>0</v>
      </c>
      <c r="AI301" s="86">
        <f t="shared" si="39"/>
        <v>0</v>
      </c>
      <c r="AJ301" s="86"/>
      <c r="AK301" s="86">
        <f t="shared" si="33"/>
        <v>24</v>
      </c>
      <c r="AL301" s="113">
        <v>0</v>
      </c>
    </row>
    <row r="302" spans="2:38" x14ac:dyDescent="0.25">
      <c r="B302" s="82">
        <v>43032</v>
      </c>
      <c r="C302" s="86">
        <f>COUNTIFS(I.1!$J$6:$J$446,I.2!B302)</f>
        <v>0</v>
      </c>
      <c r="D302" s="86">
        <f t="shared" si="34"/>
        <v>77</v>
      </c>
      <c r="F302" s="86">
        <f>COUNTIFS(I.1!$K$6:$K$446,I.2!B302)</f>
        <v>0</v>
      </c>
      <c r="G302" s="86">
        <f t="shared" si="35"/>
        <v>65</v>
      </c>
      <c r="I302" s="86">
        <f>COUNTIFS(I.1!$L$6:$L$446,I.2!B302)</f>
        <v>0</v>
      </c>
      <c r="J302" s="86">
        <f t="shared" si="36"/>
        <v>27</v>
      </c>
      <c r="L302" s="86">
        <f t="shared" si="32"/>
        <v>50</v>
      </c>
      <c r="AA302" s="82">
        <v>43032</v>
      </c>
      <c r="AB302" s="86">
        <f>COUNTIFS(I.1!$AF$6:$AF$446,I.2!AA302)</f>
        <v>0</v>
      </c>
      <c r="AC302" s="86">
        <f t="shared" si="37"/>
        <v>24</v>
      </c>
      <c r="AD302" s="86"/>
      <c r="AE302" s="86">
        <f>COUNTIFS(I.1!$AG$6:$AG$446,I.2!AA302)</f>
        <v>0</v>
      </c>
      <c r="AF302" s="86">
        <f t="shared" si="38"/>
        <v>14</v>
      </c>
      <c r="AG302" s="86"/>
      <c r="AH302" s="86">
        <f>COUNTIFS(I.1!$AH$6:$AH$446,I.2!AA302)</f>
        <v>0</v>
      </c>
      <c r="AI302" s="86">
        <f t="shared" si="39"/>
        <v>0</v>
      </c>
      <c r="AJ302" s="86"/>
      <c r="AK302" s="86">
        <f t="shared" si="33"/>
        <v>24</v>
      </c>
      <c r="AL302" s="113">
        <v>0</v>
      </c>
    </row>
    <row r="303" spans="2:38" x14ac:dyDescent="0.25">
      <c r="B303" s="82">
        <v>43033</v>
      </c>
      <c r="C303" s="86">
        <f>COUNTIFS(I.1!$J$6:$J$446,I.2!B303)</f>
        <v>0</v>
      </c>
      <c r="D303" s="86">
        <f t="shared" si="34"/>
        <v>77</v>
      </c>
      <c r="F303" s="86">
        <f>COUNTIFS(I.1!$K$6:$K$446,I.2!B303)</f>
        <v>0</v>
      </c>
      <c r="G303" s="86">
        <f t="shared" si="35"/>
        <v>65</v>
      </c>
      <c r="I303" s="86">
        <f>COUNTIFS(I.1!$L$6:$L$446,I.2!B303)</f>
        <v>0</v>
      </c>
      <c r="J303" s="86">
        <f t="shared" si="36"/>
        <v>27</v>
      </c>
      <c r="L303" s="86">
        <f t="shared" si="32"/>
        <v>50</v>
      </c>
      <c r="AA303" s="82">
        <v>43033</v>
      </c>
      <c r="AB303" s="86">
        <f>COUNTIFS(I.1!$AF$6:$AF$446,I.2!AA303)</f>
        <v>0</v>
      </c>
      <c r="AC303" s="86">
        <f t="shared" si="37"/>
        <v>24</v>
      </c>
      <c r="AD303" s="86"/>
      <c r="AE303" s="86">
        <f>COUNTIFS(I.1!$AG$6:$AG$446,I.2!AA303)</f>
        <v>0</v>
      </c>
      <c r="AF303" s="86">
        <f t="shared" si="38"/>
        <v>14</v>
      </c>
      <c r="AG303" s="86"/>
      <c r="AH303" s="86">
        <f>COUNTIFS(I.1!$AH$6:$AH$446,I.2!AA303)</f>
        <v>0</v>
      </c>
      <c r="AI303" s="86">
        <f t="shared" si="39"/>
        <v>0</v>
      </c>
      <c r="AJ303" s="86"/>
      <c r="AK303" s="86">
        <f t="shared" si="33"/>
        <v>24</v>
      </c>
      <c r="AL303" s="113">
        <v>0</v>
      </c>
    </row>
    <row r="304" spans="2:38" x14ac:dyDescent="0.25">
      <c r="B304" s="82">
        <v>43034</v>
      </c>
      <c r="C304" s="86">
        <f>COUNTIFS(I.1!$J$6:$J$446,I.2!B304)</f>
        <v>0</v>
      </c>
      <c r="D304" s="86">
        <f t="shared" si="34"/>
        <v>77</v>
      </c>
      <c r="F304" s="86">
        <f>COUNTIFS(I.1!$K$6:$K$446,I.2!B304)</f>
        <v>0</v>
      </c>
      <c r="G304" s="86">
        <f t="shared" si="35"/>
        <v>65</v>
      </c>
      <c r="I304" s="86">
        <f>COUNTIFS(I.1!$L$6:$L$446,I.2!B304)</f>
        <v>0</v>
      </c>
      <c r="J304" s="86">
        <f t="shared" si="36"/>
        <v>27</v>
      </c>
      <c r="L304" s="86">
        <f t="shared" si="32"/>
        <v>50</v>
      </c>
      <c r="AA304" s="82">
        <v>43034</v>
      </c>
      <c r="AB304" s="86">
        <f>COUNTIFS(I.1!$AF$6:$AF$446,I.2!AA304)</f>
        <v>0</v>
      </c>
      <c r="AC304" s="86">
        <f t="shared" si="37"/>
        <v>24</v>
      </c>
      <c r="AD304" s="86"/>
      <c r="AE304" s="86">
        <f>COUNTIFS(I.1!$AG$6:$AG$446,I.2!AA304)</f>
        <v>0</v>
      </c>
      <c r="AF304" s="86">
        <f t="shared" si="38"/>
        <v>14</v>
      </c>
      <c r="AG304" s="86"/>
      <c r="AH304" s="86">
        <f>COUNTIFS(I.1!$AH$6:$AH$446,I.2!AA304)</f>
        <v>0</v>
      </c>
      <c r="AI304" s="86">
        <f t="shared" si="39"/>
        <v>0</v>
      </c>
      <c r="AJ304" s="86"/>
      <c r="AK304" s="86">
        <f t="shared" si="33"/>
        <v>24</v>
      </c>
      <c r="AL304" s="113">
        <v>0</v>
      </c>
    </row>
    <row r="305" spans="2:38" x14ac:dyDescent="0.25">
      <c r="B305" s="82">
        <v>43035</v>
      </c>
      <c r="C305" s="86">
        <f>COUNTIFS(I.1!$J$6:$J$446,I.2!B305)</f>
        <v>1</v>
      </c>
      <c r="D305" s="86">
        <f t="shared" si="34"/>
        <v>78</v>
      </c>
      <c r="F305" s="86">
        <f>COUNTIFS(I.1!$K$6:$K$446,I.2!B305)</f>
        <v>0</v>
      </c>
      <c r="G305" s="86">
        <f t="shared" si="35"/>
        <v>65</v>
      </c>
      <c r="I305" s="86">
        <f>COUNTIFS(I.1!$L$6:$L$446,I.2!B305)</f>
        <v>2</v>
      </c>
      <c r="J305" s="86">
        <f t="shared" si="36"/>
        <v>29</v>
      </c>
      <c r="L305" s="86">
        <f t="shared" si="32"/>
        <v>49</v>
      </c>
      <c r="AA305" s="82">
        <v>43035</v>
      </c>
      <c r="AB305" s="86">
        <f>COUNTIFS(I.1!$AF$6:$AF$446,I.2!AA305)</f>
        <v>1</v>
      </c>
      <c r="AC305" s="86">
        <f t="shared" si="37"/>
        <v>25</v>
      </c>
      <c r="AD305" s="86"/>
      <c r="AE305" s="86">
        <f>COUNTIFS(I.1!$AG$6:$AG$446,I.2!AA305)</f>
        <v>0</v>
      </c>
      <c r="AF305" s="86">
        <f t="shared" si="38"/>
        <v>14</v>
      </c>
      <c r="AG305" s="86"/>
      <c r="AH305" s="86">
        <f>COUNTIFS(I.1!$AH$6:$AH$446,I.2!AA305)</f>
        <v>0</v>
      </c>
      <c r="AI305" s="86">
        <f t="shared" si="39"/>
        <v>0</v>
      </c>
      <c r="AJ305" s="86"/>
      <c r="AK305" s="86">
        <f t="shared" si="33"/>
        <v>25</v>
      </c>
      <c r="AL305" s="113">
        <v>0</v>
      </c>
    </row>
    <row r="306" spans="2:38" x14ac:dyDescent="0.25">
      <c r="B306" s="82">
        <v>43036</v>
      </c>
      <c r="C306" s="86">
        <f>COUNTIFS(I.1!$J$6:$J$446,I.2!B306)</f>
        <v>0</v>
      </c>
      <c r="D306" s="86">
        <f t="shared" si="34"/>
        <v>78</v>
      </c>
      <c r="F306" s="86">
        <f>COUNTIFS(I.1!$K$6:$K$446,I.2!B306)</f>
        <v>0</v>
      </c>
      <c r="G306" s="86">
        <f t="shared" si="35"/>
        <v>65</v>
      </c>
      <c r="I306" s="86">
        <f>COUNTIFS(I.1!$L$6:$L$446,I.2!B306)</f>
        <v>0</v>
      </c>
      <c r="J306" s="86">
        <f t="shared" si="36"/>
        <v>29</v>
      </c>
      <c r="L306" s="86">
        <f t="shared" si="32"/>
        <v>49</v>
      </c>
      <c r="AA306" s="82">
        <v>43036</v>
      </c>
      <c r="AB306" s="86">
        <f>COUNTIFS(I.1!$AF$6:$AF$446,I.2!AA306)</f>
        <v>0</v>
      </c>
      <c r="AC306" s="86">
        <f t="shared" si="37"/>
        <v>25</v>
      </c>
      <c r="AD306" s="86"/>
      <c r="AE306" s="86">
        <f>COUNTIFS(I.1!$AG$6:$AG$446,I.2!AA306)</f>
        <v>0</v>
      </c>
      <c r="AF306" s="86">
        <f t="shared" si="38"/>
        <v>14</v>
      </c>
      <c r="AG306" s="86"/>
      <c r="AH306" s="86">
        <f>COUNTIFS(I.1!$AH$6:$AH$446,I.2!AA306)</f>
        <v>0</v>
      </c>
      <c r="AI306" s="86">
        <f t="shared" si="39"/>
        <v>0</v>
      </c>
      <c r="AJ306" s="86"/>
      <c r="AK306" s="86">
        <f t="shared" si="33"/>
        <v>25</v>
      </c>
      <c r="AL306" s="113">
        <v>0</v>
      </c>
    </row>
    <row r="307" spans="2:38" x14ac:dyDescent="0.25">
      <c r="B307" s="82">
        <v>43037</v>
      </c>
      <c r="C307" s="86">
        <f>COUNTIFS(I.1!$J$6:$J$446,I.2!B307)</f>
        <v>0</v>
      </c>
      <c r="D307" s="86">
        <f t="shared" si="34"/>
        <v>78</v>
      </c>
      <c r="F307" s="86">
        <f>COUNTIFS(I.1!$K$6:$K$446,I.2!B307)</f>
        <v>0</v>
      </c>
      <c r="G307" s="86">
        <f t="shared" si="35"/>
        <v>65</v>
      </c>
      <c r="I307" s="86">
        <f>COUNTIFS(I.1!$L$6:$L$446,I.2!B307)</f>
        <v>0</v>
      </c>
      <c r="J307" s="86">
        <f t="shared" si="36"/>
        <v>29</v>
      </c>
      <c r="L307" s="86">
        <f t="shared" si="32"/>
        <v>49</v>
      </c>
      <c r="AA307" s="82">
        <v>43037</v>
      </c>
      <c r="AB307" s="86">
        <f>COUNTIFS(I.1!$AF$6:$AF$446,I.2!AA307)</f>
        <v>0</v>
      </c>
      <c r="AC307" s="86">
        <f t="shared" si="37"/>
        <v>25</v>
      </c>
      <c r="AD307" s="86"/>
      <c r="AE307" s="86">
        <f>COUNTIFS(I.1!$AG$6:$AG$446,I.2!AA307)</f>
        <v>0</v>
      </c>
      <c r="AF307" s="86">
        <f t="shared" si="38"/>
        <v>14</v>
      </c>
      <c r="AG307" s="86"/>
      <c r="AH307" s="86">
        <f>COUNTIFS(I.1!$AH$6:$AH$446,I.2!AA307)</f>
        <v>0</v>
      </c>
      <c r="AI307" s="86">
        <f t="shared" si="39"/>
        <v>0</v>
      </c>
      <c r="AJ307" s="86"/>
      <c r="AK307" s="86">
        <f t="shared" si="33"/>
        <v>25</v>
      </c>
      <c r="AL307" s="113">
        <v>0</v>
      </c>
    </row>
    <row r="308" spans="2:38" x14ac:dyDescent="0.25">
      <c r="B308" s="82">
        <v>43038</v>
      </c>
      <c r="C308" s="86">
        <f>COUNTIFS(I.1!$J$6:$J$446,I.2!B308)</f>
        <v>0</v>
      </c>
      <c r="D308" s="86">
        <f t="shared" si="34"/>
        <v>78</v>
      </c>
      <c r="F308" s="86">
        <f>COUNTIFS(I.1!$K$6:$K$446,I.2!B308)</f>
        <v>0</v>
      </c>
      <c r="G308" s="86">
        <f t="shared" si="35"/>
        <v>65</v>
      </c>
      <c r="I308" s="86">
        <f>COUNTIFS(I.1!$L$6:$L$446,I.2!B308)</f>
        <v>2</v>
      </c>
      <c r="J308" s="86">
        <f t="shared" si="36"/>
        <v>31</v>
      </c>
      <c r="L308" s="86">
        <f t="shared" si="32"/>
        <v>47</v>
      </c>
      <c r="AA308" s="82">
        <v>43038</v>
      </c>
      <c r="AB308" s="86">
        <f>COUNTIFS(I.1!$AF$6:$AF$446,I.2!AA308)</f>
        <v>0</v>
      </c>
      <c r="AC308" s="86">
        <f t="shared" si="37"/>
        <v>25</v>
      </c>
      <c r="AD308" s="86"/>
      <c r="AE308" s="86">
        <f>COUNTIFS(I.1!$AG$6:$AG$446,I.2!AA308)</f>
        <v>0</v>
      </c>
      <c r="AF308" s="86">
        <f t="shared" si="38"/>
        <v>14</v>
      </c>
      <c r="AG308" s="86"/>
      <c r="AH308" s="86">
        <f>COUNTIFS(I.1!$AH$6:$AH$446,I.2!AA308)</f>
        <v>2</v>
      </c>
      <c r="AI308" s="86">
        <f t="shared" si="39"/>
        <v>2</v>
      </c>
      <c r="AJ308" s="86"/>
      <c r="AK308" s="86">
        <f t="shared" si="33"/>
        <v>23</v>
      </c>
      <c r="AL308" s="113">
        <v>0</v>
      </c>
    </row>
    <row r="309" spans="2:38" x14ac:dyDescent="0.25">
      <c r="B309" s="82">
        <v>43039</v>
      </c>
      <c r="C309" s="86">
        <f>COUNTIFS(I.1!$J$6:$J$446,I.2!B309)</f>
        <v>0</v>
      </c>
      <c r="D309" s="86">
        <f t="shared" si="34"/>
        <v>78</v>
      </c>
      <c r="F309" s="86">
        <f>COUNTIFS(I.1!$K$6:$K$446,I.2!B309)</f>
        <v>1</v>
      </c>
      <c r="G309" s="86">
        <f t="shared" si="35"/>
        <v>66</v>
      </c>
      <c r="I309" s="86">
        <f>COUNTIFS(I.1!$L$6:$L$446,I.2!B309)</f>
        <v>0</v>
      </c>
      <c r="J309" s="86">
        <f t="shared" si="36"/>
        <v>31</v>
      </c>
      <c r="L309" s="86">
        <f t="shared" si="32"/>
        <v>47</v>
      </c>
      <c r="AA309" s="82">
        <v>43039</v>
      </c>
      <c r="AB309" s="86">
        <f>COUNTIFS(I.1!$AF$6:$AF$446,I.2!AA309)</f>
        <v>0</v>
      </c>
      <c r="AC309" s="86">
        <f t="shared" si="37"/>
        <v>25</v>
      </c>
      <c r="AD309" s="86"/>
      <c r="AE309" s="86">
        <f>COUNTIFS(I.1!$AG$6:$AG$446,I.2!AA309)</f>
        <v>1</v>
      </c>
      <c r="AF309" s="86">
        <f t="shared" si="38"/>
        <v>15</v>
      </c>
      <c r="AG309" s="86"/>
      <c r="AH309" s="86">
        <f>COUNTIFS(I.1!$AH$6:$AH$446,I.2!AA309)</f>
        <v>0</v>
      </c>
      <c r="AI309" s="86">
        <f t="shared" si="39"/>
        <v>2</v>
      </c>
      <c r="AJ309" s="86"/>
      <c r="AK309" s="86">
        <f t="shared" si="33"/>
        <v>23</v>
      </c>
      <c r="AL309" s="113">
        <v>0</v>
      </c>
    </row>
    <row r="310" spans="2:38" x14ac:dyDescent="0.25">
      <c r="B310" s="82">
        <v>43040</v>
      </c>
      <c r="C310" s="86">
        <f>COUNTIFS(I.1!$J$6:$J$446,I.2!B310)</f>
        <v>1</v>
      </c>
      <c r="D310" s="86">
        <f t="shared" si="34"/>
        <v>79</v>
      </c>
      <c r="F310" s="86">
        <f>COUNTIFS(I.1!$K$6:$K$446,I.2!B310)</f>
        <v>0</v>
      </c>
      <c r="G310" s="86">
        <f t="shared" si="35"/>
        <v>66</v>
      </c>
      <c r="I310" s="86">
        <f>COUNTIFS(I.1!$L$6:$L$446,I.2!B310)</f>
        <v>0</v>
      </c>
      <c r="J310" s="86">
        <f t="shared" si="36"/>
        <v>31</v>
      </c>
      <c r="L310" s="86">
        <f t="shared" si="32"/>
        <v>48</v>
      </c>
      <c r="AA310" s="82">
        <v>43040</v>
      </c>
      <c r="AB310" s="86">
        <f>COUNTIFS(I.1!$AF$6:$AF$446,I.2!AA310)</f>
        <v>1</v>
      </c>
      <c r="AC310" s="86">
        <f t="shared" si="37"/>
        <v>26</v>
      </c>
      <c r="AD310" s="86"/>
      <c r="AE310" s="86">
        <f>COUNTIFS(I.1!$AG$6:$AG$446,I.2!AA310)</f>
        <v>0</v>
      </c>
      <c r="AF310" s="86">
        <f t="shared" si="38"/>
        <v>15</v>
      </c>
      <c r="AG310" s="86"/>
      <c r="AH310" s="86">
        <f>COUNTIFS(I.1!$AH$6:$AH$446,I.2!AA310)</f>
        <v>0</v>
      </c>
      <c r="AI310" s="86">
        <f t="shared" si="39"/>
        <v>2</v>
      </c>
      <c r="AJ310" s="86"/>
      <c r="AK310" s="86">
        <f t="shared" si="33"/>
        <v>24</v>
      </c>
      <c r="AL310" s="113">
        <v>0</v>
      </c>
    </row>
    <row r="311" spans="2:38" x14ac:dyDescent="0.25">
      <c r="B311" s="82">
        <v>43041</v>
      </c>
      <c r="C311" s="86">
        <f>COUNTIFS(I.1!$J$6:$J$446,I.2!B311)</f>
        <v>0</v>
      </c>
      <c r="D311" s="86">
        <f t="shared" si="34"/>
        <v>79</v>
      </c>
      <c r="F311" s="86">
        <f>COUNTIFS(I.1!$K$6:$K$446,I.2!B311)</f>
        <v>0</v>
      </c>
      <c r="G311" s="86">
        <f t="shared" si="35"/>
        <v>66</v>
      </c>
      <c r="I311" s="86">
        <f>COUNTIFS(I.1!$L$6:$L$446,I.2!B311)</f>
        <v>0</v>
      </c>
      <c r="J311" s="86">
        <f t="shared" si="36"/>
        <v>31</v>
      </c>
      <c r="L311" s="86">
        <f t="shared" si="32"/>
        <v>48</v>
      </c>
      <c r="AA311" s="82">
        <v>43041</v>
      </c>
      <c r="AB311" s="86">
        <f>COUNTIFS(I.1!$AF$6:$AF$446,I.2!AA311)</f>
        <v>0</v>
      </c>
      <c r="AC311" s="86">
        <f t="shared" si="37"/>
        <v>26</v>
      </c>
      <c r="AD311" s="86"/>
      <c r="AE311" s="86">
        <f>COUNTIFS(I.1!$AG$6:$AG$446,I.2!AA311)</f>
        <v>0</v>
      </c>
      <c r="AF311" s="86">
        <f t="shared" si="38"/>
        <v>15</v>
      </c>
      <c r="AG311" s="86"/>
      <c r="AH311" s="86">
        <f>COUNTIFS(I.1!$AH$6:$AH$446,I.2!AA311)</f>
        <v>0</v>
      </c>
      <c r="AI311" s="86">
        <f t="shared" si="39"/>
        <v>2</v>
      </c>
      <c r="AJ311" s="86"/>
      <c r="AK311" s="86">
        <f t="shared" si="33"/>
        <v>24</v>
      </c>
      <c r="AL311" s="113">
        <v>0</v>
      </c>
    </row>
    <row r="312" spans="2:38" x14ac:dyDescent="0.25">
      <c r="B312" s="82">
        <v>43042</v>
      </c>
      <c r="C312" s="86">
        <f>COUNTIFS(I.1!$J$6:$J$446,I.2!B312)</f>
        <v>0</v>
      </c>
      <c r="D312" s="86">
        <f t="shared" si="34"/>
        <v>79</v>
      </c>
      <c r="F312" s="86">
        <f>COUNTIFS(I.1!$K$6:$K$446,I.2!B312)</f>
        <v>0</v>
      </c>
      <c r="G312" s="86">
        <f t="shared" si="35"/>
        <v>66</v>
      </c>
      <c r="I312" s="86">
        <f>COUNTIFS(I.1!$L$6:$L$446,I.2!B312)</f>
        <v>0</v>
      </c>
      <c r="J312" s="86">
        <f t="shared" si="36"/>
        <v>31</v>
      </c>
      <c r="L312" s="86">
        <f t="shared" si="32"/>
        <v>48</v>
      </c>
      <c r="AA312" s="82">
        <v>43042</v>
      </c>
      <c r="AB312" s="86">
        <f>COUNTIFS(I.1!$AF$6:$AF$446,I.2!AA312)</f>
        <v>0</v>
      </c>
      <c r="AC312" s="86">
        <f t="shared" si="37"/>
        <v>26</v>
      </c>
      <c r="AD312" s="86"/>
      <c r="AE312" s="86">
        <f>COUNTIFS(I.1!$AG$6:$AG$446,I.2!AA312)</f>
        <v>0</v>
      </c>
      <c r="AF312" s="86">
        <f t="shared" si="38"/>
        <v>15</v>
      </c>
      <c r="AG312" s="86"/>
      <c r="AH312" s="86">
        <f>COUNTIFS(I.1!$AH$6:$AH$446,I.2!AA312)</f>
        <v>0</v>
      </c>
      <c r="AI312" s="86">
        <f t="shared" si="39"/>
        <v>2</v>
      </c>
      <c r="AJ312" s="86"/>
      <c r="AK312" s="86">
        <f t="shared" si="33"/>
        <v>24</v>
      </c>
      <c r="AL312" s="113">
        <v>0</v>
      </c>
    </row>
    <row r="313" spans="2:38" x14ac:dyDescent="0.25">
      <c r="B313" s="82">
        <v>43043</v>
      </c>
      <c r="C313" s="86">
        <f>COUNTIFS(I.1!$J$6:$J$446,I.2!B313)</f>
        <v>0</v>
      </c>
      <c r="D313" s="86">
        <f t="shared" si="34"/>
        <v>79</v>
      </c>
      <c r="F313" s="86">
        <f>COUNTIFS(I.1!$K$6:$K$446,I.2!B313)</f>
        <v>0</v>
      </c>
      <c r="G313" s="86">
        <f t="shared" si="35"/>
        <v>66</v>
      </c>
      <c r="I313" s="86">
        <f>COUNTIFS(I.1!$L$6:$L$446,I.2!B313)</f>
        <v>0</v>
      </c>
      <c r="J313" s="86">
        <f t="shared" si="36"/>
        <v>31</v>
      </c>
      <c r="L313" s="86">
        <f t="shared" si="32"/>
        <v>48</v>
      </c>
      <c r="AA313" s="82">
        <v>43043</v>
      </c>
      <c r="AB313" s="86">
        <f>COUNTIFS(I.1!$AF$6:$AF$446,I.2!AA313)</f>
        <v>0</v>
      </c>
      <c r="AC313" s="86">
        <f t="shared" si="37"/>
        <v>26</v>
      </c>
      <c r="AD313" s="86"/>
      <c r="AE313" s="86">
        <f>COUNTIFS(I.1!$AG$6:$AG$446,I.2!AA313)</f>
        <v>0</v>
      </c>
      <c r="AF313" s="86">
        <f t="shared" si="38"/>
        <v>15</v>
      </c>
      <c r="AG313" s="86"/>
      <c r="AH313" s="86">
        <f>COUNTIFS(I.1!$AH$6:$AH$446,I.2!AA313)</f>
        <v>0</v>
      </c>
      <c r="AI313" s="86">
        <f t="shared" si="39"/>
        <v>2</v>
      </c>
      <c r="AJ313" s="86"/>
      <c r="AK313" s="86">
        <f t="shared" si="33"/>
        <v>24</v>
      </c>
      <c r="AL313" s="113">
        <v>0</v>
      </c>
    </row>
    <row r="314" spans="2:38" x14ac:dyDescent="0.25">
      <c r="B314" s="82">
        <v>43044</v>
      </c>
      <c r="C314" s="86">
        <f>COUNTIFS(I.1!$J$6:$J$446,I.2!B314)</f>
        <v>0</v>
      </c>
      <c r="D314" s="86">
        <f t="shared" si="34"/>
        <v>79</v>
      </c>
      <c r="F314" s="86">
        <f>COUNTIFS(I.1!$K$6:$K$446,I.2!B314)</f>
        <v>0</v>
      </c>
      <c r="G314" s="86">
        <f t="shared" si="35"/>
        <v>66</v>
      </c>
      <c r="I314" s="86">
        <f>COUNTIFS(I.1!$L$6:$L$446,I.2!B314)</f>
        <v>0</v>
      </c>
      <c r="J314" s="86">
        <f t="shared" si="36"/>
        <v>31</v>
      </c>
      <c r="L314" s="86">
        <f t="shared" si="32"/>
        <v>48</v>
      </c>
      <c r="AA314" s="82">
        <v>43044</v>
      </c>
      <c r="AB314" s="86">
        <f>COUNTIFS(I.1!$AF$6:$AF$446,I.2!AA314)</f>
        <v>0</v>
      </c>
      <c r="AC314" s="86">
        <f t="shared" si="37"/>
        <v>26</v>
      </c>
      <c r="AD314" s="86"/>
      <c r="AE314" s="86">
        <f>COUNTIFS(I.1!$AG$6:$AG$446,I.2!AA314)</f>
        <v>0</v>
      </c>
      <c r="AF314" s="86">
        <f t="shared" si="38"/>
        <v>15</v>
      </c>
      <c r="AG314" s="86"/>
      <c r="AH314" s="86">
        <f>COUNTIFS(I.1!$AH$6:$AH$446,I.2!AA314)</f>
        <v>0</v>
      </c>
      <c r="AI314" s="86">
        <f t="shared" si="39"/>
        <v>2</v>
      </c>
      <c r="AJ314" s="86"/>
      <c r="AK314" s="86">
        <f t="shared" si="33"/>
        <v>24</v>
      </c>
      <c r="AL314" s="113">
        <v>0</v>
      </c>
    </row>
    <row r="315" spans="2:38" x14ac:dyDescent="0.25">
      <c r="B315" s="82">
        <v>43045</v>
      </c>
      <c r="C315" s="86">
        <f>COUNTIFS(I.1!$J$6:$J$446,I.2!B315)</f>
        <v>0</v>
      </c>
      <c r="D315" s="86">
        <f t="shared" si="34"/>
        <v>79</v>
      </c>
      <c r="F315" s="86">
        <f>COUNTIFS(I.1!$K$6:$K$446,I.2!B315)</f>
        <v>0</v>
      </c>
      <c r="G315" s="86">
        <f t="shared" si="35"/>
        <v>66</v>
      </c>
      <c r="I315" s="86">
        <f>COUNTIFS(I.1!$L$6:$L$446,I.2!B315)</f>
        <v>1</v>
      </c>
      <c r="J315" s="86">
        <f t="shared" si="36"/>
        <v>32</v>
      </c>
      <c r="L315" s="86">
        <f t="shared" si="32"/>
        <v>47</v>
      </c>
      <c r="AA315" s="82">
        <v>43045</v>
      </c>
      <c r="AB315" s="86">
        <f>COUNTIFS(I.1!$AF$6:$AF$446,I.2!AA315)</f>
        <v>0</v>
      </c>
      <c r="AC315" s="86">
        <f t="shared" si="37"/>
        <v>26</v>
      </c>
      <c r="AD315" s="86"/>
      <c r="AE315" s="86">
        <f>COUNTIFS(I.1!$AG$6:$AG$446,I.2!AA315)</f>
        <v>0</v>
      </c>
      <c r="AF315" s="86">
        <f t="shared" si="38"/>
        <v>15</v>
      </c>
      <c r="AG315" s="86"/>
      <c r="AH315" s="86">
        <f>COUNTIFS(I.1!$AH$6:$AH$446,I.2!AA315)</f>
        <v>1</v>
      </c>
      <c r="AI315" s="86">
        <f t="shared" si="39"/>
        <v>3</v>
      </c>
      <c r="AJ315" s="86"/>
      <c r="AK315" s="86">
        <f t="shared" si="33"/>
        <v>23</v>
      </c>
      <c r="AL315" s="113">
        <v>0</v>
      </c>
    </row>
    <row r="316" spans="2:38" x14ac:dyDescent="0.25">
      <c r="B316" s="82">
        <v>43046</v>
      </c>
      <c r="C316" s="86">
        <f>COUNTIFS(I.1!$J$6:$J$446,I.2!B316)</f>
        <v>0</v>
      </c>
      <c r="D316" s="86">
        <f t="shared" si="34"/>
        <v>79</v>
      </c>
      <c r="F316" s="86">
        <f>COUNTIFS(I.1!$K$6:$K$446,I.2!B316)</f>
        <v>0</v>
      </c>
      <c r="G316" s="86">
        <f t="shared" si="35"/>
        <v>66</v>
      </c>
      <c r="I316" s="86">
        <f>COUNTIFS(I.1!$L$6:$L$446,I.2!B316)</f>
        <v>0</v>
      </c>
      <c r="J316" s="86">
        <f t="shared" si="36"/>
        <v>32</v>
      </c>
      <c r="L316" s="86">
        <f t="shared" si="32"/>
        <v>47</v>
      </c>
      <c r="AA316" s="82">
        <v>43046</v>
      </c>
      <c r="AB316" s="86">
        <f>COUNTIFS(I.1!$AF$6:$AF$446,I.2!AA316)</f>
        <v>0</v>
      </c>
      <c r="AC316" s="86">
        <f t="shared" si="37"/>
        <v>26</v>
      </c>
      <c r="AD316" s="86"/>
      <c r="AE316" s="86">
        <f>COUNTIFS(I.1!$AG$6:$AG$446,I.2!AA316)</f>
        <v>0</v>
      </c>
      <c r="AF316" s="86">
        <f t="shared" si="38"/>
        <v>15</v>
      </c>
      <c r="AG316" s="86"/>
      <c r="AH316" s="86">
        <f>COUNTIFS(I.1!$AH$6:$AH$446,I.2!AA316)</f>
        <v>0</v>
      </c>
      <c r="AI316" s="86">
        <f t="shared" si="39"/>
        <v>3</v>
      </c>
      <c r="AJ316" s="86"/>
      <c r="AK316" s="86">
        <f t="shared" si="33"/>
        <v>23</v>
      </c>
      <c r="AL316" s="113">
        <v>0</v>
      </c>
    </row>
    <row r="317" spans="2:38" x14ac:dyDescent="0.25">
      <c r="B317" s="82">
        <v>43047</v>
      </c>
      <c r="C317" s="86">
        <f>COUNTIFS(I.1!$J$6:$J$446,I.2!B317)</f>
        <v>0</v>
      </c>
      <c r="D317" s="86">
        <f t="shared" si="34"/>
        <v>79</v>
      </c>
      <c r="F317" s="86">
        <f>COUNTIFS(I.1!$K$6:$K$446,I.2!B317)</f>
        <v>0</v>
      </c>
      <c r="G317" s="86">
        <f t="shared" si="35"/>
        <v>66</v>
      </c>
      <c r="I317" s="86">
        <f>COUNTIFS(I.1!$L$6:$L$446,I.2!B317)</f>
        <v>0</v>
      </c>
      <c r="J317" s="86">
        <f t="shared" si="36"/>
        <v>32</v>
      </c>
      <c r="L317" s="86">
        <f t="shared" si="32"/>
        <v>47</v>
      </c>
      <c r="AA317" s="82">
        <v>43047</v>
      </c>
      <c r="AB317" s="86">
        <f>COUNTIFS(I.1!$AF$6:$AF$446,I.2!AA317)</f>
        <v>0</v>
      </c>
      <c r="AC317" s="86">
        <f t="shared" si="37"/>
        <v>26</v>
      </c>
      <c r="AD317" s="86"/>
      <c r="AE317" s="86">
        <f>COUNTIFS(I.1!$AG$6:$AG$446,I.2!AA317)</f>
        <v>0</v>
      </c>
      <c r="AF317" s="86">
        <f t="shared" si="38"/>
        <v>15</v>
      </c>
      <c r="AG317" s="86"/>
      <c r="AH317" s="86">
        <f>COUNTIFS(I.1!$AH$6:$AH$446,I.2!AA317)</f>
        <v>0</v>
      </c>
      <c r="AI317" s="86">
        <f t="shared" si="39"/>
        <v>3</v>
      </c>
      <c r="AJ317" s="86"/>
      <c r="AK317" s="86">
        <f t="shared" si="33"/>
        <v>23</v>
      </c>
      <c r="AL317" s="113">
        <v>0</v>
      </c>
    </row>
    <row r="318" spans="2:38" x14ac:dyDescent="0.25">
      <c r="B318" s="82">
        <v>43048</v>
      </c>
      <c r="C318" s="86">
        <f>COUNTIFS(I.1!$J$6:$J$446,I.2!B318)</f>
        <v>0</v>
      </c>
      <c r="D318" s="86">
        <f t="shared" si="34"/>
        <v>79</v>
      </c>
      <c r="F318" s="86">
        <f>COUNTIFS(I.1!$K$6:$K$446,I.2!B318)</f>
        <v>0</v>
      </c>
      <c r="G318" s="86">
        <f t="shared" si="35"/>
        <v>66</v>
      </c>
      <c r="I318" s="86">
        <f>COUNTIFS(I.1!$L$6:$L$446,I.2!B318)</f>
        <v>1</v>
      </c>
      <c r="J318" s="86">
        <f t="shared" si="36"/>
        <v>33</v>
      </c>
      <c r="L318" s="86">
        <f t="shared" si="32"/>
        <v>46</v>
      </c>
      <c r="AA318" s="82">
        <v>43048</v>
      </c>
      <c r="AB318" s="86">
        <f>COUNTIFS(I.1!$AF$6:$AF$446,I.2!AA318)</f>
        <v>0</v>
      </c>
      <c r="AC318" s="86">
        <f t="shared" si="37"/>
        <v>26</v>
      </c>
      <c r="AD318" s="86"/>
      <c r="AE318" s="86">
        <f>COUNTIFS(I.1!$AG$6:$AG$446,I.2!AA318)</f>
        <v>0</v>
      </c>
      <c r="AF318" s="86">
        <f t="shared" si="38"/>
        <v>15</v>
      </c>
      <c r="AG318" s="86"/>
      <c r="AH318" s="86">
        <f>COUNTIFS(I.1!$AH$6:$AH$446,I.2!AA318)</f>
        <v>1</v>
      </c>
      <c r="AI318" s="86">
        <f t="shared" si="39"/>
        <v>4</v>
      </c>
      <c r="AJ318" s="86"/>
      <c r="AK318" s="86">
        <f t="shared" si="33"/>
        <v>22</v>
      </c>
      <c r="AL318" s="113">
        <v>0</v>
      </c>
    </row>
    <row r="319" spans="2:38" x14ac:dyDescent="0.25">
      <c r="B319" s="82">
        <v>43049</v>
      </c>
      <c r="C319" s="86">
        <f>COUNTIFS(I.1!$J$6:$J$446,I.2!B319)</f>
        <v>0</v>
      </c>
      <c r="D319" s="86">
        <f t="shared" si="34"/>
        <v>79</v>
      </c>
      <c r="F319" s="86">
        <f>COUNTIFS(I.1!$K$6:$K$446,I.2!B319)</f>
        <v>0</v>
      </c>
      <c r="G319" s="86">
        <f t="shared" si="35"/>
        <v>66</v>
      </c>
      <c r="I319" s="86">
        <f>COUNTIFS(I.1!$L$6:$L$446,I.2!B319)</f>
        <v>0</v>
      </c>
      <c r="J319" s="86">
        <f t="shared" si="36"/>
        <v>33</v>
      </c>
      <c r="L319" s="86">
        <f t="shared" si="32"/>
        <v>46</v>
      </c>
      <c r="AA319" s="82">
        <v>43049</v>
      </c>
      <c r="AB319" s="86">
        <f>COUNTIFS(I.1!$AF$6:$AF$446,I.2!AA319)</f>
        <v>0</v>
      </c>
      <c r="AC319" s="86">
        <f t="shared" si="37"/>
        <v>26</v>
      </c>
      <c r="AD319" s="86"/>
      <c r="AE319" s="86">
        <f>COUNTIFS(I.1!$AG$6:$AG$446,I.2!AA319)</f>
        <v>0</v>
      </c>
      <c r="AF319" s="86">
        <f t="shared" si="38"/>
        <v>15</v>
      </c>
      <c r="AG319" s="86"/>
      <c r="AH319" s="86">
        <f>COUNTIFS(I.1!$AH$6:$AH$446,I.2!AA319)</f>
        <v>0</v>
      </c>
      <c r="AI319" s="86">
        <f t="shared" si="39"/>
        <v>4</v>
      </c>
      <c r="AJ319" s="86"/>
      <c r="AK319" s="86">
        <f t="shared" si="33"/>
        <v>22</v>
      </c>
      <c r="AL319" s="113">
        <v>0</v>
      </c>
    </row>
    <row r="320" spans="2:38" x14ac:dyDescent="0.25">
      <c r="B320" s="82">
        <v>43050</v>
      </c>
      <c r="C320" s="86">
        <f>COUNTIFS(I.1!$J$6:$J$446,I.2!B320)</f>
        <v>0</v>
      </c>
      <c r="D320" s="86">
        <f t="shared" si="34"/>
        <v>79</v>
      </c>
      <c r="F320" s="86">
        <f>COUNTIFS(I.1!$K$6:$K$446,I.2!B320)</f>
        <v>0</v>
      </c>
      <c r="G320" s="86">
        <f t="shared" si="35"/>
        <v>66</v>
      </c>
      <c r="I320" s="86">
        <f>COUNTIFS(I.1!$L$6:$L$446,I.2!B320)</f>
        <v>0</v>
      </c>
      <c r="J320" s="86">
        <f t="shared" si="36"/>
        <v>33</v>
      </c>
      <c r="L320" s="86">
        <f t="shared" si="32"/>
        <v>46</v>
      </c>
      <c r="AA320" s="82">
        <v>43050</v>
      </c>
      <c r="AB320" s="86">
        <f>COUNTIFS(I.1!$AF$6:$AF$446,I.2!AA320)</f>
        <v>0</v>
      </c>
      <c r="AC320" s="86">
        <f t="shared" si="37"/>
        <v>26</v>
      </c>
      <c r="AD320" s="86"/>
      <c r="AE320" s="86">
        <f>COUNTIFS(I.1!$AG$6:$AG$446,I.2!AA320)</f>
        <v>0</v>
      </c>
      <c r="AF320" s="86">
        <f t="shared" si="38"/>
        <v>15</v>
      </c>
      <c r="AG320" s="86"/>
      <c r="AH320" s="86">
        <f>COUNTIFS(I.1!$AH$6:$AH$446,I.2!AA320)</f>
        <v>0</v>
      </c>
      <c r="AI320" s="86">
        <f t="shared" si="39"/>
        <v>4</v>
      </c>
      <c r="AJ320" s="86"/>
      <c r="AK320" s="86">
        <f t="shared" si="33"/>
        <v>22</v>
      </c>
      <c r="AL320" s="113">
        <v>0</v>
      </c>
    </row>
    <row r="321" spans="2:38" x14ac:dyDescent="0.25">
      <c r="B321" s="82">
        <v>43051</v>
      </c>
      <c r="C321" s="86">
        <f>COUNTIFS(I.1!$J$6:$J$446,I.2!B321)</f>
        <v>0</v>
      </c>
      <c r="D321" s="86">
        <f t="shared" si="34"/>
        <v>79</v>
      </c>
      <c r="F321" s="86">
        <f>COUNTIFS(I.1!$K$6:$K$446,I.2!B321)</f>
        <v>0</v>
      </c>
      <c r="G321" s="86">
        <f t="shared" si="35"/>
        <v>66</v>
      </c>
      <c r="I321" s="86">
        <f>COUNTIFS(I.1!$L$6:$L$446,I.2!B321)</f>
        <v>0</v>
      </c>
      <c r="J321" s="86">
        <f t="shared" si="36"/>
        <v>33</v>
      </c>
      <c r="L321" s="86">
        <f t="shared" si="32"/>
        <v>46</v>
      </c>
      <c r="AA321" s="82">
        <v>43051</v>
      </c>
      <c r="AB321" s="86">
        <f>COUNTIFS(I.1!$AF$6:$AF$446,I.2!AA321)</f>
        <v>0</v>
      </c>
      <c r="AC321" s="86">
        <f t="shared" si="37"/>
        <v>26</v>
      </c>
      <c r="AD321" s="86"/>
      <c r="AE321" s="86">
        <f>COUNTIFS(I.1!$AG$6:$AG$446,I.2!AA321)</f>
        <v>0</v>
      </c>
      <c r="AF321" s="86">
        <f t="shared" si="38"/>
        <v>15</v>
      </c>
      <c r="AG321" s="86"/>
      <c r="AH321" s="86">
        <f>COUNTIFS(I.1!$AH$6:$AH$446,I.2!AA321)</f>
        <v>0</v>
      </c>
      <c r="AI321" s="86">
        <f t="shared" si="39"/>
        <v>4</v>
      </c>
      <c r="AJ321" s="86"/>
      <c r="AK321" s="86">
        <f t="shared" si="33"/>
        <v>22</v>
      </c>
      <c r="AL321" s="113">
        <v>0</v>
      </c>
    </row>
    <row r="322" spans="2:38" x14ac:dyDescent="0.25">
      <c r="B322" s="82">
        <v>43052</v>
      </c>
      <c r="C322" s="86">
        <f>COUNTIFS(I.1!$J$6:$J$446,I.2!B322)</f>
        <v>0</v>
      </c>
      <c r="D322" s="86">
        <f t="shared" si="34"/>
        <v>79</v>
      </c>
      <c r="F322" s="86">
        <f>COUNTIFS(I.1!$K$6:$K$446,I.2!B322)</f>
        <v>0</v>
      </c>
      <c r="G322" s="86">
        <f t="shared" si="35"/>
        <v>66</v>
      </c>
      <c r="I322" s="86">
        <f>COUNTIFS(I.1!$L$6:$L$446,I.2!B322)</f>
        <v>0</v>
      </c>
      <c r="J322" s="86">
        <f t="shared" si="36"/>
        <v>33</v>
      </c>
      <c r="L322" s="86">
        <f t="shared" si="32"/>
        <v>46</v>
      </c>
      <c r="AA322" s="82">
        <v>43052</v>
      </c>
      <c r="AB322" s="86">
        <f>COUNTIFS(I.1!$AF$6:$AF$446,I.2!AA322)</f>
        <v>0</v>
      </c>
      <c r="AC322" s="86">
        <f t="shared" si="37"/>
        <v>26</v>
      </c>
      <c r="AD322" s="86"/>
      <c r="AE322" s="86">
        <f>COUNTIFS(I.1!$AG$6:$AG$446,I.2!AA322)</f>
        <v>0</v>
      </c>
      <c r="AF322" s="86">
        <f t="shared" si="38"/>
        <v>15</v>
      </c>
      <c r="AG322" s="86"/>
      <c r="AH322" s="86">
        <f>COUNTIFS(I.1!$AH$6:$AH$446,I.2!AA322)</f>
        <v>0</v>
      </c>
      <c r="AI322" s="86">
        <f t="shared" si="39"/>
        <v>4</v>
      </c>
      <c r="AJ322" s="86"/>
      <c r="AK322" s="86">
        <f t="shared" si="33"/>
        <v>22</v>
      </c>
      <c r="AL322" s="113">
        <v>0</v>
      </c>
    </row>
    <row r="323" spans="2:38" x14ac:dyDescent="0.25">
      <c r="B323" s="82">
        <v>43053</v>
      </c>
      <c r="C323" s="86">
        <f>COUNTIFS(I.1!$J$6:$J$446,I.2!B323)</f>
        <v>0</v>
      </c>
      <c r="D323" s="86">
        <f t="shared" si="34"/>
        <v>79</v>
      </c>
      <c r="F323" s="86">
        <f>COUNTIFS(I.1!$K$6:$K$446,I.2!B323)</f>
        <v>0</v>
      </c>
      <c r="G323" s="86">
        <f t="shared" si="35"/>
        <v>66</v>
      </c>
      <c r="I323" s="86">
        <f>COUNTIFS(I.1!$L$6:$L$446,I.2!B323)</f>
        <v>0</v>
      </c>
      <c r="J323" s="86">
        <f t="shared" si="36"/>
        <v>33</v>
      </c>
      <c r="L323" s="86">
        <f t="shared" si="32"/>
        <v>46</v>
      </c>
      <c r="AA323" s="82">
        <v>43053</v>
      </c>
      <c r="AB323" s="86">
        <f>COUNTIFS(I.1!$AF$6:$AF$446,I.2!AA323)</f>
        <v>0</v>
      </c>
      <c r="AC323" s="86">
        <f t="shared" si="37"/>
        <v>26</v>
      </c>
      <c r="AD323" s="86"/>
      <c r="AE323" s="86">
        <f>COUNTIFS(I.1!$AG$6:$AG$446,I.2!AA323)</f>
        <v>0</v>
      </c>
      <c r="AF323" s="86">
        <f t="shared" si="38"/>
        <v>15</v>
      </c>
      <c r="AG323" s="86"/>
      <c r="AH323" s="86">
        <f>COUNTIFS(I.1!$AH$6:$AH$446,I.2!AA323)</f>
        <v>0</v>
      </c>
      <c r="AI323" s="86">
        <f t="shared" si="39"/>
        <v>4</v>
      </c>
      <c r="AJ323" s="86"/>
      <c r="AK323" s="86">
        <f t="shared" si="33"/>
        <v>22</v>
      </c>
      <c r="AL323" s="113">
        <v>0</v>
      </c>
    </row>
    <row r="324" spans="2:38" x14ac:dyDescent="0.25">
      <c r="B324" s="82">
        <v>43054</v>
      </c>
      <c r="C324" s="86">
        <f>COUNTIFS(I.1!$J$6:$J$446,I.2!B324)</f>
        <v>0</v>
      </c>
      <c r="D324" s="86">
        <f t="shared" si="34"/>
        <v>79</v>
      </c>
      <c r="F324" s="86">
        <f>COUNTIFS(I.1!$K$6:$K$446,I.2!B324)</f>
        <v>0</v>
      </c>
      <c r="G324" s="86">
        <f t="shared" si="35"/>
        <v>66</v>
      </c>
      <c r="I324" s="86">
        <f>COUNTIFS(I.1!$L$6:$L$446,I.2!B324)</f>
        <v>0</v>
      </c>
      <c r="J324" s="86">
        <f t="shared" si="36"/>
        <v>33</v>
      </c>
      <c r="L324" s="86">
        <f t="shared" si="32"/>
        <v>46</v>
      </c>
      <c r="AA324" s="82">
        <v>43054</v>
      </c>
      <c r="AB324" s="86">
        <f>COUNTIFS(I.1!$AF$6:$AF$446,I.2!AA324)</f>
        <v>0</v>
      </c>
      <c r="AC324" s="86">
        <f t="shared" si="37"/>
        <v>26</v>
      </c>
      <c r="AD324" s="86"/>
      <c r="AE324" s="86">
        <f>COUNTIFS(I.1!$AG$6:$AG$446,I.2!AA324)</f>
        <v>0</v>
      </c>
      <c r="AF324" s="86">
        <f t="shared" si="38"/>
        <v>15</v>
      </c>
      <c r="AG324" s="86"/>
      <c r="AH324" s="86">
        <f>COUNTIFS(I.1!$AH$6:$AH$446,I.2!AA324)</f>
        <v>0</v>
      </c>
      <c r="AI324" s="86">
        <f t="shared" si="39"/>
        <v>4</v>
      </c>
      <c r="AJ324" s="86"/>
      <c r="AK324" s="86">
        <f t="shared" si="33"/>
        <v>22</v>
      </c>
      <c r="AL324" s="113">
        <v>0</v>
      </c>
    </row>
    <row r="325" spans="2:38" x14ac:dyDescent="0.25">
      <c r="B325" s="82">
        <v>43055</v>
      </c>
      <c r="C325" s="86">
        <f>COUNTIFS(I.1!$J$6:$J$446,I.2!B325)</f>
        <v>0</v>
      </c>
      <c r="D325" s="86">
        <f t="shared" si="34"/>
        <v>79</v>
      </c>
      <c r="F325" s="86">
        <f>COUNTIFS(I.1!$K$6:$K$446,I.2!B325)</f>
        <v>0</v>
      </c>
      <c r="G325" s="86">
        <f t="shared" si="35"/>
        <v>66</v>
      </c>
      <c r="I325" s="86">
        <f>COUNTIFS(I.1!$L$6:$L$446,I.2!B325)</f>
        <v>0</v>
      </c>
      <c r="J325" s="86">
        <f t="shared" si="36"/>
        <v>33</v>
      </c>
      <c r="L325" s="86">
        <f t="shared" si="32"/>
        <v>46</v>
      </c>
      <c r="AA325" s="82">
        <v>43055</v>
      </c>
      <c r="AB325" s="86">
        <f>COUNTIFS(I.1!$AF$6:$AF$446,I.2!AA325)</f>
        <v>0</v>
      </c>
      <c r="AC325" s="86">
        <f t="shared" si="37"/>
        <v>26</v>
      </c>
      <c r="AD325" s="86"/>
      <c r="AE325" s="86">
        <f>COUNTIFS(I.1!$AG$6:$AG$446,I.2!AA325)</f>
        <v>0</v>
      </c>
      <c r="AF325" s="86">
        <f t="shared" si="38"/>
        <v>15</v>
      </c>
      <c r="AG325" s="86"/>
      <c r="AH325" s="86">
        <f>COUNTIFS(I.1!$AH$6:$AH$446,I.2!AA325)</f>
        <v>0</v>
      </c>
      <c r="AI325" s="86">
        <f t="shared" si="39"/>
        <v>4</v>
      </c>
      <c r="AJ325" s="86"/>
      <c r="AK325" s="86">
        <f t="shared" si="33"/>
        <v>22</v>
      </c>
      <c r="AL325" s="113">
        <v>0</v>
      </c>
    </row>
    <row r="326" spans="2:38" x14ac:dyDescent="0.25">
      <c r="B326" s="82">
        <v>43056</v>
      </c>
      <c r="C326" s="86">
        <f>COUNTIFS(I.1!$J$6:$J$446,I.2!B326)</f>
        <v>0</v>
      </c>
      <c r="D326" s="86">
        <f t="shared" si="34"/>
        <v>79</v>
      </c>
      <c r="F326" s="86">
        <f>COUNTIFS(I.1!$K$6:$K$446,I.2!B326)</f>
        <v>1</v>
      </c>
      <c r="G326" s="86">
        <f t="shared" si="35"/>
        <v>67</v>
      </c>
      <c r="I326" s="86">
        <f>COUNTIFS(I.1!$L$6:$L$446,I.2!B326)</f>
        <v>0</v>
      </c>
      <c r="J326" s="86">
        <f t="shared" si="36"/>
        <v>33</v>
      </c>
      <c r="L326" s="86">
        <f t="shared" si="32"/>
        <v>46</v>
      </c>
      <c r="AA326" s="82">
        <v>43056</v>
      </c>
      <c r="AB326" s="86">
        <f>COUNTIFS(I.1!$AF$6:$AF$446,I.2!AA326)</f>
        <v>0</v>
      </c>
      <c r="AC326" s="86">
        <f t="shared" si="37"/>
        <v>26</v>
      </c>
      <c r="AD326" s="86"/>
      <c r="AE326" s="86">
        <f>COUNTIFS(I.1!$AG$6:$AG$446,I.2!AA326)</f>
        <v>1</v>
      </c>
      <c r="AF326" s="86">
        <f t="shared" si="38"/>
        <v>16</v>
      </c>
      <c r="AG326" s="86"/>
      <c r="AH326" s="86">
        <f>COUNTIFS(I.1!$AH$6:$AH$446,I.2!AA326)</f>
        <v>0</v>
      </c>
      <c r="AI326" s="86">
        <f t="shared" si="39"/>
        <v>4</v>
      </c>
      <c r="AJ326" s="86"/>
      <c r="AK326" s="86">
        <f t="shared" si="33"/>
        <v>22</v>
      </c>
      <c r="AL326" s="113">
        <v>0</v>
      </c>
    </row>
    <row r="327" spans="2:38" x14ac:dyDescent="0.25">
      <c r="B327" s="82">
        <v>43057</v>
      </c>
      <c r="C327" s="86">
        <f>COUNTIFS(I.1!$J$6:$J$446,I.2!B327)</f>
        <v>0</v>
      </c>
      <c r="D327" s="86">
        <f t="shared" si="34"/>
        <v>79</v>
      </c>
      <c r="F327" s="86">
        <f>COUNTIFS(I.1!$K$6:$K$446,I.2!B327)</f>
        <v>0</v>
      </c>
      <c r="G327" s="86">
        <f t="shared" si="35"/>
        <v>67</v>
      </c>
      <c r="I327" s="86">
        <f>COUNTIFS(I.1!$L$6:$L$446,I.2!B327)</f>
        <v>0</v>
      </c>
      <c r="J327" s="86">
        <f t="shared" si="36"/>
        <v>33</v>
      </c>
      <c r="L327" s="86">
        <f t="shared" ref="L327:L390" si="40">D327-J327</f>
        <v>46</v>
      </c>
      <c r="AA327" s="82">
        <v>43057</v>
      </c>
      <c r="AB327" s="86">
        <f>COUNTIFS(I.1!$AF$6:$AF$446,I.2!AA327)</f>
        <v>0</v>
      </c>
      <c r="AC327" s="86">
        <f t="shared" si="37"/>
        <v>26</v>
      </c>
      <c r="AD327" s="86"/>
      <c r="AE327" s="86">
        <f>COUNTIFS(I.1!$AG$6:$AG$446,I.2!AA327)</f>
        <v>0</v>
      </c>
      <c r="AF327" s="86">
        <f t="shared" si="38"/>
        <v>16</v>
      </c>
      <c r="AG327" s="86"/>
      <c r="AH327" s="86">
        <f>COUNTIFS(I.1!$AH$6:$AH$446,I.2!AA327)</f>
        <v>0</v>
      </c>
      <c r="AI327" s="86">
        <f t="shared" si="39"/>
        <v>4</v>
      </c>
      <c r="AJ327" s="86"/>
      <c r="AK327" s="86">
        <f t="shared" ref="AK327:AK390" si="41">AC327-AI327</f>
        <v>22</v>
      </c>
      <c r="AL327" s="113">
        <v>0</v>
      </c>
    </row>
    <row r="328" spans="2:38" x14ac:dyDescent="0.25">
      <c r="B328" s="82">
        <v>43058</v>
      </c>
      <c r="C328" s="86">
        <f>COUNTIFS(I.1!$J$6:$J$446,I.2!B328)</f>
        <v>0</v>
      </c>
      <c r="D328" s="86">
        <f t="shared" ref="D328:D391" si="42">C328+D327</f>
        <v>79</v>
      </c>
      <c r="F328" s="86">
        <f>COUNTIFS(I.1!$K$6:$K$446,I.2!B328)</f>
        <v>0</v>
      </c>
      <c r="G328" s="86">
        <f t="shared" ref="G328:G391" si="43">F328+G327</f>
        <v>67</v>
      </c>
      <c r="I328" s="86">
        <f>COUNTIFS(I.1!$L$6:$L$446,I.2!B328)</f>
        <v>0</v>
      </c>
      <c r="J328" s="86">
        <f t="shared" ref="J328:J391" si="44">I328+J327</f>
        <v>33</v>
      </c>
      <c r="L328" s="86">
        <f t="shared" si="40"/>
        <v>46</v>
      </c>
      <c r="AA328" s="82">
        <v>43058</v>
      </c>
      <c r="AB328" s="86">
        <f>COUNTIFS(I.1!$AF$6:$AF$446,I.2!AA328)</f>
        <v>0</v>
      </c>
      <c r="AC328" s="86">
        <f t="shared" ref="AC328:AC391" si="45">AB328+AC327</f>
        <v>26</v>
      </c>
      <c r="AD328" s="86"/>
      <c r="AE328" s="86">
        <f>COUNTIFS(I.1!$AG$6:$AG$446,I.2!AA328)</f>
        <v>0</v>
      </c>
      <c r="AF328" s="86">
        <f t="shared" ref="AF328:AF391" si="46">AE328+AF327</f>
        <v>16</v>
      </c>
      <c r="AG328" s="86"/>
      <c r="AH328" s="86">
        <f>COUNTIFS(I.1!$AH$6:$AH$446,I.2!AA328)</f>
        <v>0</v>
      </c>
      <c r="AI328" s="86">
        <f t="shared" ref="AI328:AI391" si="47">AH328+AI327</f>
        <v>4</v>
      </c>
      <c r="AJ328" s="86"/>
      <c r="AK328" s="86">
        <f t="shared" si="41"/>
        <v>22</v>
      </c>
      <c r="AL328" s="113">
        <v>0</v>
      </c>
    </row>
    <row r="329" spans="2:38" x14ac:dyDescent="0.25">
      <c r="B329" s="82">
        <v>43059</v>
      </c>
      <c r="C329" s="86">
        <f>COUNTIFS(I.1!$J$6:$J$446,I.2!B329)</f>
        <v>0</v>
      </c>
      <c r="D329" s="86">
        <f t="shared" si="42"/>
        <v>79</v>
      </c>
      <c r="F329" s="86">
        <f>COUNTIFS(I.1!$K$6:$K$446,I.2!B329)</f>
        <v>0</v>
      </c>
      <c r="G329" s="86">
        <f t="shared" si="43"/>
        <v>67</v>
      </c>
      <c r="I329" s="86">
        <f>COUNTIFS(I.1!$L$6:$L$446,I.2!B329)</f>
        <v>0</v>
      </c>
      <c r="J329" s="86">
        <f t="shared" si="44"/>
        <v>33</v>
      </c>
      <c r="L329" s="86">
        <f t="shared" si="40"/>
        <v>46</v>
      </c>
      <c r="AA329" s="82">
        <v>43059</v>
      </c>
      <c r="AB329" s="86">
        <f>COUNTIFS(I.1!$AF$6:$AF$446,I.2!AA329)</f>
        <v>0</v>
      </c>
      <c r="AC329" s="86">
        <f t="shared" si="45"/>
        <v>26</v>
      </c>
      <c r="AD329" s="86"/>
      <c r="AE329" s="86">
        <f>COUNTIFS(I.1!$AG$6:$AG$446,I.2!AA329)</f>
        <v>0</v>
      </c>
      <c r="AF329" s="86">
        <f t="shared" si="46"/>
        <v>16</v>
      </c>
      <c r="AG329" s="86"/>
      <c r="AH329" s="86">
        <f>COUNTIFS(I.1!$AH$6:$AH$446,I.2!AA329)</f>
        <v>0</v>
      </c>
      <c r="AI329" s="86">
        <f t="shared" si="47"/>
        <v>4</v>
      </c>
      <c r="AJ329" s="86"/>
      <c r="AK329" s="86">
        <f t="shared" si="41"/>
        <v>22</v>
      </c>
      <c r="AL329" s="113">
        <v>0</v>
      </c>
    </row>
    <row r="330" spans="2:38" x14ac:dyDescent="0.25">
      <c r="B330" s="82">
        <v>43060</v>
      </c>
      <c r="C330" s="86">
        <f>COUNTIFS(I.1!$J$6:$J$446,I.2!B330)</f>
        <v>0</v>
      </c>
      <c r="D330" s="86">
        <f t="shared" si="42"/>
        <v>79</v>
      </c>
      <c r="F330" s="86">
        <f>COUNTIFS(I.1!$K$6:$K$446,I.2!B330)</f>
        <v>0</v>
      </c>
      <c r="G330" s="86">
        <f t="shared" si="43"/>
        <v>67</v>
      </c>
      <c r="I330" s="86">
        <f>COUNTIFS(I.1!$L$6:$L$446,I.2!B330)</f>
        <v>0</v>
      </c>
      <c r="J330" s="86">
        <f t="shared" si="44"/>
        <v>33</v>
      </c>
      <c r="L330" s="86">
        <f t="shared" si="40"/>
        <v>46</v>
      </c>
      <c r="AA330" s="82">
        <v>43060</v>
      </c>
      <c r="AB330" s="86">
        <f>COUNTIFS(I.1!$AF$6:$AF$446,I.2!AA330)</f>
        <v>0</v>
      </c>
      <c r="AC330" s="86">
        <f t="shared" si="45"/>
        <v>26</v>
      </c>
      <c r="AD330" s="86"/>
      <c r="AE330" s="86">
        <f>COUNTIFS(I.1!$AG$6:$AG$446,I.2!AA330)</f>
        <v>0</v>
      </c>
      <c r="AF330" s="86">
        <f t="shared" si="46"/>
        <v>16</v>
      </c>
      <c r="AG330" s="86"/>
      <c r="AH330" s="86">
        <f>COUNTIFS(I.1!$AH$6:$AH$446,I.2!AA330)</f>
        <v>0</v>
      </c>
      <c r="AI330" s="86">
        <f t="shared" si="47"/>
        <v>4</v>
      </c>
      <c r="AJ330" s="86"/>
      <c r="AK330" s="86">
        <f t="shared" si="41"/>
        <v>22</v>
      </c>
      <c r="AL330" s="113">
        <v>0</v>
      </c>
    </row>
    <row r="331" spans="2:38" x14ac:dyDescent="0.25">
      <c r="B331" s="82">
        <v>43061</v>
      </c>
      <c r="C331" s="86">
        <f>COUNTIFS(I.1!$J$6:$J$446,I.2!B331)</f>
        <v>0</v>
      </c>
      <c r="D331" s="86">
        <f t="shared" si="42"/>
        <v>79</v>
      </c>
      <c r="F331" s="86">
        <f>COUNTIFS(I.1!$K$6:$K$446,I.2!B331)</f>
        <v>1</v>
      </c>
      <c r="G331" s="86">
        <f t="shared" si="43"/>
        <v>68</v>
      </c>
      <c r="I331" s="86">
        <f>COUNTIFS(I.1!$L$6:$L$446,I.2!B331)</f>
        <v>0</v>
      </c>
      <c r="J331" s="86">
        <f t="shared" si="44"/>
        <v>33</v>
      </c>
      <c r="L331" s="86">
        <f t="shared" si="40"/>
        <v>46</v>
      </c>
      <c r="AA331" s="82">
        <v>43061</v>
      </c>
      <c r="AB331" s="86">
        <f>COUNTIFS(I.1!$AF$6:$AF$446,I.2!AA331)</f>
        <v>0</v>
      </c>
      <c r="AC331" s="86">
        <f t="shared" si="45"/>
        <v>26</v>
      </c>
      <c r="AD331" s="86"/>
      <c r="AE331" s="86">
        <f>COUNTIFS(I.1!$AG$6:$AG$446,I.2!AA331)</f>
        <v>1</v>
      </c>
      <c r="AF331" s="86">
        <f t="shared" si="46"/>
        <v>17</v>
      </c>
      <c r="AG331" s="86"/>
      <c r="AH331" s="86">
        <f>COUNTIFS(I.1!$AH$6:$AH$446,I.2!AA331)</f>
        <v>0</v>
      </c>
      <c r="AI331" s="86">
        <f t="shared" si="47"/>
        <v>4</v>
      </c>
      <c r="AJ331" s="86"/>
      <c r="AK331" s="86">
        <f t="shared" si="41"/>
        <v>22</v>
      </c>
      <c r="AL331" s="113">
        <v>0</v>
      </c>
    </row>
    <row r="332" spans="2:38" x14ac:dyDescent="0.25">
      <c r="B332" s="82">
        <v>43062</v>
      </c>
      <c r="C332" s="86">
        <f>COUNTIFS(I.1!$J$6:$J$446,I.2!B332)</f>
        <v>0</v>
      </c>
      <c r="D332" s="86">
        <f t="shared" si="42"/>
        <v>79</v>
      </c>
      <c r="F332" s="86">
        <f>COUNTIFS(I.1!$K$6:$K$446,I.2!B332)</f>
        <v>1</v>
      </c>
      <c r="G332" s="86">
        <f t="shared" si="43"/>
        <v>69</v>
      </c>
      <c r="I332" s="86">
        <f>COUNTIFS(I.1!$L$6:$L$446,I.2!B332)</f>
        <v>0</v>
      </c>
      <c r="J332" s="86">
        <f t="shared" si="44"/>
        <v>33</v>
      </c>
      <c r="L332" s="86">
        <f t="shared" si="40"/>
        <v>46</v>
      </c>
      <c r="AA332" s="82">
        <v>43062</v>
      </c>
      <c r="AB332" s="86">
        <f>COUNTIFS(I.1!$AF$6:$AF$446,I.2!AA332)</f>
        <v>0</v>
      </c>
      <c r="AC332" s="86">
        <f t="shared" si="45"/>
        <v>26</v>
      </c>
      <c r="AD332" s="86"/>
      <c r="AE332" s="86">
        <f>COUNTIFS(I.1!$AG$6:$AG$446,I.2!AA332)</f>
        <v>1</v>
      </c>
      <c r="AF332" s="86">
        <f t="shared" si="46"/>
        <v>18</v>
      </c>
      <c r="AG332" s="86"/>
      <c r="AH332" s="86">
        <f>COUNTIFS(I.1!$AH$6:$AH$446,I.2!AA332)</f>
        <v>0</v>
      </c>
      <c r="AI332" s="86">
        <f t="shared" si="47"/>
        <v>4</v>
      </c>
      <c r="AJ332" s="86"/>
      <c r="AK332" s="86">
        <f t="shared" si="41"/>
        <v>22</v>
      </c>
      <c r="AL332" s="113">
        <v>0</v>
      </c>
    </row>
    <row r="333" spans="2:38" x14ac:dyDescent="0.25">
      <c r="B333" s="82">
        <v>43063</v>
      </c>
      <c r="C333" s="86">
        <f>COUNTIFS(I.1!$J$6:$J$446,I.2!B333)</f>
        <v>0</v>
      </c>
      <c r="D333" s="86">
        <f t="shared" si="42"/>
        <v>79</v>
      </c>
      <c r="F333" s="86">
        <f>COUNTIFS(I.1!$K$6:$K$446,I.2!B333)</f>
        <v>0</v>
      </c>
      <c r="G333" s="86">
        <f t="shared" si="43"/>
        <v>69</v>
      </c>
      <c r="I333" s="86">
        <f>COUNTIFS(I.1!$L$6:$L$446,I.2!B333)</f>
        <v>0</v>
      </c>
      <c r="J333" s="86">
        <f t="shared" si="44"/>
        <v>33</v>
      </c>
      <c r="L333" s="86">
        <f t="shared" si="40"/>
        <v>46</v>
      </c>
      <c r="AA333" s="82">
        <v>43063</v>
      </c>
      <c r="AB333" s="86">
        <f>COUNTIFS(I.1!$AF$6:$AF$446,I.2!AA333)</f>
        <v>0</v>
      </c>
      <c r="AC333" s="86">
        <f t="shared" si="45"/>
        <v>26</v>
      </c>
      <c r="AD333" s="86"/>
      <c r="AE333" s="86">
        <f>COUNTIFS(I.1!$AG$6:$AG$446,I.2!AA333)</f>
        <v>0</v>
      </c>
      <c r="AF333" s="86">
        <f t="shared" si="46"/>
        <v>18</v>
      </c>
      <c r="AG333" s="86"/>
      <c r="AH333" s="86">
        <f>COUNTIFS(I.1!$AH$6:$AH$446,I.2!AA333)</f>
        <v>0</v>
      </c>
      <c r="AI333" s="86">
        <f t="shared" si="47"/>
        <v>4</v>
      </c>
      <c r="AJ333" s="86"/>
      <c r="AK333" s="86">
        <f t="shared" si="41"/>
        <v>22</v>
      </c>
      <c r="AL333" s="113">
        <v>0</v>
      </c>
    </row>
    <row r="334" spans="2:38" x14ac:dyDescent="0.25">
      <c r="B334" s="82">
        <v>43064</v>
      </c>
      <c r="C334" s="86">
        <f>COUNTIFS(I.1!$J$6:$J$446,I.2!B334)</f>
        <v>0</v>
      </c>
      <c r="D334" s="86">
        <f t="shared" si="42"/>
        <v>79</v>
      </c>
      <c r="F334" s="86">
        <f>COUNTIFS(I.1!$K$6:$K$446,I.2!B334)</f>
        <v>0</v>
      </c>
      <c r="G334" s="86">
        <f t="shared" si="43"/>
        <v>69</v>
      </c>
      <c r="I334" s="86">
        <f>COUNTIFS(I.1!$L$6:$L$446,I.2!B334)</f>
        <v>0</v>
      </c>
      <c r="J334" s="86">
        <f t="shared" si="44"/>
        <v>33</v>
      </c>
      <c r="L334" s="86">
        <f t="shared" si="40"/>
        <v>46</v>
      </c>
      <c r="AA334" s="82">
        <v>43064</v>
      </c>
      <c r="AB334" s="86">
        <f>COUNTIFS(I.1!$AF$6:$AF$446,I.2!AA334)</f>
        <v>0</v>
      </c>
      <c r="AC334" s="86">
        <f t="shared" si="45"/>
        <v>26</v>
      </c>
      <c r="AD334" s="86"/>
      <c r="AE334" s="86">
        <f>COUNTIFS(I.1!$AG$6:$AG$446,I.2!AA334)</f>
        <v>0</v>
      </c>
      <c r="AF334" s="86">
        <f t="shared" si="46"/>
        <v>18</v>
      </c>
      <c r="AG334" s="86"/>
      <c r="AH334" s="86">
        <f>COUNTIFS(I.1!$AH$6:$AH$446,I.2!AA334)</f>
        <v>0</v>
      </c>
      <c r="AI334" s="86">
        <f t="shared" si="47"/>
        <v>4</v>
      </c>
      <c r="AJ334" s="86"/>
      <c r="AK334" s="86">
        <f t="shared" si="41"/>
        <v>22</v>
      </c>
      <c r="AL334" s="113">
        <v>0</v>
      </c>
    </row>
    <row r="335" spans="2:38" x14ac:dyDescent="0.25">
      <c r="B335" s="82">
        <v>43065</v>
      </c>
      <c r="C335" s="86">
        <f>COUNTIFS(I.1!$J$6:$J$446,I.2!B335)</f>
        <v>0</v>
      </c>
      <c r="D335" s="86">
        <f t="shared" si="42"/>
        <v>79</v>
      </c>
      <c r="F335" s="86">
        <f>COUNTIFS(I.1!$K$6:$K$446,I.2!B335)</f>
        <v>0</v>
      </c>
      <c r="G335" s="86">
        <f t="shared" si="43"/>
        <v>69</v>
      </c>
      <c r="I335" s="86">
        <f>COUNTIFS(I.1!$L$6:$L$446,I.2!B335)</f>
        <v>0</v>
      </c>
      <c r="J335" s="86">
        <f t="shared" si="44"/>
        <v>33</v>
      </c>
      <c r="L335" s="86">
        <f t="shared" si="40"/>
        <v>46</v>
      </c>
      <c r="AA335" s="82">
        <v>43065</v>
      </c>
      <c r="AB335" s="86">
        <f>COUNTIFS(I.1!$AF$6:$AF$446,I.2!AA335)</f>
        <v>0</v>
      </c>
      <c r="AC335" s="86">
        <f t="shared" si="45"/>
        <v>26</v>
      </c>
      <c r="AD335" s="86"/>
      <c r="AE335" s="86">
        <f>COUNTIFS(I.1!$AG$6:$AG$446,I.2!AA335)</f>
        <v>0</v>
      </c>
      <c r="AF335" s="86">
        <f t="shared" si="46"/>
        <v>18</v>
      </c>
      <c r="AG335" s="86"/>
      <c r="AH335" s="86">
        <f>COUNTIFS(I.1!$AH$6:$AH$446,I.2!AA335)</f>
        <v>0</v>
      </c>
      <c r="AI335" s="86">
        <f t="shared" si="47"/>
        <v>4</v>
      </c>
      <c r="AJ335" s="86"/>
      <c r="AK335" s="86">
        <f t="shared" si="41"/>
        <v>22</v>
      </c>
      <c r="AL335" s="113">
        <v>0</v>
      </c>
    </row>
    <row r="336" spans="2:38" x14ac:dyDescent="0.25">
      <c r="B336" s="82">
        <v>43066</v>
      </c>
      <c r="C336" s="86">
        <f>COUNTIFS(I.1!$J$6:$J$446,I.2!B336)</f>
        <v>0</v>
      </c>
      <c r="D336" s="86">
        <f t="shared" si="42"/>
        <v>79</v>
      </c>
      <c r="F336" s="86">
        <f>COUNTIFS(I.1!$K$6:$K$446,I.2!B336)</f>
        <v>0</v>
      </c>
      <c r="G336" s="86">
        <f t="shared" si="43"/>
        <v>69</v>
      </c>
      <c r="I336" s="86">
        <f>COUNTIFS(I.1!$L$6:$L$446,I.2!B336)</f>
        <v>0</v>
      </c>
      <c r="J336" s="86">
        <f t="shared" si="44"/>
        <v>33</v>
      </c>
      <c r="L336" s="86">
        <f t="shared" si="40"/>
        <v>46</v>
      </c>
      <c r="AA336" s="82">
        <v>43066</v>
      </c>
      <c r="AB336" s="86">
        <f>COUNTIFS(I.1!$AF$6:$AF$446,I.2!AA336)</f>
        <v>0</v>
      </c>
      <c r="AC336" s="86">
        <f t="shared" si="45"/>
        <v>26</v>
      </c>
      <c r="AD336" s="86"/>
      <c r="AE336" s="86">
        <f>COUNTIFS(I.1!$AG$6:$AG$446,I.2!AA336)</f>
        <v>0</v>
      </c>
      <c r="AF336" s="86">
        <f t="shared" si="46"/>
        <v>18</v>
      </c>
      <c r="AG336" s="86"/>
      <c r="AH336" s="86">
        <f>COUNTIFS(I.1!$AH$6:$AH$446,I.2!AA336)</f>
        <v>0</v>
      </c>
      <c r="AI336" s="86">
        <f t="shared" si="47"/>
        <v>4</v>
      </c>
      <c r="AJ336" s="86"/>
      <c r="AK336" s="86">
        <f t="shared" si="41"/>
        <v>22</v>
      </c>
      <c r="AL336" s="113">
        <v>0</v>
      </c>
    </row>
    <row r="337" spans="2:38" x14ac:dyDescent="0.25">
      <c r="B337" s="82">
        <v>43067</v>
      </c>
      <c r="C337" s="86">
        <f>COUNTIFS(I.1!$J$6:$J$446,I.2!B337)</f>
        <v>0</v>
      </c>
      <c r="D337" s="86">
        <f t="shared" si="42"/>
        <v>79</v>
      </c>
      <c r="F337" s="86">
        <f>COUNTIFS(I.1!$K$6:$K$446,I.2!B337)</f>
        <v>2</v>
      </c>
      <c r="G337" s="86">
        <f t="shared" si="43"/>
        <v>71</v>
      </c>
      <c r="I337" s="86">
        <f>COUNTIFS(I.1!$L$6:$L$446,I.2!B337)</f>
        <v>0</v>
      </c>
      <c r="J337" s="86">
        <f t="shared" si="44"/>
        <v>33</v>
      </c>
      <c r="L337" s="86">
        <f t="shared" si="40"/>
        <v>46</v>
      </c>
      <c r="AA337" s="82">
        <v>43067</v>
      </c>
      <c r="AB337" s="86">
        <f>COUNTIFS(I.1!$AF$6:$AF$446,I.2!AA337)</f>
        <v>0</v>
      </c>
      <c r="AC337" s="86">
        <f t="shared" si="45"/>
        <v>26</v>
      </c>
      <c r="AD337" s="86"/>
      <c r="AE337" s="86">
        <f>COUNTIFS(I.1!$AG$6:$AG$446,I.2!AA337)</f>
        <v>2</v>
      </c>
      <c r="AF337" s="86">
        <f t="shared" si="46"/>
        <v>20</v>
      </c>
      <c r="AG337" s="86"/>
      <c r="AH337" s="86">
        <f>COUNTIFS(I.1!$AH$6:$AH$446,I.2!AA337)</f>
        <v>0</v>
      </c>
      <c r="AI337" s="86">
        <f t="shared" si="47"/>
        <v>4</v>
      </c>
      <c r="AJ337" s="86"/>
      <c r="AK337" s="86">
        <f t="shared" si="41"/>
        <v>22</v>
      </c>
      <c r="AL337" s="113">
        <v>0</v>
      </c>
    </row>
    <row r="338" spans="2:38" x14ac:dyDescent="0.25">
      <c r="B338" s="82">
        <v>43068</v>
      </c>
      <c r="C338" s="86">
        <f>COUNTIFS(I.1!$J$6:$J$446,I.2!B338)</f>
        <v>0</v>
      </c>
      <c r="D338" s="86">
        <f t="shared" si="42"/>
        <v>79</v>
      </c>
      <c r="F338" s="86">
        <f>COUNTIFS(I.1!$K$6:$K$446,I.2!B338)</f>
        <v>0</v>
      </c>
      <c r="G338" s="86">
        <f t="shared" si="43"/>
        <v>71</v>
      </c>
      <c r="I338" s="86">
        <f>COUNTIFS(I.1!$L$6:$L$446,I.2!B338)</f>
        <v>0</v>
      </c>
      <c r="J338" s="86">
        <f t="shared" si="44"/>
        <v>33</v>
      </c>
      <c r="L338" s="86">
        <f t="shared" si="40"/>
        <v>46</v>
      </c>
      <c r="AA338" s="82">
        <v>43068</v>
      </c>
      <c r="AB338" s="86">
        <f>COUNTIFS(I.1!$AF$6:$AF$446,I.2!AA338)</f>
        <v>0</v>
      </c>
      <c r="AC338" s="86">
        <f t="shared" si="45"/>
        <v>26</v>
      </c>
      <c r="AD338" s="86"/>
      <c r="AE338" s="86">
        <f>COUNTIFS(I.1!$AG$6:$AG$446,I.2!AA338)</f>
        <v>0</v>
      </c>
      <c r="AF338" s="86">
        <f t="shared" si="46"/>
        <v>20</v>
      </c>
      <c r="AG338" s="86"/>
      <c r="AH338" s="86">
        <f>COUNTIFS(I.1!$AH$6:$AH$446,I.2!AA338)</f>
        <v>0</v>
      </c>
      <c r="AI338" s="86">
        <f t="shared" si="47"/>
        <v>4</v>
      </c>
      <c r="AJ338" s="86"/>
      <c r="AK338" s="86">
        <f t="shared" si="41"/>
        <v>22</v>
      </c>
      <c r="AL338" s="113">
        <v>0</v>
      </c>
    </row>
    <row r="339" spans="2:38" x14ac:dyDescent="0.25">
      <c r="B339" s="82">
        <v>43069</v>
      </c>
      <c r="C339" s="86">
        <f>COUNTIFS(I.1!$J$6:$J$446,I.2!B339)</f>
        <v>0</v>
      </c>
      <c r="D339" s="86">
        <f t="shared" si="42"/>
        <v>79</v>
      </c>
      <c r="F339" s="86">
        <f>COUNTIFS(I.1!$K$6:$K$446,I.2!B339)</f>
        <v>0</v>
      </c>
      <c r="G339" s="86">
        <f t="shared" si="43"/>
        <v>71</v>
      </c>
      <c r="I339" s="86">
        <f>COUNTIFS(I.1!$L$6:$L$446,I.2!B339)</f>
        <v>0</v>
      </c>
      <c r="J339" s="86">
        <f t="shared" si="44"/>
        <v>33</v>
      </c>
      <c r="L339" s="86">
        <f t="shared" si="40"/>
        <v>46</v>
      </c>
      <c r="AA339" s="82">
        <v>43069</v>
      </c>
      <c r="AB339" s="86">
        <f>COUNTIFS(I.1!$AF$6:$AF$446,I.2!AA339)</f>
        <v>0</v>
      </c>
      <c r="AC339" s="86">
        <f t="shared" si="45"/>
        <v>26</v>
      </c>
      <c r="AD339" s="86"/>
      <c r="AE339" s="86">
        <f>COUNTIFS(I.1!$AG$6:$AG$446,I.2!AA339)</f>
        <v>0</v>
      </c>
      <c r="AF339" s="86">
        <f t="shared" si="46"/>
        <v>20</v>
      </c>
      <c r="AG339" s="86"/>
      <c r="AH339" s="86">
        <f>COUNTIFS(I.1!$AH$6:$AH$446,I.2!AA339)</f>
        <v>0</v>
      </c>
      <c r="AI339" s="86">
        <f t="shared" si="47"/>
        <v>4</v>
      </c>
      <c r="AJ339" s="86"/>
      <c r="AK339" s="86">
        <f t="shared" si="41"/>
        <v>22</v>
      </c>
      <c r="AL339" s="113">
        <v>0</v>
      </c>
    </row>
    <row r="340" spans="2:38" x14ac:dyDescent="0.25">
      <c r="B340" s="82">
        <v>43070</v>
      </c>
      <c r="C340" s="86">
        <f>COUNTIFS(I.1!$J$6:$J$446,I.2!B340)</f>
        <v>0</v>
      </c>
      <c r="D340" s="86">
        <f t="shared" si="42"/>
        <v>79</v>
      </c>
      <c r="F340" s="86">
        <f>COUNTIFS(I.1!$K$6:$K$446,I.2!B340)</f>
        <v>0</v>
      </c>
      <c r="G340" s="86">
        <f t="shared" si="43"/>
        <v>71</v>
      </c>
      <c r="I340" s="86">
        <f>COUNTIFS(I.1!$L$6:$L$446,I.2!B340)</f>
        <v>3</v>
      </c>
      <c r="J340" s="86">
        <f t="shared" si="44"/>
        <v>36</v>
      </c>
      <c r="L340" s="86">
        <f t="shared" si="40"/>
        <v>43</v>
      </c>
      <c r="AA340" s="82">
        <v>43070</v>
      </c>
      <c r="AB340" s="86">
        <f>COUNTIFS(I.1!$AF$6:$AF$446,I.2!AA340)</f>
        <v>0</v>
      </c>
      <c r="AC340" s="86">
        <f t="shared" si="45"/>
        <v>26</v>
      </c>
      <c r="AD340" s="86"/>
      <c r="AE340" s="86">
        <f>COUNTIFS(I.1!$AG$6:$AG$446,I.2!AA340)</f>
        <v>0</v>
      </c>
      <c r="AF340" s="86">
        <f t="shared" si="46"/>
        <v>20</v>
      </c>
      <c r="AG340" s="86"/>
      <c r="AH340" s="86">
        <f>COUNTIFS(I.1!$AH$6:$AH$446,I.2!AA340)</f>
        <v>0</v>
      </c>
      <c r="AI340" s="86">
        <f t="shared" si="47"/>
        <v>4</v>
      </c>
      <c r="AJ340" s="86"/>
      <c r="AK340" s="86">
        <f t="shared" si="41"/>
        <v>22</v>
      </c>
      <c r="AL340" s="113">
        <v>0</v>
      </c>
    </row>
    <row r="341" spans="2:38" x14ac:dyDescent="0.25">
      <c r="B341" s="82">
        <v>43071</v>
      </c>
      <c r="C341" s="86">
        <f>COUNTIFS(I.1!$J$6:$J$446,I.2!B341)</f>
        <v>0</v>
      </c>
      <c r="D341" s="86">
        <f t="shared" si="42"/>
        <v>79</v>
      </c>
      <c r="F341" s="86">
        <f>COUNTIFS(I.1!$K$6:$K$446,I.2!B341)</f>
        <v>0</v>
      </c>
      <c r="G341" s="86">
        <f t="shared" si="43"/>
        <v>71</v>
      </c>
      <c r="I341" s="86">
        <f>COUNTIFS(I.1!$L$6:$L$446,I.2!B341)</f>
        <v>0</v>
      </c>
      <c r="J341" s="86">
        <f t="shared" si="44"/>
        <v>36</v>
      </c>
      <c r="L341" s="86">
        <f t="shared" si="40"/>
        <v>43</v>
      </c>
      <c r="AA341" s="82">
        <v>43071</v>
      </c>
      <c r="AB341" s="86">
        <f>COUNTIFS(I.1!$AF$6:$AF$446,I.2!AA341)</f>
        <v>0</v>
      </c>
      <c r="AC341" s="86">
        <f t="shared" si="45"/>
        <v>26</v>
      </c>
      <c r="AD341" s="86"/>
      <c r="AE341" s="86">
        <f>COUNTIFS(I.1!$AG$6:$AG$446,I.2!AA341)</f>
        <v>0</v>
      </c>
      <c r="AF341" s="86">
        <f t="shared" si="46"/>
        <v>20</v>
      </c>
      <c r="AG341" s="86"/>
      <c r="AH341" s="86">
        <f>COUNTIFS(I.1!$AH$6:$AH$446,I.2!AA341)</f>
        <v>0</v>
      </c>
      <c r="AI341" s="86">
        <f t="shared" si="47"/>
        <v>4</v>
      </c>
      <c r="AJ341" s="86"/>
      <c r="AK341" s="86">
        <f t="shared" si="41"/>
        <v>22</v>
      </c>
      <c r="AL341" s="113">
        <v>0</v>
      </c>
    </row>
    <row r="342" spans="2:38" x14ac:dyDescent="0.25">
      <c r="B342" s="82">
        <v>43072</v>
      </c>
      <c r="C342" s="86">
        <f>COUNTIFS(I.1!$J$6:$J$446,I.2!B342)</f>
        <v>0</v>
      </c>
      <c r="D342" s="86">
        <f t="shared" si="42"/>
        <v>79</v>
      </c>
      <c r="F342" s="86">
        <f>COUNTIFS(I.1!$K$6:$K$446,I.2!B342)</f>
        <v>0</v>
      </c>
      <c r="G342" s="86">
        <f t="shared" si="43"/>
        <v>71</v>
      </c>
      <c r="I342" s="86">
        <f>COUNTIFS(I.1!$L$6:$L$446,I.2!B342)</f>
        <v>0</v>
      </c>
      <c r="J342" s="86">
        <f t="shared" si="44"/>
        <v>36</v>
      </c>
      <c r="L342" s="86">
        <f t="shared" si="40"/>
        <v>43</v>
      </c>
      <c r="AA342" s="82">
        <v>43072</v>
      </c>
      <c r="AB342" s="86">
        <f>COUNTIFS(I.1!$AF$6:$AF$446,I.2!AA342)</f>
        <v>0</v>
      </c>
      <c r="AC342" s="86">
        <f t="shared" si="45"/>
        <v>26</v>
      </c>
      <c r="AD342" s="86"/>
      <c r="AE342" s="86">
        <f>COUNTIFS(I.1!$AG$6:$AG$446,I.2!AA342)</f>
        <v>0</v>
      </c>
      <c r="AF342" s="86">
        <f t="shared" si="46"/>
        <v>20</v>
      </c>
      <c r="AG342" s="86"/>
      <c r="AH342" s="86">
        <f>COUNTIFS(I.1!$AH$6:$AH$446,I.2!AA342)</f>
        <v>0</v>
      </c>
      <c r="AI342" s="86">
        <f t="shared" si="47"/>
        <v>4</v>
      </c>
      <c r="AJ342" s="86"/>
      <c r="AK342" s="86">
        <f t="shared" si="41"/>
        <v>22</v>
      </c>
      <c r="AL342" s="113">
        <v>0</v>
      </c>
    </row>
    <row r="343" spans="2:38" x14ac:dyDescent="0.25">
      <c r="B343" s="82">
        <v>43073</v>
      </c>
      <c r="C343" s="86">
        <f>COUNTIFS(I.1!$J$6:$J$446,I.2!B343)</f>
        <v>0</v>
      </c>
      <c r="D343" s="86">
        <f t="shared" si="42"/>
        <v>79</v>
      </c>
      <c r="F343" s="86">
        <f>COUNTIFS(I.1!$K$6:$K$446,I.2!B343)</f>
        <v>0</v>
      </c>
      <c r="G343" s="86">
        <f t="shared" si="43"/>
        <v>71</v>
      </c>
      <c r="I343" s="86">
        <f>COUNTIFS(I.1!$L$6:$L$446,I.2!B343)</f>
        <v>2</v>
      </c>
      <c r="J343" s="86">
        <f t="shared" si="44"/>
        <v>38</v>
      </c>
      <c r="L343" s="86">
        <f t="shared" si="40"/>
        <v>41</v>
      </c>
      <c r="AA343" s="82">
        <v>43073</v>
      </c>
      <c r="AB343" s="86">
        <f>COUNTIFS(I.1!$AF$6:$AF$446,I.2!AA343)</f>
        <v>0</v>
      </c>
      <c r="AC343" s="86">
        <f t="shared" si="45"/>
        <v>26</v>
      </c>
      <c r="AD343" s="86"/>
      <c r="AE343" s="86">
        <f>COUNTIFS(I.1!$AG$6:$AG$446,I.2!AA343)</f>
        <v>0</v>
      </c>
      <c r="AF343" s="86">
        <f t="shared" si="46"/>
        <v>20</v>
      </c>
      <c r="AG343" s="86"/>
      <c r="AH343" s="86">
        <f>COUNTIFS(I.1!$AH$6:$AH$446,I.2!AA343)</f>
        <v>0</v>
      </c>
      <c r="AI343" s="86">
        <f t="shared" si="47"/>
        <v>4</v>
      </c>
      <c r="AJ343" s="86"/>
      <c r="AK343" s="86">
        <f t="shared" si="41"/>
        <v>22</v>
      </c>
      <c r="AL343" s="113">
        <v>0</v>
      </c>
    </row>
    <row r="344" spans="2:38" x14ac:dyDescent="0.25">
      <c r="B344" s="82">
        <v>43074</v>
      </c>
      <c r="C344" s="86">
        <f>COUNTIFS(I.1!$J$6:$J$446,I.2!B344)</f>
        <v>0</v>
      </c>
      <c r="D344" s="86">
        <f t="shared" si="42"/>
        <v>79</v>
      </c>
      <c r="F344" s="86">
        <f>COUNTIFS(I.1!$K$6:$K$446,I.2!B344)</f>
        <v>0</v>
      </c>
      <c r="G344" s="86">
        <f t="shared" si="43"/>
        <v>71</v>
      </c>
      <c r="I344" s="86">
        <f>COUNTIFS(I.1!$L$6:$L$446,I.2!B344)</f>
        <v>5</v>
      </c>
      <c r="J344" s="86">
        <f t="shared" si="44"/>
        <v>43</v>
      </c>
      <c r="L344" s="86">
        <f t="shared" si="40"/>
        <v>36</v>
      </c>
      <c r="AA344" s="82">
        <v>43074</v>
      </c>
      <c r="AB344" s="86">
        <f>COUNTIFS(I.1!$AF$6:$AF$446,I.2!AA344)</f>
        <v>0</v>
      </c>
      <c r="AC344" s="86">
        <f t="shared" si="45"/>
        <v>26</v>
      </c>
      <c r="AD344" s="86"/>
      <c r="AE344" s="86">
        <f>COUNTIFS(I.1!$AG$6:$AG$446,I.2!AA344)</f>
        <v>0</v>
      </c>
      <c r="AF344" s="86">
        <f t="shared" si="46"/>
        <v>20</v>
      </c>
      <c r="AG344" s="86"/>
      <c r="AH344" s="86">
        <f>COUNTIFS(I.1!$AH$6:$AH$446,I.2!AA344)</f>
        <v>0</v>
      </c>
      <c r="AI344" s="86">
        <f t="shared" si="47"/>
        <v>4</v>
      </c>
      <c r="AJ344" s="86"/>
      <c r="AK344" s="86">
        <f t="shared" si="41"/>
        <v>22</v>
      </c>
      <c r="AL344" s="113">
        <v>0</v>
      </c>
    </row>
    <row r="345" spans="2:38" x14ac:dyDescent="0.25">
      <c r="B345" s="82">
        <v>43075</v>
      </c>
      <c r="C345" s="86">
        <f>COUNTIFS(I.1!$J$6:$J$446,I.2!B345)</f>
        <v>1</v>
      </c>
      <c r="D345" s="86">
        <f t="shared" si="42"/>
        <v>80</v>
      </c>
      <c r="F345" s="86">
        <f>COUNTIFS(I.1!$K$6:$K$446,I.2!B345)</f>
        <v>0</v>
      </c>
      <c r="G345" s="86">
        <f t="shared" si="43"/>
        <v>71</v>
      </c>
      <c r="I345" s="86">
        <f>COUNTIFS(I.1!$L$6:$L$446,I.2!B345)</f>
        <v>4</v>
      </c>
      <c r="J345" s="86">
        <f t="shared" si="44"/>
        <v>47</v>
      </c>
      <c r="L345" s="86">
        <f t="shared" si="40"/>
        <v>33</v>
      </c>
      <c r="AA345" s="82">
        <v>43075</v>
      </c>
      <c r="AB345" s="86">
        <f>COUNTIFS(I.1!$AF$6:$AF$446,I.2!AA345)</f>
        <v>1</v>
      </c>
      <c r="AC345" s="86">
        <f t="shared" si="45"/>
        <v>27</v>
      </c>
      <c r="AD345" s="86"/>
      <c r="AE345" s="86">
        <f>COUNTIFS(I.1!$AG$6:$AG$446,I.2!AA345)</f>
        <v>0</v>
      </c>
      <c r="AF345" s="86">
        <f t="shared" si="46"/>
        <v>20</v>
      </c>
      <c r="AG345" s="86"/>
      <c r="AH345" s="86">
        <f>COUNTIFS(I.1!$AH$6:$AH$446,I.2!AA345)</f>
        <v>0</v>
      </c>
      <c r="AI345" s="86">
        <f t="shared" si="47"/>
        <v>4</v>
      </c>
      <c r="AJ345" s="86"/>
      <c r="AK345" s="86">
        <f t="shared" si="41"/>
        <v>23</v>
      </c>
      <c r="AL345" s="113">
        <v>0</v>
      </c>
    </row>
    <row r="346" spans="2:38" x14ac:dyDescent="0.25">
      <c r="B346" s="82">
        <v>43076</v>
      </c>
      <c r="C346" s="86">
        <f>COUNTIFS(I.1!$J$6:$J$446,I.2!B346)</f>
        <v>3</v>
      </c>
      <c r="D346" s="86">
        <f t="shared" si="42"/>
        <v>83</v>
      </c>
      <c r="F346" s="86">
        <f>COUNTIFS(I.1!$K$6:$K$446,I.2!B346)</f>
        <v>0</v>
      </c>
      <c r="G346" s="86">
        <f t="shared" si="43"/>
        <v>71</v>
      </c>
      <c r="I346" s="86">
        <f>COUNTIFS(I.1!$L$6:$L$446,I.2!B346)</f>
        <v>0</v>
      </c>
      <c r="J346" s="86">
        <f t="shared" si="44"/>
        <v>47</v>
      </c>
      <c r="L346" s="86">
        <f t="shared" si="40"/>
        <v>36</v>
      </c>
      <c r="AA346" s="82">
        <v>43076</v>
      </c>
      <c r="AB346" s="86">
        <f>COUNTIFS(I.1!$AF$6:$AF$446,I.2!AA346)</f>
        <v>3</v>
      </c>
      <c r="AC346" s="86">
        <f t="shared" si="45"/>
        <v>30</v>
      </c>
      <c r="AD346" s="86"/>
      <c r="AE346" s="86">
        <f>COUNTIFS(I.1!$AG$6:$AG$446,I.2!AA346)</f>
        <v>0</v>
      </c>
      <c r="AF346" s="86">
        <f t="shared" si="46"/>
        <v>20</v>
      </c>
      <c r="AG346" s="86"/>
      <c r="AH346" s="86">
        <f>COUNTIFS(I.1!$AH$6:$AH$446,I.2!AA346)</f>
        <v>0</v>
      </c>
      <c r="AI346" s="86">
        <f t="shared" si="47"/>
        <v>4</v>
      </c>
      <c r="AJ346" s="86"/>
      <c r="AK346" s="86">
        <f t="shared" si="41"/>
        <v>26</v>
      </c>
      <c r="AL346" s="113">
        <v>0</v>
      </c>
    </row>
    <row r="347" spans="2:38" x14ac:dyDescent="0.25">
      <c r="B347" s="82">
        <v>43077</v>
      </c>
      <c r="C347" s="86">
        <f>COUNTIFS(I.1!$J$6:$J$446,I.2!B347)</f>
        <v>0</v>
      </c>
      <c r="D347" s="86">
        <f t="shared" si="42"/>
        <v>83</v>
      </c>
      <c r="F347" s="86">
        <f>COUNTIFS(I.1!$K$6:$K$446,I.2!B347)</f>
        <v>0</v>
      </c>
      <c r="G347" s="86">
        <f t="shared" si="43"/>
        <v>71</v>
      </c>
      <c r="I347" s="86">
        <f>COUNTIFS(I.1!$L$6:$L$446,I.2!B347)</f>
        <v>0</v>
      </c>
      <c r="J347" s="86">
        <f t="shared" si="44"/>
        <v>47</v>
      </c>
      <c r="L347" s="86">
        <f t="shared" si="40"/>
        <v>36</v>
      </c>
      <c r="AA347" s="82">
        <v>43077</v>
      </c>
      <c r="AB347" s="86">
        <f>COUNTIFS(I.1!$AF$6:$AF$446,I.2!AA347)</f>
        <v>0</v>
      </c>
      <c r="AC347" s="86">
        <f t="shared" si="45"/>
        <v>30</v>
      </c>
      <c r="AD347" s="86"/>
      <c r="AE347" s="86">
        <f>COUNTIFS(I.1!$AG$6:$AG$446,I.2!AA347)</f>
        <v>0</v>
      </c>
      <c r="AF347" s="86">
        <f t="shared" si="46"/>
        <v>20</v>
      </c>
      <c r="AG347" s="86"/>
      <c r="AH347" s="86">
        <f>COUNTIFS(I.1!$AH$6:$AH$446,I.2!AA347)</f>
        <v>0</v>
      </c>
      <c r="AI347" s="86">
        <f t="shared" si="47"/>
        <v>4</v>
      </c>
      <c r="AJ347" s="86"/>
      <c r="AK347" s="86">
        <f t="shared" si="41"/>
        <v>26</v>
      </c>
      <c r="AL347" s="113">
        <v>0</v>
      </c>
    </row>
    <row r="348" spans="2:38" x14ac:dyDescent="0.25">
      <c r="B348" s="82">
        <v>43078</v>
      </c>
      <c r="C348" s="86">
        <f>COUNTIFS(I.1!$J$6:$J$446,I.2!B348)</f>
        <v>1</v>
      </c>
      <c r="D348" s="86">
        <f t="shared" si="42"/>
        <v>84</v>
      </c>
      <c r="F348" s="86">
        <f>COUNTIFS(I.1!$K$6:$K$446,I.2!B348)</f>
        <v>0</v>
      </c>
      <c r="G348" s="86">
        <f t="shared" si="43"/>
        <v>71</v>
      </c>
      <c r="I348" s="86">
        <f>COUNTIFS(I.1!$L$6:$L$446,I.2!B348)</f>
        <v>0</v>
      </c>
      <c r="J348" s="86">
        <f t="shared" si="44"/>
        <v>47</v>
      </c>
      <c r="L348" s="86">
        <f t="shared" si="40"/>
        <v>37</v>
      </c>
      <c r="AA348" s="82">
        <v>43078</v>
      </c>
      <c r="AB348" s="86">
        <f>COUNTIFS(I.1!$AF$6:$AF$446,I.2!AA348)</f>
        <v>1</v>
      </c>
      <c r="AC348" s="86">
        <f t="shared" si="45"/>
        <v>31</v>
      </c>
      <c r="AD348" s="86"/>
      <c r="AE348" s="86">
        <f>COUNTIFS(I.1!$AG$6:$AG$446,I.2!AA348)</f>
        <v>0</v>
      </c>
      <c r="AF348" s="86">
        <f t="shared" si="46"/>
        <v>20</v>
      </c>
      <c r="AG348" s="86"/>
      <c r="AH348" s="86">
        <f>COUNTIFS(I.1!$AH$6:$AH$446,I.2!AA348)</f>
        <v>0</v>
      </c>
      <c r="AI348" s="86">
        <f t="shared" si="47"/>
        <v>4</v>
      </c>
      <c r="AJ348" s="86"/>
      <c r="AK348" s="86">
        <f t="shared" si="41"/>
        <v>27</v>
      </c>
      <c r="AL348" s="113">
        <v>0</v>
      </c>
    </row>
    <row r="349" spans="2:38" x14ac:dyDescent="0.25">
      <c r="B349" s="82">
        <v>43079</v>
      </c>
      <c r="C349" s="86">
        <f>COUNTIFS(I.1!$J$6:$J$446,I.2!B349)</f>
        <v>0</v>
      </c>
      <c r="D349" s="86">
        <f t="shared" si="42"/>
        <v>84</v>
      </c>
      <c r="F349" s="86">
        <f>COUNTIFS(I.1!$K$6:$K$446,I.2!B349)</f>
        <v>0</v>
      </c>
      <c r="G349" s="86">
        <f t="shared" si="43"/>
        <v>71</v>
      </c>
      <c r="I349" s="86">
        <f>COUNTIFS(I.1!$L$6:$L$446,I.2!B349)</f>
        <v>0</v>
      </c>
      <c r="J349" s="86">
        <f t="shared" si="44"/>
        <v>47</v>
      </c>
      <c r="L349" s="86">
        <f t="shared" si="40"/>
        <v>37</v>
      </c>
      <c r="AA349" s="82">
        <v>43079</v>
      </c>
      <c r="AB349" s="86">
        <f>COUNTIFS(I.1!$AF$6:$AF$446,I.2!AA349)</f>
        <v>0</v>
      </c>
      <c r="AC349" s="86">
        <f t="shared" si="45"/>
        <v>31</v>
      </c>
      <c r="AD349" s="86"/>
      <c r="AE349" s="86">
        <f>COUNTIFS(I.1!$AG$6:$AG$446,I.2!AA349)</f>
        <v>0</v>
      </c>
      <c r="AF349" s="86">
        <f t="shared" si="46"/>
        <v>20</v>
      </c>
      <c r="AG349" s="86"/>
      <c r="AH349" s="86">
        <f>COUNTIFS(I.1!$AH$6:$AH$446,I.2!AA349)</f>
        <v>0</v>
      </c>
      <c r="AI349" s="86">
        <f t="shared" si="47"/>
        <v>4</v>
      </c>
      <c r="AJ349" s="86"/>
      <c r="AK349" s="86">
        <f t="shared" si="41"/>
        <v>27</v>
      </c>
      <c r="AL349" s="113">
        <v>0</v>
      </c>
    </row>
    <row r="350" spans="2:38" x14ac:dyDescent="0.25">
      <c r="B350" s="82">
        <v>43080</v>
      </c>
      <c r="C350" s="86">
        <f>COUNTIFS(I.1!$J$6:$J$446,I.2!B350)</f>
        <v>0</v>
      </c>
      <c r="D350" s="86">
        <f t="shared" si="42"/>
        <v>84</v>
      </c>
      <c r="F350" s="86">
        <f>COUNTIFS(I.1!$K$6:$K$446,I.2!B350)</f>
        <v>0</v>
      </c>
      <c r="G350" s="86">
        <f t="shared" si="43"/>
        <v>71</v>
      </c>
      <c r="I350" s="86">
        <f>COUNTIFS(I.1!$L$6:$L$446,I.2!B350)</f>
        <v>1</v>
      </c>
      <c r="J350" s="86">
        <f t="shared" si="44"/>
        <v>48</v>
      </c>
      <c r="L350" s="86">
        <f t="shared" si="40"/>
        <v>36</v>
      </c>
      <c r="AA350" s="82">
        <v>43080</v>
      </c>
      <c r="AB350" s="86">
        <f>COUNTIFS(I.1!$AF$6:$AF$446,I.2!AA350)</f>
        <v>0</v>
      </c>
      <c r="AC350" s="86">
        <f t="shared" si="45"/>
        <v>31</v>
      </c>
      <c r="AD350" s="86"/>
      <c r="AE350" s="86">
        <f>COUNTIFS(I.1!$AG$6:$AG$446,I.2!AA350)</f>
        <v>0</v>
      </c>
      <c r="AF350" s="86">
        <f t="shared" si="46"/>
        <v>20</v>
      </c>
      <c r="AG350" s="86"/>
      <c r="AH350" s="86">
        <f>COUNTIFS(I.1!$AH$6:$AH$446,I.2!AA350)</f>
        <v>0</v>
      </c>
      <c r="AI350" s="86">
        <f t="shared" si="47"/>
        <v>4</v>
      </c>
      <c r="AJ350" s="86"/>
      <c r="AK350" s="86">
        <f t="shared" si="41"/>
        <v>27</v>
      </c>
      <c r="AL350" s="113">
        <v>0</v>
      </c>
    </row>
    <row r="351" spans="2:38" x14ac:dyDescent="0.25">
      <c r="B351" s="82">
        <v>43081</v>
      </c>
      <c r="C351" s="86">
        <f>COUNTIFS(I.1!$J$6:$J$446,I.2!B351)</f>
        <v>0</v>
      </c>
      <c r="D351" s="86">
        <f t="shared" si="42"/>
        <v>84</v>
      </c>
      <c r="F351" s="86">
        <f>COUNTIFS(I.1!$K$6:$K$446,I.2!B351)</f>
        <v>0</v>
      </c>
      <c r="G351" s="86">
        <f t="shared" si="43"/>
        <v>71</v>
      </c>
      <c r="I351" s="86">
        <f>COUNTIFS(I.1!$L$6:$L$446,I.2!B351)</f>
        <v>2</v>
      </c>
      <c r="J351" s="86">
        <f t="shared" si="44"/>
        <v>50</v>
      </c>
      <c r="L351" s="86">
        <f t="shared" si="40"/>
        <v>34</v>
      </c>
      <c r="AA351" s="82">
        <v>43081</v>
      </c>
      <c r="AB351" s="86">
        <f>COUNTIFS(I.1!$AF$6:$AF$446,I.2!AA351)</f>
        <v>0</v>
      </c>
      <c r="AC351" s="86">
        <f t="shared" si="45"/>
        <v>31</v>
      </c>
      <c r="AD351" s="86"/>
      <c r="AE351" s="86">
        <f>COUNTIFS(I.1!$AG$6:$AG$446,I.2!AA351)</f>
        <v>0</v>
      </c>
      <c r="AF351" s="86">
        <f t="shared" si="46"/>
        <v>20</v>
      </c>
      <c r="AG351" s="86"/>
      <c r="AH351" s="86">
        <f>COUNTIFS(I.1!$AH$6:$AH$446,I.2!AA351)</f>
        <v>0</v>
      </c>
      <c r="AI351" s="86">
        <f t="shared" si="47"/>
        <v>4</v>
      </c>
      <c r="AJ351" s="86"/>
      <c r="AK351" s="86">
        <f t="shared" si="41"/>
        <v>27</v>
      </c>
      <c r="AL351" s="113">
        <v>0</v>
      </c>
    </row>
    <row r="352" spans="2:38" x14ac:dyDescent="0.25">
      <c r="B352" s="82">
        <v>43082</v>
      </c>
      <c r="C352" s="86">
        <f>COUNTIFS(I.1!$J$6:$J$446,I.2!B352)</f>
        <v>0</v>
      </c>
      <c r="D352" s="86">
        <f t="shared" si="42"/>
        <v>84</v>
      </c>
      <c r="F352" s="86">
        <f>COUNTIFS(I.1!$K$6:$K$446,I.2!B352)</f>
        <v>0</v>
      </c>
      <c r="G352" s="86">
        <f t="shared" si="43"/>
        <v>71</v>
      </c>
      <c r="I352" s="86">
        <f>COUNTIFS(I.1!$L$6:$L$446,I.2!B352)</f>
        <v>0</v>
      </c>
      <c r="J352" s="86">
        <f t="shared" si="44"/>
        <v>50</v>
      </c>
      <c r="L352" s="86">
        <f t="shared" si="40"/>
        <v>34</v>
      </c>
      <c r="AA352" s="82">
        <v>43082</v>
      </c>
      <c r="AB352" s="86">
        <f>COUNTIFS(I.1!$AF$6:$AF$446,I.2!AA352)</f>
        <v>0</v>
      </c>
      <c r="AC352" s="86">
        <f t="shared" si="45"/>
        <v>31</v>
      </c>
      <c r="AD352" s="86"/>
      <c r="AE352" s="86">
        <f>COUNTIFS(I.1!$AG$6:$AG$446,I.2!AA352)</f>
        <v>0</v>
      </c>
      <c r="AF352" s="86">
        <f t="shared" si="46"/>
        <v>20</v>
      </c>
      <c r="AG352" s="86"/>
      <c r="AH352" s="86">
        <f>COUNTIFS(I.1!$AH$6:$AH$446,I.2!AA352)</f>
        <v>0</v>
      </c>
      <c r="AI352" s="86">
        <f t="shared" si="47"/>
        <v>4</v>
      </c>
      <c r="AJ352" s="86"/>
      <c r="AK352" s="86">
        <f t="shared" si="41"/>
        <v>27</v>
      </c>
      <c r="AL352" s="113">
        <v>0</v>
      </c>
    </row>
    <row r="353" spans="2:38" x14ac:dyDescent="0.25">
      <c r="B353" s="82">
        <v>43083</v>
      </c>
      <c r="C353" s="86">
        <f>COUNTIFS(I.1!$J$6:$J$446,I.2!B353)</f>
        <v>0</v>
      </c>
      <c r="D353" s="86">
        <f t="shared" si="42"/>
        <v>84</v>
      </c>
      <c r="F353" s="86">
        <f>COUNTIFS(I.1!$K$6:$K$446,I.2!B353)</f>
        <v>0</v>
      </c>
      <c r="G353" s="86">
        <f t="shared" si="43"/>
        <v>71</v>
      </c>
      <c r="I353" s="86">
        <f>COUNTIFS(I.1!$L$6:$L$446,I.2!B353)</f>
        <v>0</v>
      </c>
      <c r="J353" s="86">
        <f t="shared" si="44"/>
        <v>50</v>
      </c>
      <c r="L353" s="86">
        <f t="shared" si="40"/>
        <v>34</v>
      </c>
      <c r="AA353" s="82">
        <v>43083</v>
      </c>
      <c r="AB353" s="86">
        <f>COUNTIFS(I.1!$AF$6:$AF$446,I.2!AA353)</f>
        <v>0</v>
      </c>
      <c r="AC353" s="86">
        <f t="shared" si="45"/>
        <v>31</v>
      </c>
      <c r="AD353" s="86"/>
      <c r="AE353" s="86">
        <f>COUNTIFS(I.1!$AG$6:$AG$446,I.2!AA353)</f>
        <v>0</v>
      </c>
      <c r="AF353" s="86">
        <f t="shared" si="46"/>
        <v>20</v>
      </c>
      <c r="AG353" s="86"/>
      <c r="AH353" s="86">
        <f>COUNTIFS(I.1!$AH$6:$AH$446,I.2!AA353)</f>
        <v>0</v>
      </c>
      <c r="AI353" s="86">
        <f t="shared" si="47"/>
        <v>4</v>
      </c>
      <c r="AJ353" s="86"/>
      <c r="AK353" s="86">
        <f t="shared" si="41"/>
        <v>27</v>
      </c>
      <c r="AL353" s="113">
        <v>0</v>
      </c>
    </row>
    <row r="354" spans="2:38" x14ac:dyDescent="0.25">
      <c r="B354" s="82">
        <v>43084</v>
      </c>
      <c r="C354" s="86">
        <f>COUNTIFS(I.1!$J$6:$J$446,I.2!B354)</f>
        <v>0</v>
      </c>
      <c r="D354" s="86">
        <f t="shared" si="42"/>
        <v>84</v>
      </c>
      <c r="F354" s="86">
        <f>COUNTIFS(I.1!$K$6:$K$446,I.2!B354)</f>
        <v>0</v>
      </c>
      <c r="G354" s="86">
        <f t="shared" si="43"/>
        <v>71</v>
      </c>
      <c r="I354" s="86">
        <f>COUNTIFS(I.1!$L$6:$L$446,I.2!B354)</f>
        <v>0</v>
      </c>
      <c r="J354" s="86">
        <f t="shared" si="44"/>
        <v>50</v>
      </c>
      <c r="L354" s="86">
        <f t="shared" si="40"/>
        <v>34</v>
      </c>
      <c r="AA354" s="82">
        <v>43084</v>
      </c>
      <c r="AB354" s="86">
        <f>COUNTIFS(I.1!$AF$6:$AF$446,I.2!AA354)</f>
        <v>0</v>
      </c>
      <c r="AC354" s="86">
        <f t="shared" si="45"/>
        <v>31</v>
      </c>
      <c r="AD354" s="86"/>
      <c r="AE354" s="86">
        <f>COUNTIFS(I.1!$AG$6:$AG$446,I.2!AA354)</f>
        <v>0</v>
      </c>
      <c r="AF354" s="86">
        <f t="shared" si="46"/>
        <v>20</v>
      </c>
      <c r="AG354" s="86"/>
      <c r="AH354" s="86">
        <f>COUNTIFS(I.1!$AH$6:$AH$446,I.2!AA354)</f>
        <v>0</v>
      </c>
      <c r="AI354" s="86">
        <f t="shared" si="47"/>
        <v>4</v>
      </c>
      <c r="AJ354" s="86"/>
      <c r="AK354" s="86">
        <f t="shared" si="41"/>
        <v>27</v>
      </c>
      <c r="AL354" s="113">
        <v>0</v>
      </c>
    </row>
    <row r="355" spans="2:38" x14ac:dyDescent="0.25">
      <c r="B355" s="82">
        <v>43085</v>
      </c>
      <c r="C355" s="86">
        <f>COUNTIFS(I.1!$J$6:$J$446,I.2!B355)</f>
        <v>0</v>
      </c>
      <c r="D355" s="86">
        <f t="shared" si="42"/>
        <v>84</v>
      </c>
      <c r="F355" s="86">
        <f>COUNTIFS(I.1!$K$6:$K$446,I.2!B355)</f>
        <v>0</v>
      </c>
      <c r="G355" s="86">
        <f t="shared" si="43"/>
        <v>71</v>
      </c>
      <c r="I355" s="86">
        <f>COUNTIFS(I.1!$L$6:$L$446,I.2!B355)</f>
        <v>0</v>
      </c>
      <c r="J355" s="86">
        <f t="shared" si="44"/>
        <v>50</v>
      </c>
      <c r="L355" s="86">
        <f t="shared" si="40"/>
        <v>34</v>
      </c>
      <c r="AA355" s="82">
        <v>43085</v>
      </c>
      <c r="AB355" s="86">
        <f>COUNTIFS(I.1!$AF$6:$AF$446,I.2!AA355)</f>
        <v>0</v>
      </c>
      <c r="AC355" s="86">
        <f t="shared" si="45"/>
        <v>31</v>
      </c>
      <c r="AD355" s="86"/>
      <c r="AE355" s="86">
        <f>COUNTIFS(I.1!$AG$6:$AG$446,I.2!AA355)</f>
        <v>0</v>
      </c>
      <c r="AF355" s="86">
        <f t="shared" si="46"/>
        <v>20</v>
      </c>
      <c r="AG355" s="86"/>
      <c r="AH355" s="86">
        <f>COUNTIFS(I.1!$AH$6:$AH$446,I.2!AA355)</f>
        <v>0</v>
      </c>
      <c r="AI355" s="86">
        <f t="shared" si="47"/>
        <v>4</v>
      </c>
      <c r="AJ355" s="86"/>
      <c r="AK355" s="86">
        <f t="shared" si="41"/>
        <v>27</v>
      </c>
      <c r="AL355" s="113">
        <v>0</v>
      </c>
    </row>
    <row r="356" spans="2:38" x14ac:dyDescent="0.25">
      <c r="B356" s="82">
        <v>43086</v>
      </c>
      <c r="C356" s="86">
        <f>COUNTIFS(I.1!$J$6:$J$446,I.2!B356)</f>
        <v>0</v>
      </c>
      <c r="D356" s="86">
        <f t="shared" si="42"/>
        <v>84</v>
      </c>
      <c r="F356" s="86">
        <f>COUNTIFS(I.1!$K$6:$K$446,I.2!B356)</f>
        <v>0</v>
      </c>
      <c r="G356" s="86">
        <f t="shared" si="43"/>
        <v>71</v>
      </c>
      <c r="I356" s="86">
        <f>COUNTIFS(I.1!$L$6:$L$446,I.2!B356)</f>
        <v>0</v>
      </c>
      <c r="J356" s="86">
        <f t="shared" si="44"/>
        <v>50</v>
      </c>
      <c r="L356" s="86">
        <f t="shared" si="40"/>
        <v>34</v>
      </c>
      <c r="AA356" s="82">
        <v>43086</v>
      </c>
      <c r="AB356" s="86">
        <f>COUNTIFS(I.1!$AF$6:$AF$446,I.2!AA356)</f>
        <v>0</v>
      </c>
      <c r="AC356" s="86">
        <f t="shared" si="45"/>
        <v>31</v>
      </c>
      <c r="AD356" s="86"/>
      <c r="AE356" s="86">
        <f>COUNTIFS(I.1!$AG$6:$AG$446,I.2!AA356)</f>
        <v>0</v>
      </c>
      <c r="AF356" s="86">
        <f t="shared" si="46"/>
        <v>20</v>
      </c>
      <c r="AG356" s="86"/>
      <c r="AH356" s="86">
        <f>COUNTIFS(I.1!$AH$6:$AH$446,I.2!AA356)</f>
        <v>0</v>
      </c>
      <c r="AI356" s="86">
        <f t="shared" si="47"/>
        <v>4</v>
      </c>
      <c r="AJ356" s="86"/>
      <c r="AK356" s="86">
        <f t="shared" si="41"/>
        <v>27</v>
      </c>
      <c r="AL356" s="113">
        <v>0</v>
      </c>
    </row>
    <row r="357" spans="2:38" x14ac:dyDescent="0.25">
      <c r="B357" s="82">
        <v>43087</v>
      </c>
      <c r="C357" s="86">
        <f>COUNTIFS(I.1!$J$6:$J$446,I.2!B357)</f>
        <v>0</v>
      </c>
      <c r="D357" s="86">
        <f t="shared" si="42"/>
        <v>84</v>
      </c>
      <c r="F357" s="86">
        <f>COUNTIFS(I.1!$K$6:$K$446,I.2!B357)</f>
        <v>0</v>
      </c>
      <c r="G357" s="86">
        <f t="shared" si="43"/>
        <v>71</v>
      </c>
      <c r="I357" s="86">
        <f>COUNTIFS(I.1!$L$6:$L$446,I.2!B357)</f>
        <v>0</v>
      </c>
      <c r="J357" s="86">
        <f t="shared" si="44"/>
        <v>50</v>
      </c>
      <c r="L357" s="86">
        <f t="shared" si="40"/>
        <v>34</v>
      </c>
      <c r="AA357" s="82">
        <v>43087</v>
      </c>
      <c r="AB357" s="86">
        <f>COUNTIFS(I.1!$AF$6:$AF$446,I.2!AA357)</f>
        <v>0</v>
      </c>
      <c r="AC357" s="86">
        <f t="shared" si="45"/>
        <v>31</v>
      </c>
      <c r="AD357" s="86"/>
      <c r="AE357" s="86">
        <f>COUNTIFS(I.1!$AG$6:$AG$446,I.2!AA357)</f>
        <v>0</v>
      </c>
      <c r="AF357" s="86">
        <f t="shared" si="46"/>
        <v>20</v>
      </c>
      <c r="AG357" s="86"/>
      <c r="AH357" s="86">
        <f>COUNTIFS(I.1!$AH$6:$AH$446,I.2!AA357)</f>
        <v>0</v>
      </c>
      <c r="AI357" s="86">
        <f t="shared" si="47"/>
        <v>4</v>
      </c>
      <c r="AJ357" s="86"/>
      <c r="AK357" s="86">
        <f t="shared" si="41"/>
        <v>27</v>
      </c>
      <c r="AL357" s="113">
        <v>0</v>
      </c>
    </row>
    <row r="358" spans="2:38" x14ac:dyDescent="0.25">
      <c r="B358" s="82">
        <v>43088</v>
      </c>
      <c r="C358" s="86">
        <f>COUNTIFS(I.1!$J$6:$J$446,I.2!B358)</f>
        <v>0</v>
      </c>
      <c r="D358" s="86">
        <f t="shared" si="42"/>
        <v>84</v>
      </c>
      <c r="F358" s="86">
        <f>COUNTIFS(I.1!$K$6:$K$446,I.2!B358)</f>
        <v>0</v>
      </c>
      <c r="G358" s="86">
        <f t="shared" si="43"/>
        <v>71</v>
      </c>
      <c r="I358" s="86">
        <f>COUNTIFS(I.1!$L$6:$L$446,I.2!B358)</f>
        <v>0</v>
      </c>
      <c r="J358" s="86">
        <f t="shared" si="44"/>
        <v>50</v>
      </c>
      <c r="L358" s="86">
        <f t="shared" si="40"/>
        <v>34</v>
      </c>
      <c r="AA358" s="82">
        <v>43088</v>
      </c>
      <c r="AB358" s="86">
        <f>COUNTIFS(I.1!$AF$6:$AF$446,I.2!AA358)</f>
        <v>0</v>
      </c>
      <c r="AC358" s="86">
        <f t="shared" si="45"/>
        <v>31</v>
      </c>
      <c r="AD358" s="86"/>
      <c r="AE358" s="86">
        <f>COUNTIFS(I.1!$AG$6:$AG$446,I.2!AA358)</f>
        <v>0</v>
      </c>
      <c r="AF358" s="86">
        <f t="shared" si="46"/>
        <v>20</v>
      </c>
      <c r="AG358" s="86"/>
      <c r="AH358" s="86">
        <f>COUNTIFS(I.1!$AH$6:$AH$446,I.2!AA358)</f>
        <v>0</v>
      </c>
      <c r="AI358" s="86">
        <f t="shared" si="47"/>
        <v>4</v>
      </c>
      <c r="AJ358" s="86"/>
      <c r="AK358" s="86">
        <f t="shared" si="41"/>
        <v>27</v>
      </c>
      <c r="AL358" s="113">
        <v>0</v>
      </c>
    </row>
    <row r="359" spans="2:38" x14ac:dyDescent="0.25">
      <c r="B359" s="82">
        <v>43089</v>
      </c>
      <c r="C359" s="86">
        <f>COUNTIFS(I.1!$J$6:$J$446,I.2!B359)</f>
        <v>0</v>
      </c>
      <c r="D359" s="86">
        <f t="shared" si="42"/>
        <v>84</v>
      </c>
      <c r="F359" s="86">
        <f>COUNTIFS(I.1!$K$6:$K$446,I.2!B359)</f>
        <v>0</v>
      </c>
      <c r="G359" s="86">
        <f t="shared" si="43"/>
        <v>71</v>
      </c>
      <c r="I359" s="86">
        <f>COUNTIFS(I.1!$L$6:$L$446,I.2!B359)</f>
        <v>4</v>
      </c>
      <c r="J359" s="86">
        <f t="shared" si="44"/>
        <v>54</v>
      </c>
      <c r="L359" s="86">
        <f t="shared" si="40"/>
        <v>30</v>
      </c>
      <c r="AA359" s="82">
        <v>43089</v>
      </c>
      <c r="AB359" s="86">
        <f>COUNTIFS(I.1!$AF$6:$AF$446,I.2!AA359)</f>
        <v>0</v>
      </c>
      <c r="AC359" s="86">
        <f t="shared" si="45"/>
        <v>31</v>
      </c>
      <c r="AD359" s="86"/>
      <c r="AE359" s="86">
        <f>COUNTIFS(I.1!$AG$6:$AG$446,I.2!AA359)</f>
        <v>0</v>
      </c>
      <c r="AF359" s="86">
        <f t="shared" si="46"/>
        <v>20</v>
      </c>
      <c r="AG359" s="86"/>
      <c r="AH359" s="86">
        <f>COUNTIFS(I.1!$AH$6:$AH$446,I.2!AA359)</f>
        <v>1</v>
      </c>
      <c r="AI359" s="86">
        <f t="shared" si="47"/>
        <v>5</v>
      </c>
      <c r="AJ359" s="86"/>
      <c r="AK359" s="86">
        <f t="shared" si="41"/>
        <v>26</v>
      </c>
      <c r="AL359" s="113">
        <v>0</v>
      </c>
    </row>
    <row r="360" spans="2:38" x14ac:dyDescent="0.25">
      <c r="B360" s="82">
        <v>43090</v>
      </c>
      <c r="C360" s="86">
        <f>COUNTIFS(I.1!$J$6:$J$446,I.2!B360)</f>
        <v>0</v>
      </c>
      <c r="D360" s="86">
        <f t="shared" si="42"/>
        <v>84</v>
      </c>
      <c r="F360" s="86">
        <f>COUNTIFS(I.1!$K$6:$K$446,I.2!B360)</f>
        <v>1</v>
      </c>
      <c r="G360" s="86">
        <f t="shared" si="43"/>
        <v>72</v>
      </c>
      <c r="I360" s="86">
        <f>COUNTIFS(I.1!$L$6:$L$446,I.2!B360)</f>
        <v>0</v>
      </c>
      <c r="J360" s="86">
        <f t="shared" si="44"/>
        <v>54</v>
      </c>
      <c r="L360" s="86">
        <f t="shared" si="40"/>
        <v>30</v>
      </c>
      <c r="AA360" s="82">
        <v>43090</v>
      </c>
      <c r="AB360" s="86">
        <f>COUNTIFS(I.1!$AF$6:$AF$446,I.2!AA360)</f>
        <v>0</v>
      </c>
      <c r="AC360" s="86">
        <f t="shared" si="45"/>
        <v>31</v>
      </c>
      <c r="AD360" s="86"/>
      <c r="AE360" s="86">
        <f>COUNTIFS(I.1!$AG$6:$AG$446,I.2!AA360)</f>
        <v>1</v>
      </c>
      <c r="AF360" s="86">
        <f t="shared" si="46"/>
        <v>21</v>
      </c>
      <c r="AG360" s="86"/>
      <c r="AH360" s="86">
        <f>COUNTIFS(I.1!$AH$6:$AH$446,I.2!AA360)</f>
        <v>0</v>
      </c>
      <c r="AI360" s="86">
        <f t="shared" si="47"/>
        <v>5</v>
      </c>
      <c r="AJ360" s="86"/>
      <c r="AK360" s="86">
        <f t="shared" si="41"/>
        <v>26</v>
      </c>
      <c r="AL360" s="113">
        <v>0</v>
      </c>
    </row>
    <row r="361" spans="2:38" x14ac:dyDescent="0.25">
      <c r="B361" s="82">
        <v>43091</v>
      </c>
      <c r="C361" s="86">
        <f>COUNTIFS(I.1!$J$6:$J$446,I.2!B361)</f>
        <v>0</v>
      </c>
      <c r="D361" s="86">
        <f t="shared" si="42"/>
        <v>84</v>
      </c>
      <c r="F361" s="86">
        <f>COUNTIFS(I.1!$K$6:$K$446,I.2!B361)</f>
        <v>1</v>
      </c>
      <c r="G361" s="86">
        <f t="shared" si="43"/>
        <v>73</v>
      </c>
      <c r="I361" s="86">
        <f>COUNTIFS(I.1!$L$6:$L$446,I.2!B361)</f>
        <v>0</v>
      </c>
      <c r="J361" s="86">
        <f t="shared" si="44"/>
        <v>54</v>
      </c>
      <c r="L361" s="86">
        <f t="shared" si="40"/>
        <v>30</v>
      </c>
      <c r="AA361" s="82">
        <v>43091</v>
      </c>
      <c r="AB361" s="86">
        <f>COUNTIFS(I.1!$AF$6:$AF$446,I.2!AA361)</f>
        <v>0</v>
      </c>
      <c r="AC361" s="86">
        <f t="shared" si="45"/>
        <v>31</v>
      </c>
      <c r="AD361" s="86"/>
      <c r="AE361" s="86">
        <f>COUNTIFS(I.1!$AG$6:$AG$446,I.2!AA361)</f>
        <v>1</v>
      </c>
      <c r="AF361" s="86">
        <f t="shared" si="46"/>
        <v>22</v>
      </c>
      <c r="AG361" s="86"/>
      <c r="AH361" s="86">
        <f>COUNTIFS(I.1!$AH$6:$AH$446,I.2!AA361)</f>
        <v>0</v>
      </c>
      <c r="AI361" s="86">
        <f t="shared" si="47"/>
        <v>5</v>
      </c>
      <c r="AJ361" s="86"/>
      <c r="AK361" s="86">
        <f t="shared" si="41"/>
        <v>26</v>
      </c>
      <c r="AL361" s="113">
        <v>0</v>
      </c>
    </row>
    <row r="362" spans="2:38" x14ac:dyDescent="0.25">
      <c r="B362" s="82">
        <v>43092</v>
      </c>
      <c r="C362" s="86">
        <f>COUNTIFS(I.1!$J$6:$J$446,I.2!B362)</f>
        <v>0</v>
      </c>
      <c r="D362" s="86">
        <f t="shared" si="42"/>
        <v>84</v>
      </c>
      <c r="F362" s="86">
        <f>COUNTIFS(I.1!$K$6:$K$446,I.2!B362)</f>
        <v>0</v>
      </c>
      <c r="G362" s="86">
        <f t="shared" si="43"/>
        <v>73</v>
      </c>
      <c r="I362" s="86">
        <f>COUNTIFS(I.1!$L$6:$L$446,I.2!B362)</f>
        <v>0</v>
      </c>
      <c r="J362" s="86">
        <f t="shared" si="44"/>
        <v>54</v>
      </c>
      <c r="L362" s="86">
        <f t="shared" si="40"/>
        <v>30</v>
      </c>
      <c r="AA362" s="82">
        <v>43092</v>
      </c>
      <c r="AB362" s="86">
        <f>COUNTIFS(I.1!$AF$6:$AF$446,I.2!AA362)</f>
        <v>0</v>
      </c>
      <c r="AC362" s="86">
        <f t="shared" si="45"/>
        <v>31</v>
      </c>
      <c r="AD362" s="86"/>
      <c r="AE362" s="86">
        <f>COUNTIFS(I.1!$AG$6:$AG$446,I.2!AA362)</f>
        <v>0</v>
      </c>
      <c r="AF362" s="86">
        <f t="shared" si="46"/>
        <v>22</v>
      </c>
      <c r="AG362" s="86"/>
      <c r="AH362" s="86">
        <f>COUNTIFS(I.1!$AH$6:$AH$446,I.2!AA362)</f>
        <v>0</v>
      </c>
      <c r="AI362" s="86">
        <f t="shared" si="47"/>
        <v>5</v>
      </c>
      <c r="AJ362" s="86"/>
      <c r="AK362" s="86">
        <f t="shared" si="41"/>
        <v>26</v>
      </c>
      <c r="AL362" s="113">
        <v>0</v>
      </c>
    </row>
    <row r="363" spans="2:38" x14ac:dyDescent="0.25">
      <c r="B363" s="82">
        <v>43093</v>
      </c>
      <c r="C363" s="86">
        <f>COUNTIFS(I.1!$J$6:$J$446,I.2!B363)</f>
        <v>0</v>
      </c>
      <c r="D363" s="86">
        <f t="shared" si="42"/>
        <v>84</v>
      </c>
      <c r="F363" s="86">
        <f>COUNTIFS(I.1!$K$6:$K$446,I.2!B363)</f>
        <v>0</v>
      </c>
      <c r="G363" s="86">
        <f t="shared" si="43"/>
        <v>73</v>
      </c>
      <c r="I363" s="86">
        <f>COUNTIFS(I.1!$L$6:$L$446,I.2!B363)</f>
        <v>0</v>
      </c>
      <c r="J363" s="86">
        <f t="shared" si="44"/>
        <v>54</v>
      </c>
      <c r="L363" s="86">
        <f t="shared" si="40"/>
        <v>30</v>
      </c>
      <c r="AA363" s="82">
        <v>43093</v>
      </c>
      <c r="AB363" s="86">
        <f>COUNTIFS(I.1!$AF$6:$AF$446,I.2!AA363)</f>
        <v>0</v>
      </c>
      <c r="AC363" s="86">
        <f t="shared" si="45"/>
        <v>31</v>
      </c>
      <c r="AD363" s="86"/>
      <c r="AE363" s="86">
        <f>COUNTIFS(I.1!$AG$6:$AG$446,I.2!AA363)</f>
        <v>0</v>
      </c>
      <c r="AF363" s="86">
        <f t="shared" si="46"/>
        <v>22</v>
      </c>
      <c r="AG363" s="86"/>
      <c r="AH363" s="86">
        <f>COUNTIFS(I.1!$AH$6:$AH$446,I.2!AA363)</f>
        <v>0</v>
      </c>
      <c r="AI363" s="86">
        <f t="shared" si="47"/>
        <v>5</v>
      </c>
      <c r="AJ363" s="86"/>
      <c r="AK363" s="86">
        <f t="shared" si="41"/>
        <v>26</v>
      </c>
      <c r="AL363" s="113">
        <v>0</v>
      </c>
    </row>
    <row r="364" spans="2:38" x14ac:dyDescent="0.25">
      <c r="B364" s="82">
        <v>43094</v>
      </c>
      <c r="C364" s="86">
        <f>COUNTIFS(I.1!$J$6:$J$446,I.2!B364)</f>
        <v>0</v>
      </c>
      <c r="D364" s="86">
        <f t="shared" si="42"/>
        <v>84</v>
      </c>
      <c r="F364" s="86">
        <f>COUNTIFS(I.1!$K$6:$K$446,I.2!B364)</f>
        <v>0</v>
      </c>
      <c r="G364" s="86">
        <f t="shared" si="43"/>
        <v>73</v>
      </c>
      <c r="I364" s="86">
        <f>COUNTIFS(I.1!$L$6:$L$446,I.2!B364)</f>
        <v>0</v>
      </c>
      <c r="J364" s="86">
        <f t="shared" si="44"/>
        <v>54</v>
      </c>
      <c r="L364" s="86">
        <f t="shared" si="40"/>
        <v>30</v>
      </c>
      <c r="AA364" s="82">
        <v>43094</v>
      </c>
      <c r="AB364" s="86">
        <f>COUNTIFS(I.1!$AF$6:$AF$446,I.2!AA364)</f>
        <v>0</v>
      </c>
      <c r="AC364" s="86">
        <f t="shared" si="45"/>
        <v>31</v>
      </c>
      <c r="AD364" s="86"/>
      <c r="AE364" s="86">
        <f>COUNTIFS(I.1!$AG$6:$AG$446,I.2!AA364)</f>
        <v>0</v>
      </c>
      <c r="AF364" s="86">
        <f t="shared" si="46"/>
        <v>22</v>
      </c>
      <c r="AG364" s="86"/>
      <c r="AH364" s="86">
        <f>COUNTIFS(I.1!$AH$6:$AH$446,I.2!AA364)</f>
        <v>0</v>
      </c>
      <c r="AI364" s="86">
        <f t="shared" si="47"/>
        <v>5</v>
      </c>
      <c r="AJ364" s="86"/>
      <c r="AK364" s="86">
        <f t="shared" si="41"/>
        <v>26</v>
      </c>
      <c r="AL364" s="113">
        <v>0</v>
      </c>
    </row>
    <row r="365" spans="2:38" x14ac:dyDescent="0.25">
      <c r="B365" s="82">
        <v>43095</v>
      </c>
      <c r="C365" s="86">
        <f>COUNTIFS(I.1!$J$6:$J$446,I.2!B365)</f>
        <v>0</v>
      </c>
      <c r="D365" s="86">
        <f t="shared" si="42"/>
        <v>84</v>
      </c>
      <c r="F365" s="86">
        <f>COUNTIFS(I.1!$K$6:$K$446,I.2!B365)</f>
        <v>0</v>
      </c>
      <c r="G365" s="86">
        <f t="shared" si="43"/>
        <v>73</v>
      </c>
      <c r="I365" s="86">
        <f>COUNTIFS(I.1!$L$6:$L$446,I.2!B365)</f>
        <v>0</v>
      </c>
      <c r="J365" s="86">
        <f t="shared" si="44"/>
        <v>54</v>
      </c>
      <c r="L365" s="86">
        <f t="shared" si="40"/>
        <v>30</v>
      </c>
      <c r="AA365" s="82">
        <v>43095</v>
      </c>
      <c r="AB365" s="86">
        <f>COUNTIFS(I.1!$AF$6:$AF$446,I.2!AA365)</f>
        <v>0</v>
      </c>
      <c r="AC365" s="86">
        <f t="shared" si="45"/>
        <v>31</v>
      </c>
      <c r="AD365" s="86"/>
      <c r="AE365" s="86">
        <f>COUNTIFS(I.1!$AG$6:$AG$446,I.2!AA365)</f>
        <v>0</v>
      </c>
      <c r="AF365" s="86">
        <f t="shared" si="46"/>
        <v>22</v>
      </c>
      <c r="AG365" s="86"/>
      <c r="AH365" s="86">
        <f>COUNTIFS(I.1!$AH$6:$AH$446,I.2!AA365)</f>
        <v>0</v>
      </c>
      <c r="AI365" s="86">
        <f t="shared" si="47"/>
        <v>5</v>
      </c>
      <c r="AJ365" s="86"/>
      <c r="AK365" s="86">
        <f t="shared" si="41"/>
        <v>26</v>
      </c>
      <c r="AL365" s="113">
        <v>0</v>
      </c>
    </row>
    <row r="366" spans="2:38" x14ac:dyDescent="0.25">
      <c r="B366" s="82">
        <v>43096</v>
      </c>
      <c r="C366" s="86">
        <f>COUNTIFS(I.1!$J$6:$J$446,I.2!B366)</f>
        <v>0</v>
      </c>
      <c r="D366" s="86">
        <f t="shared" si="42"/>
        <v>84</v>
      </c>
      <c r="F366" s="86">
        <f>COUNTIFS(I.1!$K$6:$K$446,I.2!B366)</f>
        <v>0</v>
      </c>
      <c r="G366" s="86">
        <f t="shared" si="43"/>
        <v>73</v>
      </c>
      <c r="I366" s="86">
        <f>COUNTIFS(I.1!$L$6:$L$446,I.2!B366)</f>
        <v>1</v>
      </c>
      <c r="J366" s="86">
        <f t="shared" si="44"/>
        <v>55</v>
      </c>
      <c r="L366" s="86">
        <f t="shared" si="40"/>
        <v>29</v>
      </c>
      <c r="AA366" s="82">
        <v>43096</v>
      </c>
      <c r="AB366" s="86">
        <f>COUNTIFS(I.1!$AF$6:$AF$446,I.2!AA366)</f>
        <v>0</v>
      </c>
      <c r="AC366" s="86">
        <f t="shared" si="45"/>
        <v>31</v>
      </c>
      <c r="AD366" s="86"/>
      <c r="AE366" s="86">
        <f>COUNTIFS(I.1!$AG$6:$AG$446,I.2!AA366)</f>
        <v>0</v>
      </c>
      <c r="AF366" s="86">
        <f t="shared" si="46"/>
        <v>22</v>
      </c>
      <c r="AG366" s="86"/>
      <c r="AH366" s="86">
        <f>COUNTIFS(I.1!$AH$6:$AH$446,I.2!AA366)</f>
        <v>1</v>
      </c>
      <c r="AI366" s="86">
        <f t="shared" si="47"/>
        <v>6</v>
      </c>
      <c r="AJ366" s="86"/>
      <c r="AK366" s="86">
        <f t="shared" si="41"/>
        <v>25</v>
      </c>
      <c r="AL366" s="113">
        <v>0</v>
      </c>
    </row>
    <row r="367" spans="2:38" x14ac:dyDescent="0.25">
      <c r="B367" s="82">
        <v>43097</v>
      </c>
      <c r="C367" s="86">
        <f>COUNTIFS(I.1!$J$6:$J$446,I.2!B367)</f>
        <v>0</v>
      </c>
      <c r="D367" s="86">
        <f t="shared" si="42"/>
        <v>84</v>
      </c>
      <c r="F367" s="86">
        <f>COUNTIFS(I.1!$K$6:$K$446,I.2!B367)</f>
        <v>0</v>
      </c>
      <c r="G367" s="86">
        <f t="shared" si="43"/>
        <v>73</v>
      </c>
      <c r="I367" s="86">
        <f>COUNTIFS(I.1!$L$6:$L$446,I.2!B367)</f>
        <v>0</v>
      </c>
      <c r="J367" s="86">
        <f t="shared" si="44"/>
        <v>55</v>
      </c>
      <c r="L367" s="86">
        <f t="shared" si="40"/>
        <v>29</v>
      </c>
      <c r="AA367" s="82">
        <v>43097</v>
      </c>
      <c r="AB367" s="86">
        <f>COUNTIFS(I.1!$AF$6:$AF$446,I.2!AA367)</f>
        <v>0</v>
      </c>
      <c r="AC367" s="86">
        <f t="shared" si="45"/>
        <v>31</v>
      </c>
      <c r="AD367" s="86"/>
      <c r="AE367" s="86">
        <f>COUNTIFS(I.1!$AG$6:$AG$446,I.2!AA367)</f>
        <v>0</v>
      </c>
      <c r="AF367" s="86">
        <f t="shared" si="46"/>
        <v>22</v>
      </c>
      <c r="AG367" s="86"/>
      <c r="AH367" s="86">
        <f>COUNTIFS(I.1!$AH$6:$AH$446,I.2!AA367)</f>
        <v>0</v>
      </c>
      <c r="AI367" s="86">
        <f t="shared" si="47"/>
        <v>6</v>
      </c>
      <c r="AJ367" s="86"/>
      <c r="AK367" s="86">
        <f t="shared" si="41"/>
        <v>25</v>
      </c>
      <c r="AL367" s="113">
        <v>0</v>
      </c>
    </row>
    <row r="368" spans="2:38" x14ac:dyDescent="0.25">
      <c r="B368" s="82">
        <v>43098</v>
      </c>
      <c r="C368" s="86">
        <f>COUNTIFS(I.1!$J$6:$J$446,I.2!B368)</f>
        <v>0</v>
      </c>
      <c r="D368" s="86">
        <f t="shared" si="42"/>
        <v>84</v>
      </c>
      <c r="F368" s="86">
        <f>COUNTIFS(I.1!$K$6:$K$446,I.2!B368)</f>
        <v>0</v>
      </c>
      <c r="G368" s="86">
        <f t="shared" si="43"/>
        <v>73</v>
      </c>
      <c r="I368" s="86">
        <f>COUNTIFS(I.1!$L$6:$L$446,I.2!B368)</f>
        <v>0</v>
      </c>
      <c r="J368" s="86">
        <f t="shared" si="44"/>
        <v>55</v>
      </c>
      <c r="L368" s="86">
        <f t="shared" si="40"/>
        <v>29</v>
      </c>
      <c r="AA368" s="82">
        <v>43098</v>
      </c>
      <c r="AB368" s="86">
        <f>COUNTIFS(I.1!$AF$6:$AF$446,I.2!AA368)</f>
        <v>0</v>
      </c>
      <c r="AC368" s="86">
        <f t="shared" si="45"/>
        <v>31</v>
      </c>
      <c r="AD368" s="86"/>
      <c r="AE368" s="86">
        <f>COUNTIFS(I.1!$AG$6:$AG$446,I.2!AA368)</f>
        <v>0</v>
      </c>
      <c r="AF368" s="86">
        <f t="shared" si="46"/>
        <v>22</v>
      </c>
      <c r="AG368" s="86"/>
      <c r="AH368" s="86">
        <f>COUNTIFS(I.1!$AH$6:$AH$446,I.2!AA368)</f>
        <v>0</v>
      </c>
      <c r="AI368" s="86">
        <f t="shared" si="47"/>
        <v>6</v>
      </c>
      <c r="AJ368" s="86"/>
      <c r="AK368" s="86">
        <f t="shared" si="41"/>
        <v>25</v>
      </c>
      <c r="AL368" s="113">
        <v>0</v>
      </c>
    </row>
    <row r="369" spans="2:38" x14ac:dyDescent="0.25">
      <c r="B369" s="82">
        <v>43099</v>
      </c>
      <c r="C369" s="86">
        <f>COUNTIFS(I.1!$J$6:$J$446,I.2!B369)</f>
        <v>0</v>
      </c>
      <c r="D369" s="86">
        <f t="shared" si="42"/>
        <v>84</v>
      </c>
      <c r="F369" s="86">
        <f>COUNTIFS(I.1!$K$6:$K$446,I.2!B369)</f>
        <v>0</v>
      </c>
      <c r="G369" s="86">
        <f t="shared" si="43"/>
        <v>73</v>
      </c>
      <c r="I369" s="86">
        <f>COUNTIFS(I.1!$L$6:$L$446,I.2!B369)</f>
        <v>0</v>
      </c>
      <c r="J369" s="86">
        <f t="shared" si="44"/>
        <v>55</v>
      </c>
      <c r="L369" s="86">
        <f t="shared" si="40"/>
        <v>29</v>
      </c>
      <c r="AA369" s="82">
        <v>43099</v>
      </c>
      <c r="AB369" s="86">
        <f>COUNTIFS(I.1!$AF$6:$AF$446,I.2!AA369)</f>
        <v>0</v>
      </c>
      <c r="AC369" s="86">
        <f t="shared" si="45"/>
        <v>31</v>
      </c>
      <c r="AD369" s="86"/>
      <c r="AE369" s="86">
        <f>COUNTIFS(I.1!$AG$6:$AG$446,I.2!AA369)</f>
        <v>0</v>
      </c>
      <c r="AF369" s="86">
        <f t="shared" si="46"/>
        <v>22</v>
      </c>
      <c r="AG369" s="86"/>
      <c r="AH369" s="86">
        <f>COUNTIFS(I.1!$AH$6:$AH$446,I.2!AA369)</f>
        <v>0</v>
      </c>
      <c r="AI369" s="86">
        <f t="shared" si="47"/>
        <v>6</v>
      </c>
      <c r="AJ369" s="86"/>
      <c r="AK369" s="86">
        <f t="shared" si="41"/>
        <v>25</v>
      </c>
      <c r="AL369" s="113">
        <v>0</v>
      </c>
    </row>
    <row r="370" spans="2:38" x14ac:dyDescent="0.25">
      <c r="B370" s="82">
        <v>43100</v>
      </c>
      <c r="C370" s="86">
        <f>COUNTIFS(I.1!$J$6:$J$446,I.2!B370)</f>
        <v>0</v>
      </c>
      <c r="D370" s="86">
        <f t="shared" si="42"/>
        <v>84</v>
      </c>
      <c r="F370" s="86">
        <f>COUNTIFS(I.1!$K$6:$K$446,I.2!B370)</f>
        <v>0</v>
      </c>
      <c r="G370" s="86">
        <f t="shared" si="43"/>
        <v>73</v>
      </c>
      <c r="I370" s="86">
        <f>COUNTIFS(I.1!$L$6:$L$446,I.2!B370)</f>
        <v>0</v>
      </c>
      <c r="J370" s="86">
        <f t="shared" si="44"/>
        <v>55</v>
      </c>
      <c r="L370" s="86">
        <f t="shared" si="40"/>
        <v>29</v>
      </c>
      <c r="AA370" s="82">
        <v>43100</v>
      </c>
      <c r="AB370" s="86">
        <f>COUNTIFS(I.1!$AF$6:$AF$446,I.2!AA370)</f>
        <v>0</v>
      </c>
      <c r="AC370" s="86">
        <f t="shared" si="45"/>
        <v>31</v>
      </c>
      <c r="AD370" s="86"/>
      <c r="AE370" s="86">
        <f>COUNTIFS(I.1!$AG$6:$AG$446,I.2!AA370)</f>
        <v>0</v>
      </c>
      <c r="AF370" s="86">
        <f t="shared" si="46"/>
        <v>22</v>
      </c>
      <c r="AG370" s="86"/>
      <c r="AH370" s="86">
        <f>COUNTIFS(I.1!$AH$6:$AH$446,I.2!AA370)</f>
        <v>0</v>
      </c>
      <c r="AI370" s="86">
        <f t="shared" si="47"/>
        <v>6</v>
      </c>
      <c r="AJ370" s="86"/>
      <c r="AK370" s="86">
        <f t="shared" si="41"/>
        <v>25</v>
      </c>
      <c r="AL370" s="113">
        <v>0</v>
      </c>
    </row>
    <row r="371" spans="2:38" x14ac:dyDescent="0.25">
      <c r="B371" s="82">
        <v>43101</v>
      </c>
      <c r="C371" s="86">
        <f>COUNTIFS(I.1!$J$6:$J$446,I.2!B371)</f>
        <v>0</v>
      </c>
      <c r="D371" s="86">
        <f t="shared" si="42"/>
        <v>84</v>
      </c>
      <c r="F371" s="86">
        <f>COUNTIFS(I.1!$K$6:$K$446,I.2!B371)</f>
        <v>0</v>
      </c>
      <c r="G371" s="86">
        <f t="shared" si="43"/>
        <v>73</v>
      </c>
      <c r="I371" s="86">
        <f>COUNTIFS(I.1!$L$6:$L$446,I.2!B371)</f>
        <v>0</v>
      </c>
      <c r="J371" s="86">
        <f t="shared" si="44"/>
        <v>55</v>
      </c>
      <c r="L371" s="86">
        <f t="shared" si="40"/>
        <v>29</v>
      </c>
      <c r="AA371" s="82">
        <v>43101</v>
      </c>
      <c r="AB371" s="86">
        <f>COUNTIFS(I.1!$AF$6:$AF$446,I.2!AA371)</f>
        <v>0</v>
      </c>
      <c r="AC371" s="86">
        <f t="shared" si="45"/>
        <v>31</v>
      </c>
      <c r="AD371" s="86"/>
      <c r="AE371" s="86">
        <f>COUNTIFS(I.1!$AG$6:$AG$446,I.2!AA371)</f>
        <v>0</v>
      </c>
      <c r="AF371" s="86">
        <f t="shared" si="46"/>
        <v>22</v>
      </c>
      <c r="AG371" s="86"/>
      <c r="AH371" s="86">
        <f>COUNTIFS(I.1!$AH$6:$AH$446,I.2!AA371)</f>
        <v>0</v>
      </c>
      <c r="AI371" s="86">
        <f t="shared" si="47"/>
        <v>6</v>
      </c>
      <c r="AJ371" s="86"/>
      <c r="AK371" s="86">
        <f t="shared" si="41"/>
        <v>25</v>
      </c>
      <c r="AL371" s="113">
        <v>0</v>
      </c>
    </row>
    <row r="372" spans="2:38" x14ac:dyDescent="0.25">
      <c r="B372" s="82">
        <v>43102</v>
      </c>
      <c r="C372" s="86">
        <f>COUNTIFS(I.1!$J$6:$J$446,I.2!B372)</f>
        <v>0</v>
      </c>
      <c r="D372" s="86">
        <f t="shared" si="42"/>
        <v>84</v>
      </c>
      <c r="F372" s="86">
        <f>COUNTIFS(I.1!$K$6:$K$446,I.2!B372)</f>
        <v>0</v>
      </c>
      <c r="G372" s="86">
        <f t="shared" si="43"/>
        <v>73</v>
      </c>
      <c r="I372" s="86">
        <f>COUNTIFS(I.1!$L$6:$L$446,I.2!B372)</f>
        <v>0</v>
      </c>
      <c r="J372" s="86">
        <f t="shared" si="44"/>
        <v>55</v>
      </c>
      <c r="L372" s="86">
        <f t="shared" si="40"/>
        <v>29</v>
      </c>
      <c r="AA372" s="82">
        <v>43102</v>
      </c>
      <c r="AB372" s="86">
        <f>COUNTIFS(I.1!$AF$6:$AF$446,I.2!AA372)</f>
        <v>0</v>
      </c>
      <c r="AC372" s="86">
        <f t="shared" si="45"/>
        <v>31</v>
      </c>
      <c r="AD372" s="86"/>
      <c r="AE372" s="86">
        <f>COUNTIFS(I.1!$AG$6:$AG$446,I.2!AA372)</f>
        <v>0</v>
      </c>
      <c r="AF372" s="86">
        <f t="shared" si="46"/>
        <v>22</v>
      </c>
      <c r="AG372" s="86"/>
      <c r="AH372" s="86">
        <f>COUNTIFS(I.1!$AH$6:$AH$446,I.2!AA372)</f>
        <v>0</v>
      </c>
      <c r="AI372" s="86">
        <f t="shared" si="47"/>
        <v>6</v>
      </c>
      <c r="AJ372" s="86"/>
      <c r="AK372" s="86">
        <f t="shared" si="41"/>
        <v>25</v>
      </c>
      <c r="AL372" s="113">
        <v>0</v>
      </c>
    </row>
    <row r="373" spans="2:38" x14ac:dyDescent="0.25">
      <c r="B373" s="82">
        <v>43103</v>
      </c>
      <c r="C373" s="86">
        <f>COUNTIFS(I.1!$J$6:$J$446,I.2!B373)</f>
        <v>0</v>
      </c>
      <c r="D373" s="86">
        <f t="shared" si="42"/>
        <v>84</v>
      </c>
      <c r="F373" s="86">
        <f>COUNTIFS(I.1!$K$6:$K$446,I.2!B373)</f>
        <v>0</v>
      </c>
      <c r="G373" s="86">
        <f t="shared" si="43"/>
        <v>73</v>
      </c>
      <c r="I373" s="86">
        <f>COUNTIFS(I.1!$L$6:$L$446,I.2!B373)</f>
        <v>0</v>
      </c>
      <c r="J373" s="86">
        <f t="shared" si="44"/>
        <v>55</v>
      </c>
      <c r="L373" s="86">
        <f t="shared" si="40"/>
        <v>29</v>
      </c>
      <c r="AA373" s="82">
        <v>43103</v>
      </c>
      <c r="AB373" s="86">
        <f>COUNTIFS(I.1!$AF$6:$AF$446,I.2!AA373)</f>
        <v>0</v>
      </c>
      <c r="AC373" s="86">
        <f t="shared" si="45"/>
        <v>31</v>
      </c>
      <c r="AD373" s="86"/>
      <c r="AE373" s="86">
        <f>COUNTIFS(I.1!$AG$6:$AG$446,I.2!AA373)</f>
        <v>0</v>
      </c>
      <c r="AF373" s="86">
        <f t="shared" si="46"/>
        <v>22</v>
      </c>
      <c r="AG373" s="86"/>
      <c r="AH373" s="86">
        <f>COUNTIFS(I.1!$AH$6:$AH$446,I.2!AA373)</f>
        <v>0</v>
      </c>
      <c r="AI373" s="86">
        <f t="shared" si="47"/>
        <v>6</v>
      </c>
      <c r="AJ373" s="86"/>
      <c r="AK373" s="86">
        <f t="shared" si="41"/>
        <v>25</v>
      </c>
      <c r="AL373" s="113">
        <v>0</v>
      </c>
    </row>
    <row r="374" spans="2:38" x14ac:dyDescent="0.25">
      <c r="B374" s="82">
        <v>43104</v>
      </c>
      <c r="C374" s="86">
        <f>COUNTIFS(I.1!$J$6:$J$446,I.2!B374)</f>
        <v>0</v>
      </c>
      <c r="D374" s="86">
        <f t="shared" si="42"/>
        <v>84</v>
      </c>
      <c r="F374" s="86">
        <f>COUNTIFS(I.1!$K$6:$K$446,I.2!B374)</f>
        <v>0</v>
      </c>
      <c r="G374" s="86">
        <f t="shared" si="43"/>
        <v>73</v>
      </c>
      <c r="I374" s="86">
        <f>COUNTIFS(I.1!$L$6:$L$446,I.2!B374)</f>
        <v>1</v>
      </c>
      <c r="J374" s="86">
        <f t="shared" si="44"/>
        <v>56</v>
      </c>
      <c r="L374" s="86">
        <f t="shared" si="40"/>
        <v>28</v>
      </c>
      <c r="AA374" s="82">
        <v>43104</v>
      </c>
      <c r="AB374" s="86">
        <f>COUNTIFS(I.1!$AF$6:$AF$446,I.2!AA374)</f>
        <v>0</v>
      </c>
      <c r="AC374" s="86">
        <f t="shared" si="45"/>
        <v>31</v>
      </c>
      <c r="AD374" s="86"/>
      <c r="AE374" s="86">
        <f>COUNTIFS(I.1!$AG$6:$AG$446,I.2!AA374)</f>
        <v>0</v>
      </c>
      <c r="AF374" s="86">
        <f t="shared" si="46"/>
        <v>22</v>
      </c>
      <c r="AG374" s="86"/>
      <c r="AH374" s="86">
        <f>COUNTIFS(I.1!$AH$6:$AH$446,I.2!AA374)</f>
        <v>1</v>
      </c>
      <c r="AI374" s="86">
        <f t="shared" si="47"/>
        <v>7</v>
      </c>
      <c r="AJ374" s="86"/>
      <c r="AK374" s="86">
        <f t="shared" si="41"/>
        <v>24</v>
      </c>
      <c r="AL374" s="113">
        <v>0</v>
      </c>
    </row>
    <row r="375" spans="2:38" x14ac:dyDescent="0.25">
      <c r="B375" s="82">
        <v>43105</v>
      </c>
      <c r="C375" s="86">
        <f>COUNTIFS(I.1!$J$6:$J$446,I.2!B375)</f>
        <v>0</v>
      </c>
      <c r="D375" s="86">
        <f t="shared" si="42"/>
        <v>84</v>
      </c>
      <c r="F375" s="86">
        <f>COUNTIFS(I.1!$K$6:$K$446,I.2!B375)</f>
        <v>0</v>
      </c>
      <c r="G375" s="86">
        <f t="shared" si="43"/>
        <v>73</v>
      </c>
      <c r="I375" s="86">
        <f>COUNTIFS(I.1!$L$6:$L$446,I.2!B375)</f>
        <v>0</v>
      </c>
      <c r="J375" s="86">
        <f t="shared" si="44"/>
        <v>56</v>
      </c>
      <c r="L375" s="86">
        <f t="shared" si="40"/>
        <v>28</v>
      </c>
      <c r="AA375" s="82">
        <v>43105</v>
      </c>
      <c r="AB375" s="86">
        <f>COUNTIFS(I.1!$AF$6:$AF$446,I.2!AA375)</f>
        <v>0</v>
      </c>
      <c r="AC375" s="86">
        <f t="shared" si="45"/>
        <v>31</v>
      </c>
      <c r="AD375" s="86"/>
      <c r="AE375" s="86">
        <f>COUNTIFS(I.1!$AG$6:$AG$446,I.2!AA375)</f>
        <v>0</v>
      </c>
      <c r="AF375" s="86">
        <f t="shared" si="46"/>
        <v>22</v>
      </c>
      <c r="AG375" s="86"/>
      <c r="AH375" s="86">
        <f>COUNTIFS(I.1!$AH$6:$AH$446,I.2!AA375)</f>
        <v>0</v>
      </c>
      <c r="AI375" s="86">
        <f t="shared" si="47"/>
        <v>7</v>
      </c>
      <c r="AJ375" s="86"/>
      <c r="AK375" s="86">
        <f t="shared" si="41"/>
        <v>24</v>
      </c>
      <c r="AL375" s="113">
        <v>0</v>
      </c>
    </row>
    <row r="376" spans="2:38" x14ac:dyDescent="0.25">
      <c r="B376" s="82">
        <v>43106</v>
      </c>
      <c r="C376" s="86">
        <f>COUNTIFS(I.1!$J$6:$J$446,I.2!B376)</f>
        <v>0</v>
      </c>
      <c r="D376" s="86">
        <f t="shared" si="42"/>
        <v>84</v>
      </c>
      <c r="F376" s="86">
        <f>COUNTIFS(I.1!$K$6:$K$446,I.2!B376)</f>
        <v>0</v>
      </c>
      <c r="G376" s="86">
        <f t="shared" si="43"/>
        <v>73</v>
      </c>
      <c r="I376" s="86">
        <f>COUNTIFS(I.1!$L$6:$L$446,I.2!B376)</f>
        <v>0</v>
      </c>
      <c r="J376" s="86">
        <f t="shared" si="44"/>
        <v>56</v>
      </c>
      <c r="L376" s="86">
        <f t="shared" si="40"/>
        <v>28</v>
      </c>
      <c r="AA376" s="82">
        <v>43106</v>
      </c>
      <c r="AB376" s="86">
        <f>COUNTIFS(I.1!$AF$6:$AF$446,I.2!AA376)</f>
        <v>0</v>
      </c>
      <c r="AC376" s="86">
        <f t="shared" si="45"/>
        <v>31</v>
      </c>
      <c r="AD376" s="86"/>
      <c r="AE376" s="86">
        <f>COUNTIFS(I.1!$AG$6:$AG$446,I.2!AA376)</f>
        <v>0</v>
      </c>
      <c r="AF376" s="86">
        <f t="shared" si="46"/>
        <v>22</v>
      </c>
      <c r="AG376" s="86"/>
      <c r="AH376" s="86">
        <f>COUNTIFS(I.1!$AH$6:$AH$446,I.2!AA376)</f>
        <v>0</v>
      </c>
      <c r="AI376" s="86">
        <f t="shared" si="47"/>
        <v>7</v>
      </c>
      <c r="AJ376" s="86"/>
      <c r="AK376" s="86">
        <f t="shared" si="41"/>
        <v>24</v>
      </c>
      <c r="AL376" s="113">
        <v>0</v>
      </c>
    </row>
    <row r="377" spans="2:38" x14ac:dyDescent="0.25">
      <c r="B377" s="82">
        <v>43107</v>
      </c>
      <c r="C377" s="86">
        <f>COUNTIFS(I.1!$J$6:$J$446,I.2!B377)</f>
        <v>0</v>
      </c>
      <c r="D377" s="86">
        <f t="shared" si="42"/>
        <v>84</v>
      </c>
      <c r="F377" s="86">
        <f>COUNTIFS(I.1!$K$6:$K$446,I.2!B377)</f>
        <v>0</v>
      </c>
      <c r="G377" s="86">
        <f t="shared" si="43"/>
        <v>73</v>
      </c>
      <c r="I377" s="86">
        <f>COUNTIFS(I.1!$L$6:$L$446,I.2!B377)</f>
        <v>0</v>
      </c>
      <c r="J377" s="86">
        <f t="shared" si="44"/>
        <v>56</v>
      </c>
      <c r="L377" s="86">
        <f t="shared" si="40"/>
        <v>28</v>
      </c>
      <c r="AA377" s="82">
        <v>43107</v>
      </c>
      <c r="AB377" s="86">
        <f>COUNTIFS(I.1!$AF$6:$AF$446,I.2!AA377)</f>
        <v>0</v>
      </c>
      <c r="AC377" s="86">
        <f t="shared" si="45"/>
        <v>31</v>
      </c>
      <c r="AD377" s="86"/>
      <c r="AE377" s="86">
        <f>COUNTIFS(I.1!$AG$6:$AG$446,I.2!AA377)</f>
        <v>0</v>
      </c>
      <c r="AF377" s="86">
        <f t="shared" si="46"/>
        <v>22</v>
      </c>
      <c r="AG377" s="86"/>
      <c r="AH377" s="86">
        <f>COUNTIFS(I.1!$AH$6:$AH$446,I.2!AA377)</f>
        <v>0</v>
      </c>
      <c r="AI377" s="86">
        <f t="shared" si="47"/>
        <v>7</v>
      </c>
      <c r="AJ377" s="86"/>
      <c r="AK377" s="86">
        <f t="shared" si="41"/>
        <v>24</v>
      </c>
      <c r="AL377" s="113">
        <v>0</v>
      </c>
    </row>
    <row r="378" spans="2:38" x14ac:dyDescent="0.25">
      <c r="B378" s="82">
        <v>43108</v>
      </c>
      <c r="C378" s="86">
        <f>COUNTIFS(I.1!$J$6:$J$446,I.2!B378)</f>
        <v>0</v>
      </c>
      <c r="D378" s="86">
        <f t="shared" si="42"/>
        <v>84</v>
      </c>
      <c r="F378" s="86">
        <f>COUNTIFS(I.1!$K$6:$K$446,I.2!B378)</f>
        <v>0</v>
      </c>
      <c r="G378" s="86">
        <f t="shared" si="43"/>
        <v>73</v>
      </c>
      <c r="I378" s="86">
        <f>COUNTIFS(I.1!$L$6:$L$446,I.2!B378)</f>
        <v>0</v>
      </c>
      <c r="J378" s="86">
        <f t="shared" si="44"/>
        <v>56</v>
      </c>
      <c r="L378" s="86">
        <f t="shared" si="40"/>
        <v>28</v>
      </c>
      <c r="AA378" s="82">
        <v>43108</v>
      </c>
      <c r="AB378" s="86">
        <f>COUNTIFS(I.1!$AF$6:$AF$446,I.2!AA378)</f>
        <v>0</v>
      </c>
      <c r="AC378" s="86">
        <f t="shared" si="45"/>
        <v>31</v>
      </c>
      <c r="AD378" s="86"/>
      <c r="AE378" s="86">
        <f>COUNTIFS(I.1!$AG$6:$AG$446,I.2!AA378)</f>
        <v>0</v>
      </c>
      <c r="AF378" s="86">
        <f t="shared" si="46"/>
        <v>22</v>
      </c>
      <c r="AG378" s="86"/>
      <c r="AH378" s="86">
        <f>COUNTIFS(I.1!$AH$6:$AH$446,I.2!AA378)</f>
        <v>0</v>
      </c>
      <c r="AI378" s="86">
        <f t="shared" si="47"/>
        <v>7</v>
      </c>
      <c r="AJ378" s="86"/>
      <c r="AK378" s="86">
        <f t="shared" si="41"/>
        <v>24</v>
      </c>
      <c r="AL378" s="113">
        <v>0</v>
      </c>
    </row>
    <row r="379" spans="2:38" x14ac:dyDescent="0.25">
      <c r="B379" s="82">
        <v>43109</v>
      </c>
      <c r="C379" s="86">
        <f>COUNTIFS(I.1!$J$6:$J$446,I.2!B379)</f>
        <v>0</v>
      </c>
      <c r="D379" s="86">
        <f t="shared" si="42"/>
        <v>84</v>
      </c>
      <c r="F379" s="86">
        <f>COUNTIFS(I.1!$K$6:$K$446,I.2!B379)</f>
        <v>0</v>
      </c>
      <c r="G379" s="86">
        <f t="shared" si="43"/>
        <v>73</v>
      </c>
      <c r="I379" s="86">
        <f>COUNTIFS(I.1!$L$6:$L$446,I.2!B379)</f>
        <v>0</v>
      </c>
      <c r="J379" s="86">
        <f t="shared" si="44"/>
        <v>56</v>
      </c>
      <c r="L379" s="86">
        <f t="shared" si="40"/>
        <v>28</v>
      </c>
      <c r="AA379" s="82">
        <v>43109</v>
      </c>
      <c r="AB379" s="86">
        <f>COUNTIFS(I.1!$AF$6:$AF$446,I.2!AA379)</f>
        <v>0</v>
      </c>
      <c r="AC379" s="86">
        <f t="shared" si="45"/>
        <v>31</v>
      </c>
      <c r="AD379" s="86"/>
      <c r="AE379" s="86">
        <f>COUNTIFS(I.1!$AG$6:$AG$446,I.2!AA379)</f>
        <v>0</v>
      </c>
      <c r="AF379" s="86">
        <f t="shared" si="46"/>
        <v>22</v>
      </c>
      <c r="AG379" s="86"/>
      <c r="AH379" s="86">
        <f>COUNTIFS(I.1!$AH$6:$AH$446,I.2!AA379)</f>
        <v>0</v>
      </c>
      <c r="AI379" s="86">
        <f t="shared" si="47"/>
        <v>7</v>
      </c>
      <c r="AJ379" s="86"/>
      <c r="AK379" s="86">
        <f t="shared" si="41"/>
        <v>24</v>
      </c>
      <c r="AL379" s="113">
        <v>0</v>
      </c>
    </row>
    <row r="380" spans="2:38" x14ac:dyDescent="0.25">
      <c r="B380" s="82">
        <v>43110</v>
      </c>
      <c r="C380" s="86">
        <f>COUNTIFS(I.1!$J$6:$J$446,I.2!B380)</f>
        <v>0</v>
      </c>
      <c r="D380" s="86">
        <f t="shared" si="42"/>
        <v>84</v>
      </c>
      <c r="F380" s="86">
        <f>COUNTIFS(I.1!$K$6:$K$446,I.2!B380)</f>
        <v>0</v>
      </c>
      <c r="G380" s="86">
        <f t="shared" si="43"/>
        <v>73</v>
      </c>
      <c r="I380" s="86">
        <f>COUNTIFS(I.1!$L$6:$L$446,I.2!B380)</f>
        <v>0</v>
      </c>
      <c r="J380" s="86">
        <f t="shared" si="44"/>
        <v>56</v>
      </c>
      <c r="L380" s="86">
        <f t="shared" si="40"/>
        <v>28</v>
      </c>
      <c r="AA380" s="82">
        <v>43110</v>
      </c>
      <c r="AB380" s="86">
        <f>COUNTIFS(I.1!$AF$6:$AF$446,I.2!AA380)</f>
        <v>0</v>
      </c>
      <c r="AC380" s="86">
        <f t="shared" si="45"/>
        <v>31</v>
      </c>
      <c r="AD380" s="86"/>
      <c r="AE380" s="86">
        <f>COUNTIFS(I.1!$AG$6:$AG$446,I.2!AA380)</f>
        <v>0</v>
      </c>
      <c r="AF380" s="86">
        <f t="shared" si="46"/>
        <v>22</v>
      </c>
      <c r="AG380" s="86"/>
      <c r="AH380" s="86">
        <f>COUNTIFS(I.1!$AH$6:$AH$446,I.2!AA380)</f>
        <v>0</v>
      </c>
      <c r="AI380" s="86">
        <f t="shared" si="47"/>
        <v>7</v>
      </c>
      <c r="AJ380" s="86"/>
      <c r="AK380" s="86">
        <f t="shared" si="41"/>
        <v>24</v>
      </c>
      <c r="AL380" s="113">
        <v>0</v>
      </c>
    </row>
    <row r="381" spans="2:38" x14ac:dyDescent="0.25">
      <c r="B381" s="82">
        <v>43111</v>
      </c>
      <c r="C381" s="86">
        <f>COUNTIFS(I.1!$J$6:$J$446,I.2!B381)</f>
        <v>0</v>
      </c>
      <c r="D381" s="86">
        <f t="shared" si="42"/>
        <v>84</v>
      </c>
      <c r="F381" s="86">
        <f>COUNTIFS(I.1!$K$6:$K$446,I.2!B381)</f>
        <v>0</v>
      </c>
      <c r="G381" s="86">
        <f t="shared" si="43"/>
        <v>73</v>
      </c>
      <c r="I381" s="86">
        <f>COUNTIFS(I.1!$L$6:$L$446,I.2!B381)</f>
        <v>0</v>
      </c>
      <c r="J381" s="86">
        <f t="shared" si="44"/>
        <v>56</v>
      </c>
      <c r="L381" s="86">
        <f t="shared" si="40"/>
        <v>28</v>
      </c>
      <c r="AA381" s="82">
        <v>43111</v>
      </c>
      <c r="AB381" s="86">
        <f>COUNTIFS(I.1!$AF$6:$AF$446,I.2!AA381)</f>
        <v>0</v>
      </c>
      <c r="AC381" s="86">
        <f t="shared" si="45"/>
        <v>31</v>
      </c>
      <c r="AD381" s="86"/>
      <c r="AE381" s="86">
        <f>COUNTIFS(I.1!$AG$6:$AG$446,I.2!AA381)</f>
        <v>0</v>
      </c>
      <c r="AF381" s="86">
        <f t="shared" si="46"/>
        <v>22</v>
      </c>
      <c r="AG381" s="86"/>
      <c r="AH381" s="86">
        <f>COUNTIFS(I.1!$AH$6:$AH$446,I.2!AA381)</f>
        <v>0</v>
      </c>
      <c r="AI381" s="86">
        <f t="shared" si="47"/>
        <v>7</v>
      </c>
      <c r="AJ381" s="86"/>
      <c r="AK381" s="86">
        <f t="shared" si="41"/>
        <v>24</v>
      </c>
      <c r="AL381" s="113">
        <v>0</v>
      </c>
    </row>
    <row r="382" spans="2:38" x14ac:dyDescent="0.25">
      <c r="B382" s="82">
        <v>43112</v>
      </c>
      <c r="C382" s="86">
        <f>COUNTIFS(I.1!$J$6:$J$446,I.2!B382)</f>
        <v>0</v>
      </c>
      <c r="D382" s="86">
        <f t="shared" si="42"/>
        <v>84</v>
      </c>
      <c r="F382" s="86">
        <f>COUNTIFS(I.1!$K$6:$K$446,I.2!B382)</f>
        <v>0</v>
      </c>
      <c r="G382" s="86">
        <f t="shared" si="43"/>
        <v>73</v>
      </c>
      <c r="I382" s="86">
        <f>COUNTIFS(I.1!$L$6:$L$446,I.2!B382)</f>
        <v>0</v>
      </c>
      <c r="J382" s="86">
        <f t="shared" si="44"/>
        <v>56</v>
      </c>
      <c r="L382" s="86">
        <f t="shared" si="40"/>
        <v>28</v>
      </c>
      <c r="AA382" s="82">
        <v>43112</v>
      </c>
      <c r="AB382" s="86">
        <f>COUNTIFS(I.1!$AF$6:$AF$446,I.2!AA382)</f>
        <v>0</v>
      </c>
      <c r="AC382" s="86">
        <f t="shared" si="45"/>
        <v>31</v>
      </c>
      <c r="AD382" s="86"/>
      <c r="AE382" s="86">
        <f>COUNTIFS(I.1!$AG$6:$AG$446,I.2!AA382)</f>
        <v>0</v>
      </c>
      <c r="AF382" s="86">
        <f t="shared" si="46"/>
        <v>22</v>
      </c>
      <c r="AG382" s="86"/>
      <c r="AH382" s="86">
        <f>COUNTIFS(I.1!$AH$6:$AH$446,I.2!AA382)</f>
        <v>0</v>
      </c>
      <c r="AI382" s="86">
        <f t="shared" si="47"/>
        <v>7</v>
      </c>
      <c r="AJ382" s="86"/>
      <c r="AK382" s="86">
        <f t="shared" si="41"/>
        <v>24</v>
      </c>
      <c r="AL382" s="113">
        <v>0</v>
      </c>
    </row>
    <row r="383" spans="2:38" x14ac:dyDescent="0.25">
      <c r="B383" s="82">
        <v>43113</v>
      </c>
      <c r="C383" s="86">
        <f>COUNTIFS(I.1!$J$6:$J$446,I.2!B383)</f>
        <v>0</v>
      </c>
      <c r="D383" s="86">
        <f t="shared" si="42"/>
        <v>84</v>
      </c>
      <c r="F383" s="86">
        <f>COUNTIFS(I.1!$K$6:$K$446,I.2!B383)</f>
        <v>0</v>
      </c>
      <c r="G383" s="86">
        <f t="shared" si="43"/>
        <v>73</v>
      </c>
      <c r="I383" s="86">
        <f>COUNTIFS(I.1!$L$6:$L$446,I.2!B383)</f>
        <v>0</v>
      </c>
      <c r="J383" s="86">
        <f t="shared" si="44"/>
        <v>56</v>
      </c>
      <c r="L383" s="86">
        <f t="shared" si="40"/>
        <v>28</v>
      </c>
      <c r="AA383" s="82">
        <v>43113</v>
      </c>
      <c r="AB383" s="86">
        <f>COUNTIFS(I.1!$AF$6:$AF$446,I.2!AA383)</f>
        <v>0</v>
      </c>
      <c r="AC383" s="86">
        <f t="shared" si="45"/>
        <v>31</v>
      </c>
      <c r="AD383" s="86"/>
      <c r="AE383" s="86">
        <f>COUNTIFS(I.1!$AG$6:$AG$446,I.2!AA383)</f>
        <v>0</v>
      </c>
      <c r="AF383" s="86">
        <f t="shared" si="46"/>
        <v>22</v>
      </c>
      <c r="AG383" s="86"/>
      <c r="AH383" s="86">
        <f>COUNTIFS(I.1!$AH$6:$AH$446,I.2!AA383)</f>
        <v>0</v>
      </c>
      <c r="AI383" s="86">
        <f t="shared" si="47"/>
        <v>7</v>
      </c>
      <c r="AJ383" s="86"/>
      <c r="AK383" s="86">
        <f t="shared" si="41"/>
        <v>24</v>
      </c>
      <c r="AL383" s="113">
        <v>0</v>
      </c>
    </row>
    <row r="384" spans="2:38" x14ac:dyDescent="0.25">
      <c r="B384" s="82">
        <v>43114</v>
      </c>
      <c r="C384" s="86">
        <f>COUNTIFS(I.1!$J$6:$J$446,I.2!B384)</f>
        <v>0</v>
      </c>
      <c r="D384" s="86">
        <f t="shared" si="42"/>
        <v>84</v>
      </c>
      <c r="F384" s="86">
        <f>COUNTIFS(I.1!$K$6:$K$446,I.2!B384)</f>
        <v>0</v>
      </c>
      <c r="G384" s="86">
        <f t="shared" si="43"/>
        <v>73</v>
      </c>
      <c r="I384" s="86">
        <f>COUNTIFS(I.1!$L$6:$L$446,I.2!B384)</f>
        <v>0</v>
      </c>
      <c r="J384" s="86">
        <f t="shared" si="44"/>
        <v>56</v>
      </c>
      <c r="L384" s="86">
        <f t="shared" si="40"/>
        <v>28</v>
      </c>
      <c r="AA384" s="82">
        <v>43114</v>
      </c>
      <c r="AB384" s="86">
        <f>COUNTIFS(I.1!$AF$6:$AF$446,I.2!AA384)</f>
        <v>0</v>
      </c>
      <c r="AC384" s="86">
        <f t="shared" si="45"/>
        <v>31</v>
      </c>
      <c r="AD384" s="86"/>
      <c r="AE384" s="86">
        <f>COUNTIFS(I.1!$AG$6:$AG$446,I.2!AA384)</f>
        <v>0</v>
      </c>
      <c r="AF384" s="86">
        <f t="shared" si="46"/>
        <v>22</v>
      </c>
      <c r="AG384" s="86"/>
      <c r="AH384" s="86">
        <f>COUNTIFS(I.1!$AH$6:$AH$446,I.2!AA384)</f>
        <v>0</v>
      </c>
      <c r="AI384" s="86">
        <f t="shared" si="47"/>
        <v>7</v>
      </c>
      <c r="AJ384" s="86"/>
      <c r="AK384" s="86">
        <f t="shared" si="41"/>
        <v>24</v>
      </c>
      <c r="AL384" s="113">
        <v>0</v>
      </c>
    </row>
    <row r="385" spans="2:38" x14ac:dyDescent="0.25">
      <c r="B385" s="82">
        <v>43115</v>
      </c>
      <c r="C385" s="86">
        <f>COUNTIFS(I.1!$J$6:$J$446,I.2!B385)</f>
        <v>0</v>
      </c>
      <c r="D385" s="86">
        <f t="shared" si="42"/>
        <v>84</v>
      </c>
      <c r="F385" s="86">
        <f>COUNTIFS(I.1!$K$6:$K$446,I.2!B385)</f>
        <v>0</v>
      </c>
      <c r="G385" s="86">
        <f t="shared" si="43"/>
        <v>73</v>
      </c>
      <c r="I385" s="86">
        <f>COUNTIFS(I.1!$L$6:$L$446,I.2!B385)</f>
        <v>0</v>
      </c>
      <c r="J385" s="86">
        <f t="shared" si="44"/>
        <v>56</v>
      </c>
      <c r="L385" s="86">
        <f t="shared" si="40"/>
        <v>28</v>
      </c>
      <c r="AA385" s="82">
        <v>43115</v>
      </c>
      <c r="AB385" s="86">
        <f>COUNTIFS(I.1!$AF$6:$AF$446,I.2!AA385)</f>
        <v>0</v>
      </c>
      <c r="AC385" s="86">
        <f t="shared" si="45"/>
        <v>31</v>
      </c>
      <c r="AD385" s="86"/>
      <c r="AE385" s="86">
        <f>COUNTIFS(I.1!$AG$6:$AG$446,I.2!AA385)</f>
        <v>0</v>
      </c>
      <c r="AF385" s="86">
        <f t="shared" si="46"/>
        <v>22</v>
      </c>
      <c r="AG385" s="86"/>
      <c r="AH385" s="86">
        <f>COUNTIFS(I.1!$AH$6:$AH$446,I.2!AA385)</f>
        <v>0</v>
      </c>
      <c r="AI385" s="86">
        <f t="shared" si="47"/>
        <v>7</v>
      </c>
      <c r="AJ385" s="86"/>
      <c r="AK385" s="86">
        <f t="shared" si="41"/>
        <v>24</v>
      </c>
      <c r="AL385" s="113">
        <v>0</v>
      </c>
    </row>
    <row r="386" spans="2:38" x14ac:dyDescent="0.25">
      <c r="B386" s="82">
        <v>43116</v>
      </c>
      <c r="C386" s="86">
        <f>COUNTIFS(I.1!$J$6:$J$446,I.2!B386)</f>
        <v>0</v>
      </c>
      <c r="D386" s="86">
        <f t="shared" si="42"/>
        <v>84</v>
      </c>
      <c r="F386" s="86">
        <f>COUNTIFS(I.1!$K$6:$K$446,I.2!B386)</f>
        <v>2</v>
      </c>
      <c r="G386" s="86">
        <f t="shared" si="43"/>
        <v>75</v>
      </c>
      <c r="I386" s="86">
        <f>COUNTIFS(I.1!$L$6:$L$446,I.2!B386)</f>
        <v>0</v>
      </c>
      <c r="J386" s="86">
        <f t="shared" si="44"/>
        <v>56</v>
      </c>
      <c r="L386" s="86">
        <f t="shared" si="40"/>
        <v>28</v>
      </c>
      <c r="AA386" s="82">
        <v>43116</v>
      </c>
      <c r="AB386" s="86">
        <f>COUNTIFS(I.1!$AF$6:$AF$446,I.2!AA386)</f>
        <v>0</v>
      </c>
      <c r="AC386" s="86">
        <f t="shared" si="45"/>
        <v>31</v>
      </c>
      <c r="AD386" s="86"/>
      <c r="AE386" s="86">
        <f>COUNTIFS(I.1!$AG$6:$AG$446,I.2!AA386)</f>
        <v>2</v>
      </c>
      <c r="AF386" s="86">
        <f t="shared" si="46"/>
        <v>24</v>
      </c>
      <c r="AG386" s="86"/>
      <c r="AH386" s="86">
        <f>COUNTIFS(I.1!$AH$6:$AH$446,I.2!AA386)</f>
        <v>0</v>
      </c>
      <c r="AI386" s="86">
        <f t="shared" si="47"/>
        <v>7</v>
      </c>
      <c r="AJ386" s="86"/>
      <c r="AK386" s="86">
        <f t="shared" si="41"/>
        <v>24</v>
      </c>
      <c r="AL386" s="113">
        <v>0</v>
      </c>
    </row>
    <row r="387" spans="2:38" x14ac:dyDescent="0.25">
      <c r="B387" s="82">
        <v>43117</v>
      </c>
      <c r="C387" s="86">
        <f>COUNTIFS(I.1!$J$6:$J$446,I.2!B387)</f>
        <v>0</v>
      </c>
      <c r="D387" s="86">
        <f t="shared" si="42"/>
        <v>84</v>
      </c>
      <c r="F387" s="86">
        <f>COUNTIFS(I.1!$K$6:$K$446,I.2!B387)</f>
        <v>0</v>
      </c>
      <c r="G387" s="86">
        <f t="shared" si="43"/>
        <v>75</v>
      </c>
      <c r="I387" s="86">
        <f>COUNTIFS(I.1!$L$6:$L$446,I.2!B387)</f>
        <v>0</v>
      </c>
      <c r="J387" s="86">
        <f t="shared" si="44"/>
        <v>56</v>
      </c>
      <c r="L387" s="86">
        <f t="shared" si="40"/>
        <v>28</v>
      </c>
      <c r="AA387" s="82">
        <v>43117</v>
      </c>
      <c r="AB387" s="86">
        <f>COUNTIFS(I.1!$AF$6:$AF$446,I.2!AA387)</f>
        <v>0</v>
      </c>
      <c r="AC387" s="86">
        <f t="shared" si="45"/>
        <v>31</v>
      </c>
      <c r="AD387" s="86"/>
      <c r="AE387" s="86">
        <f>COUNTIFS(I.1!$AG$6:$AG$446,I.2!AA387)</f>
        <v>0</v>
      </c>
      <c r="AF387" s="86">
        <f t="shared" si="46"/>
        <v>24</v>
      </c>
      <c r="AG387" s="86"/>
      <c r="AH387" s="86">
        <f>COUNTIFS(I.1!$AH$6:$AH$446,I.2!AA387)</f>
        <v>0</v>
      </c>
      <c r="AI387" s="86">
        <f t="shared" si="47"/>
        <v>7</v>
      </c>
      <c r="AJ387" s="86"/>
      <c r="AK387" s="86">
        <f t="shared" si="41"/>
        <v>24</v>
      </c>
      <c r="AL387" s="113">
        <v>0</v>
      </c>
    </row>
    <row r="388" spans="2:38" x14ac:dyDescent="0.25">
      <c r="B388" s="82">
        <v>43118</v>
      </c>
      <c r="C388" s="86">
        <f>COUNTIFS(I.1!$J$6:$J$446,I.2!B388)</f>
        <v>0</v>
      </c>
      <c r="D388" s="86">
        <f t="shared" si="42"/>
        <v>84</v>
      </c>
      <c r="F388" s="86">
        <f>COUNTIFS(I.1!$K$6:$K$446,I.2!B388)</f>
        <v>0</v>
      </c>
      <c r="G388" s="86">
        <f t="shared" si="43"/>
        <v>75</v>
      </c>
      <c r="I388" s="86">
        <f>COUNTIFS(I.1!$L$6:$L$446,I.2!B388)</f>
        <v>0</v>
      </c>
      <c r="J388" s="86">
        <f t="shared" si="44"/>
        <v>56</v>
      </c>
      <c r="L388" s="86">
        <f t="shared" si="40"/>
        <v>28</v>
      </c>
      <c r="AA388" s="82">
        <v>43118</v>
      </c>
      <c r="AB388" s="86">
        <f>COUNTIFS(I.1!$AF$6:$AF$446,I.2!AA388)</f>
        <v>0</v>
      </c>
      <c r="AC388" s="86">
        <f t="shared" si="45"/>
        <v>31</v>
      </c>
      <c r="AD388" s="86"/>
      <c r="AE388" s="86">
        <f>COUNTIFS(I.1!$AG$6:$AG$446,I.2!AA388)</f>
        <v>0</v>
      </c>
      <c r="AF388" s="86">
        <f t="shared" si="46"/>
        <v>24</v>
      </c>
      <c r="AG388" s="86"/>
      <c r="AH388" s="86">
        <f>COUNTIFS(I.1!$AH$6:$AH$446,I.2!AA388)</f>
        <v>0</v>
      </c>
      <c r="AI388" s="86">
        <f t="shared" si="47"/>
        <v>7</v>
      </c>
      <c r="AJ388" s="86"/>
      <c r="AK388" s="86">
        <f t="shared" si="41"/>
        <v>24</v>
      </c>
      <c r="AL388" s="113">
        <v>0</v>
      </c>
    </row>
    <row r="389" spans="2:38" x14ac:dyDescent="0.25">
      <c r="B389" s="82">
        <v>43119</v>
      </c>
      <c r="C389" s="86">
        <f>COUNTIFS(I.1!$J$6:$J$446,I.2!B389)</f>
        <v>0</v>
      </c>
      <c r="D389" s="86">
        <f t="shared" si="42"/>
        <v>84</v>
      </c>
      <c r="F389" s="86">
        <f>COUNTIFS(I.1!$K$6:$K$446,I.2!B389)</f>
        <v>0</v>
      </c>
      <c r="G389" s="86">
        <f t="shared" si="43"/>
        <v>75</v>
      </c>
      <c r="I389" s="86">
        <f>COUNTIFS(I.1!$L$6:$L$446,I.2!B389)</f>
        <v>0</v>
      </c>
      <c r="J389" s="86">
        <f t="shared" si="44"/>
        <v>56</v>
      </c>
      <c r="L389" s="86">
        <f t="shared" si="40"/>
        <v>28</v>
      </c>
      <c r="AA389" s="82">
        <v>43119</v>
      </c>
      <c r="AB389" s="86">
        <f>COUNTIFS(I.1!$AF$6:$AF$446,I.2!AA389)</f>
        <v>0</v>
      </c>
      <c r="AC389" s="86">
        <f t="shared" si="45"/>
        <v>31</v>
      </c>
      <c r="AD389" s="86"/>
      <c r="AE389" s="86">
        <f>COUNTIFS(I.1!$AG$6:$AG$446,I.2!AA389)</f>
        <v>0</v>
      </c>
      <c r="AF389" s="86">
        <f t="shared" si="46"/>
        <v>24</v>
      </c>
      <c r="AG389" s="86"/>
      <c r="AH389" s="86">
        <f>COUNTIFS(I.1!$AH$6:$AH$446,I.2!AA389)</f>
        <v>0</v>
      </c>
      <c r="AI389" s="86">
        <f t="shared" si="47"/>
        <v>7</v>
      </c>
      <c r="AJ389" s="86"/>
      <c r="AK389" s="86">
        <f t="shared" si="41"/>
        <v>24</v>
      </c>
      <c r="AL389" s="113">
        <v>0</v>
      </c>
    </row>
    <row r="390" spans="2:38" x14ac:dyDescent="0.25">
      <c r="B390" s="82">
        <v>43120</v>
      </c>
      <c r="C390" s="86">
        <f>COUNTIFS(I.1!$J$6:$J$446,I.2!B390)</f>
        <v>0</v>
      </c>
      <c r="D390" s="86">
        <f t="shared" si="42"/>
        <v>84</v>
      </c>
      <c r="F390" s="86">
        <f>COUNTIFS(I.1!$K$6:$K$446,I.2!B390)</f>
        <v>0</v>
      </c>
      <c r="G390" s="86">
        <f t="shared" si="43"/>
        <v>75</v>
      </c>
      <c r="I390" s="86">
        <f>COUNTIFS(I.1!$L$6:$L$446,I.2!B390)</f>
        <v>0</v>
      </c>
      <c r="J390" s="86">
        <f t="shared" si="44"/>
        <v>56</v>
      </c>
      <c r="L390" s="86">
        <f t="shared" si="40"/>
        <v>28</v>
      </c>
      <c r="AA390" s="82">
        <v>43120</v>
      </c>
      <c r="AB390" s="86">
        <f>COUNTIFS(I.1!$AF$6:$AF$446,I.2!AA390)</f>
        <v>0</v>
      </c>
      <c r="AC390" s="86">
        <f t="shared" si="45"/>
        <v>31</v>
      </c>
      <c r="AD390" s="86"/>
      <c r="AE390" s="86">
        <f>COUNTIFS(I.1!$AG$6:$AG$446,I.2!AA390)</f>
        <v>0</v>
      </c>
      <c r="AF390" s="86">
        <f t="shared" si="46"/>
        <v>24</v>
      </c>
      <c r="AG390" s="86"/>
      <c r="AH390" s="86">
        <f>COUNTIFS(I.1!$AH$6:$AH$446,I.2!AA390)</f>
        <v>0</v>
      </c>
      <c r="AI390" s="86">
        <f t="shared" si="47"/>
        <v>7</v>
      </c>
      <c r="AJ390" s="86"/>
      <c r="AK390" s="86">
        <f t="shared" si="41"/>
        <v>24</v>
      </c>
      <c r="AL390" s="113">
        <v>0</v>
      </c>
    </row>
    <row r="391" spans="2:38" x14ac:dyDescent="0.25">
      <c r="B391" s="82">
        <v>43121</v>
      </c>
      <c r="C391" s="86">
        <f>COUNTIFS(I.1!$J$6:$J$446,I.2!B391)</f>
        <v>0</v>
      </c>
      <c r="D391" s="86">
        <f t="shared" si="42"/>
        <v>84</v>
      </c>
      <c r="F391" s="86">
        <f>COUNTIFS(I.1!$K$6:$K$446,I.2!B391)</f>
        <v>0</v>
      </c>
      <c r="G391" s="86">
        <f t="shared" si="43"/>
        <v>75</v>
      </c>
      <c r="I391" s="86">
        <f>COUNTIFS(I.1!$L$6:$L$446,I.2!B391)</f>
        <v>0</v>
      </c>
      <c r="J391" s="86">
        <f t="shared" si="44"/>
        <v>56</v>
      </c>
      <c r="L391" s="86">
        <f t="shared" ref="L391:L454" si="48">D391-J391</f>
        <v>28</v>
      </c>
      <c r="AA391" s="82">
        <v>43121</v>
      </c>
      <c r="AB391" s="86">
        <f>COUNTIFS(I.1!$AF$6:$AF$446,I.2!AA391)</f>
        <v>0</v>
      </c>
      <c r="AC391" s="86">
        <f t="shared" si="45"/>
        <v>31</v>
      </c>
      <c r="AD391" s="86"/>
      <c r="AE391" s="86">
        <f>COUNTIFS(I.1!$AG$6:$AG$446,I.2!AA391)</f>
        <v>0</v>
      </c>
      <c r="AF391" s="86">
        <f t="shared" si="46"/>
        <v>24</v>
      </c>
      <c r="AG391" s="86"/>
      <c r="AH391" s="86">
        <f>COUNTIFS(I.1!$AH$6:$AH$446,I.2!AA391)</f>
        <v>0</v>
      </c>
      <c r="AI391" s="86">
        <f t="shared" si="47"/>
        <v>7</v>
      </c>
      <c r="AJ391" s="86"/>
      <c r="AK391" s="86">
        <f t="shared" ref="AK391:AK454" si="49">AC391-AI391</f>
        <v>24</v>
      </c>
      <c r="AL391" s="113">
        <v>0</v>
      </c>
    </row>
    <row r="392" spans="2:38" x14ac:dyDescent="0.25">
      <c r="B392" s="82">
        <v>43122</v>
      </c>
      <c r="C392" s="86">
        <f>COUNTIFS(I.1!$J$6:$J$446,I.2!B392)</f>
        <v>16</v>
      </c>
      <c r="D392" s="86">
        <f t="shared" ref="D392:D455" si="50">C392+D391</f>
        <v>100</v>
      </c>
      <c r="F392" s="86">
        <f>COUNTIFS(I.1!$K$6:$K$446,I.2!B392)</f>
        <v>0</v>
      </c>
      <c r="G392" s="86">
        <f t="shared" ref="G392:G455" si="51">F392+G391</f>
        <v>75</v>
      </c>
      <c r="I392" s="86">
        <f>COUNTIFS(I.1!$L$6:$L$446,I.2!B392)</f>
        <v>0</v>
      </c>
      <c r="J392" s="86">
        <f t="shared" ref="J392:J455" si="52">I392+J391</f>
        <v>56</v>
      </c>
      <c r="L392" s="86">
        <f t="shared" si="48"/>
        <v>44</v>
      </c>
      <c r="AA392" s="82">
        <v>43122</v>
      </c>
      <c r="AB392" s="86">
        <f>COUNTIFS(I.1!$AF$6:$AF$446,I.2!AA392)</f>
        <v>0</v>
      </c>
      <c r="AC392" s="86">
        <f t="shared" ref="AC392:AC455" si="53">AB392+AC391</f>
        <v>31</v>
      </c>
      <c r="AD392" s="86"/>
      <c r="AE392" s="86">
        <f>COUNTIFS(I.1!$AG$6:$AG$446,I.2!AA392)</f>
        <v>0</v>
      </c>
      <c r="AF392" s="86">
        <f t="shared" ref="AF392:AF455" si="54">AE392+AF391</f>
        <v>24</v>
      </c>
      <c r="AG392" s="86"/>
      <c r="AH392" s="86">
        <f>COUNTIFS(I.1!$AH$6:$AH$446,I.2!AA392)</f>
        <v>0</v>
      </c>
      <c r="AI392" s="86">
        <f t="shared" ref="AI392:AI455" si="55">AH392+AI391</f>
        <v>7</v>
      </c>
      <c r="AJ392" s="86"/>
      <c r="AK392" s="86">
        <f t="shared" si="49"/>
        <v>24</v>
      </c>
      <c r="AL392" s="113">
        <v>0</v>
      </c>
    </row>
    <row r="393" spans="2:38" x14ac:dyDescent="0.25">
      <c r="B393" s="82">
        <v>43123</v>
      </c>
      <c r="C393" s="86">
        <f>COUNTIFS(I.1!$J$6:$J$446,I.2!B393)</f>
        <v>0</v>
      </c>
      <c r="D393" s="86">
        <f t="shared" si="50"/>
        <v>100</v>
      </c>
      <c r="F393" s="86">
        <f>COUNTIFS(I.1!$K$6:$K$446,I.2!B393)</f>
        <v>0</v>
      </c>
      <c r="G393" s="86">
        <f t="shared" si="51"/>
        <v>75</v>
      </c>
      <c r="I393" s="86">
        <f>COUNTIFS(I.1!$L$6:$L$446,I.2!B393)</f>
        <v>1</v>
      </c>
      <c r="J393" s="86">
        <f t="shared" si="52"/>
        <v>57</v>
      </c>
      <c r="L393" s="86">
        <f t="shared" si="48"/>
        <v>43</v>
      </c>
      <c r="AA393" s="82">
        <v>43123</v>
      </c>
      <c r="AB393" s="86">
        <f>COUNTIFS(I.1!$AF$6:$AF$446,I.2!AA393)</f>
        <v>0</v>
      </c>
      <c r="AC393" s="86">
        <f t="shared" si="53"/>
        <v>31</v>
      </c>
      <c r="AD393" s="86"/>
      <c r="AE393" s="86">
        <f>COUNTIFS(I.1!$AG$6:$AG$446,I.2!AA393)</f>
        <v>0</v>
      </c>
      <c r="AF393" s="86">
        <f t="shared" si="54"/>
        <v>24</v>
      </c>
      <c r="AG393" s="86"/>
      <c r="AH393" s="86">
        <f>COUNTIFS(I.1!$AH$6:$AH$446,I.2!AA393)</f>
        <v>0</v>
      </c>
      <c r="AI393" s="86">
        <f t="shared" si="55"/>
        <v>7</v>
      </c>
      <c r="AJ393" s="86"/>
      <c r="AK393" s="86">
        <f t="shared" si="49"/>
        <v>24</v>
      </c>
      <c r="AL393" s="113">
        <v>0</v>
      </c>
    </row>
    <row r="394" spans="2:38" x14ac:dyDescent="0.25">
      <c r="B394" s="82">
        <v>43124</v>
      </c>
      <c r="C394" s="86">
        <f>COUNTIFS(I.1!$J$6:$J$446,I.2!B394)</f>
        <v>0</v>
      </c>
      <c r="D394" s="86">
        <f t="shared" si="50"/>
        <v>100</v>
      </c>
      <c r="F394" s="86">
        <f>COUNTIFS(I.1!$K$6:$K$446,I.2!B394)</f>
        <v>0</v>
      </c>
      <c r="G394" s="86">
        <f t="shared" si="51"/>
        <v>75</v>
      </c>
      <c r="I394" s="86">
        <f>COUNTIFS(I.1!$L$6:$L$446,I.2!B394)</f>
        <v>0</v>
      </c>
      <c r="J394" s="86">
        <f t="shared" si="52"/>
        <v>57</v>
      </c>
      <c r="L394" s="86">
        <f t="shared" si="48"/>
        <v>43</v>
      </c>
      <c r="AA394" s="82">
        <v>43124</v>
      </c>
      <c r="AB394" s="86">
        <f>COUNTIFS(I.1!$AF$6:$AF$446,I.2!AA394)</f>
        <v>0</v>
      </c>
      <c r="AC394" s="86">
        <f t="shared" si="53"/>
        <v>31</v>
      </c>
      <c r="AD394" s="86"/>
      <c r="AE394" s="86">
        <f>COUNTIFS(I.1!$AG$6:$AG$446,I.2!AA394)</f>
        <v>0</v>
      </c>
      <c r="AF394" s="86">
        <f t="shared" si="54"/>
        <v>24</v>
      </c>
      <c r="AG394" s="86"/>
      <c r="AH394" s="86">
        <f>COUNTIFS(I.1!$AH$6:$AH$446,I.2!AA394)</f>
        <v>0</v>
      </c>
      <c r="AI394" s="86">
        <f t="shared" si="55"/>
        <v>7</v>
      </c>
      <c r="AJ394" s="86"/>
      <c r="AK394" s="86">
        <f t="shared" si="49"/>
        <v>24</v>
      </c>
      <c r="AL394" s="113">
        <v>0</v>
      </c>
    </row>
    <row r="395" spans="2:38" x14ac:dyDescent="0.25">
      <c r="B395" s="82">
        <v>43125</v>
      </c>
      <c r="C395" s="86">
        <f>COUNTIFS(I.1!$J$6:$J$446,I.2!B395)</f>
        <v>0</v>
      </c>
      <c r="D395" s="86">
        <f t="shared" si="50"/>
        <v>100</v>
      </c>
      <c r="F395" s="86">
        <f>COUNTIFS(I.1!$K$6:$K$446,I.2!B395)</f>
        <v>0</v>
      </c>
      <c r="G395" s="86">
        <f t="shared" si="51"/>
        <v>75</v>
      </c>
      <c r="I395" s="86">
        <f>COUNTIFS(I.1!$L$6:$L$446,I.2!B395)</f>
        <v>0</v>
      </c>
      <c r="J395" s="86">
        <f t="shared" si="52"/>
        <v>57</v>
      </c>
      <c r="L395" s="86">
        <f t="shared" si="48"/>
        <v>43</v>
      </c>
      <c r="AA395" s="82">
        <v>43125</v>
      </c>
      <c r="AB395" s="86">
        <f>COUNTIFS(I.1!$AF$6:$AF$446,I.2!AA395)</f>
        <v>0</v>
      </c>
      <c r="AC395" s="86">
        <f t="shared" si="53"/>
        <v>31</v>
      </c>
      <c r="AD395" s="86"/>
      <c r="AE395" s="86">
        <f>COUNTIFS(I.1!$AG$6:$AG$446,I.2!AA395)</f>
        <v>0</v>
      </c>
      <c r="AF395" s="86">
        <f t="shared" si="54"/>
        <v>24</v>
      </c>
      <c r="AG395" s="86"/>
      <c r="AH395" s="86">
        <f>COUNTIFS(I.1!$AH$6:$AH$446,I.2!AA395)</f>
        <v>0</v>
      </c>
      <c r="AI395" s="86">
        <f t="shared" si="55"/>
        <v>7</v>
      </c>
      <c r="AJ395" s="86"/>
      <c r="AK395" s="86">
        <f t="shared" si="49"/>
        <v>24</v>
      </c>
      <c r="AL395" s="113">
        <v>0</v>
      </c>
    </row>
    <row r="396" spans="2:38" x14ac:dyDescent="0.25">
      <c r="B396" s="82">
        <v>43126</v>
      </c>
      <c r="C396" s="86">
        <f>COUNTIFS(I.1!$J$6:$J$446,I.2!B396)</f>
        <v>0</v>
      </c>
      <c r="D396" s="86">
        <f t="shared" si="50"/>
        <v>100</v>
      </c>
      <c r="F396" s="86">
        <f>COUNTIFS(I.1!$K$6:$K$446,I.2!B396)</f>
        <v>0</v>
      </c>
      <c r="G396" s="86">
        <f t="shared" si="51"/>
        <v>75</v>
      </c>
      <c r="I396" s="86">
        <f>COUNTIFS(I.1!$L$6:$L$446,I.2!B396)</f>
        <v>0</v>
      </c>
      <c r="J396" s="86">
        <f t="shared" si="52"/>
        <v>57</v>
      </c>
      <c r="L396" s="86">
        <f t="shared" si="48"/>
        <v>43</v>
      </c>
      <c r="AA396" s="82">
        <v>43126</v>
      </c>
      <c r="AB396" s="86">
        <f>COUNTIFS(I.1!$AF$6:$AF$446,I.2!AA396)</f>
        <v>0</v>
      </c>
      <c r="AC396" s="86">
        <f t="shared" si="53"/>
        <v>31</v>
      </c>
      <c r="AD396" s="86"/>
      <c r="AE396" s="86">
        <f>COUNTIFS(I.1!$AG$6:$AG$446,I.2!AA396)</f>
        <v>0</v>
      </c>
      <c r="AF396" s="86">
        <f t="shared" si="54"/>
        <v>24</v>
      </c>
      <c r="AG396" s="86"/>
      <c r="AH396" s="86">
        <f>COUNTIFS(I.1!$AH$6:$AH$446,I.2!AA396)</f>
        <v>0</v>
      </c>
      <c r="AI396" s="86">
        <f t="shared" si="55"/>
        <v>7</v>
      </c>
      <c r="AJ396" s="86"/>
      <c r="AK396" s="86">
        <f t="shared" si="49"/>
        <v>24</v>
      </c>
      <c r="AL396" s="113">
        <v>0</v>
      </c>
    </row>
    <row r="397" spans="2:38" x14ac:dyDescent="0.25">
      <c r="B397" s="82">
        <v>43127</v>
      </c>
      <c r="C397" s="86">
        <f>COUNTIFS(I.1!$J$6:$J$446,I.2!B397)</f>
        <v>0</v>
      </c>
      <c r="D397" s="86">
        <f t="shared" si="50"/>
        <v>100</v>
      </c>
      <c r="F397" s="86">
        <f>COUNTIFS(I.1!$K$6:$K$446,I.2!B397)</f>
        <v>0</v>
      </c>
      <c r="G397" s="86">
        <f t="shared" si="51"/>
        <v>75</v>
      </c>
      <c r="I397" s="86">
        <f>COUNTIFS(I.1!$L$6:$L$446,I.2!B397)</f>
        <v>0</v>
      </c>
      <c r="J397" s="86">
        <f t="shared" si="52"/>
        <v>57</v>
      </c>
      <c r="L397" s="86">
        <f t="shared" si="48"/>
        <v>43</v>
      </c>
      <c r="AA397" s="82">
        <v>43127</v>
      </c>
      <c r="AB397" s="86">
        <f>COUNTIFS(I.1!$AF$6:$AF$446,I.2!AA397)</f>
        <v>0</v>
      </c>
      <c r="AC397" s="86">
        <f t="shared" si="53"/>
        <v>31</v>
      </c>
      <c r="AD397" s="86"/>
      <c r="AE397" s="86">
        <f>COUNTIFS(I.1!$AG$6:$AG$446,I.2!AA397)</f>
        <v>0</v>
      </c>
      <c r="AF397" s="86">
        <f t="shared" si="54"/>
        <v>24</v>
      </c>
      <c r="AG397" s="86"/>
      <c r="AH397" s="86">
        <f>COUNTIFS(I.1!$AH$6:$AH$446,I.2!AA397)</f>
        <v>0</v>
      </c>
      <c r="AI397" s="86">
        <f t="shared" si="55"/>
        <v>7</v>
      </c>
      <c r="AJ397" s="86"/>
      <c r="AK397" s="86">
        <f t="shared" si="49"/>
        <v>24</v>
      </c>
      <c r="AL397" s="113">
        <v>0</v>
      </c>
    </row>
    <row r="398" spans="2:38" x14ac:dyDescent="0.25">
      <c r="B398" s="82">
        <v>43128</v>
      </c>
      <c r="C398" s="86">
        <f>COUNTIFS(I.1!$J$6:$J$446,I.2!B398)</f>
        <v>0</v>
      </c>
      <c r="D398" s="86">
        <f t="shared" si="50"/>
        <v>100</v>
      </c>
      <c r="F398" s="86">
        <f>COUNTIFS(I.1!$K$6:$K$446,I.2!B398)</f>
        <v>0</v>
      </c>
      <c r="G398" s="86">
        <f t="shared" si="51"/>
        <v>75</v>
      </c>
      <c r="I398" s="86">
        <f>COUNTIFS(I.1!$L$6:$L$446,I.2!B398)</f>
        <v>0</v>
      </c>
      <c r="J398" s="86">
        <f t="shared" si="52"/>
        <v>57</v>
      </c>
      <c r="L398" s="86">
        <f t="shared" si="48"/>
        <v>43</v>
      </c>
      <c r="AA398" s="82">
        <v>43128</v>
      </c>
      <c r="AB398" s="86">
        <f>COUNTIFS(I.1!$AF$6:$AF$446,I.2!AA398)</f>
        <v>0</v>
      </c>
      <c r="AC398" s="86">
        <f t="shared" si="53"/>
        <v>31</v>
      </c>
      <c r="AD398" s="86"/>
      <c r="AE398" s="86">
        <f>COUNTIFS(I.1!$AG$6:$AG$446,I.2!AA398)</f>
        <v>0</v>
      </c>
      <c r="AF398" s="86">
        <f t="shared" si="54"/>
        <v>24</v>
      </c>
      <c r="AG398" s="86"/>
      <c r="AH398" s="86">
        <f>COUNTIFS(I.1!$AH$6:$AH$446,I.2!AA398)</f>
        <v>0</v>
      </c>
      <c r="AI398" s="86">
        <f t="shared" si="55"/>
        <v>7</v>
      </c>
      <c r="AJ398" s="86"/>
      <c r="AK398" s="86">
        <f t="shared" si="49"/>
        <v>24</v>
      </c>
      <c r="AL398" s="113">
        <v>0</v>
      </c>
    </row>
    <row r="399" spans="2:38" x14ac:dyDescent="0.25">
      <c r="B399" s="82">
        <v>43129</v>
      </c>
      <c r="C399" s="86">
        <f>COUNTIFS(I.1!$J$6:$J$446,I.2!B399)</f>
        <v>0</v>
      </c>
      <c r="D399" s="86">
        <f t="shared" si="50"/>
        <v>100</v>
      </c>
      <c r="F399" s="86">
        <f>COUNTIFS(I.1!$K$6:$K$446,I.2!B399)</f>
        <v>0</v>
      </c>
      <c r="G399" s="86">
        <f t="shared" si="51"/>
        <v>75</v>
      </c>
      <c r="I399" s="86">
        <f>COUNTIFS(I.1!$L$6:$L$446,I.2!B399)</f>
        <v>0</v>
      </c>
      <c r="J399" s="86">
        <f t="shared" si="52"/>
        <v>57</v>
      </c>
      <c r="L399" s="86">
        <f t="shared" si="48"/>
        <v>43</v>
      </c>
      <c r="AA399" s="82">
        <v>43129</v>
      </c>
      <c r="AB399" s="86">
        <f>COUNTIFS(I.1!$AF$6:$AF$446,I.2!AA399)</f>
        <v>0</v>
      </c>
      <c r="AC399" s="86">
        <f t="shared" si="53"/>
        <v>31</v>
      </c>
      <c r="AD399" s="86"/>
      <c r="AE399" s="86">
        <f>COUNTIFS(I.1!$AG$6:$AG$446,I.2!AA399)</f>
        <v>0</v>
      </c>
      <c r="AF399" s="86">
        <f t="shared" si="54"/>
        <v>24</v>
      </c>
      <c r="AG399" s="86"/>
      <c r="AH399" s="86">
        <f>COUNTIFS(I.1!$AH$6:$AH$446,I.2!AA399)</f>
        <v>0</v>
      </c>
      <c r="AI399" s="86">
        <f t="shared" si="55"/>
        <v>7</v>
      </c>
      <c r="AJ399" s="86"/>
      <c r="AK399" s="86">
        <f t="shared" si="49"/>
        <v>24</v>
      </c>
      <c r="AL399" s="113">
        <v>0</v>
      </c>
    </row>
    <row r="400" spans="2:38" x14ac:dyDescent="0.25">
      <c r="B400" s="82">
        <v>43130</v>
      </c>
      <c r="C400" s="86">
        <f>COUNTIFS(I.1!$J$6:$J$446,I.2!B400)</f>
        <v>0</v>
      </c>
      <c r="D400" s="86">
        <f t="shared" si="50"/>
        <v>100</v>
      </c>
      <c r="F400" s="86">
        <f>COUNTIFS(I.1!$K$6:$K$446,I.2!B400)</f>
        <v>0</v>
      </c>
      <c r="G400" s="86">
        <f t="shared" si="51"/>
        <v>75</v>
      </c>
      <c r="I400" s="86">
        <f>COUNTIFS(I.1!$L$6:$L$446,I.2!B400)</f>
        <v>0</v>
      </c>
      <c r="J400" s="86">
        <f t="shared" si="52"/>
        <v>57</v>
      </c>
      <c r="L400" s="86">
        <f t="shared" si="48"/>
        <v>43</v>
      </c>
      <c r="AA400" s="82">
        <v>43130</v>
      </c>
      <c r="AB400" s="86">
        <f>COUNTIFS(I.1!$AF$6:$AF$446,I.2!AA400)</f>
        <v>0</v>
      </c>
      <c r="AC400" s="86">
        <f t="shared" si="53"/>
        <v>31</v>
      </c>
      <c r="AD400" s="86"/>
      <c r="AE400" s="86">
        <f>COUNTIFS(I.1!$AG$6:$AG$446,I.2!AA400)</f>
        <v>0</v>
      </c>
      <c r="AF400" s="86">
        <f t="shared" si="54"/>
        <v>24</v>
      </c>
      <c r="AG400" s="86"/>
      <c r="AH400" s="86">
        <f>COUNTIFS(I.1!$AH$6:$AH$446,I.2!AA400)</f>
        <v>0</v>
      </c>
      <c r="AI400" s="86">
        <f t="shared" si="55"/>
        <v>7</v>
      </c>
      <c r="AJ400" s="86"/>
      <c r="AK400" s="86">
        <f t="shared" si="49"/>
        <v>24</v>
      </c>
      <c r="AL400" s="113">
        <v>0</v>
      </c>
    </row>
    <row r="401" spans="2:38" x14ac:dyDescent="0.25">
      <c r="B401" s="82">
        <v>43131</v>
      </c>
      <c r="C401" s="86">
        <f>COUNTIFS(I.1!$J$6:$J$446,I.2!B401)</f>
        <v>0</v>
      </c>
      <c r="D401" s="86">
        <f t="shared" si="50"/>
        <v>100</v>
      </c>
      <c r="F401" s="86">
        <f>COUNTIFS(I.1!$K$6:$K$446,I.2!B401)</f>
        <v>0</v>
      </c>
      <c r="G401" s="86">
        <f t="shared" si="51"/>
        <v>75</v>
      </c>
      <c r="I401" s="86">
        <f>COUNTIFS(I.1!$L$6:$L$446,I.2!B401)</f>
        <v>0</v>
      </c>
      <c r="J401" s="86">
        <f t="shared" si="52"/>
        <v>57</v>
      </c>
      <c r="L401" s="86">
        <f t="shared" si="48"/>
        <v>43</v>
      </c>
      <c r="AA401" s="82">
        <v>43131</v>
      </c>
      <c r="AB401" s="86">
        <f>COUNTIFS(I.1!$AF$6:$AF$446,I.2!AA401)</f>
        <v>0</v>
      </c>
      <c r="AC401" s="86">
        <f t="shared" si="53"/>
        <v>31</v>
      </c>
      <c r="AD401" s="86"/>
      <c r="AE401" s="86">
        <f>COUNTIFS(I.1!$AG$6:$AG$446,I.2!AA401)</f>
        <v>0</v>
      </c>
      <c r="AF401" s="86">
        <f t="shared" si="54"/>
        <v>24</v>
      </c>
      <c r="AG401" s="86"/>
      <c r="AH401" s="86">
        <f>COUNTIFS(I.1!$AH$6:$AH$446,I.2!AA401)</f>
        <v>0</v>
      </c>
      <c r="AI401" s="86">
        <f t="shared" si="55"/>
        <v>7</v>
      </c>
      <c r="AJ401" s="86"/>
      <c r="AK401" s="86">
        <f t="shared" si="49"/>
        <v>24</v>
      </c>
      <c r="AL401" s="113">
        <v>0</v>
      </c>
    </row>
    <row r="402" spans="2:38" x14ac:dyDescent="0.25">
      <c r="B402" s="82">
        <v>43132</v>
      </c>
      <c r="C402" s="86">
        <f>COUNTIFS(I.1!$J$6:$J$446,I.2!B402)</f>
        <v>0</v>
      </c>
      <c r="D402" s="86">
        <f t="shared" si="50"/>
        <v>100</v>
      </c>
      <c r="F402" s="86">
        <f>COUNTIFS(I.1!$K$6:$K$446,I.2!B402)</f>
        <v>0</v>
      </c>
      <c r="G402" s="86">
        <f t="shared" si="51"/>
        <v>75</v>
      </c>
      <c r="I402" s="86">
        <f>COUNTIFS(I.1!$L$6:$L$446,I.2!B402)</f>
        <v>0</v>
      </c>
      <c r="J402" s="86">
        <f t="shared" si="52"/>
        <v>57</v>
      </c>
      <c r="L402" s="86">
        <f t="shared" si="48"/>
        <v>43</v>
      </c>
      <c r="AA402" s="82">
        <v>43132</v>
      </c>
      <c r="AB402" s="86">
        <f>COUNTIFS(I.1!$AF$6:$AF$446,I.2!AA402)</f>
        <v>0</v>
      </c>
      <c r="AC402" s="86">
        <f t="shared" si="53"/>
        <v>31</v>
      </c>
      <c r="AD402" s="86"/>
      <c r="AE402" s="86">
        <f>COUNTIFS(I.1!$AG$6:$AG$446,I.2!AA402)</f>
        <v>0</v>
      </c>
      <c r="AF402" s="86">
        <f t="shared" si="54"/>
        <v>24</v>
      </c>
      <c r="AG402" s="86"/>
      <c r="AH402" s="86">
        <f>COUNTIFS(I.1!$AH$6:$AH$446,I.2!AA402)</f>
        <v>0</v>
      </c>
      <c r="AI402" s="86">
        <f t="shared" si="55"/>
        <v>7</v>
      </c>
      <c r="AJ402" s="86"/>
      <c r="AK402" s="86">
        <f t="shared" si="49"/>
        <v>24</v>
      </c>
      <c r="AL402" s="113">
        <v>0</v>
      </c>
    </row>
    <row r="403" spans="2:38" x14ac:dyDescent="0.25">
      <c r="B403" s="82">
        <v>43133</v>
      </c>
      <c r="C403" s="86">
        <f>COUNTIFS(I.1!$J$6:$J$446,I.2!B403)</f>
        <v>0</v>
      </c>
      <c r="D403" s="86">
        <f t="shared" si="50"/>
        <v>100</v>
      </c>
      <c r="F403" s="86">
        <f>COUNTIFS(I.1!$K$6:$K$446,I.2!B403)</f>
        <v>1</v>
      </c>
      <c r="G403" s="86">
        <f t="shared" si="51"/>
        <v>76</v>
      </c>
      <c r="I403" s="86">
        <f>COUNTIFS(I.1!$L$6:$L$446,I.2!B403)</f>
        <v>0</v>
      </c>
      <c r="J403" s="86">
        <f t="shared" si="52"/>
        <v>57</v>
      </c>
      <c r="L403" s="86">
        <f t="shared" si="48"/>
        <v>43</v>
      </c>
      <c r="AA403" s="82">
        <v>43133</v>
      </c>
      <c r="AB403" s="86">
        <f>COUNTIFS(I.1!$AF$6:$AF$446,I.2!AA403)</f>
        <v>0</v>
      </c>
      <c r="AC403" s="86">
        <f t="shared" si="53"/>
        <v>31</v>
      </c>
      <c r="AD403" s="86"/>
      <c r="AE403" s="86">
        <f>COUNTIFS(I.1!$AG$6:$AG$446,I.2!AA403)</f>
        <v>1</v>
      </c>
      <c r="AF403" s="86">
        <f t="shared" si="54"/>
        <v>25</v>
      </c>
      <c r="AG403" s="86"/>
      <c r="AH403" s="86">
        <f>COUNTIFS(I.1!$AH$6:$AH$446,I.2!AA403)</f>
        <v>0</v>
      </c>
      <c r="AI403" s="86">
        <f t="shared" si="55"/>
        <v>7</v>
      </c>
      <c r="AJ403" s="86"/>
      <c r="AK403" s="86">
        <f t="shared" si="49"/>
        <v>24</v>
      </c>
      <c r="AL403" s="113">
        <v>0</v>
      </c>
    </row>
    <row r="404" spans="2:38" x14ac:dyDescent="0.25">
      <c r="B404" s="82">
        <v>43134</v>
      </c>
      <c r="C404" s="86">
        <f>COUNTIFS(I.1!$J$6:$J$446,I.2!B404)</f>
        <v>0</v>
      </c>
      <c r="D404" s="86">
        <f t="shared" si="50"/>
        <v>100</v>
      </c>
      <c r="F404" s="86">
        <f>COUNTIFS(I.1!$K$6:$K$446,I.2!B404)</f>
        <v>0</v>
      </c>
      <c r="G404" s="86">
        <f t="shared" si="51"/>
        <v>76</v>
      </c>
      <c r="I404" s="86">
        <f>COUNTIFS(I.1!$L$6:$L$446,I.2!B404)</f>
        <v>0</v>
      </c>
      <c r="J404" s="86">
        <f t="shared" si="52"/>
        <v>57</v>
      </c>
      <c r="L404" s="86">
        <f t="shared" si="48"/>
        <v>43</v>
      </c>
      <c r="AA404" s="82">
        <v>43134</v>
      </c>
      <c r="AB404" s="86">
        <f>COUNTIFS(I.1!$AF$6:$AF$446,I.2!AA404)</f>
        <v>0</v>
      </c>
      <c r="AC404" s="86">
        <f t="shared" si="53"/>
        <v>31</v>
      </c>
      <c r="AD404" s="86"/>
      <c r="AE404" s="86">
        <f>COUNTIFS(I.1!$AG$6:$AG$446,I.2!AA404)</f>
        <v>0</v>
      </c>
      <c r="AF404" s="86">
        <f t="shared" si="54"/>
        <v>25</v>
      </c>
      <c r="AG404" s="86"/>
      <c r="AH404" s="86">
        <f>COUNTIFS(I.1!$AH$6:$AH$446,I.2!AA404)</f>
        <v>0</v>
      </c>
      <c r="AI404" s="86">
        <f t="shared" si="55"/>
        <v>7</v>
      </c>
      <c r="AJ404" s="86"/>
      <c r="AK404" s="86">
        <f t="shared" si="49"/>
        <v>24</v>
      </c>
      <c r="AL404" s="113">
        <v>0</v>
      </c>
    </row>
    <row r="405" spans="2:38" x14ac:dyDescent="0.25">
      <c r="B405" s="82">
        <v>43135</v>
      </c>
      <c r="C405" s="86">
        <f>COUNTIFS(I.1!$J$6:$J$446,I.2!B405)</f>
        <v>0</v>
      </c>
      <c r="D405" s="86">
        <f t="shared" si="50"/>
        <v>100</v>
      </c>
      <c r="F405" s="86">
        <f>COUNTIFS(I.1!$K$6:$K$446,I.2!B405)</f>
        <v>0</v>
      </c>
      <c r="G405" s="86">
        <f t="shared" si="51"/>
        <v>76</v>
      </c>
      <c r="I405" s="86">
        <f>COUNTIFS(I.1!$L$6:$L$446,I.2!B405)</f>
        <v>0</v>
      </c>
      <c r="J405" s="86">
        <f t="shared" si="52"/>
        <v>57</v>
      </c>
      <c r="L405" s="86">
        <f t="shared" si="48"/>
        <v>43</v>
      </c>
      <c r="AA405" s="82">
        <v>43135</v>
      </c>
      <c r="AB405" s="86">
        <f>COUNTIFS(I.1!$AF$6:$AF$446,I.2!AA405)</f>
        <v>0</v>
      </c>
      <c r="AC405" s="86">
        <f t="shared" si="53"/>
        <v>31</v>
      </c>
      <c r="AD405" s="86"/>
      <c r="AE405" s="86">
        <f>COUNTIFS(I.1!$AG$6:$AG$446,I.2!AA405)</f>
        <v>0</v>
      </c>
      <c r="AF405" s="86">
        <f t="shared" si="54"/>
        <v>25</v>
      </c>
      <c r="AG405" s="86"/>
      <c r="AH405" s="86">
        <f>COUNTIFS(I.1!$AH$6:$AH$446,I.2!AA405)</f>
        <v>0</v>
      </c>
      <c r="AI405" s="86">
        <f t="shared" si="55"/>
        <v>7</v>
      </c>
      <c r="AJ405" s="86"/>
      <c r="AK405" s="86">
        <f t="shared" si="49"/>
        <v>24</v>
      </c>
      <c r="AL405" s="113">
        <v>0</v>
      </c>
    </row>
    <row r="406" spans="2:38" x14ac:dyDescent="0.25">
      <c r="B406" s="82">
        <v>43136</v>
      </c>
      <c r="C406" s="86">
        <f>COUNTIFS(I.1!$J$6:$J$446,I.2!B406)</f>
        <v>58</v>
      </c>
      <c r="D406" s="86">
        <f t="shared" si="50"/>
        <v>158</v>
      </c>
      <c r="F406" s="86">
        <f>COUNTIFS(I.1!$K$6:$K$446,I.2!B406)</f>
        <v>0</v>
      </c>
      <c r="G406" s="86">
        <f t="shared" si="51"/>
        <v>76</v>
      </c>
      <c r="I406" s="86">
        <f>COUNTIFS(I.1!$L$6:$L$446,I.2!B406)</f>
        <v>0</v>
      </c>
      <c r="J406" s="86">
        <f t="shared" si="52"/>
        <v>57</v>
      </c>
      <c r="L406" s="86">
        <f t="shared" si="48"/>
        <v>101</v>
      </c>
      <c r="AA406" s="82">
        <v>43136</v>
      </c>
      <c r="AB406" s="86">
        <f>COUNTIFS(I.1!$AF$6:$AF$446,I.2!AA406)</f>
        <v>0</v>
      </c>
      <c r="AC406" s="86">
        <f t="shared" si="53"/>
        <v>31</v>
      </c>
      <c r="AD406" s="86"/>
      <c r="AE406" s="86">
        <f>COUNTIFS(I.1!$AG$6:$AG$446,I.2!AA406)</f>
        <v>0</v>
      </c>
      <c r="AF406" s="86">
        <f t="shared" si="54"/>
        <v>25</v>
      </c>
      <c r="AG406" s="86"/>
      <c r="AH406" s="86">
        <f>COUNTIFS(I.1!$AH$6:$AH$446,I.2!AA406)</f>
        <v>0</v>
      </c>
      <c r="AI406" s="86">
        <f t="shared" si="55"/>
        <v>7</v>
      </c>
      <c r="AJ406" s="86"/>
      <c r="AK406" s="86">
        <f t="shared" si="49"/>
        <v>24</v>
      </c>
      <c r="AL406" s="113">
        <v>0</v>
      </c>
    </row>
    <row r="407" spans="2:38" x14ac:dyDescent="0.25">
      <c r="B407" s="82">
        <v>43137</v>
      </c>
      <c r="C407" s="86">
        <f>COUNTIFS(I.1!$J$6:$J$446,I.2!B407)</f>
        <v>1</v>
      </c>
      <c r="D407" s="86">
        <f t="shared" si="50"/>
        <v>159</v>
      </c>
      <c r="F407" s="86">
        <f>COUNTIFS(I.1!$K$6:$K$446,I.2!B407)</f>
        <v>0</v>
      </c>
      <c r="G407" s="86">
        <f t="shared" si="51"/>
        <v>76</v>
      </c>
      <c r="I407" s="86">
        <f>COUNTIFS(I.1!$L$6:$L$446,I.2!B407)</f>
        <v>0</v>
      </c>
      <c r="J407" s="86">
        <f t="shared" si="52"/>
        <v>57</v>
      </c>
      <c r="L407" s="86">
        <f t="shared" si="48"/>
        <v>102</v>
      </c>
      <c r="AA407" s="82">
        <v>43137</v>
      </c>
      <c r="AB407" s="86">
        <f>COUNTIFS(I.1!$AF$6:$AF$446,I.2!AA407)</f>
        <v>0</v>
      </c>
      <c r="AC407" s="86">
        <f t="shared" si="53"/>
        <v>31</v>
      </c>
      <c r="AD407" s="86"/>
      <c r="AE407" s="86">
        <f>COUNTIFS(I.1!$AG$6:$AG$446,I.2!AA407)</f>
        <v>0</v>
      </c>
      <c r="AF407" s="86">
        <f t="shared" si="54"/>
        <v>25</v>
      </c>
      <c r="AG407" s="86"/>
      <c r="AH407" s="86">
        <f>COUNTIFS(I.1!$AH$6:$AH$446,I.2!AA407)</f>
        <v>0</v>
      </c>
      <c r="AI407" s="86">
        <f t="shared" si="55"/>
        <v>7</v>
      </c>
      <c r="AJ407" s="86"/>
      <c r="AK407" s="86">
        <f t="shared" si="49"/>
        <v>24</v>
      </c>
      <c r="AL407" s="113">
        <v>0</v>
      </c>
    </row>
    <row r="408" spans="2:38" x14ac:dyDescent="0.25">
      <c r="B408" s="82">
        <v>43138</v>
      </c>
      <c r="C408" s="86">
        <f>COUNTIFS(I.1!$J$6:$J$446,I.2!B408)</f>
        <v>15</v>
      </c>
      <c r="D408" s="86">
        <f t="shared" si="50"/>
        <v>174</v>
      </c>
      <c r="F408" s="86">
        <f>COUNTIFS(I.1!$K$6:$K$446,I.2!B408)</f>
        <v>0</v>
      </c>
      <c r="G408" s="86">
        <f t="shared" si="51"/>
        <v>76</v>
      </c>
      <c r="I408" s="86">
        <f>COUNTIFS(I.1!$L$6:$L$446,I.2!B408)</f>
        <v>0</v>
      </c>
      <c r="J408" s="86">
        <f t="shared" si="52"/>
        <v>57</v>
      </c>
      <c r="L408" s="86">
        <f t="shared" si="48"/>
        <v>117</v>
      </c>
      <c r="AA408" s="82">
        <v>43138</v>
      </c>
      <c r="AB408" s="86">
        <f>COUNTIFS(I.1!$AF$6:$AF$446,I.2!AA408)</f>
        <v>0</v>
      </c>
      <c r="AC408" s="86">
        <f t="shared" si="53"/>
        <v>31</v>
      </c>
      <c r="AD408" s="86"/>
      <c r="AE408" s="86">
        <f>COUNTIFS(I.1!$AG$6:$AG$446,I.2!AA408)</f>
        <v>0</v>
      </c>
      <c r="AF408" s="86">
        <f t="shared" si="54"/>
        <v>25</v>
      </c>
      <c r="AG408" s="86"/>
      <c r="AH408" s="86">
        <f>COUNTIFS(I.1!$AH$6:$AH$446,I.2!AA408)</f>
        <v>0</v>
      </c>
      <c r="AI408" s="86">
        <f t="shared" si="55"/>
        <v>7</v>
      </c>
      <c r="AJ408" s="86"/>
      <c r="AK408" s="86">
        <f t="shared" si="49"/>
        <v>24</v>
      </c>
      <c r="AL408" s="113">
        <v>0</v>
      </c>
    </row>
    <row r="409" spans="2:38" x14ac:dyDescent="0.25">
      <c r="B409" s="82">
        <v>43139</v>
      </c>
      <c r="C409" s="86">
        <f>COUNTIFS(I.1!$J$6:$J$446,I.2!B409)</f>
        <v>0</v>
      </c>
      <c r="D409" s="86">
        <f t="shared" si="50"/>
        <v>174</v>
      </c>
      <c r="F409" s="86">
        <f>COUNTIFS(I.1!$K$6:$K$446,I.2!B409)</f>
        <v>0</v>
      </c>
      <c r="G409" s="86">
        <f t="shared" si="51"/>
        <v>76</v>
      </c>
      <c r="I409" s="86">
        <f>COUNTIFS(I.1!$L$6:$L$446,I.2!B409)</f>
        <v>0</v>
      </c>
      <c r="J409" s="86">
        <f t="shared" si="52"/>
        <v>57</v>
      </c>
      <c r="L409" s="86">
        <f t="shared" si="48"/>
        <v>117</v>
      </c>
      <c r="AA409" s="82">
        <v>43139</v>
      </c>
      <c r="AB409" s="86">
        <f>COUNTIFS(I.1!$AF$6:$AF$446,I.2!AA409)</f>
        <v>0</v>
      </c>
      <c r="AC409" s="86">
        <f t="shared" si="53"/>
        <v>31</v>
      </c>
      <c r="AD409" s="86"/>
      <c r="AE409" s="86">
        <f>COUNTIFS(I.1!$AG$6:$AG$446,I.2!AA409)</f>
        <v>0</v>
      </c>
      <c r="AF409" s="86">
        <f t="shared" si="54"/>
        <v>25</v>
      </c>
      <c r="AG409" s="86"/>
      <c r="AH409" s="86">
        <f>COUNTIFS(I.1!$AH$6:$AH$446,I.2!AA409)</f>
        <v>0</v>
      </c>
      <c r="AI409" s="86">
        <f t="shared" si="55"/>
        <v>7</v>
      </c>
      <c r="AJ409" s="86"/>
      <c r="AK409" s="86">
        <f t="shared" si="49"/>
        <v>24</v>
      </c>
      <c r="AL409" s="113">
        <v>0</v>
      </c>
    </row>
    <row r="410" spans="2:38" x14ac:dyDescent="0.25">
      <c r="B410" s="82">
        <v>43140</v>
      </c>
      <c r="C410" s="86">
        <f>COUNTIFS(I.1!$J$6:$J$446,I.2!B410)</f>
        <v>0</v>
      </c>
      <c r="D410" s="86">
        <f t="shared" si="50"/>
        <v>174</v>
      </c>
      <c r="F410" s="86">
        <f>COUNTIFS(I.1!$K$6:$K$446,I.2!B410)</f>
        <v>0</v>
      </c>
      <c r="G410" s="86">
        <f t="shared" si="51"/>
        <v>76</v>
      </c>
      <c r="I410" s="86">
        <f>COUNTIFS(I.1!$L$6:$L$446,I.2!B410)</f>
        <v>0</v>
      </c>
      <c r="J410" s="86">
        <f t="shared" si="52"/>
        <v>57</v>
      </c>
      <c r="L410" s="86">
        <f t="shared" si="48"/>
        <v>117</v>
      </c>
      <c r="AA410" s="82">
        <v>43140</v>
      </c>
      <c r="AB410" s="86">
        <f>COUNTIFS(I.1!$AF$6:$AF$446,I.2!AA410)</f>
        <v>0</v>
      </c>
      <c r="AC410" s="86">
        <f t="shared" si="53"/>
        <v>31</v>
      </c>
      <c r="AD410" s="86"/>
      <c r="AE410" s="86">
        <f>COUNTIFS(I.1!$AG$6:$AG$446,I.2!AA410)</f>
        <v>0</v>
      </c>
      <c r="AF410" s="86">
        <f t="shared" si="54"/>
        <v>25</v>
      </c>
      <c r="AG410" s="86"/>
      <c r="AH410" s="86">
        <f>COUNTIFS(I.1!$AH$6:$AH$446,I.2!AA410)</f>
        <v>0</v>
      </c>
      <c r="AI410" s="86">
        <f t="shared" si="55"/>
        <v>7</v>
      </c>
      <c r="AJ410" s="86"/>
      <c r="AK410" s="86">
        <f t="shared" si="49"/>
        <v>24</v>
      </c>
      <c r="AL410" s="113">
        <v>0</v>
      </c>
    </row>
    <row r="411" spans="2:38" x14ac:dyDescent="0.25">
      <c r="B411" s="82">
        <v>43141</v>
      </c>
      <c r="C411" s="86">
        <f>COUNTIFS(I.1!$J$6:$J$446,I.2!B411)</f>
        <v>0</v>
      </c>
      <c r="D411" s="86">
        <f t="shared" si="50"/>
        <v>174</v>
      </c>
      <c r="F411" s="86">
        <f>COUNTIFS(I.1!$K$6:$K$446,I.2!B411)</f>
        <v>0</v>
      </c>
      <c r="G411" s="86">
        <f t="shared" si="51"/>
        <v>76</v>
      </c>
      <c r="I411" s="86">
        <f>COUNTIFS(I.1!$L$6:$L$446,I.2!B411)</f>
        <v>0</v>
      </c>
      <c r="J411" s="86">
        <f t="shared" si="52"/>
        <v>57</v>
      </c>
      <c r="L411" s="86">
        <f t="shared" si="48"/>
        <v>117</v>
      </c>
      <c r="AA411" s="82">
        <v>43141</v>
      </c>
      <c r="AB411" s="86">
        <f>COUNTIFS(I.1!$AF$6:$AF$446,I.2!AA411)</f>
        <v>0</v>
      </c>
      <c r="AC411" s="86">
        <f t="shared" si="53"/>
        <v>31</v>
      </c>
      <c r="AD411" s="86"/>
      <c r="AE411" s="86">
        <f>COUNTIFS(I.1!$AG$6:$AG$446,I.2!AA411)</f>
        <v>0</v>
      </c>
      <c r="AF411" s="86">
        <f t="shared" si="54"/>
        <v>25</v>
      </c>
      <c r="AG411" s="86"/>
      <c r="AH411" s="86">
        <f>COUNTIFS(I.1!$AH$6:$AH$446,I.2!AA411)</f>
        <v>0</v>
      </c>
      <c r="AI411" s="86">
        <f t="shared" si="55"/>
        <v>7</v>
      </c>
      <c r="AJ411" s="86"/>
      <c r="AK411" s="86">
        <f t="shared" si="49"/>
        <v>24</v>
      </c>
      <c r="AL411" s="113">
        <v>0</v>
      </c>
    </row>
    <row r="412" spans="2:38" x14ac:dyDescent="0.25">
      <c r="B412" s="82">
        <v>43142</v>
      </c>
      <c r="C412" s="86">
        <f>COUNTIFS(I.1!$J$6:$J$446,I.2!B412)</f>
        <v>0</v>
      </c>
      <c r="D412" s="86">
        <f t="shared" si="50"/>
        <v>174</v>
      </c>
      <c r="F412" s="86">
        <f>COUNTIFS(I.1!$K$6:$K$446,I.2!B412)</f>
        <v>0</v>
      </c>
      <c r="G412" s="86">
        <f t="shared" si="51"/>
        <v>76</v>
      </c>
      <c r="I412" s="86">
        <f>COUNTIFS(I.1!$L$6:$L$446,I.2!B412)</f>
        <v>0</v>
      </c>
      <c r="J412" s="86">
        <f t="shared" si="52"/>
        <v>57</v>
      </c>
      <c r="L412" s="86">
        <f t="shared" si="48"/>
        <v>117</v>
      </c>
      <c r="AA412" s="82">
        <v>43142</v>
      </c>
      <c r="AB412" s="86">
        <f>COUNTIFS(I.1!$AF$6:$AF$446,I.2!AA412)</f>
        <v>0</v>
      </c>
      <c r="AC412" s="86">
        <f t="shared" si="53"/>
        <v>31</v>
      </c>
      <c r="AD412" s="86"/>
      <c r="AE412" s="86">
        <f>COUNTIFS(I.1!$AG$6:$AG$446,I.2!AA412)</f>
        <v>0</v>
      </c>
      <c r="AF412" s="86">
        <f t="shared" si="54"/>
        <v>25</v>
      </c>
      <c r="AG412" s="86"/>
      <c r="AH412" s="86">
        <f>COUNTIFS(I.1!$AH$6:$AH$446,I.2!AA412)</f>
        <v>0</v>
      </c>
      <c r="AI412" s="86">
        <f t="shared" si="55"/>
        <v>7</v>
      </c>
      <c r="AJ412" s="86"/>
      <c r="AK412" s="86">
        <f t="shared" si="49"/>
        <v>24</v>
      </c>
      <c r="AL412" s="113">
        <v>0</v>
      </c>
    </row>
    <row r="413" spans="2:38" x14ac:dyDescent="0.25">
      <c r="B413" s="82">
        <v>43143</v>
      </c>
      <c r="C413" s="86">
        <f>COUNTIFS(I.1!$J$6:$J$446,I.2!B413)</f>
        <v>0</v>
      </c>
      <c r="D413" s="86">
        <f t="shared" si="50"/>
        <v>174</v>
      </c>
      <c r="F413" s="86">
        <f>COUNTIFS(I.1!$K$6:$K$446,I.2!B413)</f>
        <v>0</v>
      </c>
      <c r="G413" s="86">
        <f t="shared" si="51"/>
        <v>76</v>
      </c>
      <c r="I413" s="86">
        <f>COUNTIFS(I.1!$L$6:$L$446,I.2!B413)</f>
        <v>0</v>
      </c>
      <c r="J413" s="86">
        <f t="shared" si="52"/>
        <v>57</v>
      </c>
      <c r="L413" s="86">
        <f t="shared" si="48"/>
        <v>117</v>
      </c>
      <c r="AA413" s="82">
        <v>43143</v>
      </c>
      <c r="AB413" s="86">
        <f>COUNTIFS(I.1!$AF$6:$AF$446,I.2!AA413)</f>
        <v>0</v>
      </c>
      <c r="AC413" s="86">
        <f t="shared" si="53"/>
        <v>31</v>
      </c>
      <c r="AD413" s="86"/>
      <c r="AE413" s="86">
        <f>COUNTIFS(I.1!$AG$6:$AG$446,I.2!AA413)</f>
        <v>0</v>
      </c>
      <c r="AF413" s="86">
        <f t="shared" si="54"/>
        <v>25</v>
      </c>
      <c r="AG413" s="86"/>
      <c r="AH413" s="86">
        <f>COUNTIFS(I.1!$AH$6:$AH$446,I.2!AA413)</f>
        <v>0</v>
      </c>
      <c r="AI413" s="86">
        <f t="shared" si="55"/>
        <v>7</v>
      </c>
      <c r="AJ413" s="86"/>
      <c r="AK413" s="86">
        <f t="shared" si="49"/>
        <v>24</v>
      </c>
      <c r="AL413" s="113">
        <v>0</v>
      </c>
    </row>
    <row r="414" spans="2:38" x14ac:dyDescent="0.25">
      <c r="B414" s="82">
        <v>43144</v>
      </c>
      <c r="C414" s="86">
        <f>COUNTIFS(I.1!$J$6:$J$446,I.2!B414)</f>
        <v>0</v>
      </c>
      <c r="D414" s="86">
        <f t="shared" si="50"/>
        <v>174</v>
      </c>
      <c r="F414" s="86">
        <f>COUNTIFS(I.1!$K$6:$K$446,I.2!B414)</f>
        <v>1</v>
      </c>
      <c r="G414" s="86">
        <f t="shared" si="51"/>
        <v>77</v>
      </c>
      <c r="I414" s="86">
        <f>COUNTIFS(I.1!$L$6:$L$446,I.2!B414)</f>
        <v>0</v>
      </c>
      <c r="J414" s="86">
        <f t="shared" si="52"/>
        <v>57</v>
      </c>
      <c r="L414" s="86">
        <f t="shared" si="48"/>
        <v>117</v>
      </c>
      <c r="AA414" s="82">
        <v>43144</v>
      </c>
      <c r="AB414" s="86">
        <f>COUNTIFS(I.1!$AF$6:$AF$446,I.2!AA414)</f>
        <v>0</v>
      </c>
      <c r="AC414" s="86">
        <f t="shared" si="53"/>
        <v>31</v>
      </c>
      <c r="AD414" s="86"/>
      <c r="AE414" s="86">
        <f>COUNTIFS(I.1!$AG$6:$AG$446,I.2!AA414)</f>
        <v>0</v>
      </c>
      <c r="AF414" s="86">
        <f t="shared" si="54"/>
        <v>25</v>
      </c>
      <c r="AG414" s="86"/>
      <c r="AH414" s="86">
        <f>COUNTIFS(I.1!$AH$6:$AH$446,I.2!AA414)</f>
        <v>0</v>
      </c>
      <c r="AI414" s="86">
        <f t="shared" si="55"/>
        <v>7</v>
      </c>
      <c r="AJ414" s="86"/>
      <c r="AK414" s="86">
        <f t="shared" si="49"/>
        <v>24</v>
      </c>
      <c r="AL414" s="113">
        <v>0</v>
      </c>
    </row>
    <row r="415" spans="2:38" x14ac:dyDescent="0.25">
      <c r="B415" s="82">
        <v>43145</v>
      </c>
      <c r="C415" s="86">
        <f>COUNTIFS(I.1!$J$6:$J$446,I.2!B415)</f>
        <v>0</v>
      </c>
      <c r="D415" s="86">
        <f t="shared" si="50"/>
        <v>174</v>
      </c>
      <c r="F415" s="86">
        <f>COUNTIFS(I.1!$K$6:$K$446,I.2!B415)</f>
        <v>0</v>
      </c>
      <c r="G415" s="86">
        <f t="shared" si="51"/>
        <v>77</v>
      </c>
      <c r="I415" s="86">
        <f>COUNTIFS(I.1!$L$6:$L$446,I.2!B415)</f>
        <v>0</v>
      </c>
      <c r="J415" s="86">
        <f t="shared" si="52"/>
        <v>57</v>
      </c>
      <c r="L415" s="86">
        <f t="shared" si="48"/>
        <v>117</v>
      </c>
      <c r="AA415" s="82">
        <v>43145</v>
      </c>
      <c r="AB415" s="86">
        <f>COUNTIFS(I.1!$AF$6:$AF$446,I.2!AA415)</f>
        <v>0</v>
      </c>
      <c r="AC415" s="86">
        <f t="shared" si="53"/>
        <v>31</v>
      </c>
      <c r="AD415" s="86"/>
      <c r="AE415" s="86">
        <f>COUNTIFS(I.1!$AG$6:$AG$446,I.2!AA415)</f>
        <v>0</v>
      </c>
      <c r="AF415" s="86">
        <f t="shared" si="54"/>
        <v>25</v>
      </c>
      <c r="AG415" s="86"/>
      <c r="AH415" s="86">
        <f>COUNTIFS(I.1!$AH$6:$AH$446,I.2!AA415)</f>
        <v>0</v>
      </c>
      <c r="AI415" s="86">
        <f t="shared" si="55"/>
        <v>7</v>
      </c>
      <c r="AJ415" s="86"/>
      <c r="AK415" s="86">
        <f t="shared" si="49"/>
        <v>24</v>
      </c>
      <c r="AL415" s="113">
        <v>0</v>
      </c>
    </row>
    <row r="416" spans="2:38" x14ac:dyDescent="0.25">
      <c r="B416" s="82">
        <v>43146</v>
      </c>
      <c r="C416" s="86">
        <f>COUNTIFS(I.1!$J$6:$J$446,I.2!B416)</f>
        <v>0</v>
      </c>
      <c r="D416" s="86">
        <f t="shared" si="50"/>
        <v>174</v>
      </c>
      <c r="F416" s="86">
        <f>COUNTIFS(I.1!$K$6:$K$446,I.2!B416)</f>
        <v>0</v>
      </c>
      <c r="G416" s="86">
        <f t="shared" si="51"/>
        <v>77</v>
      </c>
      <c r="I416" s="86">
        <f>COUNTIFS(I.1!$L$6:$L$446,I.2!B416)</f>
        <v>0</v>
      </c>
      <c r="J416" s="86">
        <f t="shared" si="52"/>
        <v>57</v>
      </c>
      <c r="L416" s="86">
        <f t="shared" si="48"/>
        <v>117</v>
      </c>
      <c r="AA416" s="82">
        <v>43146</v>
      </c>
      <c r="AB416" s="86">
        <f>COUNTIFS(I.1!$AF$6:$AF$446,I.2!AA416)</f>
        <v>0</v>
      </c>
      <c r="AC416" s="86">
        <f t="shared" si="53"/>
        <v>31</v>
      </c>
      <c r="AD416" s="86"/>
      <c r="AE416" s="86">
        <f>COUNTIFS(I.1!$AG$6:$AG$446,I.2!AA416)</f>
        <v>0</v>
      </c>
      <c r="AF416" s="86">
        <f t="shared" si="54"/>
        <v>25</v>
      </c>
      <c r="AG416" s="86"/>
      <c r="AH416" s="86">
        <f>COUNTIFS(I.1!$AH$6:$AH$446,I.2!AA416)</f>
        <v>0</v>
      </c>
      <c r="AI416" s="86">
        <f t="shared" si="55"/>
        <v>7</v>
      </c>
      <c r="AJ416" s="86"/>
      <c r="AK416" s="86">
        <f t="shared" si="49"/>
        <v>24</v>
      </c>
      <c r="AL416" s="113">
        <v>0</v>
      </c>
    </row>
    <row r="417" spans="2:38" x14ac:dyDescent="0.25">
      <c r="B417" s="82">
        <v>43147</v>
      </c>
      <c r="C417" s="86">
        <f>COUNTIFS(I.1!$J$6:$J$446,I.2!B417)</f>
        <v>2</v>
      </c>
      <c r="D417" s="86">
        <f t="shared" si="50"/>
        <v>176</v>
      </c>
      <c r="F417" s="86">
        <f>COUNTIFS(I.1!$K$6:$K$446,I.2!B417)</f>
        <v>1</v>
      </c>
      <c r="G417" s="86">
        <f t="shared" si="51"/>
        <v>78</v>
      </c>
      <c r="I417" s="86">
        <f>COUNTIFS(I.1!$L$6:$L$446,I.2!B417)</f>
        <v>0</v>
      </c>
      <c r="J417" s="86">
        <f t="shared" si="52"/>
        <v>57</v>
      </c>
      <c r="L417" s="86">
        <f t="shared" si="48"/>
        <v>119</v>
      </c>
      <c r="AA417" s="82">
        <v>43147</v>
      </c>
      <c r="AB417" s="86">
        <f>COUNTIFS(I.1!$AF$6:$AF$446,I.2!AA417)</f>
        <v>2</v>
      </c>
      <c r="AC417" s="86">
        <f t="shared" si="53"/>
        <v>33</v>
      </c>
      <c r="AD417" s="86"/>
      <c r="AE417" s="86">
        <f>COUNTIFS(I.1!$AG$6:$AG$446,I.2!AA417)</f>
        <v>1</v>
      </c>
      <c r="AF417" s="86">
        <f t="shared" si="54"/>
        <v>26</v>
      </c>
      <c r="AG417" s="86"/>
      <c r="AH417" s="86">
        <f>COUNTIFS(I.1!$AH$6:$AH$446,I.2!AA417)</f>
        <v>0</v>
      </c>
      <c r="AI417" s="86">
        <f t="shared" si="55"/>
        <v>7</v>
      </c>
      <c r="AJ417" s="86"/>
      <c r="AK417" s="86">
        <f t="shared" si="49"/>
        <v>26</v>
      </c>
      <c r="AL417" s="113">
        <v>0</v>
      </c>
    </row>
    <row r="418" spans="2:38" x14ac:dyDescent="0.25">
      <c r="B418" s="82">
        <v>43148</v>
      </c>
      <c r="C418" s="86">
        <f>COUNTIFS(I.1!$J$6:$J$446,I.2!B418)</f>
        <v>0</v>
      </c>
      <c r="D418" s="86">
        <f t="shared" si="50"/>
        <v>176</v>
      </c>
      <c r="F418" s="86">
        <f>COUNTIFS(I.1!$K$6:$K$446,I.2!B418)</f>
        <v>0</v>
      </c>
      <c r="G418" s="86">
        <f t="shared" si="51"/>
        <v>78</v>
      </c>
      <c r="I418" s="86">
        <f>COUNTIFS(I.1!$L$6:$L$446,I.2!B418)</f>
        <v>0</v>
      </c>
      <c r="J418" s="86">
        <f t="shared" si="52"/>
        <v>57</v>
      </c>
      <c r="L418" s="86">
        <f t="shared" si="48"/>
        <v>119</v>
      </c>
      <c r="AA418" s="82">
        <v>43148</v>
      </c>
      <c r="AB418" s="86">
        <f>COUNTIFS(I.1!$AF$6:$AF$446,I.2!AA418)</f>
        <v>0</v>
      </c>
      <c r="AC418" s="86">
        <f t="shared" si="53"/>
        <v>33</v>
      </c>
      <c r="AD418" s="86"/>
      <c r="AE418" s="86">
        <f>COUNTIFS(I.1!$AG$6:$AG$446,I.2!AA418)</f>
        <v>0</v>
      </c>
      <c r="AF418" s="86">
        <f t="shared" si="54"/>
        <v>26</v>
      </c>
      <c r="AG418" s="86"/>
      <c r="AH418" s="86">
        <f>COUNTIFS(I.1!$AH$6:$AH$446,I.2!AA418)</f>
        <v>0</v>
      </c>
      <c r="AI418" s="86">
        <f t="shared" si="55"/>
        <v>7</v>
      </c>
      <c r="AJ418" s="86"/>
      <c r="AK418" s="86">
        <f t="shared" si="49"/>
        <v>26</v>
      </c>
      <c r="AL418" s="113">
        <v>0</v>
      </c>
    </row>
    <row r="419" spans="2:38" x14ac:dyDescent="0.25">
      <c r="B419" s="82">
        <v>43149</v>
      </c>
      <c r="C419" s="86">
        <f>COUNTIFS(I.1!$J$6:$J$446,I.2!B419)</f>
        <v>0</v>
      </c>
      <c r="D419" s="86">
        <f t="shared" si="50"/>
        <v>176</v>
      </c>
      <c r="F419" s="86">
        <f>COUNTIFS(I.1!$K$6:$K$446,I.2!B419)</f>
        <v>0</v>
      </c>
      <c r="G419" s="86">
        <f t="shared" si="51"/>
        <v>78</v>
      </c>
      <c r="I419" s="86">
        <f>COUNTIFS(I.1!$L$6:$L$446,I.2!B419)</f>
        <v>0</v>
      </c>
      <c r="J419" s="86">
        <f t="shared" si="52"/>
        <v>57</v>
      </c>
      <c r="L419" s="86">
        <f t="shared" si="48"/>
        <v>119</v>
      </c>
      <c r="AA419" s="82">
        <v>43149</v>
      </c>
      <c r="AB419" s="86">
        <f>COUNTIFS(I.1!$AF$6:$AF$446,I.2!AA419)</f>
        <v>0</v>
      </c>
      <c r="AC419" s="86">
        <f t="shared" si="53"/>
        <v>33</v>
      </c>
      <c r="AD419" s="86"/>
      <c r="AE419" s="86">
        <f>COUNTIFS(I.1!$AG$6:$AG$446,I.2!AA419)</f>
        <v>0</v>
      </c>
      <c r="AF419" s="86">
        <f t="shared" si="54"/>
        <v>26</v>
      </c>
      <c r="AG419" s="86"/>
      <c r="AH419" s="86">
        <f>COUNTIFS(I.1!$AH$6:$AH$446,I.2!AA419)</f>
        <v>0</v>
      </c>
      <c r="AI419" s="86">
        <f t="shared" si="55"/>
        <v>7</v>
      </c>
      <c r="AJ419" s="86"/>
      <c r="AK419" s="86">
        <f t="shared" si="49"/>
        <v>26</v>
      </c>
      <c r="AL419" s="113">
        <v>0</v>
      </c>
    </row>
    <row r="420" spans="2:38" x14ac:dyDescent="0.25">
      <c r="B420" s="82">
        <v>43150</v>
      </c>
      <c r="C420" s="86">
        <f>COUNTIFS(I.1!$J$6:$J$446,I.2!B420)</f>
        <v>0</v>
      </c>
      <c r="D420" s="86">
        <f t="shared" si="50"/>
        <v>176</v>
      </c>
      <c r="F420" s="86">
        <f>COUNTIFS(I.1!$K$6:$K$446,I.2!B420)</f>
        <v>0</v>
      </c>
      <c r="G420" s="86">
        <f t="shared" si="51"/>
        <v>78</v>
      </c>
      <c r="I420" s="86">
        <f>COUNTIFS(I.1!$L$6:$L$446,I.2!B420)</f>
        <v>0</v>
      </c>
      <c r="J420" s="86">
        <f t="shared" si="52"/>
        <v>57</v>
      </c>
      <c r="L420" s="86">
        <f t="shared" si="48"/>
        <v>119</v>
      </c>
      <c r="AA420" s="82">
        <v>43150</v>
      </c>
      <c r="AB420" s="86">
        <f>COUNTIFS(I.1!$AF$6:$AF$446,I.2!AA420)</f>
        <v>0</v>
      </c>
      <c r="AC420" s="86">
        <f t="shared" si="53"/>
        <v>33</v>
      </c>
      <c r="AD420" s="86"/>
      <c r="AE420" s="86">
        <f>COUNTIFS(I.1!$AG$6:$AG$446,I.2!AA420)</f>
        <v>0</v>
      </c>
      <c r="AF420" s="86">
        <f t="shared" si="54"/>
        <v>26</v>
      </c>
      <c r="AG420" s="86"/>
      <c r="AH420" s="86">
        <f>COUNTIFS(I.1!$AH$6:$AH$446,I.2!AA420)</f>
        <v>0</v>
      </c>
      <c r="AI420" s="86">
        <f t="shared" si="55"/>
        <v>7</v>
      </c>
      <c r="AJ420" s="86"/>
      <c r="AK420" s="86">
        <f t="shared" si="49"/>
        <v>26</v>
      </c>
      <c r="AL420" s="113">
        <v>0</v>
      </c>
    </row>
    <row r="421" spans="2:38" x14ac:dyDescent="0.25">
      <c r="B421" s="82">
        <v>43151</v>
      </c>
      <c r="C421" s="86">
        <f>COUNTIFS(I.1!$J$6:$J$446,I.2!B421)</f>
        <v>0</v>
      </c>
      <c r="D421" s="86">
        <f t="shared" si="50"/>
        <v>176</v>
      </c>
      <c r="F421" s="86">
        <f>COUNTIFS(I.1!$K$6:$K$446,I.2!B421)</f>
        <v>1</v>
      </c>
      <c r="G421" s="86">
        <f t="shared" si="51"/>
        <v>79</v>
      </c>
      <c r="I421" s="86">
        <f>COUNTIFS(I.1!$L$6:$L$446,I.2!B421)</f>
        <v>0</v>
      </c>
      <c r="J421" s="86">
        <f t="shared" si="52"/>
        <v>57</v>
      </c>
      <c r="L421" s="86">
        <f t="shared" si="48"/>
        <v>119</v>
      </c>
      <c r="AA421" s="82">
        <v>43151</v>
      </c>
      <c r="AB421" s="86">
        <f>COUNTIFS(I.1!$AF$6:$AF$446,I.2!AA421)</f>
        <v>0</v>
      </c>
      <c r="AC421" s="86">
        <f t="shared" si="53"/>
        <v>33</v>
      </c>
      <c r="AD421" s="86"/>
      <c r="AE421" s="86">
        <f>COUNTIFS(I.1!$AG$6:$AG$446,I.2!AA421)</f>
        <v>0</v>
      </c>
      <c r="AF421" s="86">
        <f t="shared" si="54"/>
        <v>26</v>
      </c>
      <c r="AG421" s="86"/>
      <c r="AH421" s="86">
        <f>COUNTIFS(I.1!$AH$6:$AH$446,I.2!AA421)</f>
        <v>0</v>
      </c>
      <c r="AI421" s="86">
        <f t="shared" si="55"/>
        <v>7</v>
      </c>
      <c r="AJ421" s="86"/>
      <c r="AK421" s="86">
        <f t="shared" si="49"/>
        <v>26</v>
      </c>
      <c r="AL421" s="113">
        <v>0</v>
      </c>
    </row>
    <row r="422" spans="2:38" x14ac:dyDescent="0.25">
      <c r="B422" s="82">
        <v>43152</v>
      </c>
      <c r="C422" s="86">
        <f>COUNTIFS(I.1!$J$6:$J$446,I.2!B422)</f>
        <v>0</v>
      </c>
      <c r="D422" s="86">
        <f t="shared" si="50"/>
        <v>176</v>
      </c>
      <c r="F422" s="86">
        <f>COUNTIFS(I.1!$K$6:$K$446,I.2!B422)</f>
        <v>1</v>
      </c>
      <c r="G422" s="86">
        <f t="shared" si="51"/>
        <v>80</v>
      </c>
      <c r="I422" s="86">
        <f>COUNTIFS(I.1!$L$6:$L$446,I.2!B422)</f>
        <v>0</v>
      </c>
      <c r="J422" s="86">
        <f t="shared" si="52"/>
        <v>57</v>
      </c>
      <c r="L422" s="86">
        <f t="shared" si="48"/>
        <v>119</v>
      </c>
      <c r="AA422" s="82">
        <v>43152</v>
      </c>
      <c r="AB422" s="86">
        <f>COUNTIFS(I.1!$AF$6:$AF$446,I.2!AA422)</f>
        <v>0</v>
      </c>
      <c r="AC422" s="86">
        <f t="shared" si="53"/>
        <v>33</v>
      </c>
      <c r="AD422" s="86"/>
      <c r="AE422" s="86">
        <f>COUNTIFS(I.1!$AG$6:$AG$446,I.2!AA422)</f>
        <v>0</v>
      </c>
      <c r="AF422" s="86">
        <f t="shared" si="54"/>
        <v>26</v>
      </c>
      <c r="AG422" s="86"/>
      <c r="AH422" s="86">
        <f>COUNTIFS(I.1!$AH$6:$AH$446,I.2!AA422)</f>
        <v>0</v>
      </c>
      <c r="AI422" s="86">
        <f t="shared" si="55"/>
        <v>7</v>
      </c>
      <c r="AJ422" s="86"/>
      <c r="AK422" s="86">
        <f t="shared" si="49"/>
        <v>26</v>
      </c>
      <c r="AL422" s="113">
        <v>0</v>
      </c>
    </row>
    <row r="423" spans="2:38" x14ac:dyDescent="0.25">
      <c r="B423" s="82">
        <v>43153</v>
      </c>
      <c r="C423" s="86">
        <f>COUNTIFS(I.1!$J$6:$J$446,I.2!B423)</f>
        <v>0</v>
      </c>
      <c r="D423" s="86">
        <f t="shared" si="50"/>
        <v>176</v>
      </c>
      <c r="F423" s="86">
        <f>COUNTIFS(I.1!$K$6:$K$446,I.2!B423)</f>
        <v>0</v>
      </c>
      <c r="G423" s="86">
        <f t="shared" si="51"/>
        <v>80</v>
      </c>
      <c r="I423" s="86">
        <f>COUNTIFS(I.1!$L$6:$L$446,I.2!B423)</f>
        <v>0</v>
      </c>
      <c r="J423" s="86">
        <f t="shared" si="52"/>
        <v>57</v>
      </c>
      <c r="L423" s="86">
        <f t="shared" si="48"/>
        <v>119</v>
      </c>
      <c r="AA423" s="82">
        <v>43153</v>
      </c>
      <c r="AB423" s="86">
        <f>COUNTIFS(I.1!$AF$6:$AF$446,I.2!AA423)</f>
        <v>0</v>
      </c>
      <c r="AC423" s="86">
        <f t="shared" si="53"/>
        <v>33</v>
      </c>
      <c r="AD423" s="86"/>
      <c r="AE423" s="86">
        <f>COUNTIFS(I.1!$AG$6:$AG$446,I.2!AA423)</f>
        <v>0</v>
      </c>
      <c r="AF423" s="86">
        <f t="shared" si="54"/>
        <v>26</v>
      </c>
      <c r="AG423" s="86"/>
      <c r="AH423" s="86">
        <f>COUNTIFS(I.1!$AH$6:$AH$446,I.2!AA423)</f>
        <v>0</v>
      </c>
      <c r="AI423" s="86">
        <f t="shared" si="55"/>
        <v>7</v>
      </c>
      <c r="AJ423" s="86"/>
      <c r="AK423" s="86">
        <f t="shared" si="49"/>
        <v>26</v>
      </c>
      <c r="AL423" s="113">
        <v>0</v>
      </c>
    </row>
    <row r="424" spans="2:38" x14ac:dyDescent="0.25">
      <c r="B424" s="82">
        <v>43154</v>
      </c>
      <c r="C424" s="86">
        <f>COUNTIFS(I.1!$J$6:$J$446,I.2!B424)</f>
        <v>1</v>
      </c>
      <c r="D424" s="86">
        <f t="shared" si="50"/>
        <v>177</v>
      </c>
      <c r="F424" s="86">
        <f>COUNTIFS(I.1!$K$6:$K$446,I.2!B424)</f>
        <v>0</v>
      </c>
      <c r="G424" s="86">
        <f t="shared" si="51"/>
        <v>80</v>
      </c>
      <c r="I424" s="86">
        <f>COUNTIFS(I.1!$L$6:$L$446,I.2!B424)</f>
        <v>0</v>
      </c>
      <c r="J424" s="86">
        <f t="shared" si="52"/>
        <v>57</v>
      </c>
      <c r="L424" s="86">
        <f t="shared" si="48"/>
        <v>120</v>
      </c>
      <c r="AA424" s="82">
        <v>43154</v>
      </c>
      <c r="AB424" s="86">
        <f>COUNTIFS(I.1!$AF$6:$AF$446,I.2!AA424)</f>
        <v>1</v>
      </c>
      <c r="AC424" s="86">
        <f t="shared" si="53"/>
        <v>34</v>
      </c>
      <c r="AD424" s="86"/>
      <c r="AE424" s="86">
        <f>COUNTIFS(I.1!$AG$6:$AG$446,I.2!AA424)</f>
        <v>0</v>
      </c>
      <c r="AF424" s="86">
        <f t="shared" si="54"/>
        <v>26</v>
      </c>
      <c r="AG424" s="86"/>
      <c r="AH424" s="86">
        <f>COUNTIFS(I.1!$AH$6:$AH$446,I.2!AA424)</f>
        <v>0</v>
      </c>
      <c r="AI424" s="86">
        <f t="shared" si="55"/>
        <v>7</v>
      </c>
      <c r="AJ424" s="86"/>
      <c r="AK424" s="86">
        <f t="shared" si="49"/>
        <v>27</v>
      </c>
      <c r="AL424" s="113">
        <v>0</v>
      </c>
    </row>
    <row r="425" spans="2:38" x14ac:dyDescent="0.25">
      <c r="B425" s="82">
        <v>43155</v>
      </c>
      <c r="C425" s="86">
        <f>COUNTIFS(I.1!$J$6:$J$446,I.2!B425)</f>
        <v>0</v>
      </c>
      <c r="D425" s="86">
        <f t="shared" si="50"/>
        <v>177</v>
      </c>
      <c r="F425" s="86">
        <f>COUNTIFS(I.1!$K$6:$K$446,I.2!B425)</f>
        <v>0</v>
      </c>
      <c r="G425" s="86">
        <f t="shared" si="51"/>
        <v>80</v>
      </c>
      <c r="I425" s="86">
        <f>COUNTIFS(I.1!$L$6:$L$446,I.2!B425)</f>
        <v>0</v>
      </c>
      <c r="J425" s="86">
        <f t="shared" si="52"/>
        <v>57</v>
      </c>
      <c r="L425" s="86">
        <f t="shared" si="48"/>
        <v>120</v>
      </c>
      <c r="AA425" s="82">
        <v>43155</v>
      </c>
      <c r="AB425" s="86">
        <f>COUNTIFS(I.1!$AF$6:$AF$446,I.2!AA425)</f>
        <v>0</v>
      </c>
      <c r="AC425" s="86">
        <f t="shared" si="53"/>
        <v>34</v>
      </c>
      <c r="AD425" s="86"/>
      <c r="AE425" s="86">
        <f>COUNTIFS(I.1!$AG$6:$AG$446,I.2!AA425)</f>
        <v>0</v>
      </c>
      <c r="AF425" s="86">
        <f t="shared" si="54"/>
        <v>26</v>
      </c>
      <c r="AG425" s="86"/>
      <c r="AH425" s="86">
        <f>COUNTIFS(I.1!$AH$6:$AH$446,I.2!AA425)</f>
        <v>0</v>
      </c>
      <c r="AI425" s="86">
        <f t="shared" si="55"/>
        <v>7</v>
      </c>
      <c r="AJ425" s="86"/>
      <c r="AK425" s="86">
        <f t="shared" si="49"/>
        <v>27</v>
      </c>
      <c r="AL425" s="113">
        <v>0</v>
      </c>
    </row>
    <row r="426" spans="2:38" x14ac:dyDescent="0.25">
      <c r="B426" s="82">
        <v>43156</v>
      </c>
      <c r="C426" s="86">
        <f>COUNTIFS(I.1!$J$6:$J$446,I.2!B426)</f>
        <v>0</v>
      </c>
      <c r="D426" s="86">
        <f t="shared" si="50"/>
        <v>177</v>
      </c>
      <c r="F426" s="86">
        <f>COUNTIFS(I.1!$K$6:$K$446,I.2!B426)</f>
        <v>0</v>
      </c>
      <c r="G426" s="86">
        <f t="shared" si="51"/>
        <v>80</v>
      </c>
      <c r="I426" s="86">
        <f>COUNTIFS(I.1!$L$6:$L$446,I.2!B426)</f>
        <v>0</v>
      </c>
      <c r="J426" s="86">
        <f t="shared" si="52"/>
        <v>57</v>
      </c>
      <c r="L426" s="86">
        <f t="shared" si="48"/>
        <v>120</v>
      </c>
      <c r="AA426" s="82">
        <v>43156</v>
      </c>
      <c r="AB426" s="86">
        <f>COUNTIFS(I.1!$AF$6:$AF$446,I.2!AA426)</f>
        <v>0</v>
      </c>
      <c r="AC426" s="86">
        <f t="shared" si="53"/>
        <v>34</v>
      </c>
      <c r="AD426" s="86"/>
      <c r="AE426" s="86">
        <f>COUNTIFS(I.1!$AG$6:$AG$446,I.2!AA426)</f>
        <v>0</v>
      </c>
      <c r="AF426" s="86">
        <f t="shared" si="54"/>
        <v>26</v>
      </c>
      <c r="AG426" s="86"/>
      <c r="AH426" s="86">
        <f>COUNTIFS(I.1!$AH$6:$AH$446,I.2!AA426)</f>
        <v>0</v>
      </c>
      <c r="AI426" s="86">
        <f t="shared" si="55"/>
        <v>7</v>
      </c>
      <c r="AJ426" s="86"/>
      <c r="AK426" s="86">
        <f t="shared" si="49"/>
        <v>27</v>
      </c>
      <c r="AL426" s="113">
        <v>0</v>
      </c>
    </row>
    <row r="427" spans="2:38" x14ac:dyDescent="0.25">
      <c r="B427" s="82">
        <v>43157</v>
      </c>
      <c r="C427" s="86">
        <f>COUNTIFS(I.1!$J$6:$J$446,I.2!B427)</f>
        <v>0</v>
      </c>
      <c r="D427" s="86">
        <f t="shared" si="50"/>
        <v>177</v>
      </c>
      <c r="F427" s="86">
        <f>COUNTIFS(I.1!$K$6:$K$446,I.2!B427)</f>
        <v>0</v>
      </c>
      <c r="G427" s="86">
        <f t="shared" si="51"/>
        <v>80</v>
      </c>
      <c r="I427" s="86">
        <f>COUNTIFS(I.1!$L$6:$L$446,I.2!B427)</f>
        <v>0</v>
      </c>
      <c r="J427" s="86">
        <f t="shared" si="52"/>
        <v>57</v>
      </c>
      <c r="L427" s="86">
        <f t="shared" si="48"/>
        <v>120</v>
      </c>
      <c r="AA427" s="82">
        <v>43157</v>
      </c>
      <c r="AB427" s="86">
        <f>COUNTIFS(I.1!$AF$6:$AF$446,I.2!AA427)</f>
        <v>0</v>
      </c>
      <c r="AC427" s="86">
        <f t="shared" si="53"/>
        <v>34</v>
      </c>
      <c r="AD427" s="86"/>
      <c r="AE427" s="86">
        <f>COUNTIFS(I.1!$AG$6:$AG$446,I.2!AA427)</f>
        <v>0</v>
      </c>
      <c r="AF427" s="86">
        <f t="shared" si="54"/>
        <v>26</v>
      </c>
      <c r="AG427" s="86"/>
      <c r="AH427" s="86">
        <f>COUNTIFS(I.1!$AH$6:$AH$446,I.2!AA427)</f>
        <v>0</v>
      </c>
      <c r="AI427" s="86">
        <f t="shared" si="55"/>
        <v>7</v>
      </c>
      <c r="AJ427" s="86"/>
      <c r="AK427" s="86">
        <f t="shared" si="49"/>
        <v>27</v>
      </c>
      <c r="AL427" s="113">
        <v>0</v>
      </c>
    </row>
    <row r="428" spans="2:38" x14ac:dyDescent="0.25">
      <c r="B428" s="82">
        <v>43158</v>
      </c>
      <c r="C428" s="86">
        <f>COUNTIFS(I.1!$J$6:$J$446,I.2!B428)</f>
        <v>0</v>
      </c>
      <c r="D428" s="86">
        <f t="shared" si="50"/>
        <v>177</v>
      </c>
      <c r="F428" s="86">
        <f>COUNTIFS(I.1!$K$6:$K$446,I.2!B428)</f>
        <v>0</v>
      </c>
      <c r="G428" s="86">
        <f t="shared" si="51"/>
        <v>80</v>
      </c>
      <c r="I428" s="86">
        <f>COUNTIFS(I.1!$L$6:$L$446,I.2!B428)</f>
        <v>0</v>
      </c>
      <c r="J428" s="86">
        <f t="shared" si="52"/>
        <v>57</v>
      </c>
      <c r="L428" s="86">
        <f t="shared" si="48"/>
        <v>120</v>
      </c>
      <c r="AA428" s="82">
        <v>43158</v>
      </c>
      <c r="AB428" s="86">
        <f>COUNTIFS(I.1!$AF$6:$AF$446,I.2!AA428)</f>
        <v>0</v>
      </c>
      <c r="AC428" s="86">
        <f t="shared" si="53"/>
        <v>34</v>
      </c>
      <c r="AD428" s="86"/>
      <c r="AE428" s="86">
        <f>COUNTIFS(I.1!$AG$6:$AG$446,I.2!AA428)</f>
        <v>0</v>
      </c>
      <c r="AF428" s="86">
        <f t="shared" si="54"/>
        <v>26</v>
      </c>
      <c r="AG428" s="86"/>
      <c r="AH428" s="86">
        <f>COUNTIFS(I.1!$AH$6:$AH$446,I.2!AA428)</f>
        <v>0</v>
      </c>
      <c r="AI428" s="86">
        <f t="shared" si="55"/>
        <v>7</v>
      </c>
      <c r="AJ428" s="86"/>
      <c r="AK428" s="86">
        <f t="shared" si="49"/>
        <v>27</v>
      </c>
      <c r="AL428" s="113">
        <v>0</v>
      </c>
    </row>
    <row r="429" spans="2:38" x14ac:dyDescent="0.25">
      <c r="B429" s="82">
        <v>43159</v>
      </c>
      <c r="C429" s="86">
        <f>COUNTIFS(I.1!$J$6:$J$446,I.2!B429)</f>
        <v>3</v>
      </c>
      <c r="D429" s="86">
        <f t="shared" si="50"/>
        <v>180</v>
      </c>
      <c r="F429" s="86">
        <f>COUNTIFS(I.1!$K$6:$K$446,I.2!B429)</f>
        <v>1</v>
      </c>
      <c r="G429" s="86">
        <f t="shared" si="51"/>
        <v>81</v>
      </c>
      <c r="I429" s="86">
        <f>COUNTIFS(I.1!$L$6:$L$446,I.2!B429)</f>
        <v>0</v>
      </c>
      <c r="J429" s="86">
        <f t="shared" si="52"/>
        <v>57</v>
      </c>
      <c r="L429" s="86">
        <f t="shared" si="48"/>
        <v>123</v>
      </c>
      <c r="AA429" s="82">
        <v>43159</v>
      </c>
      <c r="AB429" s="86">
        <f>COUNTIFS(I.1!$AF$6:$AF$446,I.2!AA429)</f>
        <v>3</v>
      </c>
      <c r="AC429" s="86">
        <f t="shared" si="53"/>
        <v>37</v>
      </c>
      <c r="AD429" s="86"/>
      <c r="AE429" s="86">
        <f>COUNTIFS(I.1!$AG$6:$AG$446,I.2!AA429)</f>
        <v>0</v>
      </c>
      <c r="AF429" s="86">
        <f t="shared" si="54"/>
        <v>26</v>
      </c>
      <c r="AG429" s="86"/>
      <c r="AH429" s="86">
        <f>COUNTIFS(I.1!$AH$6:$AH$446,I.2!AA429)</f>
        <v>0</v>
      </c>
      <c r="AI429" s="86">
        <f t="shared" si="55"/>
        <v>7</v>
      </c>
      <c r="AJ429" s="86"/>
      <c r="AK429" s="86">
        <f t="shared" si="49"/>
        <v>30</v>
      </c>
      <c r="AL429" s="113">
        <v>0</v>
      </c>
    </row>
    <row r="430" spans="2:38" x14ac:dyDescent="0.25">
      <c r="B430" s="82">
        <v>43160</v>
      </c>
      <c r="C430" s="86">
        <f>COUNTIFS(I.1!$J$6:$J$446,I.2!B430)</f>
        <v>2</v>
      </c>
      <c r="D430" s="86">
        <f t="shared" si="50"/>
        <v>182</v>
      </c>
      <c r="F430" s="86">
        <f>COUNTIFS(I.1!$K$6:$K$446,I.2!B430)</f>
        <v>1</v>
      </c>
      <c r="G430" s="86">
        <f t="shared" si="51"/>
        <v>82</v>
      </c>
      <c r="I430" s="86">
        <f>COUNTIFS(I.1!$L$6:$L$446,I.2!B430)</f>
        <v>0</v>
      </c>
      <c r="J430" s="86">
        <f t="shared" si="52"/>
        <v>57</v>
      </c>
      <c r="L430" s="86">
        <f t="shared" si="48"/>
        <v>125</v>
      </c>
      <c r="AA430" s="82">
        <v>43160</v>
      </c>
      <c r="AB430" s="86">
        <f>COUNTIFS(I.1!$AF$6:$AF$446,I.2!AA430)</f>
        <v>2</v>
      </c>
      <c r="AC430" s="86">
        <f t="shared" si="53"/>
        <v>39</v>
      </c>
      <c r="AD430" s="86"/>
      <c r="AE430" s="86">
        <f>COUNTIFS(I.1!$AG$6:$AG$446,I.2!AA430)</f>
        <v>1</v>
      </c>
      <c r="AF430" s="86">
        <f t="shared" si="54"/>
        <v>27</v>
      </c>
      <c r="AG430" s="86"/>
      <c r="AH430" s="86">
        <f>COUNTIFS(I.1!$AH$6:$AH$446,I.2!AA430)</f>
        <v>0</v>
      </c>
      <c r="AI430" s="86">
        <f t="shared" si="55"/>
        <v>7</v>
      </c>
      <c r="AJ430" s="86"/>
      <c r="AK430" s="86">
        <f t="shared" si="49"/>
        <v>32</v>
      </c>
      <c r="AL430" s="113">
        <v>0</v>
      </c>
    </row>
    <row r="431" spans="2:38" x14ac:dyDescent="0.25">
      <c r="B431" s="82">
        <v>43161</v>
      </c>
      <c r="C431" s="86">
        <f>COUNTIFS(I.1!$J$6:$J$446,I.2!B431)</f>
        <v>1</v>
      </c>
      <c r="D431" s="86">
        <f t="shared" si="50"/>
        <v>183</v>
      </c>
      <c r="F431" s="86">
        <f>COUNTIFS(I.1!$K$6:$K$446,I.2!B431)</f>
        <v>0</v>
      </c>
      <c r="G431" s="86">
        <f t="shared" si="51"/>
        <v>82</v>
      </c>
      <c r="I431" s="86">
        <f>COUNTIFS(I.1!$L$6:$L$446,I.2!B431)</f>
        <v>0</v>
      </c>
      <c r="J431" s="86">
        <f t="shared" si="52"/>
        <v>57</v>
      </c>
      <c r="L431" s="86">
        <f t="shared" si="48"/>
        <v>126</v>
      </c>
      <c r="AA431" s="82">
        <v>43161</v>
      </c>
      <c r="AB431" s="86">
        <f>COUNTIFS(I.1!$AF$6:$AF$446,I.2!AA431)</f>
        <v>1</v>
      </c>
      <c r="AC431" s="86">
        <f t="shared" si="53"/>
        <v>40</v>
      </c>
      <c r="AD431" s="86"/>
      <c r="AE431" s="86">
        <f>COUNTIFS(I.1!$AG$6:$AG$446,I.2!AA431)</f>
        <v>0</v>
      </c>
      <c r="AF431" s="86">
        <f t="shared" si="54"/>
        <v>27</v>
      </c>
      <c r="AG431" s="86"/>
      <c r="AH431" s="86">
        <f>COUNTIFS(I.1!$AH$6:$AH$446,I.2!AA431)</f>
        <v>0</v>
      </c>
      <c r="AI431" s="86">
        <f t="shared" si="55"/>
        <v>7</v>
      </c>
      <c r="AJ431" s="86"/>
      <c r="AK431" s="86">
        <f t="shared" si="49"/>
        <v>33</v>
      </c>
      <c r="AL431" s="113">
        <v>0</v>
      </c>
    </row>
    <row r="432" spans="2:38" x14ac:dyDescent="0.25">
      <c r="B432" s="82">
        <v>43162</v>
      </c>
      <c r="C432" s="86">
        <f>COUNTIFS(I.1!$J$6:$J$446,I.2!B432)</f>
        <v>0</v>
      </c>
      <c r="D432" s="86">
        <f t="shared" si="50"/>
        <v>183</v>
      </c>
      <c r="F432" s="86">
        <f>COUNTIFS(I.1!$K$6:$K$446,I.2!B432)</f>
        <v>0</v>
      </c>
      <c r="G432" s="86">
        <f t="shared" si="51"/>
        <v>82</v>
      </c>
      <c r="I432" s="86">
        <f>COUNTIFS(I.1!$L$6:$L$446,I.2!B432)</f>
        <v>0</v>
      </c>
      <c r="J432" s="86">
        <f t="shared" si="52"/>
        <v>57</v>
      </c>
      <c r="L432" s="86">
        <f t="shared" si="48"/>
        <v>126</v>
      </c>
      <c r="AA432" s="82">
        <v>43162</v>
      </c>
      <c r="AB432" s="86">
        <f>COUNTIFS(I.1!$AF$6:$AF$446,I.2!AA432)</f>
        <v>0</v>
      </c>
      <c r="AC432" s="86">
        <f t="shared" si="53"/>
        <v>40</v>
      </c>
      <c r="AD432" s="86"/>
      <c r="AE432" s="86">
        <f>COUNTIFS(I.1!$AG$6:$AG$446,I.2!AA432)</f>
        <v>0</v>
      </c>
      <c r="AF432" s="86">
        <f t="shared" si="54"/>
        <v>27</v>
      </c>
      <c r="AG432" s="86"/>
      <c r="AH432" s="86">
        <f>COUNTIFS(I.1!$AH$6:$AH$446,I.2!AA432)</f>
        <v>0</v>
      </c>
      <c r="AI432" s="86">
        <f t="shared" si="55"/>
        <v>7</v>
      </c>
      <c r="AJ432" s="86"/>
      <c r="AK432" s="86">
        <f t="shared" si="49"/>
        <v>33</v>
      </c>
      <c r="AL432" s="113">
        <v>0</v>
      </c>
    </row>
    <row r="433" spans="2:38" x14ac:dyDescent="0.25">
      <c r="B433" s="82">
        <v>43163</v>
      </c>
      <c r="C433" s="86">
        <f>COUNTIFS(I.1!$J$6:$J$446,I.2!B433)</f>
        <v>0</v>
      </c>
      <c r="D433" s="86">
        <f t="shared" si="50"/>
        <v>183</v>
      </c>
      <c r="F433" s="86">
        <f>COUNTIFS(I.1!$K$6:$K$446,I.2!B433)</f>
        <v>0</v>
      </c>
      <c r="G433" s="86">
        <f t="shared" si="51"/>
        <v>82</v>
      </c>
      <c r="I433" s="86">
        <f>COUNTIFS(I.1!$L$6:$L$446,I.2!B433)</f>
        <v>0</v>
      </c>
      <c r="J433" s="86">
        <f t="shared" si="52"/>
        <v>57</v>
      </c>
      <c r="L433" s="86">
        <f t="shared" si="48"/>
        <v>126</v>
      </c>
      <c r="AA433" s="82">
        <v>43163</v>
      </c>
      <c r="AB433" s="86">
        <f>COUNTIFS(I.1!$AF$6:$AF$446,I.2!AA433)</f>
        <v>0</v>
      </c>
      <c r="AC433" s="86">
        <f t="shared" si="53"/>
        <v>40</v>
      </c>
      <c r="AD433" s="86"/>
      <c r="AE433" s="86">
        <f>COUNTIFS(I.1!$AG$6:$AG$446,I.2!AA433)</f>
        <v>0</v>
      </c>
      <c r="AF433" s="86">
        <f t="shared" si="54"/>
        <v>27</v>
      </c>
      <c r="AG433" s="86"/>
      <c r="AH433" s="86">
        <f>COUNTIFS(I.1!$AH$6:$AH$446,I.2!AA433)</f>
        <v>0</v>
      </c>
      <c r="AI433" s="86">
        <f t="shared" si="55"/>
        <v>7</v>
      </c>
      <c r="AJ433" s="86"/>
      <c r="AK433" s="86">
        <f t="shared" si="49"/>
        <v>33</v>
      </c>
      <c r="AL433" s="113">
        <v>0</v>
      </c>
    </row>
    <row r="434" spans="2:38" x14ac:dyDescent="0.25">
      <c r="B434" s="82">
        <v>43164</v>
      </c>
      <c r="C434" s="86">
        <f>COUNTIFS(I.1!$J$6:$J$446,I.2!B434)</f>
        <v>3</v>
      </c>
      <c r="D434" s="86">
        <f t="shared" si="50"/>
        <v>186</v>
      </c>
      <c r="F434" s="86">
        <f>COUNTIFS(I.1!$K$6:$K$446,I.2!B434)</f>
        <v>1</v>
      </c>
      <c r="G434" s="86">
        <f t="shared" si="51"/>
        <v>83</v>
      </c>
      <c r="I434" s="86">
        <f>COUNTIFS(I.1!$L$6:$L$446,I.2!B434)</f>
        <v>0</v>
      </c>
      <c r="J434" s="86">
        <f t="shared" si="52"/>
        <v>57</v>
      </c>
      <c r="L434" s="86">
        <f t="shared" si="48"/>
        <v>129</v>
      </c>
      <c r="AA434" s="82">
        <v>43164</v>
      </c>
      <c r="AB434" s="86">
        <f>COUNTIFS(I.1!$AF$6:$AF$446,I.2!AA434)</f>
        <v>3</v>
      </c>
      <c r="AC434" s="86">
        <f t="shared" si="53"/>
        <v>43</v>
      </c>
      <c r="AD434" s="86"/>
      <c r="AE434" s="86">
        <f>COUNTIFS(I.1!$AG$6:$AG$446,I.2!AA434)</f>
        <v>0</v>
      </c>
      <c r="AF434" s="86">
        <f t="shared" si="54"/>
        <v>27</v>
      </c>
      <c r="AG434" s="86"/>
      <c r="AH434" s="86">
        <f>COUNTIFS(I.1!$AH$6:$AH$446,I.2!AA434)</f>
        <v>0</v>
      </c>
      <c r="AI434" s="86">
        <f t="shared" si="55"/>
        <v>7</v>
      </c>
      <c r="AJ434" s="86"/>
      <c r="AK434" s="86">
        <f t="shared" si="49"/>
        <v>36</v>
      </c>
      <c r="AL434" s="113">
        <v>0</v>
      </c>
    </row>
    <row r="435" spans="2:38" x14ac:dyDescent="0.25">
      <c r="B435" s="82">
        <v>43165</v>
      </c>
      <c r="C435" s="86">
        <f>COUNTIFS(I.1!$J$6:$J$446,I.2!B435)</f>
        <v>6</v>
      </c>
      <c r="D435" s="86">
        <f t="shared" si="50"/>
        <v>192</v>
      </c>
      <c r="F435" s="86">
        <f>COUNTIFS(I.1!$K$6:$K$446,I.2!B435)</f>
        <v>4</v>
      </c>
      <c r="G435" s="86">
        <f t="shared" si="51"/>
        <v>87</v>
      </c>
      <c r="I435" s="86">
        <f>COUNTIFS(I.1!$L$6:$L$446,I.2!B435)</f>
        <v>0</v>
      </c>
      <c r="J435" s="86">
        <f t="shared" si="52"/>
        <v>57</v>
      </c>
      <c r="L435" s="86">
        <f t="shared" si="48"/>
        <v>135</v>
      </c>
      <c r="AA435" s="82">
        <v>43165</v>
      </c>
      <c r="AB435" s="86">
        <f>COUNTIFS(I.1!$AF$6:$AF$446,I.2!AA435)</f>
        <v>6</v>
      </c>
      <c r="AC435" s="86">
        <f t="shared" si="53"/>
        <v>49</v>
      </c>
      <c r="AD435" s="86"/>
      <c r="AE435" s="86">
        <f>COUNTIFS(I.1!$AG$6:$AG$446,I.2!AA435)</f>
        <v>0</v>
      </c>
      <c r="AF435" s="86">
        <f t="shared" si="54"/>
        <v>27</v>
      </c>
      <c r="AG435" s="86"/>
      <c r="AH435" s="86">
        <f>COUNTIFS(I.1!$AH$6:$AH$446,I.2!AA435)</f>
        <v>0</v>
      </c>
      <c r="AI435" s="86">
        <f t="shared" si="55"/>
        <v>7</v>
      </c>
      <c r="AJ435" s="86"/>
      <c r="AK435" s="86">
        <f t="shared" si="49"/>
        <v>42</v>
      </c>
      <c r="AL435" s="113">
        <v>0</v>
      </c>
    </row>
    <row r="436" spans="2:38" x14ac:dyDescent="0.25">
      <c r="B436" s="82">
        <v>43166</v>
      </c>
      <c r="C436" s="86">
        <f>COUNTIFS(I.1!$J$6:$J$446,I.2!B436)</f>
        <v>1</v>
      </c>
      <c r="D436" s="86">
        <f t="shared" si="50"/>
        <v>193</v>
      </c>
      <c r="F436" s="86">
        <f>COUNTIFS(I.1!$K$6:$K$446,I.2!B436)</f>
        <v>2</v>
      </c>
      <c r="G436" s="86">
        <f t="shared" si="51"/>
        <v>89</v>
      </c>
      <c r="I436" s="86">
        <f>COUNTIFS(I.1!$L$6:$L$446,I.2!B436)</f>
        <v>0</v>
      </c>
      <c r="J436" s="86">
        <f t="shared" si="52"/>
        <v>57</v>
      </c>
      <c r="L436" s="86">
        <f t="shared" si="48"/>
        <v>136</v>
      </c>
      <c r="AA436" s="82">
        <v>43166</v>
      </c>
      <c r="AB436" s="86">
        <f>COUNTIFS(I.1!$AF$6:$AF$446,I.2!AA436)</f>
        <v>1</v>
      </c>
      <c r="AC436" s="86">
        <f t="shared" si="53"/>
        <v>50</v>
      </c>
      <c r="AD436" s="86"/>
      <c r="AE436" s="86">
        <f>COUNTIFS(I.1!$AG$6:$AG$446,I.2!AA436)</f>
        <v>0</v>
      </c>
      <c r="AF436" s="86">
        <f t="shared" si="54"/>
        <v>27</v>
      </c>
      <c r="AG436" s="86"/>
      <c r="AH436" s="86">
        <f>COUNTIFS(I.1!$AH$6:$AH$446,I.2!AA436)</f>
        <v>0</v>
      </c>
      <c r="AI436" s="86">
        <f t="shared" si="55"/>
        <v>7</v>
      </c>
      <c r="AJ436" s="86"/>
      <c r="AK436" s="86">
        <f t="shared" si="49"/>
        <v>43</v>
      </c>
      <c r="AL436" s="113">
        <v>0</v>
      </c>
    </row>
    <row r="437" spans="2:38" x14ac:dyDescent="0.25">
      <c r="B437" s="82">
        <v>43167</v>
      </c>
      <c r="C437" s="86">
        <f>COUNTIFS(I.1!$J$6:$J$446,I.2!B437)</f>
        <v>0</v>
      </c>
      <c r="D437" s="86">
        <f t="shared" si="50"/>
        <v>193</v>
      </c>
      <c r="F437" s="86">
        <f>COUNTIFS(I.1!$K$6:$K$446,I.2!B437)</f>
        <v>2</v>
      </c>
      <c r="G437" s="86">
        <f t="shared" si="51"/>
        <v>91</v>
      </c>
      <c r="I437" s="86">
        <f>COUNTIFS(I.1!$L$6:$L$446,I.2!B437)</f>
        <v>0</v>
      </c>
      <c r="J437" s="86">
        <f t="shared" si="52"/>
        <v>57</v>
      </c>
      <c r="L437" s="86">
        <f t="shared" si="48"/>
        <v>136</v>
      </c>
      <c r="AA437" s="82">
        <v>43167</v>
      </c>
      <c r="AB437" s="86">
        <f>COUNTIFS(I.1!$AF$6:$AF$446,I.2!AA437)</f>
        <v>0</v>
      </c>
      <c r="AC437" s="86">
        <f t="shared" si="53"/>
        <v>50</v>
      </c>
      <c r="AD437" s="86"/>
      <c r="AE437" s="86">
        <f>COUNTIFS(I.1!$AG$6:$AG$446,I.2!AA437)</f>
        <v>0</v>
      </c>
      <c r="AF437" s="86">
        <f t="shared" si="54"/>
        <v>27</v>
      </c>
      <c r="AG437" s="86"/>
      <c r="AH437" s="86">
        <f>COUNTIFS(I.1!$AH$6:$AH$446,I.2!AA437)</f>
        <v>0</v>
      </c>
      <c r="AI437" s="86">
        <f t="shared" si="55"/>
        <v>7</v>
      </c>
      <c r="AJ437" s="86"/>
      <c r="AK437" s="86">
        <f t="shared" si="49"/>
        <v>43</v>
      </c>
      <c r="AL437" s="113">
        <v>0</v>
      </c>
    </row>
    <row r="438" spans="2:38" x14ac:dyDescent="0.25">
      <c r="B438" s="82">
        <v>43168</v>
      </c>
      <c r="C438" s="86">
        <f>COUNTIFS(I.1!$J$6:$J$446,I.2!B438)</f>
        <v>2</v>
      </c>
      <c r="D438" s="86">
        <f t="shared" si="50"/>
        <v>195</v>
      </c>
      <c r="F438" s="86">
        <f>COUNTIFS(I.1!$K$6:$K$446,I.2!B438)</f>
        <v>0</v>
      </c>
      <c r="G438" s="86">
        <f t="shared" si="51"/>
        <v>91</v>
      </c>
      <c r="I438" s="86">
        <f>COUNTIFS(I.1!$L$6:$L$446,I.2!B438)</f>
        <v>0</v>
      </c>
      <c r="J438" s="86">
        <f t="shared" si="52"/>
        <v>57</v>
      </c>
      <c r="L438" s="86">
        <f t="shared" si="48"/>
        <v>138</v>
      </c>
      <c r="AA438" s="82">
        <v>43168</v>
      </c>
      <c r="AB438" s="86">
        <f>COUNTIFS(I.1!$AF$6:$AF$446,I.2!AA438)</f>
        <v>2</v>
      </c>
      <c r="AC438" s="86">
        <f t="shared" si="53"/>
        <v>52</v>
      </c>
      <c r="AD438" s="86"/>
      <c r="AE438" s="86">
        <f>COUNTIFS(I.1!$AG$6:$AG$446,I.2!AA438)</f>
        <v>0</v>
      </c>
      <c r="AF438" s="86">
        <f t="shared" si="54"/>
        <v>27</v>
      </c>
      <c r="AG438" s="86"/>
      <c r="AH438" s="86">
        <f>COUNTIFS(I.1!$AH$6:$AH$446,I.2!AA438)</f>
        <v>0</v>
      </c>
      <c r="AI438" s="86">
        <f t="shared" si="55"/>
        <v>7</v>
      </c>
      <c r="AJ438" s="86"/>
      <c r="AK438" s="86">
        <f t="shared" si="49"/>
        <v>45</v>
      </c>
      <c r="AL438" s="113">
        <v>0</v>
      </c>
    </row>
    <row r="439" spans="2:38" x14ac:dyDescent="0.25">
      <c r="B439" s="82">
        <v>43169</v>
      </c>
      <c r="C439" s="86">
        <f>COUNTIFS(I.1!$J$6:$J$446,I.2!B439)</f>
        <v>0</v>
      </c>
      <c r="D439" s="86">
        <f t="shared" si="50"/>
        <v>195</v>
      </c>
      <c r="F439" s="86">
        <f>COUNTIFS(I.1!$K$6:$K$446,I.2!B439)</f>
        <v>0</v>
      </c>
      <c r="G439" s="86">
        <f t="shared" si="51"/>
        <v>91</v>
      </c>
      <c r="I439" s="86">
        <f>COUNTIFS(I.1!$L$6:$L$446,I.2!B439)</f>
        <v>0</v>
      </c>
      <c r="J439" s="86">
        <f t="shared" si="52"/>
        <v>57</v>
      </c>
      <c r="L439" s="86">
        <f t="shared" si="48"/>
        <v>138</v>
      </c>
      <c r="AA439" s="82">
        <v>43169</v>
      </c>
      <c r="AB439" s="86">
        <f>COUNTIFS(I.1!$AF$6:$AF$446,I.2!AA439)</f>
        <v>0</v>
      </c>
      <c r="AC439" s="86">
        <f t="shared" si="53"/>
        <v>52</v>
      </c>
      <c r="AD439" s="86"/>
      <c r="AE439" s="86">
        <f>COUNTIFS(I.1!$AG$6:$AG$446,I.2!AA439)</f>
        <v>0</v>
      </c>
      <c r="AF439" s="86">
        <f t="shared" si="54"/>
        <v>27</v>
      </c>
      <c r="AG439" s="86"/>
      <c r="AH439" s="86">
        <f>COUNTIFS(I.1!$AH$6:$AH$446,I.2!AA439)</f>
        <v>0</v>
      </c>
      <c r="AI439" s="86">
        <f t="shared" si="55"/>
        <v>7</v>
      </c>
      <c r="AJ439" s="86"/>
      <c r="AK439" s="86">
        <f t="shared" si="49"/>
        <v>45</v>
      </c>
      <c r="AL439" s="113">
        <v>0</v>
      </c>
    </row>
    <row r="440" spans="2:38" x14ac:dyDescent="0.25">
      <c r="B440" s="82">
        <v>43170</v>
      </c>
      <c r="C440" s="86">
        <f>COUNTIFS(I.1!$J$6:$J$446,I.2!B440)</f>
        <v>0</v>
      </c>
      <c r="D440" s="86">
        <f t="shared" si="50"/>
        <v>195</v>
      </c>
      <c r="F440" s="86">
        <f>COUNTIFS(I.1!$K$6:$K$446,I.2!B440)</f>
        <v>0</v>
      </c>
      <c r="G440" s="86">
        <f t="shared" si="51"/>
        <v>91</v>
      </c>
      <c r="I440" s="86">
        <f>COUNTIFS(I.1!$L$6:$L$446,I.2!B440)</f>
        <v>0</v>
      </c>
      <c r="J440" s="86">
        <f t="shared" si="52"/>
        <v>57</v>
      </c>
      <c r="L440" s="86">
        <f t="shared" si="48"/>
        <v>138</v>
      </c>
      <c r="AA440" s="82">
        <v>43170</v>
      </c>
      <c r="AB440" s="86">
        <f>COUNTIFS(I.1!$AF$6:$AF$446,I.2!AA440)</f>
        <v>0</v>
      </c>
      <c r="AC440" s="86">
        <f t="shared" si="53"/>
        <v>52</v>
      </c>
      <c r="AD440" s="86"/>
      <c r="AE440" s="86">
        <f>COUNTIFS(I.1!$AG$6:$AG$446,I.2!AA440)</f>
        <v>0</v>
      </c>
      <c r="AF440" s="86">
        <f t="shared" si="54"/>
        <v>27</v>
      </c>
      <c r="AG440" s="86"/>
      <c r="AH440" s="86">
        <f>COUNTIFS(I.1!$AH$6:$AH$446,I.2!AA440)</f>
        <v>0</v>
      </c>
      <c r="AI440" s="86">
        <f t="shared" si="55"/>
        <v>7</v>
      </c>
      <c r="AJ440" s="86"/>
      <c r="AK440" s="86">
        <f t="shared" si="49"/>
        <v>45</v>
      </c>
      <c r="AL440" s="113">
        <v>0</v>
      </c>
    </row>
    <row r="441" spans="2:38" x14ac:dyDescent="0.25">
      <c r="B441" s="82">
        <v>43171</v>
      </c>
      <c r="C441" s="86">
        <f>COUNTIFS(I.1!$J$6:$J$446,I.2!B441)</f>
        <v>0</v>
      </c>
      <c r="D441" s="86">
        <f t="shared" si="50"/>
        <v>195</v>
      </c>
      <c r="F441" s="86">
        <f>COUNTIFS(I.1!$K$6:$K$446,I.2!B441)</f>
        <v>3</v>
      </c>
      <c r="G441" s="86">
        <f t="shared" si="51"/>
        <v>94</v>
      </c>
      <c r="I441" s="86">
        <f>COUNTIFS(I.1!$L$6:$L$446,I.2!B441)</f>
        <v>0</v>
      </c>
      <c r="J441" s="86">
        <f t="shared" si="52"/>
        <v>57</v>
      </c>
      <c r="L441" s="86">
        <f t="shared" si="48"/>
        <v>138</v>
      </c>
      <c r="AA441" s="82">
        <v>43171</v>
      </c>
      <c r="AB441" s="86">
        <f>COUNTIFS(I.1!$AF$6:$AF$446,I.2!AA441)</f>
        <v>0</v>
      </c>
      <c r="AC441" s="86">
        <f t="shared" si="53"/>
        <v>52</v>
      </c>
      <c r="AD441" s="86"/>
      <c r="AE441" s="86">
        <f>COUNTIFS(I.1!$AG$6:$AG$446,I.2!AA441)</f>
        <v>0</v>
      </c>
      <c r="AF441" s="86">
        <f t="shared" si="54"/>
        <v>27</v>
      </c>
      <c r="AG441" s="86"/>
      <c r="AH441" s="86">
        <f>COUNTIFS(I.1!$AH$6:$AH$446,I.2!AA441)</f>
        <v>0</v>
      </c>
      <c r="AI441" s="86">
        <f t="shared" si="55"/>
        <v>7</v>
      </c>
      <c r="AJ441" s="86"/>
      <c r="AK441" s="86">
        <f t="shared" si="49"/>
        <v>45</v>
      </c>
      <c r="AL441" s="113">
        <v>0</v>
      </c>
    </row>
    <row r="442" spans="2:38" x14ac:dyDescent="0.25">
      <c r="B442" s="82">
        <v>43172</v>
      </c>
      <c r="C442" s="86">
        <f>COUNTIFS(I.1!$J$6:$J$446,I.2!B442)</f>
        <v>0</v>
      </c>
      <c r="D442" s="86">
        <f t="shared" si="50"/>
        <v>195</v>
      </c>
      <c r="F442" s="86">
        <f>COUNTIFS(I.1!$K$6:$K$446,I.2!B442)</f>
        <v>0</v>
      </c>
      <c r="G442" s="86">
        <f t="shared" si="51"/>
        <v>94</v>
      </c>
      <c r="I442" s="86">
        <f>COUNTIFS(I.1!$L$6:$L$446,I.2!B442)</f>
        <v>0</v>
      </c>
      <c r="J442" s="86">
        <f t="shared" si="52"/>
        <v>57</v>
      </c>
      <c r="L442" s="86">
        <f t="shared" si="48"/>
        <v>138</v>
      </c>
      <c r="AA442" s="82">
        <v>43172</v>
      </c>
      <c r="AB442" s="86">
        <f>COUNTIFS(I.1!$AF$6:$AF$446,I.2!AA442)</f>
        <v>0</v>
      </c>
      <c r="AC442" s="86">
        <f t="shared" si="53"/>
        <v>52</v>
      </c>
      <c r="AD442" s="86"/>
      <c r="AE442" s="86">
        <f>COUNTIFS(I.1!$AG$6:$AG$446,I.2!AA442)</f>
        <v>0</v>
      </c>
      <c r="AF442" s="86">
        <f t="shared" si="54"/>
        <v>27</v>
      </c>
      <c r="AG442" s="86"/>
      <c r="AH442" s="86">
        <f>COUNTIFS(I.1!$AH$6:$AH$446,I.2!AA442)</f>
        <v>0</v>
      </c>
      <c r="AI442" s="86">
        <f t="shared" si="55"/>
        <v>7</v>
      </c>
      <c r="AJ442" s="86"/>
      <c r="AK442" s="86">
        <f t="shared" si="49"/>
        <v>45</v>
      </c>
      <c r="AL442" s="113">
        <v>0</v>
      </c>
    </row>
    <row r="443" spans="2:38" x14ac:dyDescent="0.25">
      <c r="B443" s="82">
        <v>43173</v>
      </c>
      <c r="C443" s="86">
        <f>COUNTIFS(I.1!$J$6:$J$446,I.2!B443)</f>
        <v>0</v>
      </c>
      <c r="D443" s="86">
        <f t="shared" si="50"/>
        <v>195</v>
      </c>
      <c r="F443" s="86">
        <f>COUNTIFS(I.1!$K$6:$K$446,I.2!B443)</f>
        <v>2</v>
      </c>
      <c r="G443" s="86">
        <f t="shared" si="51"/>
        <v>96</v>
      </c>
      <c r="I443" s="86">
        <f>COUNTIFS(I.1!$L$6:$L$446,I.2!B443)</f>
        <v>0</v>
      </c>
      <c r="J443" s="86">
        <f t="shared" si="52"/>
        <v>57</v>
      </c>
      <c r="L443" s="86">
        <f t="shared" si="48"/>
        <v>138</v>
      </c>
      <c r="AA443" s="82">
        <v>43173</v>
      </c>
      <c r="AB443" s="86">
        <f>COUNTIFS(I.1!$AF$6:$AF$446,I.2!AA443)</f>
        <v>0</v>
      </c>
      <c r="AC443" s="86">
        <f t="shared" si="53"/>
        <v>52</v>
      </c>
      <c r="AD443" s="86"/>
      <c r="AE443" s="86">
        <f>COUNTIFS(I.1!$AG$6:$AG$446,I.2!AA443)</f>
        <v>0</v>
      </c>
      <c r="AF443" s="86">
        <f t="shared" si="54"/>
        <v>27</v>
      </c>
      <c r="AG443" s="86"/>
      <c r="AH443" s="86">
        <f>COUNTIFS(I.1!$AH$6:$AH$446,I.2!AA443)</f>
        <v>0</v>
      </c>
      <c r="AI443" s="86">
        <f t="shared" si="55"/>
        <v>7</v>
      </c>
      <c r="AJ443" s="86"/>
      <c r="AK443" s="86">
        <f t="shared" si="49"/>
        <v>45</v>
      </c>
      <c r="AL443" s="113">
        <v>0</v>
      </c>
    </row>
    <row r="444" spans="2:38" x14ac:dyDescent="0.25">
      <c r="B444" s="82">
        <v>43174</v>
      </c>
      <c r="C444" s="86">
        <f>COUNTIFS(I.1!$J$6:$J$446,I.2!B444)</f>
        <v>0</v>
      </c>
      <c r="D444" s="86">
        <f t="shared" si="50"/>
        <v>195</v>
      </c>
      <c r="F444" s="86">
        <f>COUNTIFS(I.1!$K$6:$K$446,I.2!B444)</f>
        <v>3</v>
      </c>
      <c r="G444" s="86">
        <f t="shared" si="51"/>
        <v>99</v>
      </c>
      <c r="I444" s="86">
        <f>COUNTIFS(I.1!$L$6:$L$446,I.2!B444)</f>
        <v>1</v>
      </c>
      <c r="J444" s="86">
        <f t="shared" si="52"/>
        <v>58</v>
      </c>
      <c r="L444" s="86">
        <f t="shared" si="48"/>
        <v>137</v>
      </c>
      <c r="AA444" s="82">
        <v>43174</v>
      </c>
      <c r="AB444" s="86">
        <f>COUNTIFS(I.1!$AF$6:$AF$446,I.2!AA444)</f>
        <v>0</v>
      </c>
      <c r="AC444" s="86">
        <f t="shared" si="53"/>
        <v>52</v>
      </c>
      <c r="AD444" s="86"/>
      <c r="AE444" s="86">
        <f>COUNTIFS(I.1!$AG$6:$AG$446,I.2!AA444)</f>
        <v>0</v>
      </c>
      <c r="AF444" s="86">
        <f t="shared" si="54"/>
        <v>27</v>
      </c>
      <c r="AG444" s="86"/>
      <c r="AH444" s="86">
        <f>COUNTIFS(I.1!$AH$6:$AH$446,I.2!AA444)</f>
        <v>1</v>
      </c>
      <c r="AI444" s="86">
        <f t="shared" si="55"/>
        <v>8</v>
      </c>
      <c r="AJ444" s="86"/>
      <c r="AK444" s="86">
        <f t="shared" si="49"/>
        <v>44</v>
      </c>
      <c r="AL444" s="113">
        <v>0</v>
      </c>
    </row>
    <row r="445" spans="2:38" x14ac:dyDescent="0.25">
      <c r="B445" s="82">
        <v>43175</v>
      </c>
      <c r="C445" s="86">
        <f>COUNTIFS(I.1!$J$6:$J$446,I.2!B445)</f>
        <v>0</v>
      </c>
      <c r="D445" s="86">
        <f t="shared" si="50"/>
        <v>195</v>
      </c>
      <c r="F445" s="86">
        <f>COUNTIFS(I.1!$K$6:$K$446,I.2!B445)</f>
        <v>2</v>
      </c>
      <c r="G445" s="86">
        <f t="shared" si="51"/>
        <v>101</v>
      </c>
      <c r="I445" s="86">
        <f>COUNTIFS(I.1!$L$6:$L$446,I.2!B445)</f>
        <v>0</v>
      </c>
      <c r="J445" s="86">
        <f t="shared" si="52"/>
        <v>58</v>
      </c>
      <c r="L445" s="86">
        <f t="shared" si="48"/>
        <v>137</v>
      </c>
      <c r="AA445" s="82">
        <v>43175</v>
      </c>
      <c r="AB445" s="86">
        <f>COUNTIFS(I.1!$AF$6:$AF$446,I.2!AA445)</f>
        <v>0</v>
      </c>
      <c r="AC445" s="86">
        <f t="shared" si="53"/>
        <v>52</v>
      </c>
      <c r="AD445" s="86"/>
      <c r="AE445" s="86">
        <f>COUNTIFS(I.1!$AG$6:$AG$446,I.2!AA445)</f>
        <v>0</v>
      </c>
      <c r="AF445" s="86">
        <f t="shared" si="54"/>
        <v>27</v>
      </c>
      <c r="AG445" s="86"/>
      <c r="AH445" s="86">
        <f>COUNTIFS(I.1!$AH$6:$AH$446,I.2!AA445)</f>
        <v>0</v>
      </c>
      <c r="AI445" s="86">
        <f t="shared" si="55"/>
        <v>8</v>
      </c>
      <c r="AJ445" s="86"/>
      <c r="AK445" s="86">
        <f t="shared" si="49"/>
        <v>44</v>
      </c>
      <c r="AL445" s="113">
        <v>0</v>
      </c>
    </row>
    <row r="446" spans="2:38" x14ac:dyDescent="0.25">
      <c r="B446" s="82">
        <v>43176</v>
      </c>
      <c r="C446" s="86">
        <f>COUNTIFS(I.1!$J$6:$J$446,I.2!B446)</f>
        <v>0</v>
      </c>
      <c r="D446" s="86">
        <f t="shared" si="50"/>
        <v>195</v>
      </c>
      <c r="F446" s="86">
        <f>COUNTIFS(I.1!$K$6:$K$446,I.2!B446)</f>
        <v>0</v>
      </c>
      <c r="G446" s="86">
        <f t="shared" si="51"/>
        <v>101</v>
      </c>
      <c r="I446" s="86">
        <f>COUNTIFS(I.1!$L$6:$L$446,I.2!B446)</f>
        <v>0</v>
      </c>
      <c r="J446" s="86">
        <f t="shared" si="52"/>
        <v>58</v>
      </c>
      <c r="L446" s="86">
        <f t="shared" si="48"/>
        <v>137</v>
      </c>
      <c r="AA446" s="82">
        <v>43176</v>
      </c>
      <c r="AB446" s="86">
        <f>COUNTIFS(I.1!$AF$6:$AF$446,I.2!AA446)</f>
        <v>0</v>
      </c>
      <c r="AC446" s="86">
        <f t="shared" si="53"/>
        <v>52</v>
      </c>
      <c r="AD446" s="86"/>
      <c r="AE446" s="86">
        <f>COUNTIFS(I.1!$AG$6:$AG$446,I.2!AA446)</f>
        <v>0</v>
      </c>
      <c r="AF446" s="86">
        <f t="shared" si="54"/>
        <v>27</v>
      </c>
      <c r="AG446" s="86"/>
      <c r="AH446" s="86">
        <f>COUNTIFS(I.1!$AH$6:$AH$446,I.2!AA446)</f>
        <v>0</v>
      </c>
      <c r="AI446" s="86">
        <f t="shared" si="55"/>
        <v>8</v>
      </c>
      <c r="AJ446" s="86"/>
      <c r="AK446" s="86">
        <f t="shared" si="49"/>
        <v>44</v>
      </c>
      <c r="AL446" s="113">
        <v>0</v>
      </c>
    </row>
    <row r="447" spans="2:38" x14ac:dyDescent="0.25">
      <c r="B447" s="82">
        <v>43177</v>
      </c>
      <c r="C447" s="86">
        <f>COUNTIFS(I.1!$J$6:$J$446,I.2!B447)</f>
        <v>0</v>
      </c>
      <c r="D447" s="86">
        <f t="shared" si="50"/>
        <v>195</v>
      </c>
      <c r="F447" s="86">
        <f>COUNTIFS(I.1!$K$6:$K$446,I.2!B447)</f>
        <v>0</v>
      </c>
      <c r="G447" s="86">
        <f t="shared" si="51"/>
        <v>101</v>
      </c>
      <c r="I447" s="86">
        <f>COUNTIFS(I.1!$L$6:$L$446,I.2!B447)</f>
        <v>0</v>
      </c>
      <c r="J447" s="86">
        <f t="shared" si="52"/>
        <v>58</v>
      </c>
      <c r="L447" s="86">
        <f t="shared" si="48"/>
        <v>137</v>
      </c>
      <c r="AA447" s="82">
        <v>43177</v>
      </c>
      <c r="AB447" s="86">
        <f>COUNTIFS(I.1!$AF$6:$AF$446,I.2!AA447)</f>
        <v>0</v>
      </c>
      <c r="AC447" s="86">
        <f t="shared" si="53"/>
        <v>52</v>
      </c>
      <c r="AD447" s="86"/>
      <c r="AE447" s="86">
        <f>COUNTIFS(I.1!$AG$6:$AG$446,I.2!AA447)</f>
        <v>0</v>
      </c>
      <c r="AF447" s="86">
        <f t="shared" si="54"/>
        <v>27</v>
      </c>
      <c r="AG447" s="86"/>
      <c r="AH447" s="86">
        <f>COUNTIFS(I.1!$AH$6:$AH$446,I.2!AA447)</f>
        <v>0</v>
      </c>
      <c r="AI447" s="86">
        <f t="shared" si="55"/>
        <v>8</v>
      </c>
      <c r="AJ447" s="86"/>
      <c r="AK447" s="86">
        <f t="shared" si="49"/>
        <v>44</v>
      </c>
      <c r="AL447" s="113">
        <v>0</v>
      </c>
    </row>
    <row r="448" spans="2:38" x14ac:dyDescent="0.25">
      <c r="B448" s="82">
        <v>43178</v>
      </c>
      <c r="C448" s="86">
        <f>COUNTIFS(I.1!$J$6:$J$446,I.2!B448)</f>
        <v>0</v>
      </c>
      <c r="D448" s="86">
        <f t="shared" si="50"/>
        <v>195</v>
      </c>
      <c r="F448" s="86">
        <f>COUNTIFS(I.1!$K$6:$K$446,I.2!B448)</f>
        <v>0</v>
      </c>
      <c r="G448" s="86">
        <f t="shared" si="51"/>
        <v>101</v>
      </c>
      <c r="I448" s="86">
        <f>COUNTIFS(I.1!$L$6:$L$446,I.2!B448)</f>
        <v>0</v>
      </c>
      <c r="J448" s="86">
        <f t="shared" si="52"/>
        <v>58</v>
      </c>
      <c r="L448" s="86">
        <f t="shared" si="48"/>
        <v>137</v>
      </c>
      <c r="AA448" s="82">
        <v>43178</v>
      </c>
      <c r="AB448" s="86">
        <f>COUNTIFS(I.1!$AF$6:$AF$446,I.2!AA448)</f>
        <v>0</v>
      </c>
      <c r="AC448" s="86">
        <f t="shared" si="53"/>
        <v>52</v>
      </c>
      <c r="AD448" s="86"/>
      <c r="AE448" s="86">
        <f>COUNTIFS(I.1!$AG$6:$AG$446,I.2!AA448)</f>
        <v>0</v>
      </c>
      <c r="AF448" s="86">
        <f t="shared" si="54"/>
        <v>27</v>
      </c>
      <c r="AG448" s="86"/>
      <c r="AH448" s="86">
        <f>COUNTIFS(I.1!$AH$6:$AH$446,I.2!AA448)</f>
        <v>0</v>
      </c>
      <c r="AI448" s="86">
        <f t="shared" si="55"/>
        <v>8</v>
      </c>
      <c r="AJ448" s="86"/>
      <c r="AK448" s="86">
        <f t="shared" si="49"/>
        <v>44</v>
      </c>
      <c r="AL448" s="113">
        <v>0</v>
      </c>
    </row>
    <row r="449" spans="2:38" x14ac:dyDescent="0.25">
      <c r="B449" s="82">
        <v>43179</v>
      </c>
      <c r="C449" s="86">
        <f>COUNTIFS(I.1!$J$6:$J$446,I.2!B449)</f>
        <v>0</v>
      </c>
      <c r="D449" s="86">
        <f t="shared" si="50"/>
        <v>195</v>
      </c>
      <c r="F449" s="86">
        <f>COUNTIFS(I.1!$K$6:$K$446,I.2!B449)</f>
        <v>0</v>
      </c>
      <c r="G449" s="86">
        <f t="shared" si="51"/>
        <v>101</v>
      </c>
      <c r="I449" s="86">
        <f>COUNTIFS(I.1!$L$6:$L$446,I.2!B449)</f>
        <v>0</v>
      </c>
      <c r="J449" s="86">
        <f t="shared" si="52"/>
        <v>58</v>
      </c>
      <c r="L449" s="86">
        <f t="shared" si="48"/>
        <v>137</v>
      </c>
      <c r="AA449" s="82">
        <v>43179</v>
      </c>
      <c r="AB449" s="86">
        <f>COUNTIFS(I.1!$AF$6:$AF$446,I.2!AA449)</f>
        <v>0</v>
      </c>
      <c r="AC449" s="86">
        <f t="shared" si="53"/>
        <v>52</v>
      </c>
      <c r="AD449" s="86"/>
      <c r="AE449" s="86">
        <f>COUNTIFS(I.1!$AG$6:$AG$446,I.2!AA449)</f>
        <v>0</v>
      </c>
      <c r="AF449" s="86">
        <f t="shared" si="54"/>
        <v>27</v>
      </c>
      <c r="AG449" s="86"/>
      <c r="AH449" s="86">
        <f>COUNTIFS(I.1!$AH$6:$AH$446,I.2!AA449)</f>
        <v>0</v>
      </c>
      <c r="AI449" s="86">
        <f t="shared" si="55"/>
        <v>8</v>
      </c>
      <c r="AJ449" s="86"/>
      <c r="AK449" s="86">
        <f t="shared" si="49"/>
        <v>44</v>
      </c>
      <c r="AL449" s="113">
        <v>0</v>
      </c>
    </row>
    <row r="450" spans="2:38" x14ac:dyDescent="0.25">
      <c r="B450" s="82">
        <v>43180</v>
      </c>
      <c r="C450" s="86">
        <f>COUNTIFS(I.1!$J$6:$J$446,I.2!B450)</f>
        <v>0</v>
      </c>
      <c r="D450" s="86">
        <f t="shared" si="50"/>
        <v>195</v>
      </c>
      <c r="F450" s="86">
        <f>COUNTIFS(I.1!$K$6:$K$446,I.2!B450)</f>
        <v>0</v>
      </c>
      <c r="G450" s="86">
        <f t="shared" si="51"/>
        <v>101</v>
      </c>
      <c r="I450" s="86">
        <f>COUNTIFS(I.1!$L$6:$L$446,I.2!B450)</f>
        <v>0</v>
      </c>
      <c r="J450" s="86">
        <f t="shared" si="52"/>
        <v>58</v>
      </c>
      <c r="L450" s="86">
        <f t="shared" si="48"/>
        <v>137</v>
      </c>
      <c r="AA450" s="82">
        <v>43180</v>
      </c>
      <c r="AB450" s="86">
        <f>COUNTIFS(I.1!$AF$6:$AF$446,I.2!AA450)</f>
        <v>0</v>
      </c>
      <c r="AC450" s="86">
        <f t="shared" si="53"/>
        <v>52</v>
      </c>
      <c r="AD450" s="86"/>
      <c r="AE450" s="86">
        <f>COUNTIFS(I.1!$AG$6:$AG$446,I.2!AA450)</f>
        <v>0</v>
      </c>
      <c r="AF450" s="86">
        <f t="shared" si="54"/>
        <v>27</v>
      </c>
      <c r="AG450" s="86"/>
      <c r="AH450" s="86">
        <f>COUNTIFS(I.1!$AH$6:$AH$446,I.2!AA450)</f>
        <v>0</v>
      </c>
      <c r="AI450" s="86">
        <f t="shared" si="55"/>
        <v>8</v>
      </c>
      <c r="AJ450" s="86"/>
      <c r="AK450" s="86">
        <f t="shared" si="49"/>
        <v>44</v>
      </c>
      <c r="AL450" s="113">
        <v>0</v>
      </c>
    </row>
    <row r="451" spans="2:38" x14ac:dyDescent="0.25">
      <c r="B451" s="82">
        <v>43181</v>
      </c>
      <c r="C451" s="86">
        <f>COUNTIFS(I.1!$J$6:$J$446,I.2!B451)</f>
        <v>0</v>
      </c>
      <c r="D451" s="86">
        <f t="shared" si="50"/>
        <v>195</v>
      </c>
      <c r="F451" s="86">
        <f>COUNTIFS(I.1!$K$6:$K$446,I.2!B451)</f>
        <v>0</v>
      </c>
      <c r="G451" s="86">
        <f t="shared" si="51"/>
        <v>101</v>
      </c>
      <c r="I451" s="86">
        <f>COUNTIFS(I.1!$L$6:$L$446,I.2!B451)</f>
        <v>0</v>
      </c>
      <c r="J451" s="86">
        <f t="shared" si="52"/>
        <v>58</v>
      </c>
      <c r="L451" s="86">
        <f t="shared" si="48"/>
        <v>137</v>
      </c>
      <c r="AA451" s="82">
        <v>43181</v>
      </c>
      <c r="AB451" s="86">
        <f>COUNTIFS(I.1!$AF$6:$AF$446,I.2!AA451)</f>
        <v>0</v>
      </c>
      <c r="AC451" s="86">
        <f t="shared" si="53"/>
        <v>52</v>
      </c>
      <c r="AD451" s="86"/>
      <c r="AE451" s="86">
        <f>COUNTIFS(I.1!$AG$6:$AG$446,I.2!AA451)</f>
        <v>0</v>
      </c>
      <c r="AF451" s="86">
        <f t="shared" si="54"/>
        <v>27</v>
      </c>
      <c r="AG451" s="86"/>
      <c r="AH451" s="86">
        <f>COUNTIFS(I.1!$AH$6:$AH$446,I.2!AA451)</f>
        <v>0</v>
      </c>
      <c r="AI451" s="86">
        <f t="shared" si="55"/>
        <v>8</v>
      </c>
      <c r="AJ451" s="86"/>
      <c r="AK451" s="86">
        <f t="shared" si="49"/>
        <v>44</v>
      </c>
      <c r="AL451" s="113">
        <v>0</v>
      </c>
    </row>
    <row r="452" spans="2:38" x14ac:dyDescent="0.25">
      <c r="B452" s="82">
        <v>43182</v>
      </c>
      <c r="C452" s="86">
        <f>COUNTIFS(I.1!$J$6:$J$446,I.2!B452)</f>
        <v>0</v>
      </c>
      <c r="D452" s="86">
        <f t="shared" si="50"/>
        <v>195</v>
      </c>
      <c r="F452" s="86">
        <f>COUNTIFS(I.1!$K$6:$K$446,I.2!B452)</f>
        <v>0</v>
      </c>
      <c r="G452" s="86">
        <f t="shared" si="51"/>
        <v>101</v>
      </c>
      <c r="I452" s="86">
        <f>COUNTIFS(I.1!$L$6:$L$446,I.2!B452)</f>
        <v>0</v>
      </c>
      <c r="J452" s="86">
        <f t="shared" si="52"/>
        <v>58</v>
      </c>
      <c r="L452" s="86">
        <f t="shared" si="48"/>
        <v>137</v>
      </c>
      <c r="AA452" s="82">
        <v>43182</v>
      </c>
      <c r="AB452" s="86">
        <f>COUNTIFS(I.1!$AF$6:$AF$446,I.2!AA452)</f>
        <v>0</v>
      </c>
      <c r="AC452" s="86">
        <f t="shared" si="53"/>
        <v>52</v>
      </c>
      <c r="AD452" s="86"/>
      <c r="AE452" s="86">
        <f>COUNTIFS(I.1!$AG$6:$AG$446,I.2!AA452)</f>
        <v>0</v>
      </c>
      <c r="AF452" s="86">
        <f t="shared" si="54"/>
        <v>27</v>
      </c>
      <c r="AG452" s="86"/>
      <c r="AH452" s="86">
        <f>COUNTIFS(I.1!$AH$6:$AH$446,I.2!AA452)</f>
        <v>0</v>
      </c>
      <c r="AI452" s="86">
        <f t="shared" si="55"/>
        <v>8</v>
      </c>
      <c r="AJ452" s="86"/>
      <c r="AK452" s="86">
        <f t="shared" si="49"/>
        <v>44</v>
      </c>
      <c r="AL452" s="113">
        <v>0</v>
      </c>
    </row>
    <row r="453" spans="2:38" x14ac:dyDescent="0.25">
      <c r="B453" s="82">
        <v>43183</v>
      </c>
      <c r="C453" s="86">
        <f>COUNTIFS(I.1!$J$6:$J$446,I.2!B453)</f>
        <v>0</v>
      </c>
      <c r="D453" s="86">
        <f t="shared" si="50"/>
        <v>195</v>
      </c>
      <c r="F453" s="86">
        <f>COUNTIFS(I.1!$K$6:$K$446,I.2!B453)</f>
        <v>0</v>
      </c>
      <c r="G453" s="86">
        <f t="shared" si="51"/>
        <v>101</v>
      </c>
      <c r="I453" s="86">
        <f>COUNTIFS(I.1!$L$6:$L$446,I.2!B453)</f>
        <v>0</v>
      </c>
      <c r="J453" s="86">
        <f t="shared" si="52"/>
        <v>58</v>
      </c>
      <c r="L453" s="86">
        <f t="shared" si="48"/>
        <v>137</v>
      </c>
      <c r="AA453" s="82">
        <v>43183</v>
      </c>
      <c r="AB453" s="86">
        <f>COUNTIFS(I.1!$AF$6:$AF$446,I.2!AA453)</f>
        <v>0</v>
      </c>
      <c r="AC453" s="86">
        <f t="shared" si="53"/>
        <v>52</v>
      </c>
      <c r="AD453" s="86"/>
      <c r="AE453" s="86">
        <f>COUNTIFS(I.1!$AG$6:$AG$446,I.2!AA453)</f>
        <v>0</v>
      </c>
      <c r="AF453" s="86">
        <f t="shared" si="54"/>
        <v>27</v>
      </c>
      <c r="AG453" s="86"/>
      <c r="AH453" s="86">
        <f>COUNTIFS(I.1!$AH$6:$AH$446,I.2!AA453)</f>
        <v>0</v>
      </c>
      <c r="AI453" s="86">
        <f t="shared" si="55"/>
        <v>8</v>
      </c>
      <c r="AJ453" s="86"/>
      <c r="AK453" s="86">
        <f t="shared" si="49"/>
        <v>44</v>
      </c>
      <c r="AL453" s="113">
        <v>0</v>
      </c>
    </row>
    <row r="454" spans="2:38" x14ac:dyDescent="0.25">
      <c r="B454" s="82">
        <v>43184</v>
      </c>
      <c r="C454" s="86">
        <f>COUNTIFS(I.1!$J$6:$J$446,I.2!B454)</f>
        <v>0</v>
      </c>
      <c r="D454" s="86">
        <f t="shared" si="50"/>
        <v>195</v>
      </c>
      <c r="F454" s="86">
        <f>COUNTIFS(I.1!$K$6:$K$446,I.2!B454)</f>
        <v>0</v>
      </c>
      <c r="G454" s="86">
        <f t="shared" si="51"/>
        <v>101</v>
      </c>
      <c r="I454" s="86">
        <f>COUNTIFS(I.1!$L$6:$L$446,I.2!B454)</f>
        <v>0</v>
      </c>
      <c r="J454" s="86">
        <f t="shared" si="52"/>
        <v>58</v>
      </c>
      <c r="L454" s="86">
        <f t="shared" si="48"/>
        <v>137</v>
      </c>
      <c r="AA454" s="82">
        <v>43184</v>
      </c>
      <c r="AB454" s="86">
        <f>COUNTIFS(I.1!$AF$6:$AF$446,I.2!AA454)</f>
        <v>0</v>
      </c>
      <c r="AC454" s="86">
        <f t="shared" si="53"/>
        <v>52</v>
      </c>
      <c r="AD454" s="86"/>
      <c r="AE454" s="86">
        <f>COUNTIFS(I.1!$AG$6:$AG$446,I.2!AA454)</f>
        <v>0</v>
      </c>
      <c r="AF454" s="86">
        <f t="shared" si="54"/>
        <v>27</v>
      </c>
      <c r="AG454" s="86"/>
      <c r="AH454" s="86">
        <f>COUNTIFS(I.1!$AH$6:$AH$446,I.2!AA454)</f>
        <v>0</v>
      </c>
      <c r="AI454" s="86">
        <f t="shared" si="55"/>
        <v>8</v>
      </c>
      <c r="AJ454" s="86"/>
      <c r="AK454" s="86">
        <f t="shared" si="49"/>
        <v>44</v>
      </c>
      <c r="AL454" s="113">
        <v>0</v>
      </c>
    </row>
    <row r="455" spans="2:38" x14ac:dyDescent="0.25">
      <c r="B455" s="82">
        <v>43185</v>
      </c>
      <c r="C455" s="86">
        <f>COUNTIFS(I.1!$J$6:$J$446,I.2!B455)</f>
        <v>0</v>
      </c>
      <c r="D455" s="86">
        <f t="shared" si="50"/>
        <v>195</v>
      </c>
      <c r="F455" s="86">
        <f>COUNTIFS(I.1!$K$6:$K$446,I.2!B455)</f>
        <v>0</v>
      </c>
      <c r="G455" s="86">
        <f t="shared" si="51"/>
        <v>101</v>
      </c>
      <c r="I455" s="86">
        <f>COUNTIFS(I.1!$L$6:$L$446,I.2!B455)</f>
        <v>0</v>
      </c>
      <c r="J455" s="86">
        <f t="shared" si="52"/>
        <v>58</v>
      </c>
      <c r="L455" s="86">
        <f t="shared" ref="L455:L518" si="56">D455-J455</f>
        <v>137</v>
      </c>
      <c r="AA455" s="82">
        <v>43185</v>
      </c>
      <c r="AB455" s="86">
        <f>COUNTIFS(I.1!$AF$6:$AF$446,I.2!AA455)</f>
        <v>0</v>
      </c>
      <c r="AC455" s="86">
        <f t="shared" si="53"/>
        <v>52</v>
      </c>
      <c r="AD455" s="86"/>
      <c r="AE455" s="86">
        <f>COUNTIFS(I.1!$AG$6:$AG$446,I.2!AA455)</f>
        <v>0</v>
      </c>
      <c r="AF455" s="86">
        <f t="shared" si="54"/>
        <v>27</v>
      </c>
      <c r="AG455" s="86"/>
      <c r="AH455" s="86">
        <f>COUNTIFS(I.1!$AH$6:$AH$446,I.2!AA455)</f>
        <v>0</v>
      </c>
      <c r="AI455" s="86">
        <f t="shared" si="55"/>
        <v>8</v>
      </c>
      <c r="AJ455" s="86"/>
      <c r="AK455" s="86">
        <f t="shared" ref="AK455:AK518" si="57">AC455-AI455</f>
        <v>44</v>
      </c>
      <c r="AL455" s="113">
        <v>0</v>
      </c>
    </row>
    <row r="456" spans="2:38" x14ac:dyDescent="0.25">
      <c r="B456" s="82">
        <v>43186</v>
      </c>
      <c r="C456" s="86">
        <f>COUNTIFS(I.1!$J$6:$J$446,I.2!B456)</f>
        <v>0</v>
      </c>
      <c r="D456" s="86">
        <f t="shared" ref="D456:D519" si="58">C456+D455</f>
        <v>195</v>
      </c>
      <c r="F456" s="86">
        <f>COUNTIFS(I.1!$K$6:$K$446,I.2!B456)</f>
        <v>2</v>
      </c>
      <c r="G456" s="86">
        <f t="shared" ref="G456:G519" si="59">F456+G455</f>
        <v>103</v>
      </c>
      <c r="I456" s="86">
        <f>COUNTIFS(I.1!$L$6:$L$446,I.2!B456)</f>
        <v>0</v>
      </c>
      <c r="J456" s="86">
        <f t="shared" ref="J456:J519" si="60">I456+J455</f>
        <v>58</v>
      </c>
      <c r="L456" s="86">
        <f t="shared" si="56"/>
        <v>137</v>
      </c>
      <c r="AA456" s="82">
        <v>43186</v>
      </c>
      <c r="AB456" s="86">
        <f>COUNTIFS(I.1!$AF$6:$AF$446,I.2!AA456)</f>
        <v>0</v>
      </c>
      <c r="AC456" s="86">
        <f t="shared" ref="AC456:AC519" si="61">AB456+AC455</f>
        <v>52</v>
      </c>
      <c r="AD456" s="86"/>
      <c r="AE456" s="86">
        <f>COUNTIFS(I.1!$AG$6:$AG$446,I.2!AA456)</f>
        <v>0</v>
      </c>
      <c r="AF456" s="86">
        <f t="shared" ref="AF456:AF519" si="62">AE456+AF455</f>
        <v>27</v>
      </c>
      <c r="AG456" s="86"/>
      <c r="AH456" s="86">
        <f>COUNTIFS(I.1!$AH$6:$AH$446,I.2!AA456)</f>
        <v>0</v>
      </c>
      <c r="AI456" s="86">
        <f t="shared" ref="AI456:AI519" si="63">AH456+AI455</f>
        <v>8</v>
      </c>
      <c r="AJ456" s="86"/>
      <c r="AK456" s="86">
        <f t="shared" si="57"/>
        <v>44</v>
      </c>
      <c r="AL456" s="113">
        <v>0</v>
      </c>
    </row>
    <row r="457" spans="2:38" x14ac:dyDescent="0.25">
      <c r="B457" s="82">
        <v>43187</v>
      </c>
      <c r="C457" s="86">
        <f>COUNTIFS(I.1!$J$6:$J$446,I.2!B457)</f>
        <v>0</v>
      </c>
      <c r="D457" s="86">
        <f t="shared" si="58"/>
        <v>195</v>
      </c>
      <c r="F457" s="86">
        <f>COUNTIFS(I.1!$K$6:$K$446,I.2!B457)</f>
        <v>2</v>
      </c>
      <c r="G457" s="86">
        <f t="shared" si="59"/>
        <v>105</v>
      </c>
      <c r="I457" s="86">
        <f>COUNTIFS(I.1!$L$6:$L$446,I.2!B457)</f>
        <v>0</v>
      </c>
      <c r="J457" s="86">
        <f t="shared" si="60"/>
        <v>58</v>
      </c>
      <c r="L457" s="86">
        <f t="shared" si="56"/>
        <v>137</v>
      </c>
      <c r="AA457" s="82">
        <v>43187</v>
      </c>
      <c r="AB457" s="86">
        <f>COUNTIFS(I.1!$AF$6:$AF$446,I.2!AA457)</f>
        <v>0</v>
      </c>
      <c r="AC457" s="86">
        <f t="shared" si="61"/>
        <v>52</v>
      </c>
      <c r="AD457" s="86"/>
      <c r="AE457" s="86">
        <f>COUNTIFS(I.1!$AG$6:$AG$446,I.2!AA457)</f>
        <v>0</v>
      </c>
      <c r="AF457" s="86">
        <f t="shared" si="62"/>
        <v>27</v>
      </c>
      <c r="AG457" s="86"/>
      <c r="AH457" s="86">
        <f>COUNTIFS(I.1!$AH$6:$AH$446,I.2!AA457)</f>
        <v>0</v>
      </c>
      <c r="AI457" s="86">
        <f t="shared" si="63"/>
        <v>8</v>
      </c>
      <c r="AJ457" s="86"/>
      <c r="AK457" s="86">
        <f t="shared" si="57"/>
        <v>44</v>
      </c>
      <c r="AL457" s="113">
        <v>0</v>
      </c>
    </row>
    <row r="458" spans="2:38" x14ac:dyDescent="0.25">
      <c r="B458" s="82">
        <v>43188</v>
      </c>
      <c r="C458" s="86">
        <f>COUNTIFS(I.1!$J$6:$J$446,I.2!B458)</f>
        <v>0</v>
      </c>
      <c r="D458" s="86">
        <f t="shared" si="58"/>
        <v>195</v>
      </c>
      <c r="F458" s="86">
        <f>COUNTIFS(I.1!$K$6:$K$446,I.2!B458)</f>
        <v>0</v>
      </c>
      <c r="G458" s="86">
        <f t="shared" si="59"/>
        <v>105</v>
      </c>
      <c r="I458" s="86">
        <f>COUNTIFS(I.1!$L$6:$L$446,I.2!B458)</f>
        <v>0</v>
      </c>
      <c r="J458" s="86">
        <f t="shared" si="60"/>
        <v>58</v>
      </c>
      <c r="L458" s="86">
        <f t="shared" si="56"/>
        <v>137</v>
      </c>
      <c r="AA458" s="82">
        <v>43188</v>
      </c>
      <c r="AB458" s="86">
        <f>COUNTIFS(I.1!$AF$6:$AF$446,I.2!AA458)</f>
        <v>0</v>
      </c>
      <c r="AC458" s="86">
        <f t="shared" si="61"/>
        <v>52</v>
      </c>
      <c r="AD458" s="86"/>
      <c r="AE458" s="86">
        <f>COUNTIFS(I.1!$AG$6:$AG$446,I.2!AA458)</f>
        <v>0</v>
      </c>
      <c r="AF458" s="86">
        <f t="shared" si="62"/>
        <v>27</v>
      </c>
      <c r="AG458" s="86"/>
      <c r="AH458" s="86">
        <f>COUNTIFS(I.1!$AH$6:$AH$446,I.2!AA458)</f>
        <v>0</v>
      </c>
      <c r="AI458" s="86">
        <f t="shared" si="63"/>
        <v>8</v>
      </c>
      <c r="AJ458" s="86"/>
      <c r="AK458" s="86">
        <f t="shared" si="57"/>
        <v>44</v>
      </c>
      <c r="AL458" s="113">
        <v>0</v>
      </c>
    </row>
    <row r="459" spans="2:38" x14ac:dyDescent="0.25">
      <c r="B459" s="82">
        <v>43189</v>
      </c>
      <c r="C459" s="86">
        <f>COUNTIFS(I.1!$J$6:$J$446,I.2!B459)</f>
        <v>0</v>
      </c>
      <c r="D459" s="86">
        <f t="shared" si="58"/>
        <v>195</v>
      </c>
      <c r="F459" s="86">
        <f>COUNTIFS(I.1!$K$6:$K$446,I.2!B459)</f>
        <v>0</v>
      </c>
      <c r="G459" s="86">
        <f t="shared" si="59"/>
        <v>105</v>
      </c>
      <c r="I459" s="86">
        <f>COUNTIFS(I.1!$L$6:$L$446,I.2!B459)</f>
        <v>0</v>
      </c>
      <c r="J459" s="86">
        <f t="shared" si="60"/>
        <v>58</v>
      </c>
      <c r="L459" s="86">
        <f t="shared" si="56"/>
        <v>137</v>
      </c>
      <c r="AA459" s="82">
        <v>43189</v>
      </c>
      <c r="AB459" s="86">
        <f>COUNTIFS(I.1!$AF$6:$AF$446,I.2!AA459)</f>
        <v>0</v>
      </c>
      <c r="AC459" s="86">
        <f t="shared" si="61"/>
        <v>52</v>
      </c>
      <c r="AD459" s="86"/>
      <c r="AE459" s="86">
        <f>COUNTIFS(I.1!$AG$6:$AG$446,I.2!AA459)</f>
        <v>0</v>
      </c>
      <c r="AF459" s="86">
        <f t="shared" si="62"/>
        <v>27</v>
      </c>
      <c r="AG459" s="86"/>
      <c r="AH459" s="86">
        <f>COUNTIFS(I.1!$AH$6:$AH$446,I.2!AA459)</f>
        <v>0</v>
      </c>
      <c r="AI459" s="86">
        <f t="shared" si="63"/>
        <v>8</v>
      </c>
      <c r="AJ459" s="86"/>
      <c r="AK459" s="86">
        <f t="shared" si="57"/>
        <v>44</v>
      </c>
      <c r="AL459" s="113">
        <v>0</v>
      </c>
    </row>
    <row r="460" spans="2:38" x14ac:dyDescent="0.25">
      <c r="B460" s="82">
        <v>43190</v>
      </c>
      <c r="C460" s="86">
        <f>COUNTIFS(I.1!$J$6:$J$446,I.2!B460)</f>
        <v>0</v>
      </c>
      <c r="D460" s="86">
        <f t="shared" si="58"/>
        <v>195</v>
      </c>
      <c r="F460" s="86">
        <f>COUNTIFS(I.1!$K$6:$K$446,I.2!B460)</f>
        <v>0</v>
      </c>
      <c r="G460" s="86">
        <f t="shared" si="59"/>
        <v>105</v>
      </c>
      <c r="I460" s="86">
        <f>COUNTIFS(I.1!$L$6:$L$446,I.2!B460)</f>
        <v>0</v>
      </c>
      <c r="J460" s="86">
        <f t="shared" si="60"/>
        <v>58</v>
      </c>
      <c r="L460" s="86">
        <f t="shared" si="56"/>
        <v>137</v>
      </c>
      <c r="AA460" s="82">
        <v>43190</v>
      </c>
      <c r="AB460" s="86">
        <f>COUNTIFS(I.1!$AF$6:$AF$446,I.2!AA460)</f>
        <v>0</v>
      </c>
      <c r="AC460" s="86">
        <f t="shared" si="61"/>
        <v>52</v>
      </c>
      <c r="AD460" s="86"/>
      <c r="AE460" s="86">
        <f>COUNTIFS(I.1!$AG$6:$AG$446,I.2!AA460)</f>
        <v>0</v>
      </c>
      <c r="AF460" s="86">
        <f t="shared" si="62"/>
        <v>27</v>
      </c>
      <c r="AG460" s="86"/>
      <c r="AH460" s="86">
        <f>COUNTIFS(I.1!$AH$6:$AH$446,I.2!AA460)</f>
        <v>0</v>
      </c>
      <c r="AI460" s="86">
        <f t="shared" si="63"/>
        <v>8</v>
      </c>
      <c r="AJ460" s="86"/>
      <c r="AK460" s="86">
        <f t="shared" si="57"/>
        <v>44</v>
      </c>
      <c r="AL460" s="113">
        <v>0</v>
      </c>
    </row>
    <row r="461" spans="2:38" x14ac:dyDescent="0.25">
      <c r="B461" s="82">
        <v>43191</v>
      </c>
      <c r="C461" s="86">
        <f>COUNTIFS(I.1!$J$6:$J$446,I.2!B461)</f>
        <v>0</v>
      </c>
      <c r="D461" s="86">
        <f t="shared" si="58"/>
        <v>195</v>
      </c>
      <c r="F461" s="86">
        <f>COUNTIFS(I.1!$K$6:$K$446,I.2!B461)</f>
        <v>0</v>
      </c>
      <c r="G461" s="86">
        <f t="shared" si="59"/>
        <v>105</v>
      </c>
      <c r="I461" s="86">
        <f>COUNTIFS(I.1!$L$6:$L$446,I.2!B461)</f>
        <v>0</v>
      </c>
      <c r="J461" s="86">
        <f t="shared" si="60"/>
        <v>58</v>
      </c>
      <c r="L461" s="86">
        <f t="shared" si="56"/>
        <v>137</v>
      </c>
      <c r="AA461" s="82">
        <v>43191</v>
      </c>
      <c r="AB461" s="86">
        <f>COUNTIFS(I.1!$AF$6:$AF$446,I.2!AA461)</f>
        <v>0</v>
      </c>
      <c r="AC461" s="86">
        <f t="shared" si="61"/>
        <v>52</v>
      </c>
      <c r="AD461" s="86"/>
      <c r="AE461" s="86">
        <f>COUNTIFS(I.1!$AG$6:$AG$446,I.2!AA461)</f>
        <v>0</v>
      </c>
      <c r="AF461" s="86">
        <f t="shared" si="62"/>
        <v>27</v>
      </c>
      <c r="AG461" s="86"/>
      <c r="AH461" s="86">
        <f>COUNTIFS(I.1!$AH$6:$AH$446,I.2!AA461)</f>
        <v>0</v>
      </c>
      <c r="AI461" s="86">
        <f t="shared" si="63"/>
        <v>8</v>
      </c>
      <c r="AJ461" s="86"/>
      <c r="AK461" s="86">
        <f t="shared" si="57"/>
        <v>44</v>
      </c>
      <c r="AL461" s="113">
        <v>0</v>
      </c>
    </row>
    <row r="462" spans="2:38" x14ac:dyDescent="0.25">
      <c r="B462" s="82">
        <v>43192</v>
      </c>
      <c r="C462" s="86">
        <f>COUNTIFS(I.1!$J$6:$J$446,I.2!B462)</f>
        <v>0</v>
      </c>
      <c r="D462" s="86">
        <f t="shared" si="58"/>
        <v>195</v>
      </c>
      <c r="F462" s="86">
        <f>COUNTIFS(I.1!$K$6:$K$446,I.2!B462)</f>
        <v>5</v>
      </c>
      <c r="G462" s="86">
        <f t="shared" si="59"/>
        <v>110</v>
      </c>
      <c r="I462" s="86">
        <f>COUNTIFS(I.1!$L$6:$L$446,I.2!B462)</f>
        <v>0</v>
      </c>
      <c r="J462" s="86">
        <f t="shared" si="60"/>
        <v>58</v>
      </c>
      <c r="L462" s="86">
        <f t="shared" si="56"/>
        <v>137</v>
      </c>
      <c r="AA462" s="82">
        <v>43192</v>
      </c>
      <c r="AB462" s="86">
        <f>COUNTIFS(I.1!$AF$6:$AF$446,I.2!AA462)</f>
        <v>0</v>
      </c>
      <c r="AC462" s="86">
        <f t="shared" si="61"/>
        <v>52</v>
      </c>
      <c r="AD462" s="86"/>
      <c r="AE462" s="86">
        <f>COUNTIFS(I.1!$AG$6:$AG$446,I.2!AA462)</f>
        <v>0</v>
      </c>
      <c r="AF462" s="86">
        <f t="shared" si="62"/>
        <v>27</v>
      </c>
      <c r="AG462" s="86"/>
      <c r="AH462" s="86">
        <f>COUNTIFS(I.1!$AH$6:$AH$446,I.2!AA462)</f>
        <v>0</v>
      </c>
      <c r="AI462" s="86">
        <f t="shared" si="63"/>
        <v>8</v>
      </c>
      <c r="AJ462" s="86"/>
      <c r="AK462" s="86">
        <f t="shared" si="57"/>
        <v>44</v>
      </c>
      <c r="AL462" s="113">
        <v>0</v>
      </c>
    </row>
    <row r="463" spans="2:38" x14ac:dyDescent="0.25">
      <c r="B463" s="82">
        <v>43193</v>
      </c>
      <c r="C463" s="86">
        <f>COUNTIFS(I.1!$J$6:$J$446,I.2!B463)</f>
        <v>0</v>
      </c>
      <c r="D463" s="86">
        <f t="shared" si="58"/>
        <v>195</v>
      </c>
      <c r="F463" s="86">
        <f>COUNTIFS(I.1!$K$6:$K$446,I.2!B463)</f>
        <v>0</v>
      </c>
      <c r="G463" s="86">
        <f t="shared" si="59"/>
        <v>110</v>
      </c>
      <c r="I463" s="86">
        <f>COUNTIFS(I.1!$L$6:$L$446,I.2!B463)</f>
        <v>0</v>
      </c>
      <c r="J463" s="86">
        <f t="shared" si="60"/>
        <v>58</v>
      </c>
      <c r="L463" s="86">
        <f t="shared" si="56"/>
        <v>137</v>
      </c>
      <c r="AA463" s="82">
        <v>43193</v>
      </c>
      <c r="AB463" s="86">
        <f>COUNTIFS(I.1!$AF$6:$AF$446,I.2!AA463)</f>
        <v>0</v>
      </c>
      <c r="AC463" s="86">
        <f t="shared" si="61"/>
        <v>52</v>
      </c>
      <c r="AD463" s="86"/>
      <c r="AE463" s="86">
        <f>COUNTIFS(I.1!$AG$6:$AG$446,I.2!AA463)</f>
        <v>0</v>
      </c>
      <c r="AF463" s="86">
        <f t="shared" si="62"/>
        <v>27</v>
      </c>
      <c r="AG463" s="86"/>
      <c r="AH463" s="86">
        <f>COUNTIFS(I.1!$AH$6:$AH$446,I.2!AA463)</f>
        <v>0</v>
      </c>
      <c r="AI463" s="86">
        <f t="shared" si="63"/>
        <v>8</v>
      </c>
      <c r="AJ463" s="86"/>
      <c r="AK463" s="86">
        <f t="shared" si="57"/>
        <v>44</v>
      </c>
      <c r="AL463" s="113">
        <v>0</v>
      </c>
    </row>
    <row r="464" spans="2:38" x14ac:dyDescent="0.25">
      <c r="B464" s="82">
        <v>43194</v>
      </c>
      <c r="C464" s="86">
        <f>COUNTIFS(I.1!$J$6:$J$446,I.2!B464)</f>
        <v>0</v>
      </c>
      <c r="D464" s="86">
        <f t="shared" si="58"/>
        <v>195</v>
      </c>
      <c r="F464" s="86">
        <f>COUNTIFS(I.1!$K$6:$K$446,I.2!B464)</f>
        <v>2</v>
      </c>
      <c r="G464" s="86">
        <f t="shared" si="59"/>
        <v>112</v>
      </c>
      <c r="I464" s="86">
        <f>COUNTIFS(I.1!$L$6:$L$446,I.2!B464)</f>
        <v>0</v>
      </c>
      <c r="J464" s="86">
        <f t="shared" si="60"/>
        <v>58</v>
      </c>
      <c r="L464" s="86">
        <f t="shared" si="56"/>
        <v>137</v>
      </c>
      <c r="AA464" s="82">
        <v>43194</v>
      </c>
      <c r="AB464" s="86">
        <f>COUNTIFS(I.1!$AF$6:$AF$446,I.2!AA464)</f>
        <v>0</v>
      </c>
      <c r="AC464" s="86">
        <f t="shared" si="61"/>
        <v>52</v>
      </c>
      <c r="AD464" s="86"/>
      <c r="AE464" s="86">
        <f>COUNTIFS(I.1!$AG$6:$AG$446,I.2!AA464)</f>
        <v>1</v>
      </c>
      <c r="AF464" s="86">
        <f t="shared" si="62"/>
        <v>28</v>
      </c>
      <c r="AG464" s="86"/>
      <c r="AH464" s="86">
        <f>COUNTIFS(I.1!$AH$6:$AH$446,I.2!AA464)</f>
        <v>0</v>
      </c>
      <c r="AI464" s="86">
        <f t="shared" si="63"/>
        <v>8</v>
      </c>
      <c r="AJ464" s="86"/>
      <c r="AK464" s="86">
        <f t="shared" si="57"/>
        <v>44</v>
      </c>
      <c r="AL464" s="113">
        <v>0</v>
      </c>
    </row>
    <row r="465" spans="2:38" x14ac:dyDescent="0.25">
      <c r="B465" s="82">
        <v>43195</v>
      </c>
      <c r="C465" s="86">
        <f>COUNTIFS(I.1!$J$6:$J$446,I.2!B465)</f>
        <v>0</v>
      </c>
      <c r="D465" s="86">
        <f t="shared" si="58"/>
        <v>195</v>
      </c>
      <c r="F465" s="86">
        <f>COUNTIFS(I.1!$K$6:$K$446,I.2!B465)</f>
        <v>1</v>
      </c>
      <c r="G465" s="86">
        <f t="shared" si="59"/>
        <v>113</v>
      </c>
      <c r="I465" s="86">
        <f>COUNTIFS(I.1!$L$6:$L$446,I.2!B465)</f>
        <v>2</v>
      </c>
      <c r="J465" s="86">
        <f t="shared" si="60"/>
        <v>60</v>
      </c>
      <c r="L465" s="86">
        <f t="shared" si="56"/>
        <v>135</v>
      </c>
      <c r="AA465" s="82">
        <v>43195</v>
      </c>
      <c r="AB465" s="86">
        <f>COUNTIFS(I.1!$AF$6:$AF$446,I.2!AA465)</f>
        <v>0</v>
      </c>
      <c r="AC465" s="86">
        <f t="shared" si="61"/>
        <v>52</v>
      </c>
      <c r="AD465" s="86"/>
      <c r="AE465" s="86">
        <f>COUNTIFS(I.1!$AG$6:$AG$446,I.2!AA465)</f>
        <v>0</v>
      </c>
      <c r="AF465" s="86">
        <f t="shared" si="62"/>
        <v>28</v>
      </c>
      <c r="AG465" s="86"/>
      <c r="AH465" s="86">
        <f>COUNTIFS(I.1!$AH$6:$AH$446,I.2!AA465)</f>
        <v>1</v>
      </c>
      <c r="AI465" s="86">
        <f t="shared" si="63"/>
        <v>9</v>
      </c>
      <c r="AJ465" s="86"/>
      <c r="AK465" s="86">
        <f t="shared" si="57"/>
        <v>43</v>
      </c>
      <c r="AL465" s="113">
        <v>0</v>
      </c>
    </row>
    <row r="466" spans="2:38" x14ac:dyDescent="0.25">
      <c r="B466" s="82">
        <v>43196</v>
      </c>
      <c r="C466" s="86">
        <f>COUNTIFS(I.1!$J$6:$J$446,I.2!B466)</f>
        <v>0</v>
      </c>
      <c r="D466" s="86">
        <f t="shared" si="58"/>
        <v>195</v>
      </c>
      <c r="F466" s="86">
        <f>COUNTIFS(I.1!$K$6:$K$446,I.2!B466)</f>
        <v>2</v>
      </c>
      <c r="G466" s="86">
        <f t="shared" si="59"/>
        <v>115</v>
      </c>
      <c r="I466" s="86">
        <f>COUNTIFS(I.1!$L$6:$L$446,I.2!B466)</f>
        <v>0</v>
      </c>
      <c r="J466" s="86">
        <f t="shared" si="60"/>
        <v>60</v>
      </c>
      <c r="L466" s="86">
        <f t="shared" si="56"/>
        <v>135</v>
      </c>
      <c r="AA466" s="82">
        <v>43196</v>
      </c>
      <c r="AB466" s="86">
        <f>COUNTIFS(I.1!$AF$6:$AF$446,I.2!AA466)</f>
        <v>0</v>
      </c>
      <c r="AC466" s="86">
        <f t="shared" si="61"/>
        <v>52</v>
      </c>
      <c r="AD466" s="86"/>
      <c r="AE466" s="86">
        <f>COUNTIFS(I.1!$AG$6:$AG$446,I.2!AA466)</f>
        <v>0</v>
      </c>
      <c r="AF466" s="86">
        <f t="shared" si="62"/>
        <v>28</v>
      </c>
      <c r="AG466" s="86"/>
      <c r="AH466" s="86">
        <f>COUNTIFS(I.1!$AH$6:$AH$446,I.2!AA466)</f>
        <v>0</v>
      </c>
      <c r="AI466" s="86">
        <f t="shared" si="63"/>
        <v>9</v>
      </c>
      <c r="AJ466" s="86"/>
      <c r="AK466" s="86">
        <f t="shared" si="57"/>
        <v>43</v>
      </c>
      <c r="AL466" s="113">
        <v>0</v>
      </c>
    </row>
    <row r="467" spans="2:38" x14ac:dyDescent="0.25">
      <c r="B467" s="82">
        <v>43197</v>
      </c>
      <c r="C467" s="86">
        <f>COUNTIFS(I.1!$J$6:$J$446,I.2!B467)</f>
        <v>0</v>
      </c>
      <c r="D467" s="86">
        <f t="shared" si="58"/>
        <v>195</v>
      </c>
      <c r="F467" s="86">
        <f>COUNTIFS(I.1!$K$6:$K$446,I.2!B467)</f>
        <v>0</v>
      </c>
      <c r="G467" s="86">
        <f t="shared" si="59"/>
        <v>115</v>
      </c>
      <c r="I467" s="86">
        <f>COUNTIFS(I.1!$L$6:$L$446,I.2!B467)</f>
        <v>0</v>
      </c>
      <c r="J467" s="86">
        <f t="shared" si="60"/>
        <v>60</v>
      </c>
      <c r="L467" s="86">
        <f t="shared" si="56"/>
        <v>135</v>
      </c>
      <c r="AA467" s="82">
        <v>43197</v>
      </c>
      <c r="AB467" s="86">
        <f>COUNTIFS(I.1!$AF$6:$AF$446,I.2!AA467)</f>
        <v>0</v>
      </c>
      <c r="AC467" s="86">
        <f t="shared" si="61"/>
        <v>52</v>
      </c>
      <c r="AD467" s="86"/>
      <c r="AE467" s="86">
        <f>COUNTIFS(I.1!$AG$6:$AG$446,I.2!AA467)</f>
        <v>0</v>
      </c>
      <c r="AF467" s="86">
        <f t="shared" si="62"/>
        <v>28</v>
      </c>
      <c r="AG467" s="86"/>
      <c r="AH467" s="86">
        <f>COUNTIFS(I.1!$AH$6:$AH$446,I.2!AA467)</f>
        <v>0</v>
      </c>
      <c r="AI467" s="86">
        <f t="shared" si="63"/>
        <v>9</v>
      </c>
      <c r="AJ467" s="86"/>
      <c r="AK467" s="86">
        <f t="shared" si="57"/>
        <v>43</v>
      </c>
      <c r="AL467" s="113">
        <v>0</v>
      </c>
    </row>
    <row r="468" spans="2:38" x14ac:dyDescent="0.25">
      <c r="B468" s="82">
        <v>43198</v>
      </c>
      <c r="C468" s="86">
        <f>COUNTIFS(I.1!$J$6:$J$446,I.2!B468)</f>
        <v>0</v>
      </c>
      <c r="D468" s="86">
        <f t="shared" si="58"/>
        <v>195</v>
      </c>
      <c r="F468" s="86">
        <f>COUNTIFS(I.1!$K$6:$K$446,I.2!B468)</f>
        <v>0</v>
      </c>
      <c r="G468" s="86">
        <f t="shared" si="59"/>
        <v>115</v>
      </c>
      <c r="I468" s="86">
        <f>COUNTIFS(I.1!$L$6:$L$446,I.2!B468)</f>
        <v>0</v>
      </c>
      <c r="J468" s="86">
        <f t="shared" si="60"/>
        <v>60</v>
      </c>
      <c r="L468" s="86">
        <f t="shared" si="56"/>
        <v>135</v>
      </c>
      <c r="AA468" s="82">
        <v>43198</v>
      </c>
      <c r="AB468" s="86">
        <f>COUNTIFS(I.1!$AF$6:$AF$446,I.2!AA468)</f>
        <v>0</v>
      </c>
      <c r="AC468" s="86">
        <f t="shared" si="61"/>
        <v>52</v>
      </c>
      <c r="AD468" s="86"/>
      <c r="AE468" s="86">
        <f>COUNTIFS(I.1!$AG$6:$AG$446,I.2!AA468)</f>
        <v>0</v>
      </c>
      <c r="AF468" s="86">
        <f t="shared" si="62"/>
        <v>28</v>
      </c>
      <c r="AG468" s="86"/>
      <c r="AH468" s="86">
        <f>COUNTIFS(I.1!$AH$6:$AH$446,I.2!AA468)</f>
        <v>0</v>
      </c>
      <c r="AI468" s="86">
        <f t="shared" si="63"/>
        <v>9</v>
      </c>
      <c r="AJ468" s="86"/>
      <c r="AK468" s="86">
        <f t="shared" si="57"/>
        <v>43</v>
      </c>
      <c r="AL468" s="113">
        <v>0</v>
      </c>
    </row>
    <row r="469" spans="2:38" x14ac:dyDescent="0.25">
      <c r="B469" s="82">
        <v>43199</v>
      </c>
      <c r="C469" s="86">
        <f>COUNTIFS(I.1!$J$6:$J$446,I.2!B469)</f>
        <v>0</v>
      </c>
      <c r="D469" s="86">
        <f t="shared" si="58"/>
        <v>195</v>
      </c>
      <c r="F469" s="86">
        <f>COUNTIFS(I.1!$K$6:$K$446,I.2!B469)</f>
        <v>0</v>
      </c>
      <c r="G469" s="86">
        <f t="shared" si="59"/>
        <v>115</v>
      </c>
      <c r="I469" s="86">
        <f>COUNTIFS(I.1!$L$6:$L$446,I.2!B469)</f>
        <v>0</v>
      </c>
      <c r="J469" s="86">
        <f t="shared" si="60"/>
        <v>60</v>
      </c>
      <c r="L469" s="86">
        <f t="shared" si="56"/>
        <v>135</v>
      </c>
      <c r="AA469" s="82">
        <v>43199</v>
      </c>
      <c r="AB469" s="86">
        <f>COUNTIFS(I.1!$AF$6:$AF$446,I.2!AA469)</f>
        <v>0</v>
      </c>
      <c r="AC469" s="86">
        <f t="shared" si="61"/>
        <v>52</v>
      </c>
      <c r="AD469" s="86"/>
      <c r="AE469" s="86">
        <f>COUNTIFS(I.1!$AG$6:$AG$446,I.2!AA469)</f>
        <v>0</v>
      </c>
      <c r="AF469" s="86">
        <f t="shared" si="62"/>
        <v>28</v>
      </c>
      <c r="AG469" s="86"/>
      <c r="AH469" s="86">
        <f>COUNTIFS(I.1!$AH$6:$AH$446,I.2!AA469)</f>
        <v>0</v>
      </c>
      <c r="AI469" s="86">
        <f t="shared" si="63"/>
        <v>9</v>
      </c>
      <c r="AJ469" s="86"/>
      <c r="AK469" s="86">
        <f t="shared" si="57"/>
        <v>43</v>
      </c>
      <c r="AL469" s="113">
        <v>0</v>
      </c>
    </row>
    <row r="470" spans="2:38" x14ac:dyDescent="0.25">
      <c r="B470" s="82">
        <v>43200</v>
      </c>
      <c r="C470" s="86">
        <f>COUNTIFS(I.1!$J$6:$J$446,I.2!B470)</f>
        <v>0</v>
      </c>
      <c r="D470" s="86">
        <f t="shared" si="58"/>
        <v>195</v>
      </c>
      <c r="F470" s="86">
        <f>COUNTIFS(I.1!$K$6:$K$446,I.2!B470)</f>
        <v>0</v>
      </c>
      <c r="G470" s="86">
        <f t="shared" si="59"/>
        <v>115</v>
      </c>
      <c r="I470" s="86">
        <f>COUNTIFS(I.1!$L$6:$L$446,I.2!B470)</f>
        <v>2</v>
      </c>
      <c r="J470" s="86">
        <f t="shared" si="60"/>
        <v>62</v>
      </c>
      <c r="L470" s="86">
        <f t="shared" si="56"/>
        <v>133</v>
      </c>
      <c r="AA470" s="82">
        <v>43200</v>
      </c>
      <c r="AB470" s="86">
        <f>COUNTIFS(I.1!$AF$6:$AF$446,I.2!AA470)</f>
        <v>0</v>
      </c>
      <c r="AC470" s="86">
        <f t="shared" si="61"/>
        <v>52</v>
      </c>
      <c r="AD470" s="86"/>
      <c r="AE470" s="86">
        <f>COUNTIFS(I.1!$AG$6:$AG$446,I.2!AA470)</f>
        <v>0</v>
      </c>
      <c r="AF470" s="86">
        <f t="shared" si="62"/>
        <v>28</v>
      </c>
      <c r="AG470" s="86"/>
      <c r="AH470" s="86">
        <f>COUNTIFS(I.1!$AH$6:$AH$446,I.2!AA470)</f>
        <v>2</v>
      </c>
      <c r="AI470" s="86">
        <f t="shared" si="63"/>
        <v>11</v>
      </c>
      <c r="AJ470" s="86"/>
      <c r="AK470" s="86">
        <f t="shared" si="57"/>
        <v>41</v>
      </c>
      <c r="AL470" s="113">
        <v>0</v>
      </c>
    </row>
    <row r="471" spans="2:38" x14ac:dyDescent="0.25">
      <c r="B471" s="82">
        <v>43201</v>
      </c>
      <c r="C471" s="86">
        <f>COUNTIFS(I.1!$J$6:$J$446,I.2!B471)</f>
        <v>0</v>
      </c>
      <c r="D471" s="86">
        <f t="shared" si="58"/>
        <v>195</v>
      </c>
      <c r="F471" s="86">
        <f>COUNTIFS(I.1!$K$6:$K$446,I.2!B471)</f>
        <v>1</v>
      </c>
      <c r="G471" s="86">
        <f t="shared" si="59"/>
        <v>116</v>
      </c>
      <c r="I471" s="86">
        <f>COUNTIFS(I.1!$L$6:$L$446,I.2!B471)</f>
        <v>0</v>
      </c>
      <c r="J471" s="86">
        <f t="shared" si="60"/>
        <v>62</v>
      </c>
      <c r="L471" s="86">
        <f t="shared" si="56"/>
        <v>133</v>
      </c>
      <c r="AA471" s="82">
        <v>43201</v>
      </c>
      <c r="AB471" s="86">
        <f>COUNTIFS(I.1!$AF$6:$AF$446,I.2!AA471)</f>
        <v>0</v>
      </c>
      <c r="AC471" s="86">
        <f t="shared" si="61"/>
        <v>52</v>
      </c>
      <c r="AD471" s="86"/>
      <c r="AE471" s="86">
        <f>COUNTIFS(I.1!$AG$6:$AG$446,I.2!AA471)</f>
        <v>0</v>
      </c>
      <c r="AF471" s="86">
        <f t="shared" si="62"/>
        <v>28</v>
      </c>
      <c r="AG471" s="86"/>
      <c r="AH471" s="86">
        <f>COUNTIFS(I.1!$AH$6:$AH$446,I.2!AA471)</f>
        <v>0</v>
      </c>
      <c r="AI471" s="86">
        <f t="shared" si="63"/>
        <v>11</v>
      </c>
      <c r="AJ471" s="86"/>
      <c r="AK471" s="86">
        <f t="shared" si="57"/>
        <v>41</v>
      </c>
      <c r="AL471" s="113">
        <v>0</v>
      </c>
    </row>
    <row r="472" spans="2:38" x14ac:dyDescent="0.25">
      <c r="B472" s="82">
        <v>43202</v>
      </c>
      <c r="C472" s="86">
        <f>COUNTIFS(I.1!$J$6:$J$446,I.2!B472)</f>
        <v>0</v>
      </c>
      <c r="D472" s="86">
        <f t="shared" si="58"/>
        <v>195</v>
      </c>
      <c r="F472" s="86">
        <f>COUNTIFS(I.1!$K$6:$K$446,I.2!B472)</f>
        <v>1</v>
      </c>
      <c r="G472" s="86">
        <f t="shared" si="59"/>
        <v>117</v>
      </c>
      <c r="I472" s="86">
        <f>COUNTIFS(I.1!$L$6:$L$446,I.2!B472)</f>
        <v>0</v>
      </c>
      <c r="J472" s="86">
        <f t="shared" si="60"/>
        <v>62</v>
      </c>
      <c r="L472" s="86">
        <f t="shared" si="56"/>
        <v>133</v>
      </c>
      <c r="AA472" s="82">
        <v>43202</v>
      </c>
      <c r="AB472" s="86">
        <f>COUNTIFS(I.1!$AF$6:$AF$446,I.2!AA472)</f>
        <v>0</v>
      </c>
      <c r="AC472" s="86">
        <f t="shared" si="61"/>
        <v>52</v>
      </c>
      <c r="AD472" s="86"/>
      <c r="AE472" s="86">
        <f>COUNTIFS(I.1!$AG$6:$AG$446,I.2!AA472)</f>
        <v>1</v>
      </c>
      <c r="AF472" s="86">
        <f t="shared" si="62"/>
        <v>29</v>
      </c>
      <c r="AG472" s="86"/>
      <c r="AH472" s="86">
        <f>COUNTIFS(I.1!$AH$6:$AH$446,I.2!AA472)</f>
        <v>0</v>
      </c>
      <c r="AI472" s="86">
        <f t="shared" si="63"/>
        <v>11</v>
      </c>
      <c r="AJ472" s="86"/>
      <c r="AK472" s="86">
        <f t="shared" si="57"/>
        <v>41</v>
      </c>
      <c r="AL472" s="113">
        <v>0</v>
      </c>
    </row>
    <row r="473" spans="2:38" x14ac:dyDescent="0.25">
      <c r="B473" s="82">
        <v>43203</v>
      </c>
      <c r="C473" s="86">
        <f>COUNTIFS(I.1!$J$6:$J$446,I.2!B473)</f>
        <v>0</v>
      </c>
      <c r="D473" s="86">
        <f t="shared" si="58"/>
        <v>195</v>
      </c>
      <c r="F473" s="86">
        <f>COUNTIFS(I.1!$K$6:$K$446,I.2!B473)</f>
        <v>2</v>
      </c>
      <c r="G473" s="86">
        <f t="shared" si="59"/>
        <v>119</v>
      </c>
      <c r="I473" s="86">
        <f>COUNTIFS(I.1!$L$6:$L$446,I.2!B473)</f>
        <v>0</v>
      </c>
      <c r="J473" s="86">
        <f t="shared" si="60"/>
        <v>62</v>
      </c>
      <c r="L473" s="86">
        <f t="shared" si="56"/>
        <v>133</v>
      </c>
      <c r="AA473" s="82">
        <v>43203</v>
      </c>
      <c r="AB473" s="86">
        <f>COUNTIFS(I.1!$AF$6:$AF$446,I.2!AA473)</f>
        <v>0</v>
      </c>
      <c r="AC473" s="86">
        <f t="shared" si="61"/>
        <v>52</v>
      </c>
      <c r="AD473" s="86"/>
      <c r="AE473" s="86">
        <f>COUNTIFS(I.1!$AG$6:$AG$446,I.2!AA473)</f>
        <v>1</v>
      </c>
      <c r="AF473" s="86">
        <f t="shared" si="62"/>
        <v>30</v>
      </c>
      <c r="AG473" s="86"/>
      <c r="AH473" s="86">
        <f>COUNTIFS(I.1!$AH$6:$AH$446,I.2!AA473)</f>
        <v>0</v>
      </c>
      <c r="AI473" s="86">
        <f t="shared" si="63"/>
        <v>11</v>
      </c>
      <c r="AJ473" s="86"/>
      <c r="AK473" s="86">
        <f t="shared" si="57"/>
        <v>41</v>
      </c>
      <c r="AL473" s="113">
        <v>0</v>
      </c>
    </row>
    <row r="474" spans="2:38" x14ac:dyDescent="0.25">
      <c r="B474" s="82">
        <v>43204</v>
      </c>
      <c r="C474" s="86">
        <f>COUNTIFS(I.1!$J$6:$J$446,I.2!B474)</f>
        <v>0</v>
      </c>
      <c r="D474" s="86">
        <f t="shared" si="58"/>
        <v>195</v>
      </c>
      <c r="F474" s="86">
        <f>COUNTIFS(I.1!$K$6:$K$446,I.2!B474)</f>
        <v>0</v>
      </c>
      <c r="G474" s="86">
        <f t="shared" si="59"/>
        <v>119</v>
      </c>
      <c r="I474" s="86">
        <f>COUNTIFS(I.1!$L$6:$L$446,I.2!B474)</f>
        <v>0</v>
      </c>
      <c r="J474" s="86">
        <f t="shared" si="60"/>
        <v>62</v>
      </c>
      <c r="L474" s="86">
        <f t="shared" si="56"/>
        <v>133</v>
      </c>
      <c r="AA474" s="82">
        <v>43204</v>
      </c>
      <c r="AB474" s="86">
        <f>COUNTIFS(I.1!$AF$6:$AF$446,I.2!AA474)</f>
        <v>0</v>
      </c>
      <c r="AC474" s="86">
        <f t="shared" si="61"/>
        <v>52</v>
      </c>
      <c r="AD474" s="86"/>
      <c r="AE474" s="86">
        <f>COUNTIFS(I.1!$AG$6:$AG$446,I.2!AA474)</f>
        <v>0</v>
      </c>
      <c r="AF474" s="86">
        <f t="shared" si="62"/>
        <v>30</v>
      </c>
      <c r="AG474" s="86"/>
      <c r="AH474" s="86">
        <f>COUNTIFS(I.1!$AH$6:$AH$446,I.2!AA474)</f>
        <v>0</v>
      </c>
      <c r="AI474" s="86">
        <f t="shared" si="63"/>
        <v>11</v>
      </c>
      <c r="AJ474" s="86"/>
      <c r="AK474" s="86">
        <f t="shared" si="57"/>
        <v>41</v>
      </c>
      <c r="AL474" s="113">
        <v>0</v>
      </c>
    </row>
    <row r="475" spans="2:38" x14ac:dyDescent="0.25">
      <c r="B475" s="82">
        <v>43205</v>
      </c>
      <c r="C475" s="86">
        <f>COUNTIFS(I.1!$J$6:$J$446,I.2!B475)</f>
        <v>0</v>
      </c>
      <c r="D475" s="86">
        <f t="shared" si="58"/>
        <v>195</v>
      </c>
      <c r="F475" s="86">
        <f>COUNTIFS(I.1!$K$6:$K$446,I.2!B475)</f>
        <v>1</v>
      </c>
      <c r="G475" s="86">
        <f t="shared" si="59"/>
        <v>120</v>
      </c>
      <c r="I475" s="86">
        <f>COUNTIFS(I.1!$L$6:$L$446,I.2!B475)</f>
        <v>0</v>
      </c>
      <c r="J475" s="86">
        <f t="shared" si="60"/>
        <v>62</v>
      </c>
      <c r="L475" s="86">
        <f t="shared" si="56"/>
        <v>133</v>
      </c>
      <c r="AA475" s="82">
        <v>43205</v>
      </c>
      <c r="AB475" s="86">
        <f>COUNTIFS(I.1!$AF$6:$AF$446,I.2!AA475)</f>
        <v>0</v>
      </c>
      <c r="AC475" s="86">
        <f t="shared" si="61"/>
        <v>52</v>
      </c>
      <c r="AD475" s="86"/>
      <c r="AE475" s="86">
        <f>COUNTIFS(I.1!$AG$6:$AG$446,I.2!AA475)</f>
        <v>0</v>
      </c>
      <c r="AF475" s="86">
        <f t="shared" si="62"/>
        <v>30</v>
      </c>
      <c r="AG475" s="86"/>
      <c r="AH475" s="86">
        <f>COUNTIFS(I.1!$AH$6:$AH$446,I.2!AA475)</f>
        <v>0</v>
      </c>
      <c r="AI475" s="86">
        <f t="shared" si="63"/>
        <v>11</v>
      </c>
      <c r="AJ475" s="86"/>
      <c r="AK475" s="86">
        <f t="shared" si="57"/>
        <v>41</v>
      </c>
      <c r="AL475" s="113">
        <v>0</v>
      </c>
    </row>
    <row r="476" spans="2:38" x14ac:dyDescent="0.25">
      <c r="B476" s="82">
        <v>43206</v>
      </c>
      <c r="C476" s="86">
        <f>COUNTIFS(I.1!$J$6:$J$446,I.2!B476)</f>
        <v>0</v>
      </c>
      <c r="D476" s="86">
        <f t="shared" si="58"/>
        <v>195</v>
      </c>
      <c r="F476" s="86">
        <f>COUNTIFS(I.1!$K$6:$K$446,I.2!B476)</f>
        <v>0</v>
      </c>
      <c r="G476" s="86">
        <f t="shared" si="59"/>
        <v>120</v>
      </c>
      <c r="I476" s="86">
        <f>COUNTIFS(I.1!$L$6:$L$446,I.2!B476)</f>
        <v>0</v>
      </c>
      <c r="J476" s="86">
        <f t="shared" si="60"/>
        <v>62</v>
      </c>
      <c r="L476" s="86">
        <f t="shared" si="56"/>
        <v>133</v>
      </c>
      <c r="AA476" s="82">
        <v>43206</v>
      </c>
      <c r="AB476" s="86">
        <f>COUNTIFS(I.1!$AF$6:$AF$446,I.2!AA476)</f>
        <v>0</v>
      </c>
      <c r="AC476" s="86">
        <f t="shared" si="61"/>
        <v>52</v>
      </c>
      <c r="AD476" s="86"/>
      <c r="AE476" s="86">
        <f>COUNTIFS(I.1!$AG$6:$AG$446,I.2!AA476)</f>
        <v>0</v>
      </c>
      <c r="AF476" s="86">
        <f t="shared" si="62"/>
        <v>30</v>
      </c>
      <c r="AG476" s="86"/>
      <c r="AH476" s="86">
        <f>COUNTIFS(I.1!$AH$6:$AH$446,I.2!AA476)</f>
        <v>0</v>
      </c>
      <c r="AI476" s="86">
        <f t="shared" si="63"/>
        <v>11</v>
      </c>
      <c r="AJ476" s="86"/>
      <c r="AK476" s="86">
        <f t="shared" si="57"/>
        <v>41</v>
      </c>
      <c r="AL476" s="113">
        <v>0</v>
      </c>
    </row>
    <row r="477" spans="2:38" x14ac:dyDescent="0.25">
      <c r="B477" s="82">
        <v>43207</v>
      </c>
      <c r="C477" s="86">
        <f>COUNTIFS(I.1!$J$6:$J$446,I.2!B477)</f>
        <v>0</v>
      </c>
      <c r="D477" s="86">
        <f t="shared" si="58"/>
        <v>195</v>
      </c>
      <c r="F477" s="86">
        <f>COUNTIFS(I.1!$K$6:$K$446,I.2!B477)</f>
        <v>0</v>
      </c>
      <c r="G477" s="86">
        <f t="shared" si="59"/>
        <v>120</v>
      </c>
      <c r="I477" s="86">
        <f>COUNTIFS(I.1!$L$6:$L$446,I.2!B477)</f>
        <v>0</v>
      </c>
      <c r="J477" s="86">
        <f t="shared" si="60"/>
        <v>62</v>
      </c>
      <c r="L477" s="86">
        <f t="shared" si="56"/>
        <v>133</v>
      </c>
      <c r="AA477" s="82">
        <v>43207</v>
      </c>
      <c r="AB477" s="86">
        <f>COUNTIFS(I.1!$AF$6:$AF$446,I.2!AA477)</f>
        <v>0</v>
      </c>
      <c r="AC477" s="86">
        <f t="shared" si="61"/>
        <v>52</v>
      </c>
      <c r="AD477" s="86"/>
      <c r="AE477" s="86">
        <f>COUNTIFS(I.1!$AG$6:$AG$446,I.2!AA477)</f>
        <v>0</v>
      </c>
      <c r="AF477" s="86">
        <f t="shared" si="62"/>
        <v>30</v>
      </c>
      <c r="AG477" s="86"/>
      <c r="AH477" s="86">
        <f>COUNTIFS(I.1!$AH$6:$AH$446,I.2!AA477)</f>
        <v>0</v>
      </c>
      <c r="AI477" s="86">
        <f t="shared" si="63"/>
        <v>11</v>
      </c>
      <c r="AJ477" s="86"/>
      <c r="AK477" s="86">
        <f t="shared" si="57"/>
        <v>41</v>
      </c>
      <c r="AL477" s="113">
        <v>0</v>
      </c>
    </row>
    <row r="478" spans="2:38" x14ac:dyDescent="0.25">
      <c r="B478" s="82">
        <v>43208</v>
      </c>
      <c r="C478" s="86">
        <f>COUNTIFS(I.1!$J$6:$J$446,I.2!B478)</f>
        <v>0</v>
      </c>
      <c r="D478" s="86">
        <f t="shared" si="58"/>
        <v>195</v>
      </c>
      <c r="F478" s="86">
        <f>COUNTIFS(I.1!$K$6:$K$446,I.2!B478)</f>
        <v>2</v>
      </c>
      <c r="G478" s="86">
        <f t="shared" si="59"/>
        <v>122</v>
      </c>
      <c r="I478" s="86">
        <f>COUNTIFS(I.1!$L$6:$L$446,I.2!B478)</f>
        <v>0</v>
      </c>
      <c r="J478" s="86">
        <f t="shared" si="60"/>
        <v>62</v>
      </c>
      <c r="L478" s="86">
        <f t="shared" si="56"/>
        <v>133</v>
      </c>
      <c r="AA478" s="82">
        <v>43208</v>
      </c>
      <c r="AB478" s="86">
        <f>COUNTIFS(I.1!$AF$6:$AF$446,I.2!AA478)</f>
        <v>0</v>
      </c>
      <c r="AC478" s="86">
        <f t="shared" si="61"/>
        <v>52</v>
      </c>
      <c r="AD478" s="86"/>
      <c r="AE478" s="86">
        <f>COUNTIFS(I.1!$AG$6:$AG$446,I.2!AA478)</f>
        <v>2</v>
      </c>
      <c r="AF478" s="86">
        <f t="shared" si="62"/>
        <v>32</v>
      </c>
      <c r="AG478" s="86"/>
      <c r="AH478" s="86">
        <f>COUNTIFS(I.1!$AH$6:$AH$446,I.2!AA478)</f>
        <v>0</v>
      </c>
      <c r="AI478" s="86">
        <f t="shared" si="63"/>
        <v>11</v>
      </c>
      <c r="AJ478" s="86"/>
      <c r="AK478" s="86">
        <f t="shared" si="57"/>
        <v>41</v>
      </c>
      <c r="AL478" s="113">
        <v>0</v>
      </c>
    </row>
    <row r="479" spans="2:38" x14ac:dyDescent="0.25">
      <c r="B479" s="82">
        <v>43209</v>
      </c>
      <c r="C479" s="86">
        <f>COUNTIFS(I.1!$J$6:$J$446,I.2!B479)</f>
        <v>0</v>
      </c>
      <c r="D479" s="86">
        <f t="shared" si="58"/>
        <v>195</v>
      </c>
      <c r="F479" s="86">
        <f>COUNTIFS(I.1!$K$6:$K$446,I.2!B479)</f>
        <v>3</v>
      </c>
      <c r="G479" s="86">
        <f t="shared" si="59"/>
        <v>125</v>
      </c>
      <c r="I479" s="86">
        <f>COUNTIFS(I.1!$L$6:$L$446,I.2!B479)</f>
        <v>0</v>
      </c>
      <c r="J479" s="86">
        <f t="shared" si="60"/>
        <v>62</v>
      </c>
      <c r="L479" s="86">
        <f t="shared" si="56"/>
        <v>133</v>
      </c>
      <c r="AA479" s="82">
        <v>43209</v>
      </c>
      <c r="AB479" s="86">
        <f>COUNTIFS(I.1!$AF$6:$AF$446,I.2!AA479)</f>
        <v>0</v>
      </c>
      <c r="AC479" s="86">
        <f t="shared" si="61"/>
        <v>52</v>
      </c>
      <c r="AD479" s="86"/>
      <c r="AE479" s="86">
        <f>COUNTIFS(I.1!$AG$6:$AG$446,I.2!AA479)</f>
        <v>1</v>
      </c>
      <c r="AF479" s="86">
        <f t="shared" si="62"/>
        <v>33</v>
      </c>
      <c r="AG479" s="86"/>
      <c r="AH479" s="86">
        <f>COUNTIFS(I.1!$AH$6:$AH$446,I.2!AA479)</f>
        <v>0</v>
      </c>
      <c r="AI479" s="86">
        <f t="shared" si="63"/>
        <v>11</v>
      </c>
      <c r="AJ479" s="86"/>
      <c r="AK479" s="86">
        <f t="shared" si="57"/>
        <v>41</v>
      </c>
      <c r="AL479" s="113">
        <v>0</v>
      </c>
    </row>
    <row r="480" spans="2:38" x14ac:dyDescent="0.25">
      <c r="B480" s="82">
        <v>43210</v>
      </c>
      <c r="C480" s="86">
        <f>COUNTIFS(I.1!$J$6:$J$446,I.2!B480)</f>
        <v>0</v>
      </c>
      <c r="D480" s="86">
        <f t="shared" si="58"/>
        <v>195</v>
      </c>
      <c r="F480" s="86">
        <f>COUNTIFS(I.1!$K$6:$K$446,I.2!B480)</f>
        <v>5</v>
      </c>
      <c r="G480" s="86">
        <f t="shared" si="59"/>
        <v>130</v>
      </c>
      <c r="I480" s="86">
        <f>COUNTIFS(I.1!$L$6:$L$446,I.2!B480)</f>
        <v>0</v>
      </c>
      <c r="J480" s="86">
        <f t="shared" si="60"/>
        <v>62</v>
      </c>
      <c r="L480" s="86">
        <f t="shared" si="56"/>
        <v>133</v>
      </c>
      <c r="AA480" s="82">
        <v>43210</v>
      </c>
      <c r="AB480" s="86">
        <f>COUNTIFS(I.1!$AF$6:$AF$446,I.2!AA480)</f>
        <v>0</v>
      </c>
      <c r="AC480" s="86">
        <f t="shared" si="61"/>
        <v>52</v>
      </c>
      <c r="AD480" s="86"/>
      <c r="AE480" s="86">
        <f>COUNTIFS(I.1!$AG$6:$AG$446,I.2!AA480)</f>
        <v>1</v>
      </c>
      <c r="AF480" s="86">
        <f t="shared" si="62"/>
        <v>34</v>
      </c>
      <c r="AG480" s="86"/>
      <c r="AH480" s="86">
        <f>COUNTIFS(I.1!$AH$6:$AH$446,I.2!AA480)</f>
        <v>0</v>
      </c>
      <c r="AI480" s="86">
        <f t="shared" si="63"/>
        <v>11</v>
      </c>
      <c r="AJ480" s="86"/>
      <c r="AK480" s="86">
        <f t="shared" si="57"/>
        <v>41</v>
      </c>
      <c r="AL480" s="113">
        <v>0</v>
      </c>
    </row>
    <row r="481" spans="2:38" x14ac:dyDescent="0.25">
      <c r="B481" s="82">
        <v>43211</v>
      </c>
      <c r="C481" s="86">
        <f>COUNTIFS(I.1!$J$6:$J$446,I.2!B481)</f>
        <v>0</v>
      </c>
      <c r="D481" s="86">
        <f t="shared" si="58"/>
        <v>195</v>
      </c>
      <c r="F481" s="86">
        <f>COUNTIFS(I.1!$K$6:$K$446,I.2!B481)</f>
        <v>0</v>
      </c>
      <c r="G481" s="86">
        <f t="shared" si="59"/>
        <v>130</v>
      </c>
      <c r="I481" s="86">
        <f>COUNTIFS(I.1!$L$6:$L$446,I.2!B481)</f>
        <v>0</v>
      </c>
      <c r="J481" s="86">
        <f t="shared" si="60"/>
        <v>62</v>
      </c>
      <c r="L481" s="86">
        <f t="shared" si="56"/>
        <v>133</v>
      </c>
      <c r="AA481" s="82">
        <v>43211</v>
      </c>
      <c r="AB481" s="86">
        <f>COUNTIFS(I.1!$AF$6:$AF$446,I.2!AA481)</f>
        <v>0</v>
      </c>
      <c r="AC481" s="86">
        <f t="shared" si="61"/>
        <v>52</v>
      </c>
      <c r="AD481" s="86"/>
      <c r="AE481" s="86">
        <f>COUNTIFS(I.1!$AG$6:$AG$446,I.2!AA481)</f>
        <v>0</v>
      </c>
      <c r="AF481" s="86">
        <f t="shared" si="62"/>
        <v>34</v>
      </c>
      <c r="AG481" s="86"/>
      <c r="AH481" s="86">
        <f>COUNTIFS(I.1!$AH$6:$AH$446,I.2!AA481)</f>
        <v>0</v>
      </c>
      <c r="AI481" s="86">
        <f t="shared" si="63"/>
        <v>11</v>
      </c>
      <c r="AJ481" s="86"/>
      <c r="AK481" s="86">
        <f t="shared" si="57"/>
        <v>41</v>
      </c>
      <c r="AL481" s="113">
        <v>0</v>
      </c>
    </row>
    <row r="482" spans="2:38" x14ac:dyDescent="0.25">
      <c r="B482" s="82">
        <v>43212</v>
      </c>
      <c r="C482" s="86">
        <f>COUNTIFS(I.1!$J$6:$J$446,I.2!B482)</f>
        <v>0</v>
      </c>
      <c r="D482" s="86">
        <f t="shared" si="58"/>
        <v>195</v>
      </c>
      <c r="F482" s="86">
        <f>COUNTIFS(I.1!$K$6:$K$446,I.2!B482)</f>
        <v>0</v>
      </c>
      <c r="G482" s="86">
        <f t="shared" si="59"/>
        <v>130</v>
      </c>
      <c r="I482" s="86">
        <f>COUNTIFS(I.1!$L$6:$L$446,I.2!B482)</f>
        <v>0</v>
      </c>
      <c r="J482" s="86">
        <f t="shared" si="60"/>
        <v>62</v>
      </c>
      <c r="L482" s="86">
        <f t="shared" si="56"/>
        <v>133</v>
      </c>
      <c r="AA482" s="82">
        <v>43212</v>
      </c>
      <c r="AB482" s="86">
        <f>COUNTIFS(I.1!$AF$6:$AF$446,I.2!AA482)</f>
        <v>0</v>
      </c>
      <c r="AC482" s="86">
        <f t="shared" si="61"/>
        <v>52</v>
      </c>
      <c r="AD482" s="86"/>
      <c r="AE482" s="86">
        <f>COUNTIFS(I.1!$AG$6:$AG$446,I.2!AA482)</f>
        <v>0</v>
      </c>
      <c r="AF482" s="86">
        <f t="shared" si="62"/>
        <v>34</v>
      </c>
      <c r="AG482" s="86"/>
      <c r="AH482" s="86">
        <f>COUNTIFS(I.1!$AH$6:$AH$446,I.2!AA482)</f>
        <v>0</v>
      </c>
      <c r="AI482" s="86">
        <f t="shared" si="63"/>
        <v>11</v>
      </c>
      <c r="AJ482" s="86"/>
      <c r="AK482" s="86">
        <f t="shared" si="57"/>
        <v>41</v>
      </c>
      <c r="AL482" s="113">
        <v>0</v>
      </c>
    </row>
    <row r="483" spans="2:38" x14ac:dyDescent="0.25">
      <c r="B483" s="82">
        <v>43213</v>
      </c>
      <c r="C483" s="86">
        <f>COUNTIFS(I.1!$J$6:$J$446,I.2!B483)</f>
        <v>0</v>
      </c>
      <c r="D483" s="86">
        <f t="shared" si="58"/>
        <v>195</v>
      </c>
      <c r="F483" s="86">
        <f>COUNTIFS(I.1!$K$6:$K$446,I.2!B483)</f>
        <v>1</v>
      </c>
      <c r="G483" s="86">
        <f t="shared" si="59"/>
        <v>131</v>
      </c>
      <c r="I483" s="86">
        <f>COUNTIFS(I.1!$L$6:$L$446,I.2!B483)</f>
        <v>0</v>
      </c>
      <c r="J483" s="86">
        <f t="shared" si="60"/>
        <v>62</v>
      </c>
      <c r="L483" s="86">
        <f t="shared" si="56"/>
        <v>133</v>
      </c>
      <c r="AA483" s="82">
        <v>43213</v>
      </c>
      <c r="AB483" s="86">
        <f>COUNTIFS(I.1!$AF$6:$AF$446,I.2!AA483)</f>
        <v>0</v>
      </c>
      <c r="AC483" s="86">
        <f t="shared" si="61"/>
        <v>52</v>
      </c>
      <c r="AD483" s="86"/>
      <c r="AE483" s="86">
        <f>COUNTIFS(I.1!$AG$6:$AG$446,I.2!AA483)</f>
        <v>0</v>
      </c>
      <c r="AF483" s="86">
        <f t="shared" si="62"/>
        <v>34</v>
      </c>
      <c r="AG483" s="86"/>
      <c r="AH483" s="86">
        <f>COUNTIFS(I.1!$AH$6:$AH$446,I.2!AA483)</f>
        <v>0</v>
      </c>
      <c r="AI483" s="86">
        <f t="shared" si="63"/>
        <v>11</v>
      </c>
      <c r="AJ483" s="86"/>
      <c r="AK483" s="86">
        <f t="shared" si="57"/>
        <v>41</v>
      </c>
      <c r="AL483" s="113">
        <v>0</v>
      </c>
    </row>
    <row r="484" spans="2:38" x14ac:dyDescent="0.25">
      <c r="B484" s="82">
        <v>43214</v>
      </c>
      <c r="C484" s="86">
        <f>COUNTIFS(I.1!$J$6:$J$446,I.2!B484)</f>
        <v>0</v>
      </c>
      <c r="D484" s="86">
        <f t="shared" si="58"/>
        <v>195</v>
      </c>
      <c r="F484" s="86">
        <f>COUNTIFS(I.1!$K$6:$K$446,I.2!B484)</f>
        <v>2</v>
      </c>
      <c r="G484" s="86">
        <f t="shared" si="59"/>
        <v>133</v>
      </c>
      <c r="I484" s="86">
        <f>COUNTIFS(I.1!$L$6:$L$446,I.2!B484)</f>
        <v>0</v>
      </c>
      <c r="J484" s="86">
        <f t="shared" si="60"/>
        <v>62</v>
      </c>
      <c r="L484" s="86">
        <f t="shared" si="56"/>
        <v>133</v>
      </c>
      <c r="AA484" s="82">
        <v>43214</v>
      </c>
      <c r="AB484" s="86">
        <f>COUNTIFS(I.1!$AF$6:$AF$446,I.2!AA484)</f>
        <v>0</v>
      </c>
      <c r="AC484" s="86">
        <f t="shared" si="61"/>
        <v>52</v>
      </c>
      <c r="AD484" s="86"/>
      <c r="AE484" s="86">
        <f>COUNTIFS(I.1!$AG$6:$AG$446,I.2!AA484)</f>
        <v>0</v>
      </c>
      <c r="AF484" s="86">
        <f t="shared" si="62"/>
        <v>34</v>
      </c>
      <c r="AG484" s="86"/>
      <c r="AH484" s="86">
        <f>COUNTIFS(I.1!$AH$6:$AH$446,I.2!AA484)</f>
        <v>0</v>
      </c>
      <c r="AI484" s="86">
        <f t="shared" si="63"/>
        <v>11</v>
      </c>
      <c r="AJ484" s="86"/>
      <c r="AK484" s="86">
        <f t="shared" si="57"/>
        <v>41</v>
      </c>
      <c r="AL484" s="113">
        <v>0</v>
      </c>
    </row>
    <row r="485" spans="2:38" x14ac:dyDescent="0.25">
      <c r="B485" s="82">
        <v>43215</v>
      </c>
      <c r="C485" s="86">
        <f>COUNTIFS(I.1!$J$6:$J$446,I.2!B485)</f>
        <v>0</v>
      </c>
      <c r="D485" s="86">
        <f t="shared" si="58"/>
        <v>195</v>
      </c>
      <c r="F485" s="86">
        <f>COUNTIFS(I.1!$K$6:$K$446,I.2!B485)</f>
        <v>3</v>
      </c>
      <c r="G485" s="86">
        <f t="shared" si="59"/>
        <v>136</v>
      </c>
      <c r="I485" s="86">
        <f>COUNTIFS(I.1!$L$6:$L$446,I.2!B485)</f>
        <v>0</v>
      </c>
      <c r="J485" s="86">
        <f t="shared" si="60"/>
        <v>62</v>
      </c>
      <c r="L485" s="86">
        <f t="shared" si="56"/>
        <v>133</v>
      </c>
      <c r="AA485" s="82">
        <v>43215</v>
      </c>
      <c r="AB485" s="86">
        <f>COUNTIFS(I.1!$AF$6:$AF$446,I.2!AA485)</f>
        <v>0</v>
      </c>
      <c r="AC485" s="86">
        <f t="shared" si="61"/>
        <v>52</v>
      </c>
      <c r="AD485" s="86"/>
      <c r="AE485" s="86">
        <f>COUNTIFS(I.1!$AG$6:$AG$446,I.2!AA485)</f>
        <v>0</v>
      </c>
      <c r="AF485" s="86">
        <f t="shared" si="62"/>
        <v>34</v>
      </c>
      <c r="AG485" s="86"/>
      <c r="AH485" s="86">
        <f>COUNTIFS(I.1!$AH$6:$AH$446,I.2!AA485)</f>
        <v>0</v>
      </c>
      <c r="AI485" s="86">
        <f t="shared" si="63"/>
        <v>11</v>
      </c>
      <c r="AJ485" s="86"/>
      <c r="AK485" s="86">
        <f t="shared" si="57"/>
        <v>41</v>
      </c>
      <c r="AL485" s="113">
        <v>0</v>
      </c>
    </row>
    <row r="486" spans="2:38" x14ac:dyDescent="0.25">
      <c r="B486" s="82">
        <v>43216</v>
      </c>
      <c r="C486" s="86">
        <f>COUNTIFS(I.1!$J$6:$J$446,I.2!B486)</f>
        <v>0</v>
      </c>
      <c r="D486" s="86">
        <f t="shared" si="58"/>
        <v>195</v>
      </c>
      <c r="F486" s="86">
        <f>COUNTIFS(I.1!$K$6:$K$446,I.2!B486)</f>
        <v>3</v>
      </c>
      <c r="G486" s="86">
        <f t="shared" si="59"/>
        <v>139</v>
      </c>
      <c r="I486" s="86">
        <f>COUNTIFS(I.1!$L$6:$L$446,I.2!B486)</f>
        <v>0</v>
      </c>
      <c r="J486" s="86">
        <f t="shared" si="60"/>
        <v>62</v>
      </c>
      <c r="L486" s="86">
        <f t="shared" si="56"/>
        <v>133</v>
      </c>
      <c r="AA486" s="82">
        <v>43216</v>
      </c>
      <c r="AB486" s="86">
        <f>COUNTIFS(I.1!$AF$6:$AF$446,I.2!AA486)</f>
        <v>0</v>
      </c>
      <c r="AC486" s="86">
        <f t="shared" si="61"/>
        <v>52</v>
      </c>
      <c r="AD486" s="86"/>
      <c r="AE486" s="86">
        <f>COUNTIFS(I.1!$AG$6:$AG$446,I.2!AA486)</f>
        <v>0</v>
      </c>
      <c r="AF486" s="86">
        <f t="shared" si="62"/>
        <v>34</v>
      </c>
      <c r="AG486" s="86"/>
      <c r="AH486" s="86">
        <f>COUNTIFS(I.1!$AH$6:$AH$446,I.2!AA486)</f>
        <v>0</v>
      </c>
      <c r="AI486" s="86">
        <f t="shared" si="63"/>
        <v>11</v>
      </c>
      <c r="AJ486" s="86"/>
      <c r="AK486" s="86">
        <f t="shared" si="57"/>
        <v>41</v>
      </c>
      <c r="AL486" s="113">
        <v>0</v>
      </c>
    </row>
    <row r="487" spans="2:38" x14ac:dyDescent="0.25">
      <c r="B487" s="82">
        <v>43217</v>
      </c>
      <c r="C487" s="86">
        <f>COUNTIFS(I.1!$J$6:$J$446,I.2!B487)</f>
        <v>0</v>
      </c>
      <c r="D487" s="86">
        <f t="shared" si="58"/>
        <v>195</v>
      </c>
      <c r="F487" s="86">
        <f>COUNTIFS(I.1!$K$6:$K$446,I.2!B487)</f>
        <v>10</v>
      </c>
      <c r="G487" s="86">
        <f t="shared" si="59"/>
        <v>149</v>
      </c>
      <c r="I487" s="86">
        <f>COUNTIFS(I.1!$L$6:$L$446,I.2!B487)</f>
        <v>0</v>
      </c>
      <c r="J487" s="86">
        <f t="shared" si="60"/>
        <v>62</v>
      </c>
      <c r="L487" s="86">
        <f t="shared" si="56"/>
        <v>133</v>
      </c>
      <c r="AA487" s="82">
        <v>43217</v>
      </c>
      <c r="AB487" s="86">
        <f>COUNTIFS(I.1!$AF$6:$AF$446,I.2!AA487)</f>
        <v>0</v>
      </c>
      <c r="AC487" s="86">
        <f t="shared" si="61"/>
        <v>52</v>
      </c>
      <c r="AD487" s="86"/>
      <c r="AE487" s="86">
        <f>COUNTIFS(I.1!$AG$6:$AG$446,I.2!AA487)</f>
        <v>0</v>
      </c>
      <c r="AF487" s="86">
        <f t="shared" si="62"/>
        <v>34</v>
      </c>
      <c r="AG487" s="86"/>
      <c r="AH487" s="86">
        <f>COUNTIFS(I.1!$AH$6:$AH$446,I.2!AA487)</f>
        <v>0</v>
      </c>
      <c r="AI487" s="86">
        <f t="shared" si="63"/>
        <v>11</v>
      </c>
      <c r="AJ487" s="86"/>
      <c r="AK487" s="86">
        <f t="shared" si="57"/>
        <v>41</v>
      </c>
      <c r="AL487" s="113">
        <v>0</v>
      </c>
    </row>
    <row r="488" spans="2:38" x14ac:dyDescent="0.25">
      <c r="B488" s="82">
        <v>43218</v>
      </c>
      <c r="C488" s="86">
        <f>COUNTIFS(I.1!$J$6:$J$446,I.2!B488)</f>
        <v>0</v>
      </c>
      <c r="D488" s="86">
        <f t="shared" si="58"/>
        <v>195</v>
      </c>
      <c r="F488" s="86">
        <f>COUNTIFS(I.1!$K$6:$K$446,I.2!B488)</f>
        <v>0</v>
      </c>
      <c r="G488" s="86">
        <f t="shared" si="59"/>
        <v>149</v>
      </c>
      <c r="I488" s="86">
        <f>COUNTIFS(I.1!$L$6:$L$446,I.2!B488)</f>
        <v>0</v>
      </c>
      <c r="J488" s="86">
        <f t="shared" si="60"/>
        <v>62</v>
      </c>
      <c r="L488" s="86">
        <f t="shared" si="56"/>
        <v>133</v>
      </c>
      <c r="AA488" s="82">
        <v>43218</v>
      </c>
      <c r="AB488" s="86">
        <f>COUNTIFS(I.1!$AF$6:$AF$446,I.2!AA488)</f>
        <v>0</v>
      </c>
      <c r="AC488" s="86">
        <f t="shared" si="61"/>
        <v>52</v>
      </c>
      <c r="AD488" s="86"/>
      <c r="AE488" s="86">
        <f>COUNTIFS(I.1!$AG$6:$AG$446,I.2!AA488)</f>
        <v>0</v>
      </c>
      <c r="AF488" s="86">
        <f t="shared" si="62"/>
        <v>34</v>
      </c>
      <c r="AG488" s="86"/>
      <c r="AH488" s="86">
        <f>COUNTIFS(I.1!$AH$6:$AH$446,I.2!AA488)</f>
        <v>0</v>
      </c>
      <c r="AI488" s="86">
        <f t="shared" si="63"/>
        <v>11</v>
      </c>
      <c r="AJ488" s="86"/>
      <c r="AK488" s="86">
        <f t="shared" si="57"/>
        <v>41</v>
      </c>
      <c r="AL488" s="113">
        <v>0</v>
      </c>
    </row>
    <row r="489" spans="2:38" x14ac:dyDescent="0.25">
      <c r="B489" s="82">
        <v>43219</v>
      </c>
      <c r="C489" s="86">
        <f>COUNTIFS(I.1!$J$6:$J$446,I.2!B489)</f>
        <v>0</v>
      </c>
      <c r="D489" s="86">
        <f t="shared" si="58"/>
        <v>195</v>
      </c>
      <c r="F489" s="86">
        <f>COUNTIFS(I.1!$K$6:$K$446,I.2!B489)</f>
        <v>0</v>
      </c>
      <c r="G489" s="86">
        <f t="shared" si="59"/>
        <v>149</v>
      </c>
      <c r="I489" s="86">
        <f>COUNTIFS(I.1!$L$6:$L$446,I.2!B489)</f>
        <v>0</v>
      </c>
      <c r="J489" s="86">
        <f t="shared" si="60"/>
        <v>62</v>
      </c>
      <c r="L489" s="86">
        <f t="shared" si="56"/>
        <v>133</v>
      </c>
      <c r="AA489" s="82">
        <v>43219</v>
      </c>
      <c r="AB489" s="86">
        <f>COUNTIFS(I.1!$AF$6:$AF$446,I.2!AA489)</f>
        <v>0</v>
      </c>
      <c r="AC489" s="86">
        <f t="shared" si="61"/>
        <v>52</v>
      </c>
      <c r="AD489" s="86"/>
      <c r="AE489" s="86">
        <f>COUNTIFS(I.1!$AG$6:$AG$446,I.2!AA489)</f>
        <v>0</v>
      </c>
      <c r="AF489" s="86">
        <f t="shared" si="62"/>
        <v>34</v>
      </c>
      <c r="AG489" s="86"/>
      <c r="AH489" s="86">
        <f>COUNTIFS(I.1!$AH$6:$AH$446,I.2!AA489)</f>
        <v>0</v>
      </c>
      <c r="AI489" s="86">
        <f t="shared" si="63"/>
        <v>11</v>
      </c>
      <c r="AJ489" s="86"/>
      <c r="AK489" s="86">
        <f t="shared" si="57"/>
        <v>41</v>
      </c>
      <c r="AL489" s="113">
        <v>0</v>
      </c>
    </row>
    <row r="490" spans="2:38" x14ac:dyDescent="0.25">
      <c r="B490" s="82">
        <v>43220</v>
      </c>
      <c r="C490" s="86">
        <f>COUNTIFS(I.1!$J$6:$J$446,I.2!B490)</f>
        <v>0</v>
      </c>
      <c r="D490" s="86">
        <f t="shared" si="58"/>
        <v>195</v>
      </c>
      <c r="F490" s="86">
        <f>COUNTIFS(I.1!$K$6:$K$446,I.2!B490)</f>
        <v>0</v>
      </c>
      <c r="G490" s="86">
        <f t="shared" si="59"/>
        <v>149</v>
      </c>
      <c r="I490" s="86">
        <f>COUNTIFS(I.1!$L$6:$L$446,I.2!B490)</f>
        <v>0</v>
      </c>
      <c r="J490" s="86">
        <f t="shared" si="60"/>
        <v>62</v>
      </c>
      <c r="L490" s="86">
        <f t="shared" si="56"/>
        <v>133</v>
      </c>
      <c r="AA490" s="82">
        <v>43220</v>
      </c>
      <c r="AB490" s="86">
        <f>COUNTIFS(I.1!$AF$6:$AF$446,I.2!AA490)</f>
        <v>0</v>
      </c>
      <c r="AC490" s="86">
        <f t="shared" si="61"/>
        <v>52</v>
      </c>
      <c r="AD490" s="86"/>
      <c r="AE490" s="86">
        <f>COUNTIFS(I.1!$AG$6:$AG$446,I.2!AA490)</f>
        <v>0</v>
      </c>
      <c r="AF490" s="86">
        <f t="shared" si="62"/>
        <v>34</v>
      </c>
      <c r="AG490" s="86"/>
      <c r="AH490" s="86">
        <f>COUNTIFS(I.1!$AH$6:$AH$446,I.2!AA490)</f>
        <v>0</v>
      </c>
      <c r="AI490" s="86">
        <f t="shared" si="63"/>
        <v>11</v>
      </c>
      <c r="AJ490" s="86"/>
      <c r="AK490" s="86">
        <f t="shared" si="57"/>
        <v>41</v>
      </c>
      <c r="AL490" s="113">
        <v>0</v>
      </c>
    </row>
    <row r="491" spans="2:38" x14ac:dyDescent="0.25">
      <c r="B491" s="82">
        <v>43221</v>
      </c>
      <c r="C491" s="86">
        <f>COUNTIFS(I.1!$J$6:$J$446,I.2!B491)</f>
        <v>0</v>
      </c>
      <c r="D491" s="86">
        <f t="shared" si="58"/>
        <v>195</v>
      </c>
      <c r="F491" s="86">
        <f>COUNTIFS(I.1!$K$6:$K$446,I.2!B491)</f>
        <v>0</v>
      </c>
      <c r="G491" s="86">
        <f t="shared" si="59"/>
        <v>149</v>
      </c>
      <c r="I491" s="86">
        <f>COUNTIFS(I.1!$L$6:$L$446,I.2!B491)</f>
        <v>0</v>
      </c>
      <c r="J491" s="86">
        <f t="shared" si="60"/>
        <v>62</v>
      </c>
      <c r="L491" s="86">
        <f t="shared" si="56"/>
        <v>133</v>
      </c>
      <c r="AA491" s="82">
        <v>43221</v>
      </c>
      <c r="AB491" s="86">
        <f>COUNTIFS(I.1!$AF$6:$AF$446,I.2!AA491)</f>
        <v>0</v>
      </c>
      <c r="AC491" s="86">
        <f t="shared" si="61"/>
        <v>52</v>
      </c>
      <c r="AD491" s="86"/>
      <c r="AE491" s="86">
        <f>COUNTIFS(I.1!$AG$6:$AG$446,I.2!AA491)</f>
        <v>0</v>
      </c>
      <c r="AF491" s="86">
        <f t="shared" si="62"/>
        <v>34</v>
      </c>
      <c r="AG491" s="86"/>
      <c r="AH491" s="86">
        <f>COUNTIFS(I.1!$AH$6:$AH$446,I.2!AA491)</f>
        <v>0</v>
      </c>
      <c r="AI491" s="86">
        <f t="shared" si="63"/>
        <v>11</v>
      </c>
      <c r="AJ491" s="86"/>
      <c r="AK491" s="86">
        <f t="shared" si="57"/>
        <v>41</v>
      </c>
      <c r="AL491" s="113">
        <v>0</v>
      </c>
    </row>
    <row r="492" spans="2:38" x14ac:dyDescent="0.25">
      <c r="B492" s="82">
        <v>43222</v>
      </c>
      <c r="C492" s="86">
        <f>COUNTIFS(I.1!$J$6:$J$446,I.2!B492)</f>
        <v>1</v>
      </c>
      <c r="D492" s="86">
        <f t="shared" si="58"/>
        <v>196</v>
      </c>
      <c r="F492" s="86">
        <f>COUNTIFS(I.1!$K$6:$K$446,I.2!B492)</f>
        <v>13</v>
      </c>
      <c r="G492" s="86">
        <f t="shared" si="59"/>
        <v>162</v>
      </c>
      <c r="I492" s="86">
        <f>COUNTIFS(I.1!$L$6:$L$446,I.2!B492)</f>
        <v>0</v>
      </c>
      <c r="J492" s="86">
        <f t="shared" si="60"/>
        <v>62</v>
      </c>
      <c r="L492" s="86">
        <f t="shared" si="56"/>
        <v>134</v>
      </c>
      <c r="AA492" s="82">
        <v>43222</v>
      </c>
      <c r="AB492" s="86">
        <f>COUNTIFS(I.1!$AF$6:$AF$446,I.2!AA492)</f>
        <v>0</v>
      </c>
      <c r="AC492" s="86">
        <f t="shared" si="61"/>
        <v>52</v>
      </c>
      <c r="AD492" s="86"/>
      <c r="AE492" s="86">
        <f>COUNTIFS(I.1!$AG$6:$AG$446,I.2!AA492)</f>
        <v>0</v>
      </c>
      <c r="AF492" s="86">
        <f t="shared" si="62"/>
        <v>34</v>
      </c>
      <c r="AG492" s="86"/>
      <c r="AH492" s="86">
        <f>COUNTIFS(I.1!$AH$6:$AH$446,I.2!AA492)</f>
        <v>0</v>
      </c>
      <c r="AI492" s="86">
        <f t="shared" si="63"/>
        <v>11</v>
      </c>
      <c r="AJ492" s="86"/>
      <c r="AK492" s="86">
        <f t="shared" si="57"/>
        <v>41</v>
      </c>
      <c r="AL492" s="113">
        <v>0</v>
      </c>
    </row>
    <row r="493" spans="2:38" x14ac:dyDescent="0.25">
      <c r="B493" s="82">
        <v>43223</v>
      </c>
      <c r="C493" s="86">
        <f>COUNTIFS(I.1!$J$6:$J$446,I.2!B493)</f>
        <v>0</v>
      </c>
      <c r="D493" s="86">
        <f t="shared" si="58"/>
        <v>196</v>
      </c>
      <c r="F493" s="86">
        <f>COUNTIFS(I.1!$K$6:$K$446,I.2!B493)</f>
        <v>0</v>
      </c>
      <c r="G493" s="86">
        <f t="shared" si="59"/>
        <v>162</v>
      </c>
      <c r="I493" s="86">
        <f>COUNTIFS(I.1!$L$6:$L$446,I.2!B493)</f>
        <v>0</v>
      </c>
      <c r="J493" s="86">
        <f t="shared" si="60"/>
        <v>62</v>
      </c>
      <c r="L493" s="86">
        <f t="shared" si="56"/>
        <v>134</v>
      </c>
      <c r="AA493" s="82">
        <v>43223</v>
      </c>
      <c r="AB493" s="86">
        <f>COUNTIFS(I.1!$AF$6:$AF$446,I.2!AA493)</f>
        <v>0</v>
      </c>
      <c r="AC493" s="86">
        <f t="shared" si="61"/>
        <v>52</v>
      </c>
      <c r="AD493" s="86"/>
      <c r="AE493" s="86">
        <f>COUNTIFS(I.1!$AG$6:$AG$446,I.2!AA493)</f>
        <v>0</v>
      </c>
      <c r="AF493" s="86">
        <f t="shared" si="62"/>
        <v>34</v>
      </c>
      <c r="AG493" s="86"/>
      <c r="AH493" s="86">
        <f>COUNTIFS(I.1!$AH$6:$AH$446,I.2!AA493)</f>
        <v>0</v>
      </c>
      <c r="AI493" s="86">
        <f t="shared" si="63"/>
        <v>11</v>
      </c>
      <c r="AJ493" s="86"/>
      <c r="AK493" s="86">
        <f t="shared" si="57"/>
        <v>41</v>
      </c>
      <c r="AL493" s="113">
        <v>0</v>
      </c>
    </row>
    <row r="494" spans="2:38" x14ac:dyDescent="0.25">
      <c r="B494" s="82">
        <v>43224</v>
      </c>
      <c r="C494" s="86">
        <f>COUNTIFS(I.1!$J$6:$J$446,I.2!B494)</f>
        <v>0</v>
      </c>
      <c r="D494" s="86">
        <f t="shared" si="58"/>
        <v>196</v>
      </c>
      <c r="F494" s="86">
        <f>COUNTIFS(I.1!$K$6:$K$446,I.2!B494)</f>
        <v>0</v>
      </c>
      <c r="G494" s="86">
        <f t="shared" si="59"/>
        <v>162</v>
      </c>
      <c r="I494" s="86">
        <f>COUNTIFS(I.1!$L$6:$L$446,I.2!B494)</f>
        <v>5</v>
      </c>
      <c r="J494" s="86">
        <f t="shared" si="60"/>
        <v>67</v>
      </c>
      <c r="L494" s="86">
        <f t="shared" si="56"/>
        <v>129</v>
      </c>
      <c r="AA494" s="82">
        <v>43224</v>
      </c>
      <c r="AB494" s="86">
        <f>COUNTIFS(I.1!$AF$6:$AF$446,I.2!AA494)</f>
        <v>0</v>
      </c>
      <c r="AC494" s="86">
        <f t="shared" si="61"/>
        <v>52</v>
      </c>
      <c r="AD494" s="86"/>
      <c r="AE494" s="86">
        <f>COUNTIFS(I.1!$AG$6:$AG$446,I.2!AA494)</f>
        <v>0</v>
      </c>
      <c r="AF494" s="86">
        <f t="shared" si="62"/>
        <v>34</v>
      </c>
      <c r="AG494" s="86"/>
      <c r="AH494" s="86">
        <f>COUNTIFS(I.1!$AH$6:$AH$446,I.2!AA494)</f>
        <v>5</v>
      </c>
      <c r="AI494" s="86">
        <f t="shared" si="63"/>
        <v>16</v>
      </c>
      <c r="AJ494" s="86"/>
      <c r="AK494" s="86">
        <f t="shared" si="57"/>
        <v>36</v>
      </c>
      <c r="AL494" s="113">
        <v>0</v>
      </c>
    </row>
    <row r="495" spans="2:38" x14ac:dyDescent="0.25">
      <c r="B495" s="82">
        <v>43225</v>
      </c>
      <c r="C495" s="86">
        <f>COUNTIFS(I.1!$J$6:$J$446,I.2!B495)</f>
        <v>0</v>
      </c>
      <c r="D495" s="86">
        <f t="shared" si="58"/>
        <v>196</v>
      </c>
      <c r="F495" s="86">
        <f>COUNTIFS(I.1!$K$6:$K$446,I.2!B495)</f>
        <v>1</v>
      </c>
      <c r="G495" s="86">
        <f t="shared" si="59"/>
        <v>163</v>
      </c>
      <c r="I495" s="86">
        <f>COUNTIFS(I.1!$L$6:$L$446,I.2!B495)</f>
        <v>0</v>
      </c>
      <c r="J495" s="86">
        <f t="shared" si="60"/>
        <v>67</v>
      </c>
      <c r="L495" s="86">
        <f t="shared" si="56"/>
        <v>129</v>
      </c>
      <c r="AA495" s="82">
        <v>43225</v>
      </c>
      <c r="AB495" s="86">
        <f>COUNTIFS(I.1!$AF$6:$AF$446,I.2!AA495)</f>
        <v>0</v>
      </c>
      <c r="AC495" s="86">
        <f t="shared" si="61"/>
        <v>52</v>
      </c>
      <c r="AD495" s="86"/>
      <c r="AE495" s="86">
        <f>COUNTIFS(I.1!$AG$6:$AG$446,I.2!AA495)</f>
        <v>1</v>
      </c>
      <c r="AF495" s="86">
        <f t="shared" si="62"/>
        <v>35</v>
      </c>
      <c r="AG495" s="86"/>
      <c r="AH495" s="86">
        <f>COUNTIFS(I.1!$AH$6:$AH$446,I.2!AA495)</f>
        <v>0</v>
      </c>
      <c r="AI495" s="86">
        <f t="shared" si="63"/>
        <v>16</v>
      </c>
      <c r="AJ495" s="86"/>
      <c r="AK495" s="86">
        <f t="shared" si="57"/>
        <v>36</v>
      </c>
      <c r="AL495" s="113">
        <v>0</v>
      </c>
    </row>
    <row r="496" spans="2:38" x14ac:dyDescent="0.25">
      <c r="B496" s="82">
        <v>43226</v>
      </c>
      <c r="C496" s="86">
        <f>COUNTIFS(I.1!$J$6:$J$446,I.2!B496)</f>
        <v>0</v>
      </c>
      <c r="D496" s="86">
        <f t="shared" si="58"/>
        <v>196</v>
      </c>
      <c r="F496" s="86">
        <f>COUNTIFS(I.1!$K$6:$K$446,I.2!B496)</f>
        <v>0</v>
      </c>
      <c r="G496" s="86">
        <f t="shared" si="59"/>
        <v>163</v>
      </c>
      <c r="I496" s="86">
        <f>COUNTIFS(I.1!$L$6:$L$446,I.2!B496)</f>
        <v>0</v>
      </c>
      <c r="J496" s="86">
        <f t="shared" si="60"/>
        <v>67</v>
      </c>
      <c r="L496" s="86">
        <f t="shared" si="56"/>
        <v>129</v>
      </c>
      <c r="AA496" s="82">
        <v>43226</v>
      </c>
      <c r="AB496" s="86">
        <f>COUNTIFS(I.1!$AF$6:$AF$446,I.2!AA496)</f>
        <v>0</v>
      </c>
      <c r="AC496" s="86">
        <f t="shared" si="61"/>
        <v>52</v>
      </c>
      <c r="AD496" s="86"/>
      <c r="AE496" s="86">
        <f>COUNTIFS(I.1!$AG$6:$AG$446,I.2!AA496)</f>
        <v>0</v>
      </c>
      <c r="AF496" s="86">
        <f t="shared" si="62"/>
        <v>35</v>
      </c>
      <c r="AG496" s="86"/>
      <c r="AH496" s="86">
        <f>COUNTIFS(I.1!$AH$6:$AH$446,I.2!AA496)</f>
        <v>0</v>
      </c>
      <c r="AI496" s="86">
        <f t="shared" si="63"/>
        <v>16</v>
      </c>
      <c r="AJ496" s="86"/>
      <c r="AK496" s="86">
        <f t="shared" si="57"/>
        <v>36</v>
      </c>
      <c r="AL496" s="113">
        <v>0</v>
      </c>
    </row>
    <row r="497" spans="2:38" x14ac:dyDescent="0.25">
      <c r="B497" s="82">
        <v>43227</v>
      </c>
      <c r="C497" s="86">
        <f>COUNTIFS(I.1!$J$6:$J$446,I.2!B497)</f>
        <v>0</v>
      </c>
      <c r="D497" s="86">
        <f t="shared" si="58"/>
        <v>196</v>
      </c>
      <c r="F497" s="86">
        <f>COUNTIFS(I.1!$K$6:$K$446,I.2!B497)</f>
        <v>0</v>
      </c>
      <c r="G497" s="86">
        <f t="shared" si="59"/>
        <v>163</v>
      </c>
      <c r="I497" s="86">
        <f>COUNTIFS(I.1!$L$6:$L$446,I.2!B497)</f>
        <v>0</v>
      </c>
      <c r="J497" s="86">
        <f t="shared" si="60"/>
        <v>67</v>
      </c>
      <c r="L497" s="86">
        <f t="shared" si="56"/>
        <v>129</v>
      </c>
      <c r="AA497" s="82">
        <v>43227</v>
      </c>
      <c r="AB497" s="86">
        <f>COUNTIFS(I.1!$AF$6:$AF$446,I.2!AA497)</f>
        <v>0</v>
      </c>
      <c r="AC497" s="86">
        <f t="shared" si="61"/>
        <v>52</v>
      </c>
      <c r="AD497" s="86"/>
      <c r="AE497" s="86">
        <f>COUNTIFS(I.1!$AG$6:$AG$446,I.2!AA497)</f>
        <v>0</v>
      </c>
      <c r="AF497" s="86">
        <f t="shared" si="62"/>
        <v>35</v>
      </c>
      <c r="AG497" s="86"/>
      <c r="AH497" s="86">
        <f>COUNTIFS(I.1!$AH$6:$AH$446,I.2!AA497)</f>
        <v>0</v>
      </c>
      <c r="AI497" s="86">
        <f t="shared" si="63"/>
        <v>16</v>
      </c>
      <c r="AJ497" s="86"/>
      <c r="AK497" s="86">
        <f t="shared" si="57"/>
        <v>36</v>
      </c>
      <c r="AL497" s="113">
        <v>0</v>
      </c>
    </row>
    <row r="498" spans="2:38" x14ac:dyDescent="0.25">
      <c r="B498" s="82">
        <v>43228</v>
      </c>
      <c r="C498" s="86">
        <f>COUNTIFS(I.1!$J$6:$J$446,I.2!B498)</f>
        <v>0</v>
      </c>
      <c r="D498" s="86">
        <f t="shared" si="58"/>
        <v>196</v>
      </c>
      <c r="F498" s="86">
        <f>COUNTIFS(I.1!$K$6:$K$446,I.2!B498)</f>
        <v>0</v>
      </c>
      <c r="G498" s="86">
        <f t="shared" si="59"/>
        <v>163</v>
      </c>
      <c r="I498" s="86">
        <f>COUNTIFS(I.1!$L$6:$L$446,I.2!B498)</f>
        <v>0</v>
      </c>
      <c r="J498" s="86">
        <f t="shared" si="60"/>
        <v>67</v>
      </c>
      <c r="L498" s="86">
        <f t="shared" si="56"/>
        <v>129</v>
      </c>
      <c r="AA498" s="82">
        <v>43228</v>
      </c>
      <c r="AB498" s="86">
        <f>COUNTIFS(I.1!$AF$6:$AF$446,I.2!AA498)</f>
        <v>0</v>
      </c>
      <c r="AC498" s="86">
        <f t="shared" si="61"/>
        <v>52</v>
      </c>
      <c r="AD498" s="86"/>
      <c r="AE498" s="86">
        <f>COUNTIFS(I.1!$AG$6:$AG$446,I.2!AA498)</f>
        <v>0</v>
      </c>
      <c r="AF498" s="86">
        <f t="shared" si="62"/>
        <v>35</v>
      </c>
      <c r="AG498" s="86"/>
      <c r="AH498" s="86">
        <f>COUNTIFS(I.1!$AH$6:$AH$446,I.2!AA498)</f>
        <v>0</v>
      </c>
      <c r="AI498" s="86">
        <f t="shared" si="63"/>
        <v>16</v>
      </c>
      <c r="AJ498" s="86"/>
      <c r="AK498" s="86">
        <f t="shared" si="57"/>
        <v>36</v>
      </c>
      <c r="AL498" s="113">
        <v>0</v>
      </c>
    </row>
    <row r="499" spans="2:38" x14ac:dyDescent="0.25">
      <c r="B499" s="82">
        <v>43229</v>
      </c>
      <c r="C499" s="86">
        <f>COUNTIFS(I.1!$J$6:$J$446,I.2!B499)</f>
        <v>0</v>
      </c>
      <c r="D499" s="86">
        <f t="shared" si="58"/>
        <v>196</v>
      </c>
      <c r="F499" s="86">
        <f>COUNTIFS(I.1!$K$6:$K$446,I.2!B499)</f>
        <v>2</v>
      </c>
      <c r="G499" s="86">
        <f t="shared" si="59"/>
        <v>165</v>
      </c>
      <c r="I499" s="86">
        <f>COUNTIFS(I.1!$L$6:$L$446,I.2!B499)</f>
        <v>0</v>
      </c>
      <c r="J499" s="86">
        <f t="shared" si="60"/>
        <v>67</v>
      </c>
      <c r="L499" s="86">
        <f t="shared" si="56"/>
        <v>129</v>
      </c>
      <c r="AA499" s="82">
        <v>43229</v>
      </c>
      <c r="AB499" s="86">
        <f>COUNTIFS(I.1!$AF$6:$AF$446,I.2!AA499)</f>
        <v>0</v>
      </c>
      <c r="AC499" s="86">
        <f t="shared" si="61"/>
        <v>52</v>
      </c>
      <c r="AD499" s="86"/>
      <c r="AE499" s="86">
        <f>COUNTIFS(I.1!$AG$6:$AG$446,I.2!AA499)</f>
        <v>1</v>
      </c>
      <c r="AF499" s="86">
        <f t="shared" si="62"/>
        <v>36</v>
      </c>
      <c r="AG499" s="86"/>
      <c r="AH499" s="86">
        <f>COUNTIFS(I.1!$AH$6:$AH$446,I.2!AA499)</f>
        <v>0</v>
      </c>
      <c r="AI499" s="86">
        <f t="shared" si="63"/>
        <v>16</v>
      </c>
      <c r="AJ499" s="86"/>
      <c r="AK499" s="86">
        <f t="shared" si="57"/>
        <v>36</v>
      </c>
      <c r="AL499" s="113">
        <v>0</v>
      </c>
    </row>
    <row r="500" spans="2:38" x14ac:dyDescent="0.25">
      <c r="B500" s="82">
        <v>43230</v>
      </c>
      <c r="C500" s="86">
        <f>COUNTIFS(I.1!$J$6:$J$446,I.2!B500)</f>
        <v>0</v>
      </c>
      <c r="D500" s="86">
        <f t="shared" si="58"/>
        <v>196</v>
      </c>
      <c r="F500" s="86">
        <f>COUNTIFS(I.1!$K$6:$K$446,I.2!B500)</f>
        <v>0</v>
      </c>
      <c r="G500" s="86">
        <f t="shared" si="59"/>
        <v>165</v>
      </c>
      <c r="I500" s="86">
        <f>COUNTIFS(I.1!$L$6:$L$446,I.2!B500)</f>
        <v>0</v>
      </c>
      <c r="J500" s="86">
        <f t="shared" si="60"/>
        <v>67</v>
      </c>
      <c r="L500" s="86">
        <f t="shared" si="56"/>
        <v>129</v>
      </c>
      <c r="AA500" s="82">
        <v>43230</v>
      </c>
      <c r="AB500" s="86">
        <f>COUNTIFS(I.1!$AF$6:$AF$446,I.2!AA500)</f>
        <v>0</v>
      </c>
      <c r="AC500" s="86">
        <f t="shared" si="61"/>
        <v>52</v>
      </c>
      <c r="AD500" s="86"/>
      <c r="AE500" s="86">
        <f>COUNTIFS(I.1!$AG$6:$AG$446,I.2!AA500)</f>
        <v>0</v>
      </c>
      <c r="AF500" s="86">
        <f t="shared" si="62"/>
        <v>36</v>
      </c>
      <c r="AG500" s="86"/>
      <c r="AH500" s="86">
        <f>COUNTIFS(I.1!$AH$6:$AH$446,I.2!AA500)</f>
        <v>0</v>
      </c>
      <c r="AI500" s="86">
        <f t="shared" si="63"/>
        <v>16</v>
      </c>
      <c r="AJ500" s="86"/>
      <c r="AK500" s="86">
        <f t="shared" si="57"/>
        <v>36</v>
      </c>
      <c r="AL500" s="113">
        <v>0</v>
      </c>
    </row>
    <row r="501" spans="2:38" x14ac:dyDescent="0.25">
      <c r="B501" s="82">
        <v>43231</v>
      </c>
      <c r="C501" s="86">
        <f>COUNTIFS(I.1!$J$6:$J$446,I.2!B501)</f>
        <v>0</v>
      </c>
      <c r="D501" s="86">
        <f t="shared" si="58"/>
        <v>196</v>
      </c>
      <c r="F501" s="86">
        <f>COUNTIFS(I.1!$K$6:$K$446,I.2!B501)</f>
        <v>1</v>
      </c>
      <c r="G501" s="86">
        <f t="shared" si="59"/>
        <v>166</v>
      </c>
      <c r="I501" s="86">
        <f>COUNTIFS(I.1!$L$6:$L$446,I.2!B501)</f>
        <v>0</v>
      </c>
      <c r="J501" s="86">
        <f t="shared" si="60"/>
        <v>67</v>
      </c>
      <c r="L501" s="86">
        <f t="shared" si="56"/>
        <v>129</v>
      </c>
      <c r="AA501" s="82">
        <v>43231</v>
      </c>
      <c r="AB501" s="86">
        <f>COUNTIFS(I.1!$AF$6:$AF$446,I.2!AA501)</f>
        <v>0</v>
      </c>
      <c r="AC501" s="86">
        <f t="shared" si="61"/>
        <v>52</v>
      </c>
      <c r="AD501" s="86"/>
      <c r="AE501" s="86">
        <f>COUNTIFS(I.1!$AG$6:$AG$446,I.2!AA501)</f>
        <v>0</v>
      </c>
      <c r="AF501" s="86">
        <f t="shared" si="62"/>
        <v>36</v>
      </c>
      <c r="AG501" s="86"/>
      <c r="AH501" s="86">
        <f>COUNTIFS(I.1!$AH$6:$AH$446,I.2!AA501)</f>
        <v>0</v>
      </c>
      <c r="AI501" s="86">
        <f t="shared" si="63"/>
        <v>16</v>
      </c>
      <c r="AJ501" s="86"/>
      <c r="AK501" s="86">
        <f t="shared" si="57"/>
        <v>36</v>
      </c>
      <c r="AL501" s="113">
        <v>0</v>
      </c>
    </row>
    <row r="502" spans="2:38" x14ac:dyDescent="0.25">
      <c r="B502" s="82">
        <v>43232</v>
      </c>
      <c r="C502" s="86">
        <f>COUNTIFS(I.1!$J$6:$J$446,I.2!B502)</f>
        <v>0</v>
      </c>
      <c r="D502" s="86">
        <f t="shared" si="58"/>
        <v>196</v>
      </c>
      <c r="F502" s="86">
        <f>COUNTIFS(I.1!$K$6:$K$446,I.2!B502)</f>
        <v>0</v>
      </c>
      <c r="G502" s="86">
        <f t="shared" si="59"/>
        <v>166</v>
      </c>
      <c r="I502" s="86">
        <f>COUNTIFS(I.1!$L$6:$L$446,I.2!B502)</f>
        <v>0</v>
      </c>
      <c r="J502" s="86">
        <f t="shared" si="60"/>
        <v>67</v>
      </c>
      <c r="L502" s="86">
        <f t="shared" si="56"/>
        <v>129</v>
      </c>
      <c r="AA502" s="82">
        <v>43232</v>
      </c>
      <c r="AB502" s="86">
        <f>COUNTIFS(I.1!$AF$6:$AF$446,I.2!AA502)</f>
        <v>0</v>
      </c>
      <c r="AC502" s="86">
        <f t="shared" si="61"/>
        <v>52</v>
      </c>
      <c r="AD502" s="86"/>
      <c r="AE502" s="86">
        <f>COUNTIFS(I.1!$AG$6:$AG$446,I.2!AA502)</f>
        <v>0</v>
      </c>
      <c r="AF502" s="86">
        <f t="shared" si="62"/>
        <v>36</v>
      </c>
      <c r="AG502" s="86"/>
      <c r="AH502" s="86">
        <f>COUNTIFS(I.1!$AH$6:$AH$446,I.2!AA502)</f>
        <v>0</v>
      </c>
      <c r="AI502" s="86">
        <f t="shared" si="63"/>
        <v>16</v>
      </c>
      <c r="AJ502" s="86"/>
      <c r="AK502" s="86">
        <f t="shared" si="57"/>
        <v>36</v>
      </c>
      <c r="AL502" s="113">
        <v>0</v>
      </c>
    </row>
    <row r="503" spans="2:38" x14ac:dyDescent="0.25">
      <c r="B503" s="82">
        <v>43233</v>
      </c>
      <c r="C503" s="86">
        <f>COUNTIFS(I.1!$J$6:$J$446,I.2!B503)</f>
        <v>0</v>
      </c>
      <c r="D503" s="86">
        <f t="shared" si="58"/>
        <v>196</v>
      </c>
      <c r="F503" s="86">
        <f>COUNTIFS(I.1!$K$6:$K$446,I.2!B503)</f>
        <v>0</v>
      </c>
      <c r="G503" s="86">
        <f t="shared" si="59"/>
        <v>166</v>
      </c>
      <c r="I503" s="86">
        <f>COUNTIFS(I.1!$L$6:$L$446,I.2!B503)</f>
        <v>0</v>
      </c>
      <c r="J503" s="86">
        <f t="shared" si="60"/>
        <v>67</v>
      </c>
      <c r="L503" s="86">
        <f t="shared" si="56"/>
        <v>129</v>
      </c>
      <c r="AA503" s="82">
        <v>43233</v>
      </c>
      <c r="AB503" s="86">
        <f>COUNTIFS(I.1!$AF$6:$AF$446,I.2!AA503)</f>
        <v>0</v>
      </c>
      <c r="AC503" s="86">
        <f t="shared" si="61"/>
        <v>52</v>
      </c>
      <c r="AD503" s="86"/>
      <c r="AE503" s="86">
        <f>COUNTIFS(I.1!$AG$6:$AG$446,I.2!AA503)</f>
        <v>0</v>
      </c>
      <c r="AF503" s="86">
        <f t="shared" si="62"/>
        <v>36</v>
      </c>
      <c r="AG503" s="86"/>
      <c r="AH503" s="86">
        <f>COUNTIFS(I.1!$AH$6:$AH$446,I.2!AA503)</f>
        <v>0</v>
      </c>
      <c r="AI503" s="86">
        <f t="shared" si="63"/>
        <v>16</v>
      </c>
      <c r="AJ503" s="86"/>
      <c r="AK503" s="86">
        <f t="shared" si="57"/>
        <v>36</v>
      </c>
      <c r="AL503" s="113">
        <v>0</v>
      </c>
    </row>
    <row r="504" spans="2:38" x14ac:dyDescent="0.25">
      <c r="B504" s="82">
        <v>43234</v>
      </c>
      <c r="C504" s="86">
        <f>COUNTIFS(I.1!$J$6:$J$446,I.2!B504)</f>
        <v>0</v>
      </c>
      <c r="D504" s="86">
        <f t="shared" si="58"/>
        <v>196</v>
      </c>
      <c r="F504" s="86">
        <f>COUNTIFS(I.1!$K$6:$K$446,I.2!B504)</f>
        <v>0</v>
      </c>
      <c r="G504" s="86">
        <f t="shared" si="59"/>
        <v>166</v>
      </c>
      <c r="I504" s="86">
        <f>COUNTIFS(I.1!$L$6:$L$446,I.2!B504)</f>
        <v>0</v>
      </c>
      <c r="J504" s="86">
        <f t="shared" si="60"/>
        <v>67</v>
      </c>
      <c r="L504" s="86">
        <f t="shared" si="56"/>
        <v>129</v>
      </c>
      <c r="AA504" s="82">
        <v>43234</v>
      </c>
      <c r="AB504" s="86">
        <f>COUNTIFS(I.1!$AF$6:$AF$446,I.2!AA504)</f>
        <v>0</v>
      </c>
      <c r="AC504" s="86">
        <f t="shared" si="61"/>
        <v>52</v>
      </c>
      <c r="AD504" s="86"/>
      <c r="AE504" s="86">
        <f>COUNTIFS(I.1!$AG$6:$AG$446,I.2!AA504)</f>
        <v>0</v>
      </c>
      <c r="AF504" s="86">
        <f t="shared" si="62"/>
        <v>36</v>
      </c>
      <c r="AG504" s="86"/>
      <c r="AH504" s="86">
        <f>COUNTIFS(I.1!$AH$6:$AH$446,I.2!AA504)</f>
        <v>0</v>
      </c>
      <c r="AI504" s="86">
        <f t="shared" si="63"/>
        <v>16</v>
      </c>
      <c r="AJ504" s="86"/>
      <c r="AK504" s="86">
        <f t="shared" si="57"/>
        <v>36</v>
      </c>
      <c r="AL504" s="113">
        <v>0</v>
      </c>
    </row>
    <row r="505" spans="2:38" x14ac:dyDescent="0.25">
      <c r="B505" s="82">
        <v>43235</v>
      </c>
      <c r="C505" s="86">
        <f>COUNTIFS(I.1!$J$6:$J$446,I.2!B505)</f>
        <v>0</v>
      </c>
      <c r="D505" s="86">
        <f t="shared" si="58"/>
        <v>196</v>
      </c>
      <c r="F505" s="86">
        <f>COUNTIFS(I.1!$K$6:$K$446,I.2!B505)</f>
        <v>0</v>
      </c>
      <c r="G505" s="86">
        <f t="shared" si="59"/>
        <v>166</v>
      </c>
      <c r="I505" s="86">
        <f>COUNTIFS(I.1!$L$6:$L$446,I.2!B505)</f>
        <v>0</v>
      </c>
      <c r="J505" s="86">
        <f t="shared" si="60"/>
        <v>67</v>
      </c>
      <c r="L505" s="86">
        <f t="shared" si="56"/>
        <v>129</v>
      </c>
      <c r="AA505" s="82">
        <v>43235</v>
      </c>
      <c r="AB505" s="86">
        <f>COUNTIFS(I.1!$AF$6:$AF$446,I.2!AA505)</f>
        <v>0</v>
      </c>
      <c r="AC505" s="86">
        <f t="shared" si="61"/>
        <v>52</v>
      </c>
      <c r="AD505" s="86"/>
      <c r="AE505" s="86">
        <f>COUNTIFS(I.1!$AG$6:$AG$446,I.2!AA505)</f>
        <v>0</v>
      </c>
      <c r="AF505" s="86">
        <f t="shared" si="62"/>
        <v>36</v>
      </c>
      <c r="AG505" s="86"/>
      <c r="AH505" s="86">
        <f>COUNTIFS(I.1!$AH$6:$AH$446,I.2!AA505)</f>
        <v>0</v>
      </c>
      <c r="AI505" s="86">
        <f t="shared" si="63"/>
        <v>16</v>
      </c>
      <c r="AJ505" s="86"/>
      <c r="AK505" s="86">
        <f t="shared" si="57"/>
        <v>36</v>
      </c>
      <c r="AL505" s="113">
        <v>0</v>
      </c>
    </row>
    <row r="506" spans="2:38" x14ac:dyDescent="0.25">
      <c r="B506" s="82">
        <v>43236</v>
      </c>
      <c r="C506" s="86">
        <f>COUNTIFS(I.1!$J$6:$J$446,I.2!B506)</f>
        <v>0</v>
      </c>
      <c r="D506" s="86">
        <f t="shared" si="58"/>
        <v>196</v>
      </c>
      <c r="F506" s="86">
        <f>COUNTIFS(I.1!$K$6:$K$446,I.2!B506)</f>
        <v>1</v>
      </c>
      <c r="G506" s="86">
        <f t="shared" si="59"/>
        <v>167</v>
      </c>
      <c r="I506" s="86">
        <f>COUNTIFS(I.1!$L$6:$L$446,I.2!B506)</f>
        <v>0</v>
      </c>
      <c r="J506" s="86">
        <f t="shared" si="60"/>
        <v>67</v>
      </c>
      <c r="L506" s="86">
        <f t="shared" si="56"/>
        <v>129</v>
      </c>
      <c r="AA506" s="82">
        <v>43236</v>
      </c>
      <c r="AB506" s="86">
        <f>COUNTIFS(I.1!$AF$6:$AF$446,I.2!AA506)</f>
        <v>0</v>
      </c>
      <c r="AC506" s="86">
        <f t="shared" si="61"/>
        <v>52</v>
      </c>
      <c r="AD506" s="86"/>
      <c r="AE506" s="86">
        <f>COUNTIFS(I.1!$AG$6:$AG$446,I.2!AA506)</f>
        <v>1</v>
      </c>
      <c r="AF506" s="86">
        <f t="shared" si="62"/>
        <v>37</v>
      </c>
      <c r="AG506" s="86"/>
      <c r="AH506" s="86">
        <f>COUNTIFS(I.1!$AH$6:$AH$446,I.2!AA506)</f>
        <v>0</v>
      </c>
      <c r="AI506" s="86">
        <f t="shared" si="63"/>
        <v>16</v>
      </c>
      <c r="AJ506" s="86"/>
      <c r="AK506" s="86">
        <f t="shared" si="57"/>
        <v>36</v>
      </c>
      <c r="AL506" s="113">
        <v>0</v>
      </c>
    </row>
    <row r="507" spans="2:38" x14ac:dyDescent="0.25">
      <c r="B507" s="82">
        <v>43237</v>
      </c>
      <c r="C507" s="86">
        <f>COUNTIFS(I.1!$J$6:$J$446,I.2!B507)</f>
        <v>0</v>
      </c>
      <c r="D507" s="86">
        <f t="shared" si="58"/>
        <v>196</v>
      </c>
      <c r="F507" s="86">
        <f>COUNTIFS(I.1!$K$6:$K$446,I.2!B507)</f>
        <v>0</v>
      </c>
      <c r="G507" s="86">
        <f t="shared" si="59"/>
        <v>167</v>
      </c>
      <c r="I507" s="86">
        <f>COUNTIFS(I.1!$L$6:$L$446,I.2!B507)</f>
        <v>0</v>
      </c>
      <c r="J507" s="86">
        <f t="shared" si="60"/>
        <v>67</v>
      </c>
      <c r="L507" s="86">
        <f t="shared" si="56"/>
        <v>129</v>
      </c>
      <c r="AA507" s="82">
        <v>43237</v>
      </c>
      <c r="AB507" s="86">
        <f>COUNTIFS(I.1!$AF$6:$AF$446,I.2!AA507)</f>
        <v>0</v>
      </c>
      <c r="AC507" s="86">
        <f t="shared" si="61"/>
        <v>52</v>
      </c>
      <c r="AD507" s="86"/>
      <c r="AE507" s="86">
        <f>COUNTIFS(I.1!$AG$6:$AG$446,I.2!AA507)</f>
        <v>0</v>
      </c>
      <c r="AF507" s="86">
        <f t="shared" si="62"/>
        <v>37</v>
      </c>
      <c r="AG507" s="86"/>
      <c r="AH507" s="86">
        <f>COUNTIFS(I.1!$AH$6:$AH$446,I.2!AA507)</f>
        <v>0</v>
      </c>
      <c r="AI507" s="86">
        <f t="shared" si="63"/>
        <v>16</v>
      </c>
      <c r="AJ507" s="86"/>
      <c r="AK507" s="86">
        <f t="shared" si="57"/>
        <v>36</v>
      </c>
      <c r="AL507" s="113">
        <v>0</v>
      </c>
    </row>
    <row r="508" spans="2:38" x14ac:dyDescent="0.25">
      <c r="B508" s="82">
        <v>43238</v>
      </c>
      <c r="C508" s="86">
        <f>COUNTIFS(I.1!$J$6:$J$446,I.2!B508)</f>
        <v>0</v>
      </c>
      <c r="D508" s="86">
        <f t="shared" si="58"/>
        <v>196</v>
      </c>
      <c r="F508" s="86">
        <f>COUNTIFS(I.1!$K$6:$K$446,I.2!B508)</f>
        <v>1</v>
      </c>
      <c r="G508" s="86">
        <f t="shared" si="59"/>
        <v>168</v>
      </c>
      <c r="I508" s="86">
        <f>COUNTIFS(I.1!$L$6:$L$446,I.2!B508)</f>
        <v>0</v>
      </c>
      <c r="J508" s="86">
        <f t="shared" si="60"/>
        <v>67</v>
      </c>
      <c r="L508" s="86">
        <f t="shared" si="56"/>
        <v>129</v>
      </c>
      <c r="AA508" s="82">
        <v>43238</v>
      </c>
      <c r="AB508" s="86">
        <f>COUNTIFS(I.1!$AF$6:$AF$446,I.2!AA508)</f>
        <v>0</v>
      </c>
      <c r="AC508" s="86">
        <f t="shared" si="61"/>
        <v>52</v>
      </c>
      <c r="AD508" s="86"/>
      <c r="AE508" s="86">
        <f>COUNTIFS(I.1!$AG$6:$AG$446,I.2!AA508)</f>
        <v>1</v>
      </c>
      <c r="AF508" s="86">
        <f t="shared" si="62"/>
        <v>38</v>
      </c>
      <c r="AG508" s="86"/>
      <c r="AH508" s="86">
        <f>COUNTIFS(I.1!$AH$6:$AH$446,I.2!AA508)</f>
        <v>0</v>
      </c>
      <c r="AI508" s="86">
        <f t="shared" si="63"/>
        <v>16</v>
      </c>
      <c r="AJ508" s="86"/>
      <c r="AK508" s="86">
        <f t="shared" si="57"/>
        <v>36</v>
      </c>
      <c r="AL508" s="113">
        <v>0</v>
      </c>
    </row>
    <row r="509" spans="2:38" x14ac:dyDescent="0.25">
      <c r="B509" s="82">
        <v>43239</v>
      </c>
      <c r="C509" s="86">
        <f>COUNTIFS(I.1!$J$6:$J$446,I.2!B509)</f>
        <v>0</v>
      </c>
      <c r="D509" s="86">
        <f t="shared" si="58"/>
        <v>196</v>
      </c>
      <c r="F509" s="86">
        <f>COUNTIFS(I.1!$K$6:$K$446,I.2!B509)</f>
        <v>0</v>
      </c>
      <c r="G509" s="86">
        <f t="shared" si="59"/>
        <v>168</v>
      </c>
      <c r="I509" s="86">
        <f>COUNTIFS(I.1!$L$6:$L$446,I.2!B509)</f>
        <v>0</v>
      </c>
      <c r="J509" s="86">
        <f t="shared" si="60"/>
        <v>67</v>
      </c>
      <c r="L509" s="86">
        <f t="shared" si="56"/>
        <v>129</v>
      </c>
      <c r="AA509" s="82">
        <v>43239</v>
      </c>
      <c r="AB509" s="86">
        <f>COUNTIFS(I.1!$AF$6:$AF$446,I.2!AA509)</f>
        <v>0</v>
      </c>
      <c r="AC509" s="86">
        <f t="shared" si="61"/>
        <v>52</v>
      </c>
      <c r="AD509" s="86"/>
      <c r="AE509" s="86">
        <f>COUNTIFS(I.1!$AG$6:$AG$446,I.2!AA509)</f>
        <v>0</v>
      </c>
      <c r="AF509" s="86">
        <f t="shared" si="62"/>
        <v>38</v>
      </c>
      <c r="AG509" s="86"/>
      <c r="AH509" s="86">
        <f>COUNTIFS(I.1!$AH$6:$AH$446,I.2!AA509)</f>
        <v>0</v>
      </c>
      <c r="AI509" s="86">
        <f t="shared" si="63"/>
        <v>16</v>
      </c>
      <c r="AJ509" s="86"/>
      <c r="AK509" s="86">
        <f t="shared" si="57"/>
        <v>36</v>
      </c>
      <c r="AL509" s="113">
        <v>0</v>
      </c>
    </row>
    <row r="510" spans="2:38" x14ac:dyDescent="0.25">
      <c r="B510" s="82">
        <v>43240</v>
      </c>
      <c r="C510" s="86">
        <f>COUNTIFS(I.1!$J$6:$J$446,I.2!B510)</f>
        <v>0</v>
      </c>
      <c r="D510" s="86">
        <f t="shared" si="58"/>
        <v>196</v>
      </c>
      <c r="F510" s="86">
        <f>COUNTIFS(I.1!$K$6:$K$446,I.2!B510)</f>
        <v>0</v>
      </c>
      <c r="G510" s="86">
        <f t="shared" si="59"/>
        <v>168</v>
      </c>
      <c r="I510" s="86">
        <f>COUNTIFS(I.1!$L$6:$L$446,I.2!B510)</f>
        <v>0</v>
      </c>
      <c r="J510" s="86">
        <f t="shared" si="60"/>
        <v>67</v>
      </c>
      <c r="L510" s="86">
        <f t="shared" si="56"/>
        <v>129</v>
      </c>
      <c r="AA510" s="82">
        <v>43240</v>
      </c>
      <c r="AB510" s="86">
        <f>COUNTIFS(I.1!$AF$6:$AF$446,I.2!AA510)</f>
        <v>0</v>
      </c>
      <c r="AC510" s="86">
        <f t="shared" si="61"/>
        <v>52</v>
      </c>
      <c r="AD510" s="86"/>
      <c r="AE510" s="86">
        <f>COUNTIFS(I.1!$AG$6:$AG$446,I.2!AA510)</f>
        <v>0</v>
      </c>
      <c r="AF510" s="86">
        <f t="shared" si="62"/>
        <v>38</v>
      </c>
      <c r="AG510" s="86"/>
      <c r="AH510" s="86">
        <f>COUNTIFS(I.1!$AH$6:$AH$446,I.2!AA510)</f>
        <v>0</v>
      </c>
      <c r="AI510" s="86">
        <f t="shared" si="63"/>
        <v>16</v>
      </c>
      <c r="AJ510" s="86"/>
      <c r="AK510" s="86">
        <f t="shared" si="57"/>
        <v>36</v>
      </c>
      <c r="AL510" s="113">
        <v>0</v>
      </c>
    </row>
    <row r="511" spans="2:38" x14ac:dyDescent="0.25">
      <c r="B511" s="82">
        <v>43241</v>
      </c>
      <c r="C511" s="86">
        <f>COUNTIFS(I.1!$J$6:$J$446,I.2!B511)</f>
        <v>0</v>
      </c>
      <c r="D511" s="86">
        <f t="shared" si="58"/>
        <v>196</v>
      </c>
      <c r="F511" s="86">
        <f>COUNTIFS(I.1!$K$6:$K$446,I.2!B511)</f>
        <v>3</v>
      </c>
      <c r="G511" s="86">
        <f t="shared" si="59"/>
        <v>171</v>
      </c>
      <c r="I511" s="86">
        <f>COUNTIFS(I.1!$L$6:$L$446,I.2!B511)</f>
        <v>0</v>
      </c>
      <c r="J511" s="86">
        <f t="shared" si="60"/>
        <v>67</v>
      </c>
      <c r="L511" s="86">
        <f t="shared" si="56"/>
        <v>129</v>
      </c>
      <c r="AA511" s="82">
        <v>43241</v>
      </c>
      <c r="AB511" s="86">
        <f>COUNTIFS(I.1!$AF$6:$AF$446,I.2!AA511)</f>
        <v>0</v>
      </c>
      <c r="AC511" s="86">
        <f t="shared" si="61"/>
        <v>52</v>
      </c>
      <c r="AD511" s="86"/>
      <c r="AE511" s="86">
        <f>COUNTIFS(I.1!$AG$6:$AG$446,I.2!AA511)</f>
        <v>3</v>
      </c>
      <c r="AF511" s="86">
        <f t="shared" si="62"/>
        <v>41</v>
      </c>
      <c r="AG511" s="86"/>
      <c r="AH511" s="86">
        <f>COUNTIFS(I.1!$AH$6:$AH$446,I.2!AA511)</f>
        <v>0</v>
      </c>
      <c r="AI511" s="86">
        <f t="shared" si="63"/>
        <v>16</v>
      </c>
      <c r="AJ511" s="86"/>
      <c r="AK511" s="86">
        <f t="shared" si="57"/>
        <v>36</v>
      </c>
      <c r="AL511" s="113">
        <v>0</v>
      </c>
    </row>
    <row r="512" spans="2:38" x14ac:dyDescent="0.25">
      <c r="B512" s="82">
        <v>43242</v>
      </c>
      <c r="C512" s="86">
        <f>COUNTIFS(I.1!$J$6:$J$446,I.2!B512)</f>
        <v>0</v>
      </c>
      <c r="D512" s="86">
        <f t="shared" si="58"/>
        <v>196</v>
      </c>
      <c r="F512" s="86">
        <f>COUNTIFS(I.1!$K$6:$K$446,I.2!B512)</f>
        <v>0</v>
      </c>
      <c r="G512" s="86">
        <f t="shared" si="59"/>
        <v>171</v>
      </c>
      <c r="I512" s="86">
        <f>COUNTIFS(I.1!$L$6:$L$446,I.2!B512)</f>
        <v>1</v>
      </c>
      <c r="J512" s="86">
        <f t="shared" si="60"/>
        <v>68</v>
      </c>
      <c r="L512" s="86">
        <f t="shared" si="56"/>
        <v>128</v>
      </c>
      <c r="AA512" s="82">
        <v>43242</v>
      </c>
      <c r="AB512" s="86">
        <f>COUNTIFS(I.1!$AF$6:$AF$446,I.2!AA512)</f>
        <v>0</v>
      </c>
      <c r="AC512" s="86">
        <f t="shared" si="61"/>
        <v>52</v>
      </c>
      <c r="AD512" s="86"/>
      <c r="AE512" s="86">
        <f>COUNTIFS(I.1!$AG$6:$AG$446,I.2!AA512)</f>
        <v>0</v>
      </c>
      <c r="AF512" s="86">
        <f t="shared" si="62"/>
        <v>41</v>
      </c>
      <c r="AG512" s="86"/>
      <c r="AH512" s="86">
        <f>COUNTIFS(I.1!$AH$6:$AH$446,I.2!AA512)</f>
        <v>0</v>
      </c>
      <c r="AI512" s="86">
        <f t="shared" si="63"/>
        <v>16</v>
      </c>
      <c r="AJ512" s="86"/>
      <c r="AK512" s="86">
        <f t="shared" si="57"/>
        <v>36</v>
      </c>
      <c r="AL512" s="113">
        <v>0</v>
      </c>
    </row>
    <row r="513" spans="2:38" x14ac:dyDescent="0.25">
      <c r="B513" s="82">
        <v>43243</v>
      </c>
      <c r="C513" s="86">
        <f>COUNTIFS(I.1!$J$6:$J$446,I.2!B513)</f>
        <v>0</v>
      </c>
      <c r="D513" s="86">
        <f t="shared" si="58"/>
        <v>196</v>
      </c>
      <c r="F513" s="86">
        <f>COUNTIFS(I.1!$K$6:$K$446,I.2!B513)</f>
        <v>1</v>
      </c>
      <c r="G513" s="86">
        <f t="shared" si="59"/>
        <v>172</v>
      </c>
      <c r="I513" s="86">
        <f>COUNTIFS(I.1!$L$6:$L$446,I.2!B513)</f>
        <v>0</v>
      </c>
      <c r="J513" s="86">
        <f t="shared" si="60"/>
        <v>68</v>
      </c>
      <c r="L513" s="86">
        <f t="shared" si="56"/>
        <v>128</v>
      </c>
      <c r="AA513" s="82">
        <v>43243</v>
      </c>
      <c r="AB513" s="86">
        <f>COUNTIFS(I.1!$AF$6:$AF$446,I.2!AA513)</f>
        <v>0</v>
      </c>
      <c r="AC513" s="86">
        <f t="shared" si="61"/>
        <v>52</v>
      </c>
      <c r="AD513" s="86"/>
      <c r="AE513" s="86">
        <f>COUNTIFS(I.1!$AG$6:$AG$446,I.2!AA513)</f>
        <v>1</v>
      </c>
      <c r="AF513" s="86">
        <f t="shared" si="62"/>
        <v>42</v>
      </c>
      <c r="AG513" s="86"/>
      <c r="AH513" s="86">
        <f>COUNTIFS(I.1!$AH$6:$AH$446,I.2!AA513)</f>
        <v>0</v>
      </c>
      <c r="AI513" s="86">
        <f t="shared" si="63"/>
        <v>16</v>
      </c>
      <c r="AJ513" s="86"/>
      <c r="AK513" s="86">
        <f t="shared" si="57"/>
        <v>36</v>
      </c>
      <c r="AL513" s="113">
        <v>0</v>
      </c>
    </row>
    <row r="514" spans="2:38" x14ac:dyDescent="0.25">
      <c r="B514" s="82">
        <v>43244</v>
      </c>
      <c r="C514" s="86">
        <f>COUNTIFS(I.1!$J$6:$J$446,I.2!B514)</f>
        <v>0</v>
      </c>
      <c r="D514" s="86">
        <f t="shared" si="58"/>
        <v>196</v>
      </c>
      <c r="F514" s="86">
        <f>COUNTIFS(I.1!$K$6:$K$446,I.2!B514)</f>
        <v>0</v>
      </c>
      <c r="G514" s="86">
        <f t="shared" si="59"/>
        <v>172</v>
      </c>
      <c r="I514" s="86">
        <f>COUNTIFS(I.1!$L$6:$L$446,I.2!B514)</f>
        <v>0</v>
      </c>
      <c r="J514" s="86">
        <f t="shared" si="60"/>
        <v>68</v>
      </c>
      <c r="L514" s="86">
        <f t="shared" si="56"/>
        <v>128</v>
      </c>
      <c r="AA514" s="82">
        <v>43244</v>
      </c>
      <c r="AB514" s="86">
        <f>COUNTIFS(I.1!$AF$6:$AF$446,I.2!AA514)</f>
        <v>0</v>
      </c>
      <c r="AC514" s="86">
        <f t="shared" si="61"/>
        <v>52</v>
      </c>
      <c r="AD514" s="86"/>
      <c r="AE514" s="86">
        <f>COUNTIFS(I.1!$AG$6:$AG$446,I.2!AA514)</f>
        <v>0</v>
      </c>
      <c r="AF514" s="86">
        <f t="shared" si="62"/>
        <v>42</v>
      </c>
      <c r="AG514" s="86"/>
      <c r="AH514" s="86">
        <f>COUNTIFS(I.1!$AH$6:$AH$446,I.2!AA514)</f>
        <v>0</v>
      </c>
      <c r="AI514" s="86">
        <f t="shared" si="63"/>
        <v>16</v>
      </c>
      <c r="AJ514" s="86"/>
      <c r="AK514" s="86">
        <f t="shared" si="57"/>
        <v>36</v>
      </c>
      <c r="AL514" s="113">
        <v>0</v>
      </c>
    </row>
    <row r="515" spans="2:38" x14ac:dyDescent="0.25">
      <c r="B515" s="82">
        <v>43245</v>
      </c>
      <c r="C515" s="86">
        <f>COUNTIFS(I.1!$J$6:$J$446,I.2!B515)</f>
        <v>0</v>
      </c>
      <c r="D515" s="86">
        <f t="shared" si="58"/>
        <v>196</v>
      </c>
      <c r="F515" s="86">
        <f>COUNTIFS(I.1!$K$6:$K$446,I.2!B515)</f>
        <v>0</v>
      </c>
      <c r="G515" s="86">
        <f t="shared" si="59"/>
        <v>172</v>
      </c>
      <c r="I515" s="86">
        <f>COUNTIFS(I.1!$L$6:$L$446,I.2!B515)</f>
        <v>0</v>
      </c>
      <c r="J515" s="86">
        <f t="shared" si="60"/>
        <v>68</v>
      </c>
      <c r="L515" s="86">
        <f t="shared" si="56"/>
        <v>128</v>
      </c>
      <c r="AA515" s="82">
        <v>43245</v>
      </c>
      <c r="AB515" s="86">
        <f>COUNTIFS(I.1!$AF$6:$AF$446,I.2!AA515)</f>
        <v>0</v>
      </c>
      <c r="AC515" s="86">
        <f t="shared" si="61"/>
        <v>52</v>
      </c>
      <c r="AD515" s="86"/>
      <c r="AE515" s="86">
        <f>COUNTIFS(I.1!$AG$6:$AG$446,I.2!AA515)</f>
        <v>0</v>
      </c>
      <c r="AF515" s="86">
        <f t="shared" si="62"/>
        <v>42</v>
      </c>
      <c r="AG515" s="86"/>
      <c r="AH515" s="86">
        <f>COUNTIFS(I.1!$AH$6:$AH$446,I.2!AA515)</f>
        <v>0</v>
      </c>
      <c r="AI515" s="86">
        <f t="shared" si="63"/>
        <v>16</v>
      </c>
      <c r="AJ515" s="86"/>
      <c r="AK515" s="86">
        <f t="shared" si="57"/>
        <v>36</v>
      </c>
      <c r="AL515" s="113">
        <v>0</v>
      </c>
    </row>
    <row r="516" spans="2:38" x14ac:dyDescent="0.25">
      <c r="B516" s="82">
        <v>43246</v>
      </c>
      <c r="C516" s="86">
        <f>COUNTIFS(I.1!$J$6:$J$446,I.2!B516)</f>
        <v>0</v>
      </c>
      <c r="D516" s="86">
        <f t="shared" si="58"/>
        <v>196</v>
      </c>
      <c r="F516" s="86">
        <f>COUNTIFS(I.1!$K$6:$K$446,I.2!B516)</f>
        <v>0</v>
      </c>
      <c r="G516" s="86">
        <f t="shared" si="59"/>
        <v>172</v>
      </c>
      <c r="I516" s="86">
        <f>COUNTIFS(I.1!$L$6:$L$446,I.2!B516)</f>
        <v>0</v>
      </c>
      <c r="J516" s="86">
        <f t="shared" si="60"/>
        <v>68</v>
      </c>
      <c r="L516" s="86">
        <f t="shared" si="56"/>
        <v>128</v>
      </c>
      <c r="AA516" s="82">
        <v>43246</v>
      </c>
      <c r="AB516" s="86">
        <f>COUNTIFS(I.1!$AF$6:$AF$446,I.2!AA516)</f>
        <v>0</v>
      </c>
      <c r="AC516" s="86">
        <f t="shared" si="61"/>
        <v>52</v>
      </c>
      <c r="AD516" s="86"/>
      <c r="AE516" s="86">
        <f>COUNTIFS(I.1!$AG$6:$AG$446,I.2!AA516)</f>
        <v>0</v>
      </c>
      <c r="AF516" s="86">
        <f t="shared" si="62"/>
        <v>42</v>
      </c>
      <c r="AG516" s="86"/>
      <c r="AH516" s="86">
        <f>COUNTIFS(I.1!$AH$6:$AH$446,I.2!AA516)</f>
        <v>0</v>
      </c>
      <c r="AI516" s="86">
        <f t="shared" si="63"/>
        <v>16</v>
      </c>
      <c r="AJ516" s="86"/>
      <c r="AK516" s="86">
        <f t="shared" si="57"/>
        <v>36</v>
      </c>
      <c r="AL516" s="113">
        <v>0</v>
      </c>
    </row>
    <row r="517" spans="2:38" x14ac:dyDescent="0.25">
      <c r="B517" s="82">
        <v>43247</v>
      </c>
      <c r="C517" s="86">
        <f>COUNTIFS(I.1!$J$6:$J$446,I.2!B517)</f>
        <v>0</v>
      </c>
      <c r="D517" s="86">
        <f t="shared" si="58"/>
        <v>196</v>
      </c>
      <c r="F517" s="86">
        <f>COUNTIFS(I.1!$K$6:$K$446,I.2!B517)</f>
        <v>0</v>
      </c>
      <c r="G517" s="86">
        <f t="shared" si="59"/>
        <v>172</v>
      </c>
      <c r="I517" s="86">
        <f>COUNTIFS(I.1!$L$6:$L$446,I.2!B517)</f>
        <v>0</v>
      </c>
      <c r="J517" s="86">
        <f t="shared" si="60"/>
        <v>68</v>
      </c>
      <c r="L517" s="86">
        <f t="shared" si="56"/>
        <v>128</v>
      </c>
      <c r="AA517" s="82">
        <v>43247</v>
      </c>
      <c r="AB517" s="86">
        <f>COUNTIFS(I.1!$AF$6:$AF$446,I.2!AA517)</f>
        <v>0</v>
      </c>
      <c r="AC517" s="86">
        <f t="shared" si="61"/>
        <v>52</v>
      </c>
      <c r="AD517" s="86"/>
      <c r="AE517" s="86">
        <f>COUNTIFS(I.1!$AG$6:$AG$446,I.2!AA517)</f>
        <v>0</v>
      </c>
      <c r="AF517" s="86">
        <f t="shared" si="62"/>
        <v>42</v>
      </c>
      <c r="AG517" s="86"/>
      <c r="AH517" s="86">
        <f>COUNTIFS(I.1!$AH$6:$AH$446,I.2!AA517)</f>
        <v>0</v>
      </c>
      <c r="AI517" s="86">
        <f t="shared" si="63"/>
        <v>16</v>
      </c>
      <c r="AJ517" s="86"/>
      <c r="AK517" s="86">
        <f t="shared" si="57"/>
        <v>36</v>
      </c>
      <c r="AL517" s="113">
        <v>0</v>
      </c>
    </row>
    <row r="518" spans="2:38" x14ac:dyDescent="0.25">
      <c r="B518" s="82">
        <v>43248</v>
      </c>
      <c r="C518" s="86">
        <f>COUNTIFS(I.1!$J$6:$J$446,I.2!B518)</f>
        <v>0</v>
      </c>
      <c r="D518" s="86">
        <f t="shared" si="58"/>
        <v>196</v>
      </c>
      <c r="F518" s="86">
        <f>COUNTIFS(I.1!$K$6:$K$446,I.2!B518)</f>
        <v>4</v>
      </c>
      <c r="G518" s="86">
        <f t="shared" si="59"/>
        <v>176</v>
      </c>
      <c r="I518" s="86">
        <f>COUNTIFS(I.1!$L$6:$L$446,I.2!B518)</f>
        <v>0</v>
      </c>
      <c r="J518" s="86">
        <f t="shared" si="60"/>
        <v>68</v>
      </c>
      <c r="L518" s="86">
        <f t="shared" si="56"/>
        <v>128</v>
      </c>
      <c r="AA518" s="82">
        <v>43248</v>
      </c>
      <c r="AB518" s="86">
        <f>COUNTIFS(I.1!$AF$6:$AF$446,I.2!AA518)</f>
        <v>0</v>
      </c>
      <c r="AC518" s="86">
        <f t="shared" si="61"/>
        <v>52</v>
      </c>
      <c r="AD518" s="86"/>
      <c r="AE518" s="86">
        <f>COUNTIFS(I.1!$AG$6:$AG$446,I.2!AA518)</f>
        <v>4</v>
      </c>
      <c r="AF518" s="86">
        <f t="shared" si="62"/>
        <v>46</v>
      </c>
      <c r="AG518" s="86"/>
      <c r="AH518" s="86">
        <f>COUNTIFS(I.1!$AH$6:$AH$446,I.2!AA518)</f>
        <v>0</v>
      </c>
      <c r="AI518" s="86">
        <f t="shared" si="63"/>
        <v>16</v>
      </c>
      <c r="AJ518" s="86"/>
      <c r="AK518" s="86">
        <f t="shared" si="57"/>
        <v>36</v>
      </c>
      <c r="AL518" s="113">
        <v>0</v>
      </c>
    </row>
    <row r="519" spans="2:38" x14ac:dyDescent="0.25">
      <c r="B519" s="82">
        <v>43249</v>
      </c>
      <c r="C519" s="86">
        <f>COUNTIFS(I.1!$J$6:$J$446,I.2!B519)</f>
        <v>0</v>
      </c>
      <c r="D519" s="86">
        <f t="shared" si="58"/>
        <v>196</v>
      </c>
      <c r="F519" s="86">
        <f>COUNTIFS(I.1!$K$6:$K$446,I.2!B519)</f>
        <v>0</v>
      </c>
      <c r="G519" s="86">
        <f t="shared" si="59"/>
        <v>176</v>
      </c>
      <c r="I519" s="86">
        <f>COUNTIFS(I.1!$L$6:$L$446,I.2!B519)</f>
        <v>0</v>
      </c>
      <c r="J519" s="86">
        <f t="shared" si="60"/>
        <v>68</v>
      </c>
      <c r="L519" s="86">
        <f t="shared" ref="L519:L582" si="64">D519-J519</f>
        <v>128</v>
      </c>
      <c r="AA519" s="82">
        <v>43249</v>
      </c>
      <c r="AB519" s="86">
        <f>COUNTIFS(I.1!$AF$6:$AF$446,I.2!AA519)</f>
        <v>0</v>
      </c>
      <c r="AC519" s="86">
        <f t="shared" si="61"/>
        <v>52</v>
      </c>
      <c r="AD519" s="86"/>
      <c r="AE519" s="86">
        <f>COUNTIFS(I.1!$AG$6:$AG$446,I.2!AA519)</f>
        <v>0</v>
      </c>
      <c r="AF519" s="86">
        <f t="shared" si="62"/>
        <v>46</v>
      </c>
      <c r="AG519" s="86"/>
      <c r="AH519" s="86">
        <f>COUNTIFS(I.1!$AH$6:$AH$446,I.2!AA519)</f>
        <v>0</v>
      </c>
      <c r="AI519" s="86">
        <f t="shared" si="63"/>
        <v>16</v>
      </c>
      <c r="AJ519" s="86"/>
      <c r="AK519" s="86">
        <f t="shared" ref="AK519:AK582" si="65">AC519-AI519</f>
        <v>36</v>
      </c>
      <c r="AL519" s="113">
        <v>0</v>
      </c>
    </row>
    <row r="520" spans="2:38" x14ac:dyDescent="0.25">
      <c r="B520" s="82">
        <v>43250</v>
      </c>
      <c r="C520" s="86">
        <f>COUNTIFS(I.1!$J$6:$J$446,I.2!B520)</f>
        <v>0</v>
      </c>
      <c r="D520" s="86">
        <f t="shared" ref="D520:D583" si="66">C520+D519</f>
        <v>196</v>
      </c>
      <c r="F520" s="86">
        <f>COUNTIFS(I.1!$K$6:$K$446,I.2!B520)</f>
        <v>1</v>
      </c>
      <c r="G520" s="86">
        <f t="shared" ref="G520:G583" si="67">F520+G519</f>
        <v>177</v>
      </c>
      <c r="I520" s="86">
        <f>COUNTIFS(I.1!$L$6:$L$446,I.2!B520)</f>
        <v>0</v>
      </c>
      <c r="J520" s="86">
        <f t="shared" ref="J520:J583" si="68">I520+J519</f>
        <v>68</v>
      </c>
      <c r="L520" s="86">
        <f t="shared" si="64"/>
        <v>128</v>
      </c>
      <c r="AA520" s="82">
        <v>43250</v>
      </c>
      <c r="AB520" s="86">
        <f>COUNTIFS(I.1!$AF$6:$AF$446,I.2!AA520)</f>
        <v>0</v>
      </c>
      <c r="AC520" s="86">
        <f t="shared" ref="AC520:AC583" si="69">AB520+AC519</f>
        <v>52</v>
      </c>
      <c r="AD520" s="86"/>
      <c r="AE520" s="86">
        <f>COUNTIFS(I.1!$AG$6:$AG$446,I.2!AA520)</f>
        <v>1</v>
      </c>
      <c r="AF520" s="86">
        <f t="shared" ref="AF520:AF583" si="70">AE520+AF519</f>
        <v>47</v>
      </c>
      <c r="AG520" s="86"/>
      <c r="AH520" s="86">
        <f>COUNTIFS(I.1!$AH$6:$AH$446,I.2!AA520)</f>
        <v>0</v>
      </c>
      <c r="AI520" s="86">
        <f t="shared" ref="AI520:AI583" si="71">AH520+AI519</f>
        <v>16</v>
      </c>
      <c r="AJ520" s="86"/>
      <c r="AK520" s="86">
        <f t="shared" si="65"/>
        <v>36</v>
      </c>
      <c r="AL520" s="113">
        <v>0</v>
      </c>
    </row>
    <row r="521" spans="2:38" x14ac:dyDescent="0.25">
      <c r="B521" s="82">
        <v>43251</v>
      </c>
      <c r="C521" s="86">
        <f>COUNTIFS(I.1!$J$6:$J$446,I.2!B521)</f>
        <v>0</v>
      </c>
      <c r="D521" s="86">
        <f t="shared" si="66"/>
        <v>196</v>
      </c>
      <c r="F521" s="86">
        <f>COUNTIFS(I.1!$K$6:$K$446,I.2!B521)</f>
        <v>0</v>
      </c>
      <c r="G521" s="86">
        <f t="shared" si="67"/>
        <v>177</v>
      </c>
      <c r="I521" s="86">
        <f>COUNTIFS(I.1!$L$6:$L$446,I.2!B521)</f>
        <v>0</v>
      </c>
      <c r="J521" s="86">
        <f t="shared" si="68"/>
        <v>68</v>
      </c>
      <c r="L521" s="86">
        <f t="shared" si="64"/>
        <v>128</v>
      </c>
      <c r="AA521" s="82">
        <v>43251</v>
      </c>
      <c r="AB521" s="86">
        <f>COUNTIFS(I.1!$AF$6:$AF$446,I.2!AA521)</f>
        <v>0</v>
      </c>
      <c r="AC521" s="86">
        <f t="shared" si="69"/>
        <v>52</v>
      </c>
      <c r="AD521" s="86"/>
      <c r="AE521" s="86">
        <f>COUNTIFS(I.1!$AG$6:$AG$446,I.2!AA521)</f>
        <v>0</v>
      </c>
      <c r="AF521" s="86">
        <f t="shared" si="70"/>
        <v>47</v>
      </c>
      <c r="AG521" s="86"/>
      <c r="AH521" s="86">
        <f>COUNTIFS(I.1!$AH$6:$AH$446,I.2!AA521)</f>
        <v>0</v>
      </c>
      <c r="AI521" s="86">
        <f t="shared" si="71"/>
        <v>16</v>
      </c>
      <c r="AJ521" s="86"/>
      <c r="AK521" s="86">
        <f t="shared" si="65"/>
        <v>36</v>
      </c>
      <c r="AL521" s="113">
        <v>0</v>
      </c>
    </row>
    <row r="522" spans="2:38" x14ac:dyDescent="0.25">
      <c r="B522" s="82">
        <v>43252</v>
      </c>
      <c r="C522" s="86">
        <f>COUNTIFS(I.1!$J$6:$J$446,I.2!B522)</f>
        <v>0</v>
      </c>
      <c r="D522" s="86">
        <f t="shared" si="66"/>
        <v>196</v>
      </c>
      <c r="F522" s="86">
        <f>COUNTIFS(I.1!$K$6:$K$446,I.2!B522)</f>
        <v>0</v>
      </c>
      <c r="G522" s="86">
        <f t="shared" si="67"/>
        <v>177</v>
      </c>
      <c r="I522" s="86">
        <f>COUNTIFS(I.1!$L$6:$L$446,I.2!B522)</f>
        <v>0</v>
      </c>
      <c r="J522" s="86">
        <f t="shared" si="68"/>
        <v>68</v>
      </c>
      <c r="L522" s="86">
        <f t="shared" si="64"/>
        <v>128</v>
      </c>
      <c r="AA522" s="82">
        <v>43252</v>
      </c>
      <c r="AB522" s="86">
        <f>COUNTIFS(I.1!$AF$6:$AF$446,I.2!AA522)</f>
        <v>0</v>
      </c>
      <c r="AC522" s="86">
        <f t="shared" si="69"/>
        <v>52</v>
      </c>
      <c r="AD522" s="86"/>
      <c r="AE522" s="86">
        <f>COUNTIFS(I.1!$AG$6:$AG$446,I.2!AA522)</f>
        <v>0</v>
      </c>
      <c r="AF522" s="86">
        <f t="shared" si="70"/>
        <v>47</v>
      </c>
      <c r="AG522" s="86"/>
      <c r="AH522" s="86">
        <f>COUNTIFS(I.1!$AH$6:$AH$446,I.2!AA522)</f>
        <v>0</v>
      </c>
      <c r="AI522" s="86">
        <f t="shared" si="71"/>
        <v>16</v>
      </c>
      <c r="AJ522" s="86"/>
      <c r="AK522" s="86">
        <f t="shared" si="65"/>
        <v>36</v>
      </c>
      <c r="AL522" s="113">
        <v>0</v>
      </c>
    </row>
    <row r="523" spans="2:38" x14ac:dyDescent="0.25">
      <c r="B523" s="82">
        <v>43253</v>
      </c>
      <c r="C523" s="86">
        <f>COUNTIFS(I.1!$J$6:$J$446,I.2!B523)</f>
        <v>0</v>
      </c>
      <c r="D523" s="86">
        <f t="shared" si="66"/>
        <v>196</v>
      </c>
      <c r="F523" s="86">
        <f>COUNTIFS(I.1!$K$6:$K$446,I.2!B523)</f>
        <v>0</v>
      </c>
      <c r="G523" s="86">
        <f t="shared" si="67"/>
        <v>177</v>
      </c>
      <c r="I523" s="86">
        <f>COUNTIFS(I.1!$L$6:$L$446,I.2!B523)</f>
        <v>0</v>
      </c>
      <c r="J523" s="86">
        <f t="shared" si="68"/>
        <v>68</v>
      </c>
      <c r="L523" s="86">
        <f t="shared" si="64"/>
        <v>128</v>
      </c>
      <c r="AA523" s="82">
        <v>43253</v>
      </c>
      <c r="AB523" s="86">
        <f>COUNTIFS(I.1!$AF$6:$AF$446,I.2!AA523)</f>
        <v>0</v>
      </c>
      <c r="AC523" s="86">
        <f t="shared" si="69"/>
        <v>52</v>
      </c>
      <c r="AD523" s="86"/>
      <c r="AE523" s="86">
        <f>COUNTIFS(I.1!$AG$6:$AG$446,I.2!AA523)</f>
        <v>0</v>
      </c>
      <c r="AF523" s="86">
        <f t="shared" si="70"/>
        <v>47</v>
      </c>
      <c r="AG523" s="86"/>
      <c r="AH523" s="86">
        <f>COUNTIFS(I.1!$AH$6:$AH$446,I.2!AA523)</f>
        <v>0</v>
      </c>
      <c r="AI523" s="86">
        <f t="shared" si="71"/>
        <v>16</v>
      </c>
      <c r="AJ523" s="86"/>
      <c r="AK523" s="86">
        <f t="shared" si="65"/>
        <v>36</v>
      </c>
      <c r="AL523" s="113">
        <v>0</v>
      </c>
    </row>
    <row r="524" spans="2:38" x14ac:dyDescent="0.25">
      <c r="B524" s="82">
        <v>43254</v>
      </c>
      <c r="C524" s="86">
        <f>COUNTIFS(I.1!$J$6:$J$446,I.2!B524)</f>
        <v>0</v>
      </c>
      <c r="D524" s="86">
        <f t="shared" si="66"/>
        <v>196</v>
      </c>
      <c r="F524" s="86">
        <f>COUNTIFS(I.1!$K$6:$K$446,I.2!B524)</f>
        <v>0</v>
      </c>
      <c r="G524" s="86">
        <f t="shared" si="67"/>
        <v>177</v>
      </c>
      <c r="I524" s="86">
        <f>COUNTIFS(I.1!$L$6:$L$446,I.2!B524)</f>
        <v>0</v>
      </c>
      <c r="J524" s="86">
        <f t="shared" si="68"/>
        <v>68</v>
      </c>
      <c r="L524" s="86">
        <f t="shared" si="64"/>
        <v>128</v>
      </c>
      <c r="AA524" s="82">
        <v>43254</v>
      </c>
      <c r="AB524" s="86">
        <f>COUNTIFS(I.1!$AF$6:$AF$446,I.2!AA524)</f>
        <v>0</v>
      </c>
      <c r="AC524" s="86">
        <f t="shared" si="69"/>
        <v>52</v>
      </c>
      <c r="AD524" s="86"/>
      <c r="AE524" s="86">
        <f>COUNTIFS(I.1!$AG$6:$AG$446,I.2!AA524)</f>
        <v>0</v>
      </c>
      <c r="AF524" s="86">
        <f t="shared" si="70"/>
        <v>47</v>
      </c>
      <c r="AG524" s="86"/>
      <c r="AH524" s="86">
        <f>COUNTIFS(I.1!$AH$6:$AH$446,I.2!AA524)</f>
        <v>0</v>
      </c>
      <c r="AI524" s="86">
        <f t="shared" si="71"/>
        <v>16</v>
      </c>
      <c r="AJ524" s="86"/>
      <c r="AK524" s="86">
        <f t="shared" si="65"/>
        <v>36</v>
      </c>
      <c r="AL524" s="113">
        <v>0</v>
      </c>
    </row>
    <row r="525" spans="2:38" x14ac:dyDescent="0.25">
      <c r="B525" s="82">
        <v>43255</v>
      </c>
      <c r="C525" s="86">
        <f>COUNTIFS(I.1!$J$6:$J$446,I.2!B525)</f>
        <v>0</v>
      </c>
      <c r="D525" s="86">
        <f t="shared" si="66"/>
        <v>196</v>
      </c>
      <c r="F525" s="86">
        <f>COUNTIFS(I.1!$K$6:$K$446,I.2!B525)</f>
        <v>0</v>
      </c>
      <c r="G525" s="86">
        <f t="shared" si="67"/>
        <v>177</v>
      </c>
      <c r="I525" s="86">
        <f>COUNTIFS(I.1!$L$6:$L$446,I.2!B525)</f>
        <v>0</v>
      </c>
      <c r="J525" s="86">
        <f t="shared" si="68"/>
        <v>68</v>
      </c>
      <c r="L525" s="86">
        <f t="shared" si="64"/>
        <v>128</v>
      </c>
      <c r="AA525" s="82">
        <v>43255</v>
      </c>
      <c r="AB525" s="86">
        <f>COUNTIFS(I.1!$AF$6:$AF$446,I.2!AA525)</f>
        <v>0</v>
      </c>
      <c r="AC525" s="86">
        <f t="shared" si="69"/>
        <v>52</v>
      </c>
      <c r="AD525" s="86"/>
      <c r="AE525" s="86">
        <f>COUNTIFS(I.1!$AG$6:$AG$446,I.2!AA525)</f>
        <v>0</v>
      </c>
      <c r="AF525" s="86">
        <f t="shared" si="70"/>
        <v>47</v>
      </c>
      <c r="AG525" s="86"/>
      <c r="AH525" s="86">
        <f>COUNTIFS(I.1!$AH$6:$AH$446,I.2!AA525)</f>
        <v>0</v>
      </c>
      <c r="AI525" s="86">
        <f t="shared" si="71"/>
        <v>16</v>
      </c>
      <c r="AJ525" s="86"/>
      <c r="AK525" s="86">
        <f t="shared" si="65"/>
        <v>36</v>
      </c>
      <c r="AL525" s="113">
        <v>0</v>
      </c>
    </row>
    <row r="526" spans="2:38" x14ac:dyDescent="0.25">
      <c r="B526" s="82">
        <v>43256</v>
      </c>
      <c r="C526" s="86">
        <f>COUNTIFS(I.1!$J$6:$J$446,I.2!B526)</f>
        <v>0</v>
      </c>
      <c r="D526" s="86">
        <f t="shared" si="66"/>
        <v>196</v>
      </c>
      <c r="F526" s="86">
        <f>COUNTIFS(I.1!$K$6:$K$446,I.2!B526)</f>
        <v>0</v>
      </c>
      <c r="G526" s="86">
        <f t="shared" si="67"/>
        <v>177</v>
      </c>
      <c r="I526" s="86">
        <f>COUNTIFS(I.1!$L$6:$L$446,I.2!B526)</f>
        <v>0</v>
      </c>
      <c r="J526" s="86">
        <f t="shared" si="68"/>
        <v>68</v>
      </c>
      <c r="L526" s="86">
        <f t="shared" si="64"/>
        <v>128</v>
      </c>
      <c r="AA526" s="82">
        <v>43256</v>
      </c>
      <c r="AB526" s="86">
        <f>COUNTIFS(I.1!$AF$6:$AF$446,I.2!AA526)</f>
        <v>0</v>
      </c>
      <c r="AC526" s="86">
        <f t="shared" si="69"/>
        <v>52</v>
      </c>
      <c r="AD526" s="86"/>
      <c r="AE526" s="86">
        <f>COUNTIFS(I.1!$AG$6:$AG$446,I.2!AA526)</f>
        <v>0</v>
      </c>
      <c r="AF526" s="86">
        <f t="shared" si="70"/>
        <v>47</v>
      </c>
      <c r="AG526" s="86"/>
      <c r="AH526" s="86">
        <f>COUNTIFS(I.1!$AH$6:$AH$446,I.2!AA526)</f>
        <v>0</v>
      </c>
      <c r="AI526" s="86">
        <f t="shared" si="71"/>
        <v>16</v>
      </c>
      <c r="AJ526" s="86"/>
      <c r="AK526" s="86">
        <f t="shared" si="65"/>
        <v>36</v>
      </c>
      <c r="AL526" s="113">
        <v>0</v>
      </c>
    </row>
    <row r="527" spans="2:38" x14ac:dyDescent="0.25">
      <c r="B527" s="82">
        <v>43257</v>
      </c>
      <c r="C527" s="86">
        <f>COUNTIFS(I.1!$J$6:$J$446,I.2!B527)</f>
        <v>1</v>
      </c>
      <c r="D527" s="86">
        <f t="shared" si="66"/>
        <v>197</v>
      </c>
      <c r="F527" s="86">
        <f>COUNTIFS(I.1!$K$6:$K$446,I.2!B527)</f>
        <v>0</v>
      </c>
      <c r="G527" s="86">
        <f t="shared" si="67"/>
        <v>177</v>
      </c>
      <c r="I527" s="86">
        <f>COUNTIFS(I.1!$L$6:$L$446,I.2!B527)</f>
        <v>0</v>
      </c>
      <c r="J527" s="86">
        <f t="shared" si="68"/>
        <v>68</v>
      </c>
      <c r="L527" s="86">
        <f t="shared" si="64"/>
        <v>129</v>
      </c>
      <c r="AA527" s="82">
        <v>43257</v>
      </c>
      <c r="AB527" s="86">
        <f>COUNTIFS(I.1!$AF$6:$AF$446,I.2!AA527)</f>
        <v>1</v>
      </c>
      <c r="AC527" s="86">
        <f t="shared" si="69"/>
        <v>53</v>
      </c>
      <c r="AD527" s="86"/>
      <c r="AE527" s="86">
        <f>COUNTIFS(I.1!$AG$6:$AG$446,I.2!AA527)</f>
        <v>0</v>
      </c>
      <c r="AF527" s="86">
        <f t="shared" si="70"/>
        <v>47</v>
      </c>
      <c r="AG527" s="86"/>
      <c r="AH527" s="86">
        <f>COUNTIFS(I.1!$AH$6:$AH$446,I.2!AA527)</f>
        <v>0</v>
      </c>
      <c r="AI527" s="86">
        <f t="shared" si="71"/>
        <v>16</v>
      </c>
      <c r="AJ527" s="86"/>
      <c r="AK527" s="86">
        <f t="shared" si="65"/>
        <v>37</v>
      </c>
      <c r="AL527" s="113">
        <v>0</v>
      </c>
    </row>
    <row r="528" spans="2:38" x14ac:dyDescent="0.25">
      <c r="B528" s="82">
        <v>43258</v>
      </c>
      <c r="C528" s="86">
        <f>COUNTIFS(I.1!$J$6:$J$446,I.2!B528)</f>
        <v>0</v>
      </c>
      <c r="D528" s="86">
        <f t="shared" si="66"/>
        <v>197</v>
      </c>
      <c r="F528" s="86">
        <f>COUNTIFS(I.1!$K$6:$K$446,I.2!B528)</f>
        <v>0</v>
      </c>
      <c r="G528" s="86">
        <f t="shared" si="67"/>
        <v>177</v>
      </c>
      <c r="I528" s="86">
        <f>COUNTIFS(I.1!$L$6:$L$446,I.2!B528)</f>
        <v>0</v>
      </c>
      <c r="J528" s="86">
        <f t="shared" si="68"/>
        <v>68</v>
      </c>
      <c r="L528" s="86">
        <f t="shared" si="64"/>
        <v>129</v>
      </c>
      <c r="AA528" s="82">
        <v>43258</v>
      </c>
      <c r="AB528" s="86">
        <f>COUNTIFS(I.1!$AF$6:$AF$446,I.2!AA528)</f>
        <v>0</v>
      </c>
      <c r="AC528" s="86">
        <f t="shared" si="69"/>
        <v>53</v>
      </c>
      <c r="AD528" s="86"/>
      <c r="AE528" s="86">
        <f>COUNTIFS(I.1!$AG$6:$AG$446,I.2!AA528)</f>
        <v>0</v>
      </c>
      <c r="AF528" s="86">
        <f t="shared" si="70"/>
        <v>47</v>
      </c>
      <c r="AG528" s="86"/>
      <c r="AH528" s="86">
        <f>COUNTIFS(I.1!$AH$6:$AH$446,I.2!AA528)</f>
        <v>0</v>
      </c>
      <c r="AI528" s="86">
        <f t="shared" si="71"/>
        <v>16</v>
      </c>
      <c r="AJ528" s="86"/>
      <c r="AK528" s="86">
        <f t="shared" si="65"/>
        <v>37</v>
      </c>
      <c r="AL528" s="113">
        <v>0</v>
      </c>
    </row>
    <row r="529" spans="2:38" x14ac:dyDescent="0.25">
      <c r="B529" s="82">
        <v>43259</v>
      </c>
      <c r="C529" s="86">
        <f>COUNTIFS(I.1!$J$6:$J$446,I.2!B529)</f>
        <v>0</v>
      </c>
      <c r="D529" s="86">
        <f t="shared" si="66"/>
        <v>197</v>
      </c>
      <c r="F529" s="86">
        <f>COUNTIFS(I.1!$K$6:$K$446,I.2!B529)</f>
        <v>0</v>
      </c>
      <c r="G529" s="86">
        <f t="shared" si="67"/>
        <v>177</v>
      </c>
      <c r="I529" s="86">
        <f>COUNTIFS(I.1!$L$6:$L$446,I.2!B529)</f>
        <v>0</v>
      </c>
      <c r="J529" s="86">
        <f t="shared" si="68"/>
        <v>68</v>
      </c>
      <c r="L529" s="86">
        <f t="shared" si="64"/>
        <v>129</v>
      </c>
      <c r="AA529" s="82">
        <v>43259</v>
      </c>
      <c r="AB529" s="86">
        <f>COUNTIFS(I.1!$AF$6:$AF$446,I.2!AA529)</f>
        <v>0</v>
      </c>
      <c r="AC529" s="86">
        <f t="shared" si="69"/>
        <v>53</v>
      </c>
      <c r="AD529" s="86"/>
      <c r="AE529" s="86">
        <f>COUNTIFS(I.1!$AG$6:$AG$446,I.2!AA529)</f>
        <v>0</v>
      </c>
      <c r="AF529" s="86">
        <f t="shared" si="70"/>
        <v>47</v>
      </c>
      <c r="AG529" s="86"/>
      <c r="AH529" s="86">
        <f>COUNTIFS(I.1!$AH$6:$AH$446,I.2!AA529)</f>
        <v>0</v>
      </c>
      <c r="AI529" s="86">
        <f t="shared" si="71"/>
        <v>16</v>
      </c>
      <c r="AJ529" s="86"/>
      <c r="AK529" s="86">
        <f t="shared" si="65"/>
        <v>37</v>
      </c>
      <c r="AL529" s="113">
        <v>0</v>
      </c>
    </row>
    <row r="530" spans="2:38" x14ac:dyDescent="0.25">
      <c r="B530" s="82">
        <v>43260</v>
      </c>
      <c r="C530" s="86">
        <f>COUNTIFS(I.1!$J$6:$J$446,I.2!B530)</f>
        <v>0</v>
      </c>
      <c r="D530" s="86">
        <f t="shared" si="66"/>
        <v>197</v>
      </c>
      <c r="F530" s="86">
        <f>COUNTIFS(I.1!$K$6:$K$446,I.2!B530)</f>
        <v>0</v>
      </c>
      <c r="G530" s="86">
        <f t="shared" si="67"/>
        <v>177</v>
      </c>
      <c r="I530" s="86">
        <f>COUNTIFS(I.1!$L$6:$L$446,I.2!B530)</f>
        <v>0</v>
      </c>
      <c r="J530" s="86">
        <f t="shared" si="68"/>
        <v>68</v>
      </c>
      <c r="L530" s="86">
        <f t="shared" si="64"/>
        <v>129</v>
      </c>
      <c r="AA530" s="82">
        <v>43260</v>
      </c>
      <c r="AB530" s="86">
        <f>COUNTIFS(I.1!$AF$6:$AF$446,I.2!AA530)</f>
        <v>0</v>
      </c>
      <c r="AC530" s="86">
        <f t="shared" si="69"/>
        <v>53</v>
      </c>
      <c r="AD530" s="86"/>
      <c r="AE530" s="86">
        <f>COUNTIFS(I.1!$AG$6:$AG$446,I.2!AA530)</f>
        <v>0</v>
      </c>
      <c r="AF530" s="86">
        <f t="shared" si="70"/>
        <v>47</v>
      </c>
      <c r="AG530" s="86"/>
      <c r="AH530" s="86">
        <f>COUNTIFS(I.1!$AH$6:$AH$446,I.2!AA530)</f>
        <v>0</v>
      </c>
      <c r="AI530" s="86">
        <f t="shared" si="71"/>
        <v>16</v>
      </c>
      <c r="AJ530" s="86"/>
      <c r="AK530" s="86">
        <f t="shared" si="65"/>
        <v>37</v>
      </c>
      <c r="AL530" s="113">
        <v>0</v>
      </c>
    </row>
    <row r="531" spans="2:38" x14ac:dyDescent="0.25">
      <c r="B531" s="82">
        <v>43261</v>
      </c>
      <c r="C531" s="86">
        <f>COUNTIFS(I.1!$J$6:$J$446,I.2!B531)</f>
        <v>0</v>
      </c>
      <c r="D531" s="86">
        <f t="shared" si="66"/>
        <v>197</v>
      </c>
      <c r="F531" s="86">
        <f>COUNTIFS(I.1!$K$6:$K$446,I.2!B531)</f>
        <v>0</v>
      </c>
      <c r="G531" s="86">
        <f t="shared" si="67"/>
        <v>177</v>
      </c>
      <c r="I531" s="86">
        <f>COUNTIFS(I.1!$L$6:$L$446,I.2!B531)</f>
        <v>0</v>
      </c>
      <c r="J531" s="86">
        <f t="shared" si="68"/>
        <v>68</v>
      </c>
      <c r="L531" s="86">
        <f t="shared" si="64"/>
        <v>129</v>
      </c>
      <c r="AA531" s="82">
        <v>43261</v>
      </c>
      <c r="AB531" s="86">
        <f>COUNTIFS(I.1!$AF$6:$AF$446,I.2!AA531)</f>
        <v>0</v>
      </c>
      <c r="AC531" s="86">
        <f t="shared" si="69"/>
        <v>53</v>
      </c>
      <c r="AD531" s="86"/>
      <c r="AE531" s="86">
        <f>COUNTIFS(I.1!$AG$6:$AG$446,I.2!AA531)</f>
        <v>0</v>
      </c>
      <c r="AF531" s="86">
        <f t="shared" si="70"/>
        <v>47</v>
      </c>
      <c r="AG531" s="86"/>
      <c r="AH531" s="86">
        <f>COUNTIFS(I.1!$AH$6:$AH$446,I.2!AA531)</f>
        <v>0</v>
      </c>
      <c r="AI531" s="86">
        <f t="shared" si="71"/>
        <v>16</v>
      </c>
      <c r="AJ531" s="86"/>
      <c r="AK531" s="86">
        <f t="shared" si="65"/>
        <v>37</v>
      </c>
      <c r="AL531" s="113">
        <v>0</v>
      </c>
    </row>
    <row r="532" spans="2:38" x14ac:dyDescent="0.25">
      <c r="B532" s="82">
        <v>43262</v>
      </c>
      <c r="C532" s="86">
        <f>COUNTIFS(I.1!$J$6:$J$446,I.2!B532)</f>
        <v>0</v>
      </c>
      <c r="D532" s="86">
        <f t="shared" si="66"/>
        <v>197</v>
      </c>
      <c r="F532" s="86">
        <f>COUNTIFS(I.1!$K$6:$K$446,I.2!B532)</f>
        <v>0</v>
      </c>
      <c r="G532" s="86">
        <f t="shared" si="67"/>
        <v>177</v>
      </c>
      <c r="I532" s="86">
        <f>COUNTIFS(I.1!$L$6:$L$446,I.2!B532)</f>
        <v>0</v>
      </c>
      <c r="J532" s="86">
        <f t="shared" si="68"/>
        <v>68</v>
      </c>
      <c r="L532" s="86">
        <f t="shared" si="64"/>
        <v>129</v>
      </c>
      <c r="AA532" s="82">
        <v>43262</v>
      </c>
      <c r="AB532" s="86">
        <f>COUNTIFS(I.1!$AF$6:$AF$446,I.2!AA532)</f>
        <v>0</v>
      </c>
      <c r="AC532" s="86">
        <f t="shared" si="69"/>
        <v>53</v>
      </c>
      <c r="AD532" s="86"/>
      <c r="AE532" s="86">
        <f>COUNTIFS(I.1!$AG$6:$AG$446,I.2!AA532)</f>
        <v>0</v>
      </c>
      <c r="AF532" s="86">
        <f t="shared" si="70"/>
        <v>47</v>
      </c>
      <c r="AG532" s="86"/>
      <c r="AH532" s="86">
        <f>COUNTIFS(I.1!$AH$6:$AH$446,I.2!AA532)</f>
        <v>0</v>
      </c>
      <c r="AI532" s="86">
        <f t="shared" si="71"/>
        <v>16</v>
      </c>
      <c r="AJ532" s="86"/>
      <c r="AK532" s="86">
        <f t="shared" si="65"/>
        <v>37</v>
      </c>
      <c r="AL532" s="113">
        <v>0</v>
      </c>
    </row>
    <row r="533" spans="2:38" x14ac:dyDescent="0.25">
      <c r="B533" s="82">
        <v>43263</v>
      </c>
      <c r="C533" s="86">
        <f>COUNTIFS(I.1!$J$6:$J$446,I.2!B533)</f>
        <v>0</v>
      </c>
      <c r="D533" s="86">
        <f t="shared" si="66"/>
        <v>197</v>
      </c>
      <c r="F533" s="86">
        <f>COUNTIFS(I.1!$K$6:$K$446,I.2!B533)</f>
        <v>0</v>
      </c>
      <c r="G533" s="86">
        <f t="shared" si="67"/>
        <v>177</v>
      </c>
      <c r="I533" s="86">
        <f>COUNTIFS(I.1!$L$6:$L$446,I.2!B533)</f>
        <v>0</v>
      </c>
      <c r="J533" s="86">
        <f t="shared" si="68"/>
        <v>68</v>
      </c>
      <c r="L533" s="86">
        <f t="shared" si="64"/>
        <v>129</v>
      </c>
      <c r="AA533" s="82">
        <v>43263</v>
      </c>
      <c r="AB533" s="86">
        <f>COUNTIFS(I.1!$AF$6:$AF$446,I.2!AA533)</f>
        <v>0</v>
      </c>
      <c r="AC533" s="86">
        <f t="shared" si="69"/>
        <v>53</v>
      </c>
      <c r="AD533" s="86"/>
      <c r="AE533" s="86">
        <f>COUNTIFS(I.1!$AG$6:$AG$446,I.2!AA533)</f>
        <v>0</v>
      </c>
      <c r="AF533" s="86">
        <f t="shared" si="70"/>
        <v>47</v>
      </c>
      <c r="AG533" s="86"/>
      <c r="AH533" s="86">
        <f>COUNTIFS(I.1!$AH$6:$AH$446,I.2!AA533)</f>
        <v>0</v>
      </c>
      <c r="AI533" s="86">
        <f t="shared" si="71"/>
        <v>16</v>
      </c>
      <c r="AJ533" s="86"/>
      <c r="AK533" s="86">
        <f t="shared" si="65"/>
        <v>37</v>
      </c>
      <c r="AL533" s="113">
        <v>0</v>
      </c>
    </row>
    <row r="534" spans="2:38" x14ac:dyDescent="0.25">
      <c r="B534" s="82">
        <v>43264</v>
      </c>
      <c r="C534" s="86">
        <f>COUNTIFS(I.1!$J$6:$J$446,I.2!B534)</f>
        <v>0</v>
      </c>
      <c r="D534" s="86">
        <f t="shared" si="66"/>
        <v>197</v>
      </c>
      <c r="F534" s="86">
        <f>COUNTIFS(I.1!$K$6:$K$446,I.2!B534)</f>
        <v>0</v>
      </c>
      <c r="G534" s="86">
        <f t="shared" si="67"/>
        <v>177</v>
      </c>
      <c r="I534" s="86">
        <f>COUNTIFS(I.1!$L$6:$L$446,I.2!B534)</f>
        <v>0</v>
      </c>
      <c r="J534" s="86">
        <f t="shared" si="68"/>
        <v>68</v>
      </c>
      <c r="L534" s="86">
        <f t="shared" si="64"/>
        <v>129</v>
      </c>
      <c r="AA534" s="82">
        <v>43264</v>
      </c>
      <c r="AB534" s="86">
        <f>COUNTIFS(I.1!$AF$6:$AF$446,I.2!AA534)</f>
        <v>0</v>
      </c>
      <c r="AC534" s="86">
        <f t="shared" si="69"/>
        <v>53</v>
      </c>
      <c r="AD534" s="86"/>
      <c r="AE534" s="86">
        <f>COUNTIFS(I.1!$AG$6:$AG$446,I.2!AA534)</f>
        <v>0</v>
      </c>
      <c r="AF534" s="86">
        <f t="shared" si="70"/>
        <v>47</v>
      </c>
      <c r="AG534" s="86"/>
      <c r="AH534" s="86">
        <f>COUNTIFS(I.1!$AH$6:$AH$446,I.2!AA534)</f>
        <v>0</v>
      </c>
      <c r="AI534" s="86">
        <f t="shared" si="71"/>
        <v>16</v>
      </c>
      <c r="AJ534" s="86"/>
      <c r="AK534" s="86">
        <f t="shared" si="65"/>
        <v>37</v>
      </c>
      <c r="AL534" s="113">
        <v>0</v>
      </c>
    </row>
    <row r="535" spans="2:38" x14ac:dyDescent="0.25">
      <c r="B535" s="82">
        <v>43265</v>
      </c>
      <c r="C535" s="86">
        <f>COUNTIFS(I.1!$J$6:$J$446,I.2!B535)</f>
        <v>0</v>
      </c>
      <c r="D535" s="86">
        <f t="shared" si="66"/>
        <v>197</v>
      </c>
      <c r="F535" s="86">
        <f>COUNTIFS(I.1!$K$6:$K$446,I.2!B535)</f>
        <v>0</v>
      </c>
      <c r="G535" s="86">
        <f t="shared" si="67"/>
        <v>177</v>
      </c>
      <c r="I535" s="86">
        <f>COUNTIFS(I.1!$L$6:$L$446,I.2!B535)</f>
        <v>0</v>
      </c>
      <c r="J535" s="86">
        <f t="shared" si="68"/>
        <v>68</v>
      </c>
      <c r="L535" s="86">
        <f t="shared" si="64"/>
        <v>129</v>
      </c>
      <c r="AA535" s="82">
        <v>43265</v>
      </c>
      <c r="AB535" s="86">
        <f>COUNTIFS(I.1!$AF$6:$AF$446,I.2!AA535)</f>
        <v>0</v>
      </c>
      <c r="AC535" s="86">
        <f t="shared" si="69"/>
        <v>53</v>
      </c>
      <c r="AD535" s="86"/>
      <c r="AE535" s="86">
        <f>COUNTIFS(I.1!$AG$6:$AG$446,I.2!AA535)</f>
        <v>0</v>
      </c>
      <c r="AF535" s="86">
        <f t="shared" si="70"/>
        <v>47</v>
      </c>
      <c r="AG535" s="86"/>
      <c r="AH535" s="86">
        <f>COUNTIFS(I.1!$AH$6:$AH$446,I.2!AA535)</f>
        <v>0</v>
      </c>
      <c r="AI535" s="86">
        <f t="shared" si="71"/>
        <v>16</v>
      </c>
      <c r="AJ535" s="86"/>
      <c r="AK535" s="86">
        <f t="shared" si="65"/>
        <v>37</v>
      </c>
      <c r="AL535" s="113">
        <v>0</v>
      </c>
    </row>
    <row r="536" spans="2:38" x14ac:dyDescent="0.25">
      <c r="B536" s="82">
        <v>43266</v>
      </c>
      <c r="C536" s="86">
        <f>COUNTIFS(I.1!$J$6:$J$446,I.2!B536)</f>
        <v>0</v>
      </c>
      <c r="D536" s="86">
        <f t="shared" si="66"/>
        <v>197</v>
      </c>
      <c r="F536" s="86">
        <f>COUNTIFS(I.1!$K$6:$K$446,I.2!B536)</f>
        <v>0</v>
      </c>
      <c r="G536" s="86">
        <f t="shared" si="67"/>
        <v>177</v>
      </c>
      <c r="I536" s="86">
        <f>COUNTIFS(I.1!$L$6:$L$446,I.2!B536)</f>
        <v>0</v>
      </c>
      <c r="J536" s="86">
        <f t="shared" si="68"/>
        <v>68</v>
      </c>
      <c r="L536" s="86">
        <f t="shared" si="64"/>
        <v>129</v>
      </c>
      <c r="AA536" s="82">
        <v>43266</v>
      </c>
      <c r="AB536" s="86">
        <f>COUNTIFS(I.1!$AF$6:$AF$446,I.2!AA536)</f>
        <v>0</v>
      </c>
      <c r="AC536" s="86">
        <f t="shared" si="69"/>
        <v>53</v>
      </c>
      <c r="AD536" s="86"/>
      <c r="AE536" s="86">
        <f>COUNTIFS(I.1!$AG$6:$AG$446,I.2!AA536)</f>
        <v>0</v>
      </c>
      <c r="AF536" s="86">
        <f t="shared" si="70"/>
        <v>47</v>
      </c>
      <c r="AG536" s="86"/>
      <c r="AH536" s="86">
        <f>COUNTIFS(I.1!$AH$6:$AH$446,I.2!AA536)</f>
        <v>0</v>
      </c>
      <c r="AI536" s="86">
        <f t="shared" si="71"/>
        <v>16</v>
      </c>
      <c r="AJ536" s="86"/>
      <c r="AK536" s="86">
        <f t="shared" si="65"/>
        <v>37</v>
      </c>
      <c r="AL536" s="113">
        <v>0</v>
      </c>
    </row>
    <row r="537" spans="2:38" x14ac:dyDescent="0.25">
      <c r="B537" s="82">
        <v>43267</v>
      </c>
      <c r="C537" s="86">
        <f>COUNTIFS(I.1!$J$6:$J$446,I.2!B537)</f>
        <v>0</v>
      </c>
      <c r="D537" s="86">
        <f t="shared" si="66"/>
        <v>197</v>
      </c>
      <c r="F537" s="86">
        <f>COUNTIFS(I.1!$K$6:$K$446,I.2!B537)</f>
        <v>0</v>
      </c>
      <c r="G537" s="86">
        <f t="shared" si="67"/>
        <v>177</v>
      </c>
      <c r="I537" s="86">
        <f>COUNTIFS(I.1!$L$6:$L$446,I.2!B537)</f>
        <v>0</v>
      </c>
      <c r="J537" s="86">
        <f t="shared" si="68"/>
        <v>68</v>
      </c>
      <c r="L537" s="86">
        <f t="shared" si="64"/>
        <v>129</v>
      </c>
      <c r="AA537" s="82">
        <v>43267</v>
      </c>
      <c r="AB537" s="86">
        <f>COUNTIFS(I.1!$AF$6:$AF$446,I.2!AA537)</f>
        <v>0</v>
      </c>
      <c r="AC537" s="86">
        <f t="shared" si="69"/>
        <v>53</v>
      </c>
      <c r="AD537" s="86"/>
      <c r="AE537" s="86">
        <f>COUNTIFS(I.1!$AG$6:$AG$446,I.2!AA537)</f>
        <v>0</v>
      </c>
      <c r="AF537" s="86">
        <f t="shared" si="70"/>
        <v>47</v>
      </c>
      <c r="AG537" s="86"/>
      <c r="AH537" s="86">
        <f>COUNTIFS(I.1!$AH$6:$AH$446,I.2!AA537)</f>
        <v>0</v>
      </c>
      <c r="AI537" s="86">
        <f t="shared" si="71"/>
        <v>16</v>
      </c>
      <c r="AJ537" s="86"/>
      <c r="AK537" s="86">
        <f t="shared" si="65"/>
        <v>37</v>
      </c>
      <c r="AL537" s="113">
        <v>0</v>
      </c>
    </row>
    <row r="538" spans="2:38" x14ac:dyDescent="0.25">
      <c r="B538" s="82">
        <v>43268</v>
      </c>
      <c r="C538" s="86">
        <f>COUNTIFS(I.1!$J$6:$J$446,I.2!B538)</f>
        <v>0</v>
      </c>
      <c r="D538" s="86">
        <f t="shared" si="66"/>
        <v>197</v>
      </c>
      <c r="F538" s="86">
        <f>COUNTIFS(I.1!$K$6:$K$446,I.2!B538)</f>
        <v>0</v>
      </c>
      <c r="G538" s="86">
        <f t="shared" si="67"/>
        <v>177</v>
      </c>
      <c r="I538" s="86">
        <f>COUNTIFS(I.1!$L$6:$L$446,I.2!B538)</f>
        <v>0</v>
      </c>
      <c r="J538" s="86">
        <f t="shared" si="68"/>
        <v>68</v>
      </c>
      <c r="L538" s="86">
        <f t="shared" si="64"/>
        <v>129</v>
      </c>
      <c r="AA538" s="82">
        <v>43268</v>
      </c>
      <c r="AB538" s="86">
        <f>COUNTIFS(I.1!$AF$6:$AF$446,I.2!AA538)</f>
        <v>0</v>
      </c>
      <c r="AC538" s="86">
        <f t="shared" si="69"/>
        <v>53</v>
      </c>
      <c r="AD538" s="86"/>
      <c r="AE538" s="86">
        <f>COUNTIFS(I.1!$AG$6:$AG$446,I.2!AA538)</f>
        <v>0</v>
      </c>
      <c r="AF538" s="86">
        <f t="shared" si="70"/>
        <v>47</v>
      </c>
      <c r="AG538" s="86"/>
      <c r="AH538" s="86">
        <f>COUNTIFS(I.1!$AH$6:$AH$446,I.2!AA538)</f>
        <v>0</v>
      </c>
      <c r="AI538" s="86">
        <f t="shared" si="71"/>
        <v>16</v>
      </c>
      <c r="AJ538" s="86"/>
      <c r="AK538" s="86">
        <f t="shared" si="65"/>
        <v>37</v>
      </c>
      <c r="AL538" s="113">
        <v>0</v>
      </c>
    </row>
    <row r="539" spans="2:38" x14ac:dyDescent="0.25">
      <c r="B539" s="82">
        <v>43269</v>
      </c>
      <c r="C539" s="86">
        <f>COUNTIFS(I.1!$J$6:$J$446,I.2!B539)</f>
        <v>0</v>
      </c>
      <c r="D539" s="86">
        <f t="shared" si="66"/>
        <v>197</v>
      </c>
      <c r="F539" s="86">
        <f>COUNTIFS(I.1!$K$6:$K$446,I.2!B539)</f>
        <v>0</v>
      </c>
      <c r="G539" s="86">
        <f t="shared" si="67"/>
        <v>177</v>
      </c>
      <c r="I539" s="86">
        <f>COUNTIFS(I.1!$L$6:$L$446,I.2!B539)</f>
        <v>0</v>
      </c>
      <c r="J539" s="86">
        <f t="shared" si="68"/>
        <v>68</v>
      </c>
      <c r="L539" s="86">
        <f t="shared" si="64"/>
        <v>129</v>
      </c>
      <c r="AA539" s="82">
        <v>43269</v>
      </c>
      <c r="AB539" s="86">
        <f>COUNTIFS(I.1!$AF$6:$AF$446,I.2!AA539)</f>
        <v>0</v>
      </c>
      <c r="AC539" s="86">
        <f t="shared" si="69"/>
        <v>53</v>
      </c>
      <c r="AD539" s="86"/>
      <c r="AE539" s="86">
        <f>COUNTIFS(I.1!$AG$6:$AG$446,I.2!AA539)</f>
        <v>0</v>
      </c>
      <c r="AF539" s="86">
        <f t="shared" si="70"/>
        <v>47</v>
      </c>
      <c r="AG539" s="86"/>
      <c r="AH539" s="86">
        <f>COUNTIFS(I.1!$AH$6:$AH$446,I.2!AA539)</f>
        <v>0</v>
      </c>
      <c r="AI539" s="86">
        <f t="shared" si="71"/>
        <v>16</v>
      </c>
      <c r="AJ539" s="86"/>
      <c r="AK539" s="86">
        <f t="shared" si="65"/>
        <v>37</v>
      </c>
      <c r="AL539" s="113">
        <v>0</v>
      </c>
    </row>
    <row r="540" spans="2:38" x14ac:dyDescent="0.25">
      <c r="B540" s="82">
        <v>43270</v>
      </c>
      <c r="C540" s="86">
        <f>COUNTIFS(I.1!$J$6:$J$446,I.2!B540)</f>
        <v>0</v>
      </c>
      <c r="D540" s="86">
        <f t="shared" si="66"/>
        <v>197</v>
      </c>
      <c r="F540" s="86">
        <f>COUNTIFS(I.1!$K$6:$K$446,I.2!B540)</f>
        <v>0</v>
      </c>
      <c r="G540" s="86">
        <f t="shared" si="67"/>
        <v>177</v>
      </c>
      <c r="I540" s="86">
        <f>COUNTIFS(I.1!$L$6:$L$446,I.2!B540)</f>
        <v>1</v>
      </c>
      <c r="J540" s="86">
        <f t="shared" si="68"/>
        <v>69</v>
      </c>
      <c r="L540" s="86">
        <f t="shared" si="64"/>
        <v>128</v>
      </c>
      <c r="AA540" s="82">
        <v>43270</v>
      </c>
      <c r="AB540" s="86">
        <f>COUNTIFS(I.1!$AF$6:$AF$446,I.2!AA540)</f>
        <v>0</v>
      </c>
      <c r="AC540" s="86">
        <f t="shared" si="69"/>
        <v>53</v>
      </c>
      <c r="AD540" s="86"/>
      <c r="AE540" s="86">
        <f>COUNTIFS(I.1!$AG$6:$AG$446,I.2!AA540)</f>
        <v>0</v>
      </c>
      <c r="AF540" s="86">
        <f t="shared" si="70"/>
        <v>47</v>
      </c>
      <c r="AG540" s="86"/>
      <c r="AH540" s="86">
        <f>COUNTIFS(I.1!$AH$6:$AH$446,I.2!AA540)</f>
        <v>0</v>
      </c>
      <c r="AI540" s="86">
        <f t="shared" si="71"/>
        <v>16</v>
      </c>
      <c r="AJ540" s="86"/>
      <c r="AK540" s="86">
        <f t="shared" si="65"/>
        <v>37</v>
      </c>
      <c r="AL540" s="113">
        <v>0</v>
      </c>
    </row>
    <row r="541" spans="2:38" x14ac:dyDescent="0.25">
      <c r="B541" s="82">
        <v>43271</v>
      </c>
      <c r="C541" s="86">
        <f>COUNTIFS(I.1!$J$6:$J$446,I.2!B541)</f>
        <v>0</v>
      </c>
      <c r="D541" s="86">
        <f t="shared" si="66"/>
        <v>197</v>
      </c>
      <c r="F541" s="86">
        <f>COUNTIFS(I.1!$K$6:$K$446,I.2!B541)</f>
        <v>0</v>
      </c>
      <c r="G541" s="86">
        <f t="shared" si="67"/>
        <v>177</v>
      </c>
      <c r="I541" s="86">
        <f>COUNTIFS(I.1!$L$6:$L$446,I.2!B541)</f>
        <v>0</v>
      </c>
      <c r="J541" s="86">
        <f t="shared" si="68"/>
        <v>69</v>
      </c>
      <c r="L541" s="86">
        <f t="shared" si="64"/>
        <v>128</v>
      </c>
      <c r="AA541" s="82">
        <v>43271</v>
      </c>
      <c r="AB541" s="86">
        <f>COUNTIFS(I.1!$AF$6:$AF$446,I.2!AA541)</f>
        <v>0</v>
      </c>
      <c r="AC541" s="86">
        <f t="shared" si="69"/>
        <v>53</v>
      </c>
      <c r="AD541" s="86"/>
      <c r="AE541" s="86">
        <f>COUNTIFS(I.1!$AG$6:$AG$446,I.2!AA541)</f>
        <v>0</v>
      </c>
      <c r="AF541" s="86">
        <f t="shared" si="70"/>
        <v>47</v>
      </c>
      <c r="AG541" s="86"/>
      <c r="AH541" s="86">
        <f>COUNTIFS(I.1!$AH$6:$AH$446,I.2!AA541)</f>
        <v>0</v>
      </c>
      <c r="AI541" s="86">
        <f t="shared" si="71"/>
        <v>16</v>
      </c>
      <c r="AJ541" s="86"/>
      <c r="AK541" s="86">
        <f t="shared" si="65"/>
        <v>37</v>
      </c>
      <c r="AL541" s="113">
        <v>0</v>
      </c>
    </row>
    <row r="542" spans="2:38" x14ac:dyDescent="0.25">
      <c r="B542" s="82">
        <v>43272</v>
      </c>
      <c r="C542" s="86">
        <f>COUNTIFS(I.1!$J$6:$J$446,I.2!B542)</f>
        <v>0</v>
      </c>
      <c r="D542" s="86">
        <f t="shared" si="66"/>
        <v>197</v>
      </c>
      <c r="F542" s="86">
        <f>COUNTIFS(I.1!$K$6:$K$446,I.2!B542)</f>
        <v>0</v>
      </c>
      <c r="G542" s="86">
        <f t="shared" si="67"/>
        <v>177</v>
      </c>
      <c r="I542" s="86">
        <f>COUNTIFS(I.1!$L$6:$L$446,I.2!B542)</f>
        <v>0</v>
      </c>
      <c r="J542" s="86">
        <f t="shared" si="68"/>
        <v>69</v>
      </c>
      <c r="L542" s="86">
        <f t="shared" si="64"/>
        <v>128</v>
      </c>
      <c r="AA542" s="82">
        <v>43272</v>
      </c>
      <c r="AB542" s="86">
        <f>COUNTIFS(I.1!$AF$6:$AF$446,I.2!AA542)</f>
        <v>0</v>
      </c>
      <c r="AC542" s="86">
        <f t="shared" si="69"/>
        <v>53</v>
      </c>
      <c r="AD542" s="86"/>
      <c r="AE542" s="86">
        <f>COUNTIFS(I.1!$AG$6:$AG$446,I.2!AA542)</f>
        <v>0</v>
      </c>
      <c r="AF542" s="86">
        <f t="shared" si="70"/>
        <v>47</v>
      </c>
      <c r="AG542" s="86"/>
      <c r="AH542" s="86">
        <f>COUNTIFS(I.1!$AH$6:$AH$446,I.2!AA542)</f>
        <v>0</v>
      </c>
      <c r="AI542" s="86">
        <f t="shared" si="71"/>
        <v>16</v>
      </c>
      <c r="AJ542" s="86"/>
      <c r="AK542" s="86">
        <f t="shared" si="65"/>
        <v>37</v>
      </c>
      <c r="AL542" s="113">
        <v>0</v>
      </c>
    </row>
    <row r="543" spans="2:38" x14ac:dyDescent="0.25">
      <c r="B543" s="82">
        <v>43273</v>
      </c>
      <c r="C543" s="86">
        <f>COUNTIFS(I.1!$J$6:$J$446,I.2!B543)</f>
        <v>0</v>
      </c>
      <c r="D543" s="86">
        <f t="shared" si="66"/>
        <v>197</v>
      </c>
      <c r="F543" s="86">
        <f>COUNTIFS(I.1!$K$6:$K$446,I.2!B543)</f>
        <v>0</v>
      </c>
      <c r="G543" s="86">
        <f t="shared" si="67"/>
        <v>177</v>
      </c>
      <c r="I543" s="86">
        <f>COUNTIFS(I.1!$L$6:$L$446,I.2!B543)</f>
        <v>0</v>
      </c>
      <c r="J543" s="86">
        <f t="shared" si="68"/>
        <v>69</v>
      </c>
      <c r="L543" s="86">
        <f t="shared" si="64"/>
        <v>128</v>
      </c>
      <c r="AA543" s="82">
        <v>43273</v>
      </c>
      <c r="AB543" s="86">
        <f>COUNTIFS(I.1!$AF$6:$AF$446,I.2!AA543)</f>
        <v>0</v>
      </c>
      <c r="AC543" s="86">
        <f t="shared" si="69"/>
        <v>53</v>
      </c>
      <c r="AD543" s="86"/>
      <c r="AE543" s="86">
        <f>COUNTIFS(I.1!$AG$6:$AG$446,I.2!AA543)</f>
        <v>0</v>
      </c>
      <c r="AF543" s="86">
        <f t="shared" si="70"/>
        <v>47</v>
      </c>
      <c r="AG543" s="86"/>
      <c r="AH543" s="86">
        <f>COUNTIFS(I.1!$AH$6:$AH$446,I.2!AA543)</f>
        <v>0</v>
      </c>
      <c r="AI543" s="86">
        <f t="shared" si="71"/>
        <v>16</v>
      </c>
      <c r="AJ543" s="86"/>
      <c r="AK543" s="86">
        <f t="shared" si="65"/>
        <v>37</v>
      </c>
      <c r="AL543" s="113">
        <v>0</v>
      </c>
    </row>
    <row r="544" spans="2:38" x14ac:dyDescent="0.25">
      <c r="B544" s="82">
        <v>43274</v>
      </c>
      <c r="C544" s="86">
        <f>COUNTIFS(I.1!$J$6:$J$446,I.2!B544)</f>
        <v>0</v>
      </c>
      <c r="D544" s="86">
        <f t="shared" si="66"/>
        <v>197</v>
      </c>
      <c r="F544" s="86">
        <f>COUNTIFS(I.1!$K$6:$K$446,I.2!B544)</f>
        <v>0</v>
      </c>
      <c r="G544" s="86">
        <f t="shared" si="67"/>
        <v>177</v>
      </c>
      <c r="I544" s="86">
        <f>COUNTIFS(I.1!$L$6:$L$446,I.2!B544)</f>
        <v>0</v>
      </c>
      <c r="J544" s="86">
        <f t="shared" si="68"/>
        <v>69</v>
      </c>
      <c r="L544" s="86">
        <f t="shared" si="64"/>
        <v>128</v>
      </c>
      <c r="AA544" s="82">
        <v>43274</v>
      </c>
      <c r="AB544" s="86">
        <f>COUNTIFS(I.1!$AF$6:$AF$446,I.2!AA544)</f>
        <v>0</v>
      </c>
      <c r="AC544" s="86">
        <f t="shared" si="69"/>
        <v>53</v>
      </c>
      <c r="AD544" s="86"/>
      <c r="AE544" s="86">
        <f>COUNTIFS(I.1!$AG$6:$AG$446,I.2!AA544)</f>
        <v>0</v>
      </c>
      <c r="AF544" s="86">
        <f t="shared" si="70"/>
        <v>47</v>
      </c>
      <c r="AG544" s="86"/>
      <c r="AH544" s="86">
        <f>COUNTIFS(I.1!$AH$6:$AH$446,I.2!AA544)</f>
        <v>0</v>
      </c>
      <c r="AI544" s="86">
        <f t="shared" si="71"/>
        <v>16</v>
      </c>
      <c r="AJ544" s="86"/>
      <c r="AK544" s="86">
        <f t="shared" si="65"/>
        <v>37</v>
      </c>
      <c r="AL544" s="113">
        <v>0</v>
      </c>
    </row>
    <row r="545" spans="2:38" x14ac:dyDescent="0.25">
      <c r="B545" s="82">
        <v>43275</v>
      </c>
      <c r="C545" s="86">
        <f>COUNTIFS(I.1!$J$6:$J$446,I.2!B545)</f>
        <v>0</v>
      </c>
      <c r="D545" s="86">
        <f t="shared" si="66"/>
        <v>197</v>
      </c>
      <c r="F545" s="86">
        <f>COUNTIFS(I.1!$K$6:$K$446,I.2!B545)</f>
        <v>0</v>
      </c>
      <c r="G545" s="86">
        <f t="shared" si="67"/>
        <v>177</v>
      </c>
      <c r="I545" s="86">
        <f>COUNTIFS(I.1!$L$6:$L$446,I.2!B545)</f>
        <v>0</v>
      </c>
      <c r="J545" s="86">
        <f t="shared" si="68"/>
        <v>69</v>
      </c>
      <c r="L545" s="86">
        <f t="shared" si="64"/>
        <v>128</v>
      </c>
      <c r="AA545" s="82">
        <v>43275</v>
      </c>
      <c r="AB545" s="86">
        <f>COUNTIFS(I.1!$AF$6:$AF$446,I.2!AA545)</f>
        <v>0</v>
      </c>
      <c r="AC545" s="86">
        <f t="shared" si="69"/>
        <v>53</v>
      </c>
      <c r="AD545" s="86"/>
      <c r="AE545" s="86">
        <f>COUNTIFS(I.1!$AG$6:$AG$446,I.2!AA545)</f>
        <v>0</v>
      </c>
      <c r="AF545" s="86">
        <f t="shared" si="70"/>
        <v>47</v>
      </c>
      <c r="AG545" s="86"/>
      <c r="AH545" s="86">
        <f>COUNTIFS(I.1!$AH$6:$AH$446,I.2!AA545)</f>
        <v>0</v>
      </c>
      <c r="AI545" s="86">
        <f t="shared" si="71"/>
        <v>16</v>
      </c>
      <c r="AJ545" s="86"/>
      <c r="AK545" s="86">
        <f t="shared" si="65"/>
        <v>37</v>
      </c>
      <c r="AL545" s="113">
        <v>0</v>
      </c>
    </row>
    <row r="546" spans="2:38" x14ac:dyDescent="0.25">
      <c r="B546" s="82">
        <v>43276</v>
      </c>
      <c r="C546" s="86">
        <f>COUNTIFS(I.1!$J$6:$J$446,I.2!B546)</f>
        <v>0</v>
      </c>
      <c r="D546" s="86">
        <f t="shared" si="66"/>
        <v>197</v>
      </c>
      <c r="F546" s="86">
        <f>COUNTIFS(I.1!$K$6:$K$446,I.2!B546)</f>
        <v>0</v>
      </c>
      <c r="G546" s="86">
        <f t="shared" si="67"/>
        <v>177</v>
      </c>
      <c r="I546" s="86">
        <f>COUNTIFS(I.1!$L$6:$L$446,I.2!B546)</f>
        <v>0</v>
      </c>
      <c r="J546" s="86">
        <f t="shared" si="68"/>
        <v>69</v>
      </c>
      <c r="L546" s="86">
        <f t="shared" si="64"/>
        <v>128</v>
      </c>
      <c r="AA546" s="82">
        <v>43276</v>
      </c>
      <c r="AB546" s="86">
        <f>COUNTIFS(I.1!$AF$6:$AF$446,I.2!AA546)</f>
        <v>0</v>
      </c>
      <c r="AC546" s="86">
        <f t="shared" si="69"/>
        <v>53</v>
      </c>
      <c r="AD546" s="86"/>
      <c r="AE546" s="86">
        <f>COUNTIFS(I.1!$AG$6:$AG$446,I.2!AA546)</f>
        <v>0</v>
      </c>
      <c r="AF546" s="86">
        <f t="shared" si="70"/>
        <v>47</v>
      </c>
      <c r="AG546" s="86"/>
      <c r="AH546" s="86">
        <f>COUNTIFS(I.1!$AH$6:$AH$446,I.2!AA546)</f>
        <v>0</v>
      </c>
      <c r="AI546" s="86">
        <f t="shared" si="71"/>
        <v>16</v>
      </c>
      <c r="AJ546" s="86"/>
      <c r="AK546" s="86">
        <f t="shared" si="65"/>
        <v>37</v>
      </c>
      <c r="AL546" s="113">
        <v>0</v>
      </c>
    </row>
    <row r="547" spans="2:38" x14ac:dyDescent="0.25">
      <c r="B547" s="82">
        <v>43277</v>
      </c>
      <c r="C547" s="86">
        <f>COUNTIFS(I.1!$J$6:$J$446,I.2!B547)</f>
        <v>0</v>
      </c>
      <c r="D547" s="86">
        <f t="shared" si="66"/>
        <v>197</v>
      </c>
      <c r="F547" s="86">
        <f>COUNTIFS(I.1!$K$6:$K$446,I.2!B547)</f>
        <v>0</v>
      </c>
      <c r="G547" s="86">
        <f t="shared" si="67"/>
        <v>177</v>
      </c>
      <c r="I547" s="86">
        <f>COUNTIFS(I.1!$L$6:$L$446,I.2!B547)</f>
        <v>0</v>
      </c>
      <c r="J547" s="86">
        <f t="shared" si="68"/>
        <v>69</v>
      </c>
      <c r="L547" s="86">
        <f t="shared" si="64"/>
        <v>128</v>
      </c>
      <c r="AA547" s="82">
        <v>43277</v>
      </c>
      <c r="AB547" s="86">
        <f>COUNTIFS(I.1!$AF$6:$AF$446,I.2!AA547)</f>
        <v>0</v>
      </c>
      <c r="AC547" s="86">
        <f t="shared" si="69"/>
        <v>53</v>
      </c>
      <c r="AD547" s="86"/>
      <c r="AE547" s="86">
        <f>COUNTIFS(I.1!$AG$6:$AG$446,I.2!AA547)</f>
        <v>0</v>
      </c>
      <c r="AF547" s="86">
        <f t="shared" si="70"/>
        <v>47</v>
      </c>
      <c r="AG547" s="86"/>
      <c r="AH547" s="86">
        <f>COUNTIFS(I.1!$AH$6:$AH$446,I.2!AA547)</f>
        <v>0</v>
      </c>
      <c r="AI547" s="86">
        <f t="shared" si="71"/>
        <v>16</v>
      </c>
      <c r="AJ547" s="86"/>
      <c r="AK547" s="86">
        <f t="shared" si="65"/>
        <v>37</v>
      </c>
      <c r="AL547" s="113">
        <v>0</v>
      </c>
    </row>
    <row r="548" spans="2:38" x14ac:dyDescent="0.25">
      <c r="B548" s="82">
        <v>43278</v>
      </c>
      <c r="C548" s="86">
        <f>COUNTIFS(I.1!$J$6:$J$446,I.2!B548)</f>
        <v>0</v>
      </c>
      <c r="D548" s="86">
        <f t="shared" si="66"/>
        <v>197</v>
      </c>
      <c r="F548" s="86">
        <f>COUNTIFS(I.1!$K$6:$K$446,I.2!B548)</f>
        <v>0</v>
      </c>
      <c r="G548" s="86">
        <f t="shared" si="67"/>
        <v>177</v>
      </c>
      <c r="I548" s="86">
        <f>COUNTIFS(I.1!$L$6:$L$446,I.2!B548)</f>
        <v>0</v>
      </c>
      <c r="J548" s="86">
        <f t="shared" si="68"/>
        <v>69</v>
      </c>
      <c r="L548" s="86">
        <f t="shared" si="64"/>
        <v>128</v>
      </c>
      <c r="AA548" s="82">
        <v>43278</v>
      </c>
      <c r="AB548" s="86">
        <f>COUNTIFS(I.1!$AF$6:$AF$446,I.2!AA548)</f>
        <v>0</v>
      </c>
      <c r="AC548" s="86">
        <f t="shared" si="69"/>
        <v>53</v>
      </c>
      <c r="AD548" s="86"/>
      <c r="AE548" s="86">
        <f>COUNTIFS(I.1!$AG$6:$AG$446,I.2!AA548)</f>
        <v>0</v>
      </c>
      <c r="AF548" s="86">
        <f t="shared" si="70"/>
        <v>47</v>
      </c>
      <c r="AG548" s="86"/>
      <c r="AH548" s="86">
        <f>COUNTIFS(I.1!$AH$6:$AH$446,I.2!AA548)</f>
        <v>0</v>
      </c>
      <c r="AI548" s="86">
        <f t="shared" si="71"/>
        <v>16</v>
      </c>
      <c r="AJ548" s="86"/>
      <c r="AK548" s="86">
        <f t="shared" si="65"/>
        <v>37</v>
      </c>
      <c r="AL548" s="113">
        <v>0</v>
      </c>
    </row>
    <row r="549" spans="2:38" x14ac:dyDescent="0.25">
      <c r="B549" s="82">
        <v>43279</v>
      </c>
      <c r="C549" s="86">
        <f>COUNTIFS(I.1!$J$6:$J$446,I.2!B549)</f>
        <v>0</v>
      </c>
      <c r="D549" s="86">
        <f t="shared" si="66"/>
        <v>197</v>
      </c>
      <c r="F549" s="86">
        <f>COUNTIFS(I.1!$K$6:$K$446,I.2!B549)</f>
        <v>0</v>
      </c>
      <c r="G549" s="86">
        <f t="shared" si="67"/>
        <v>177</v>
      </c>
      <c r="I549" s="86">
        <f>COUNTIFS(I.1!$L$6:$L$446,I.2!B549)</f>
        <v>0</v>
      </c>
      <c r="J549" s="86">
        <f t="shared" si="68"/>
        <v>69</v>
      </c>
      <c r="L549" s="86">
        <f t="shared" si="64"/>
        <v>128</v>
      </c>
      <c r="AA549" s="82">
        <v>43279</v>
      </c>
      <c r="AB549" s="86">
        <f>COUNTIFS(I.1!$AF$6:$AF$446,I.2!AA549)</f>
        <v>0</v>
      </c>
      <c r="AC549" s="86">
        <f t="shared" si="69"/>
        <v>53</v>
      </c>
      <c r="AD549" s="86"/>
      <c r="AE549" s="86">
        <f>COUNTIFS(I.1!$AG$6:$AG$446,I.2!AA549)</f>
        <v>0</v>
      </c>
      <c r="AF549" s="86">
        <f t="shared" si="70"/>
        <v>47</v>
      </c>
      <c r="AG549" s="86"/>
      <c r="AH549" s="86">
        <f>COUNTIFS(I.1!$AH$6:$AH$446,I.2!AA549)</f>
        <v>0</v>
      </c>
      <c r="AI549" s="86">
        <f t="shared" si="71"/>
        <v>16</v>
      </c>
      <c r="AJ549" s="86"/>
      <c r="AK549" s="86">
        <f t="shared" si="65"/>
        <v>37</v>
      </c>
      <c r="AL549" s="113">
        <v>0</v>
      </c>
    </row>
    <row r="550" spans="2:38" x14ac:dyDescent="0.25">
      <c r="B550" s="82">
        <v>43280</v>
      </c>
      <c r="C550" s="86">
        <f>COUNTIFS(I.1!$J$6:$J$446,I.2!B550)</f>
        <v>0</v>
      </c>
      <c r="D550" s="86">
        <f t="shared" si="66"/>
        <v>197</v>
      </c>
      <c r="F550" s="86">
        <f>COUNTIFS(I.1!$K$6:$K$446,I.2!B550)</f>
        <v>0</v>
      </c>
      <c r="G550" s="86">
        <f t="shared" si="67"/>
        <v>177</v>
      </c>
      <c r="I550" s="86">
        <f>COUNTIFS(I.1!$L$6:$L$446,I.2!B550)</f>
        <v>0</v>
      </c>
      <c r="J550" s="86">
        <f t="shared" si="68"/>
        <v>69</v>
      </c>
      <c r="L550" s="86">
        <f t="shared" si="64"/>
        <v>128</v>
      </c>
      <c r="AA550" s="82">
        <v>43280</v>
      </c>
      <c r="AB550" s="86">
        <f>COUNTIFS(I.1!$AF$6:$AF$446,I.2!AA550)</f>
        <v>0</v>
      </c>
      <c r="AC550" s="86">
        <f t="shared" si="69"/>
        <v>53</v>
      </c>
      <c r="AD550" s="86"/>
      <c r="AE550" s="86">
        <f>COUNTIFS(I.1!$AG$6:$AG$446,I.2!AA550)</f>
        <v>0</v>
      </c>
      <c r="AF550" s="86">
        <f t="shared" si="70"/>
        <v>47</v>
      </c>
      <c r="AG550" s="86"/>
      <c r="AH550" s="86">
        <f>COUNTIFS(I.1!$AH$6:$AH$446,I.2!AA550)</f>
        <v>0</v>
      </c>
      <c r="AI550" s="86">
        <f t="shared" si="71"/>
        <v>16</v>
      </c>
      <c r="AJ550" s="86"/>
      <c r="AK550" s="86">
        <f t="shared" si="65"/>
        <v>37</v>
      </c>
      <c r="AL550" s="113">
        <v>0</v>
      </c>
    </row>
    <row r="551" spans="2:38" x14ac:dyDescent="0.25">
      <c r="B551" s="82">
        <v>43281</v>
      </c>
      <c r="C551" s="86">
        <f>COUNTIFS(I.1!$J$6:$J$446,I.2!B551)</f>
        <v>0</v>
      </c>
      <c r="D551" s="86">
        <f t="shared" si="66"/>
        <v>197</v>
      </c>
      <c r="F551" s="86">
        <f>COUNTIFS(I.1!$K$6:$K$446,I.2!B551)</f>
        <v>0</v>
      </c>
      <c r="G551" s="86">
        <f t="shared" si="67"/>
        <v>177</v>
      </c>
      <c r="I551" s="86">
        <f>COUNTIFS(I.1!$L$6:$L$446,I.2!B551)</f>
        <v>0</v>
      </c>
      <c r="J551" s="86">
        <f t="shared" si="68"/>
        <v>69</v>
      </c>
      <c r="L551" s="86">
        <f t="shared" si="64"/>
        <v>128</v>
      </c>
      <c r="AA551" s="82">
        <v>43281</v>
      </c>
      <c r="AB551" s="86">
        <f>COUNTIFS(I.1!$AF$6:$AF$446,I.2!AA551)</f>
        <v>0</v>
      </c>
      <c r="AC551" s="86">
        <f t="shared" si="69"/>
        <v>53</v>
      </c>
      <c r="AD551" s="86"/>
      <c r="AE551" s="86">
        <f>COUNTIFS(I.1!$AG$6:$AG$446,I.2!AA551)</f>
        <v>0</v>
      </c>
      <c r="AF551" s="86">
        <f t="shared" si="70"/>
        <v>47</v>
      </c>
      <c r="AG551" s="86"/>
      <c r="AH551" s="86">
        <f>COUNTIFS(I.1!$AH$6:$AH$446,I.2!AA551)</f>
        <v>0</v>
      </c>
      <c r="AI551" s="86">
        <f t="shared" si="71"/>
        <v>16</v>
      </c>
      <c r="AJ551" s="86"/>
      <c r="AK551" s="86">
        <f t="shared" si="65"/>
        <v>37</v>
      </c>
      <c r="AL551" s="113">
        <v>0</v>
      </c>
    </row>
    <row r="552" spans="2:38" x14ac:dyDescent="0.25">
      <c r="B552" s="82">
        <v>43282</v>
      </c>
      <c r="C552" s="86">
        <f>COUNTIFS(I.1!$J$6:$J$446,I.2!B552)</f>
        <v>0</v>
      </c>
      <c r="D552" s="86">
        <f t="shared" si="66"/>
        <v>197</v>
      </c>
      <c r="F552" s="86">
        <f>COUNTIFS(I.1!$K$6:$K$446,I.2!B552)</f>
        <v>0</v>
      </c>
      <c r="G552" s="86">
        <f t="shared" si="67"/>
        <v>177</v>
      </c>
      <c r="I552" s="86">
        <f>COUNTIFS(I.1!$L$6:$L$446,I.2!B552)</f>
        <v>0</v>
      </c>
      <c r="J552" s="86">
        <f t="shared" si="68"/>
        <v>69</v>
      </c>
      <c r="L552" s="86">
        <f t="shared" si="64"/>
        <v>128</v>
      </c>
      <c r="AA552" s="82">
        <v>43282</v>
      </c>
      <c r="AB552" s="86">
        <f>COUNTIFS(I.1!$AF$6:$AF$446,I.2!AA552)</f>
        <v>0</v>
      </c>
      <c r="AC552" s="86">
        <f t="shared" si="69"/>
        <v>53</v>
      </c>
      <c r="AD552" s="86"/>
      <c r="AE552" s="86">
        <f>COUNTIFS(I.1!$AG$6:$AG$446,I.2!AA552)</f>
        <v>0</v>
      </c>
      <c r="AF552" s="86">
        <f t="shared" si="70"/>
        <v>47</v>
      </c>
      <c r="AG552" s="86"/>
      <c r="AH552" s="86">
        <f>COUNTIFS(I.1!$AH$6:$AH$446,I.2!AA552)</f>
        <v>0</v>
      </c>
      <c r="AI552" s="86">
        <f t="shared" si="71"/>
        <v>16</v>
      </c>
      <c r="AJ552" s="86"/>
      <c r="AK552" s="86">
        <f t="shared" si="65"/>
        <v>37</v>
      </c>
      <c r="AL552" s="113">
        <v>0</v>
      </c>
    </row>
    <row r="553" spans="2:38" x14ac:dyDescent="0.25">
      <c r="B553" s="82">
        <v>43283</v>
      </c>
      <c r="C553" s="86">
        <f>COUNTIFS(I.1!$J$6:$J$446,I.2!B553)</f>
        <v>1</v>
      </c>
      <c r="D553" s="86">
        <f t="shared" si="66"/>
        <v>198</v>
      </c>
      <c r="F553" s="86">
        <f>COUNTIFS(I.1!$K$6:$K$446,I.2!B553)</f>
        <v>0</v>
      </c>
      <c r="G553" s="86">
        <f t="shared" si="67"/>
        <v>177</v>
      </c>
      <c r="I553" s="86">
        <f>COUNTIFS(I.1!$L$6:$L$446,I.2!B553)</f>
        <v>0</v>
      </c>
      <c r="J553" s="86">
        <f t="shared" si="68"/>
        <v>69</v>
      </c>
      <c r="L553" s="86">
        <f t="shared" si="64"/>
        <v>129</v>
      </c>
      <c r="AA553" s="82">
        <v>43283</v>
      </c>
      <c r="AB553" s="86">
        <f>COUNTIFS(I.1!$AF$6:$AF$446,I.2!AA553)</f>
        <v>0</v>
      </c>
      <c r="AC553" s="86">
        <f t="shared" si="69"/>
        <v>53</v>
      </c>
      <c r="AD553" s="86"/>
      <c r="AE553" s="86">
        <f>COUNTIFS(I.1!$AG$6:$AG$446,I.2!AA553)</f>
        <v>0</v>
      </c>
      <c r="AF553" s="86">
        <f t="shared" si="70"/>
        <v>47</v>
      </c>
      <c r="AG553" s="86"/>
      <c r="AH553" s="86">
        <f>COUNTIFS(I.1!$AH$6:$AH$446,I.2!AA553)</f>
        <v>0</v>
      </c>
      <c r="AI553" s="86">
        <f t="shared" si="71"/>
        <v>16</v>
      </c>
      <c r="AJ553" s="86"/>
      <c r="AK553" s="86">
        <f t="shared" si="65"/>
        <v>37</v>
      </c>
      <c r="AL553" s="113">
        <v>0</v>
      </c>
    </row>
    <row r="554" spans="2:38" x14ac:dyDescent="0.25">
      <c r="B554" s="82">
        <v>43284</v>
      </c>
      <c r="C554" s="86">
        <f>COUNTIFS(I.1!$J$6:$J$446,I.2!B554)</f>
        <v>0</v>
      </c>
      <c r="D554" s="86">
        <f t="shared" si="66"/>
        <v>198</v>
      </c>
      <c r="F554" s="86">
        <f>COUNTIFS(I.1!$K$6:$K$446,I.2!B554)</f>
        <v>1</v>
      </c>
      <c r="G554" s="86">
        <f t="shared" si="67"/>
        <v>178</v>
      </c>
      <c r="I554" s="86">
        <f>COUNTIFS(I.1!$L$6:$L$446,I.2!B554)</f>
        <v>0</v>
      </c>
      <c r="J554" s="86">
        <f t="shared" si="68"/>
        <v>69</v>
      </c>
      <c r="L554" s="86">
        <f t="shared" si="64"/>
        <v>129</v>
      </c>
      <c r="AA554" s="82">
        <v>43284</v>
      </c>
      <c r="AB554" s="86">
        <f>COUNTIFS(I.1!$AF$6:$AF$446,I.2!AA554)</f>
        <v>0</v>
      </c>
      <c r="AC554" s="86">
        <f t="shared" si="69"/>
        <v>53</v>
      </c>
      <c r="AD554" s="86"/>
      <c r="AE554" s="86">
        <f>COUNTIFS(I.1!$AG$6:$AG$446,I.2!AA554)</f>
        <v>1</v>
      </c>
      <c r="AF554" s="86">
        <f t="shared" si="70"/>
        <v>48</v>
      </c>
      <c r="AG554" s="86"/>
      <c r="AH554" s="86">
        <f>COUNTIFS(I.1!$AH$6:$AH$446,I.2!AA554)</f>
        <v>0</v>
      </c>
      <c r="AI554" s="86">
        <f t="shared" si="71"/>
        <v>16</v>
      </c>
      <c r="AJ554" s="86"/>
      <c r="AK554" s="86">
        <f t="shared" si="65"/>
        <v>37</v>
      </c>
      <c r="AL554" s="113">
        <v>0</v>
      </c>
    </row>
    <row r="555" spans="2:38" x14ac:dyDescent="0.25">
      <c r="B555" s="82">
        <v>43285</v>
      </c>
      <c r="C555" s="86">
        <f>COUNTIFS(I.1!$J$6:$J$446,I.2!B555)</f>
        <v>0</v>
      </c>
      <c r="D555" s="86">
        <f t="shared" si="66"/>
        <v>198</v>
      </c>
      <c r="F555" s="86">
        <f>COUNTIFS(I.1!$K$6:$K$446,I.2!B555)</f>
        <v>0</v>
      </c>
      <c r="G555" s="86">
        <f t="shared" si="67"/>
        <v>178</v>
      </c>
      <c r="I555" s="86">
        <f>COUNTIFS(I.1!$L$6:$L$446,I.2!B555)</f>
        <v>0</v>
      </c>
      <c r="J555" s="86">
        <f t="shared" si="68"/>
        <v>69</v>
      </c>
      <c r="L555" s="86">
        <f t="shared" si="64"/>
        <v>129</v>
      </c>
      <c r="AA555" s="82">
        <v>43285</v>
      </c>
      <c r="AB555" s="86">
        <f>COUNTIFS(I.1!$AF$6:$AF$446,I.2!AA555)</f>
        <v>0</v>
      </c>
      <c r="AC555" s="86">
        <f t="shared" si="69"/>
        <v>53</v>
      </c>
      <c r="AD555" s="86"/>
      <c r="AE555" s="86">
        <f>COUNTIFS(I.1!$AG$6:$AG$446,I.2!AA555)</f>
        <v>0</v>
      </c>
      <c r="AF555" s="86">
        <f t="shared" si="70"/>
        <v>48</v>
      </c>
      <c r="AG555" s="86"/>
      <c r="AH555" s="86">
        <f>COUNTIFS(I.1!$AH$6:$AH$446,I.2!AA555)</f>
        <v>0</v>
      </c>
      <c r="AI555" s="86">
        <f t="shared" si="71"/>
        <v>16</v>
      </c>
      <c r="AJ555" s="86"/>
      <c r="AK555" s="86">
        <f t="shared" si="65"/>
        <v>37</v>
      </c>
      <c r="AL555" s="113">
        <v>0</v>
      </c>
    </row>
    <row r="556" spans="2:38" x14ac:dyDescent="0.25">
      <c r="B556" s="82">
        <v>43286</v>
      </c>
      <c r="C556" s="86">
        <f>COUNTIFS(I.1!$J$6:$J$446,I.2!B556)</f>
        <v>0</v>
      </c>
      <c r="D556" s="86">
        <f t="shared" si="66"/>
        <v>198</v>
      </c>
      <c r="F556" s="86">
        <f>COUNTIFS(I.1!$K$6:$K$446,I.2!B556)</f>
        <v>0</v>
      </c>
      <c r="G556" s="86">
        <f t="shared" si="67"/>
        <v>178</v>
      </c>
      <c r="I556" s="86">
        <f>COUNTIFS(I.1!$L$6:$L$446,I.2!B556)</f>
        <v>0</v>
      </c>
      <c r="J556" s="86">
        <f t="shared" si="68"/>
        <v>69</v>
      </c>
      <c r="L556" s="86">
        <f t="shared" si="64"/>
        <v>129</v>
      </c>
      <c r="AA556" s="82">
        <v>43286</v>
      </c>
      <c r="AB556" s="86">
        <f>COUNTIFS(I.1!$AF$6:$AF$446,I.2!AA556)</f>
        <v>0</v>
      </c>
      <c r="AC556" s="86">
        <f t="shared" si="69"/>
        <v>53</v>
      </c>
      <c r="AD556" s="86"/>
      <c r="AE556" s="86">
        <f>COUNTIFS(I.1!$AG$6:$AG$446,I.2!AA556)</f>
        <v>0</v>
      </c>
      <c r="AF556" s="86">
        <f t="shared" si="70"/>
        <v>48</v>
      </c>
      <c r="AG556" s="86"/>
      <c r="AH556" s="86">
        <f>COUNTIFS(I.1!$AH$6:$AH$446,I.2!AA556)</f>
        <v>0</v>
      </c>
      <c r="AI556" s="86">
        <f t="shared" si="71"/>
        <v>16</v>
      </c>
      <c r="AJ556" s="86"/>
      <c r="AK556" s="86">
        <f t="shared" si="65"/>
        <v>37</v>
      </c>
      <c r="AL556" s="113">
        <v>0</v>
      </c>
    </row>
    <row r="557" spans="2:38" x14ac:dyDescent="0.25">
      <c r="B557" s="82">
        <v>43287</v>
      </c>
      <c r="C557" s="86">
        <f>COUNTIFS(I.1!$J$6:$J$446,I.2!B557)</f>
        <v>0</v>
      </c>
      <c r="D557" s="86">
        <f t="shared" si="66"/>
        <v>198</v>
      </c>
      <c r="F557" s="86">
        <f>COUNTIFS(I.1!$K$6:$K$446,I.2!B557)</f>
        <v>1</v>
      </c>
      <c r="G557" s="86">
        <f t="shared" si="67"/>
        <v>179</v>
      </c>
      <c r="I557" s="86">
        <f>COUNTIFS(I.1!$L$6:$L$446,I.2!B557)</f>
        <v>0</v>
      </c>
      <c r="J557" s="86">
        <f t="shared" si="68"/>
        <v>69</v>
      </c>
      <c r="L557" s="86">
        <f t="shared" si="64"/>
        <v>129</v>
      </c>
      <c r="AA557" s="82">
        <v>43287</v>
      </c>
      <c r="AB557" s="86">
        <f>COUNTIFS(I.1!$AF$6:$AF$446,I.2!AA557)</f>
        <v>0</v>
      </c>
      <c r="AC557" s="86">
        <f t="shared" si="69"/>
        <v>53</v>
      </c>
      <c r="AD557" s="86"/>
      <c r="AE557" s="86">
        <f>COUNTIFS(I.1!$AG$6:$AG$446,I.2!AA557)</f>
        <v>1</v>
      </c>
      <c r="AF557" s="86">
        <f t="shared" si="70"/>
        <v>49</v>
      </c>
      <c r="AG557" s="86"/>
      <c r="AH557" s="86">
        <f>COUNTIFS(I.1!$AH$6:$AH$446,I.2!AA557)</f>
        <v>0</v>
      </c>
      <c r="AI557" s="86">
        <f t="shared" si="71"/>
        <v>16</v>
      </c>
      <c r="AJ557" s="86"/>
      <c r="AK557" s="86">
        <f t="shared" si="65"/>
        <v>37</v>
      </c>
      <c r="AL557" s="113">
        <v>0</v>
      </c>
    </row>
    <row r="558" spans="2:38" x14ac:dyDescent="0.25">
      <c r="B558" s="82">
        <v>43288</v>
      </c>
      <c r="C558" s="86">
        <f>COUNTIFS(I.1!$J$6:$J$446,I.2!B558)</f>
        <v>0</v>
      </c>
      <c r="D558" s="86">
        <f t="shared" si="66"/>
        <v>198</v>
      </c>
      <c r="F558" s="86">
        <f>COUNTIFS(I.1!$K$6:$K$446,I.2!B558)</f>
        <v>0</v>
      </c>
      <c r="G558" s="86">
        <f t="shared" si="67"/>
        <v>179</v>
      </c>
      <c r="I558" s="86">
        <f>COUNTIFS(I.1!$L$6:$L$446,I.2!B558)</f>
        <v>0</v>
      </c>
      <c r="J558" s="86">
        <f t="shared" si="68"/>
        <v>69</v>
      </c>
      <c r="L558" s="86">
        <f t="shared" si="64"/>
        <v>129</v>
      </c>
      <c r="AA558" s="82">
        <v>43288</v>
      </c>
      <c r="AB558" s="86">
        <f>COUNTIFS(I.1!$AF$6:$AF$446,I.2!AA558)</f>
        <v>0</v>
      </c>
      <c r="AC558" s="86">
        <f t="shared" si="69"/>
        <v>53</v>
      </c>
      <c r="AD558" s="86"/>
      <c r="AE558" s="86">
        <f>COUNTIFS(I.1!$AG$6:$AG$446,I.2!AA558)</f>
        <v>0</v>
      </c>
      <c r="AF558" s="86">
        <f t="shared" si="70"/>
        <v>49</v>
      </c>
      <c r="AG558" s="86"/>
      <c r="AH558" s="86">
        <f>COUNTIFS(I.1!$AH$6:$AH$446,I.2!AA558)</f>
        <v>0</v>
      </c>
      <c r="AI558" s="86">
        <f t="shared" si="71"/>
        <v>16</v>
      </c>
      <c r="AJ558" s="86"/>
      <c r="AK558" s="86">
        <f t="shared" si="65"/>
        <v>37</v>
      </c>
      <c r="AL558" s="113">
        <v>0</v>
      </c>
    </row>
    <row r="559" spans="2:38" x14ac:dyDescent="0.25">
      <c r="B559" s="82">
        <v>43289</v>
      </c>
      <c r="C559" s="86">
        <f>COUNTIFS(I.1!$J$6:$J$446,I.2!B559)</f>
        <v>0</v>
      </c>
      <c r="D559" s="86">
        <f t="shared" si="66"/>
        <v>198</v>
      </c>
      <c r="F559" s="86">
        <f>COUNTIFS(I.1!$K$6:$K$446,I.2!B559)</f>
        <v>0</v>
      </c>
      <c r="G559" s="86">
        <f t="shared" si="67"/>
        <v>179</v>
      </c>
      <c r="I559" s="86">
        <f>COUNTIFS(I.1!$L$6:$L$446,I.2!B559)</f>
        <v>0</v>
      </c>
      <c r="J559" s="86">
        <f t="shared" si="68"/>
        <v>69</v>
      </c>
      <c r="L559" s="86">
        <f t="shared" si="64"/>
        <v>129</v>
      </c>
      <c r="AA559" s="82">
        <v>43289</v>
      </c>
      <c r="AB559" s="86">
        <f>COUNTIFS(I.1!$AF$6:$AF$446,I.2!AA559)</f>
        <v>0</v>
      </c>
      <c r="AC559" s="86">
        <f t="shared" si="69"/>
        <v>53</v>
      </c>
      <c r="AD559" s="86"/>
      <c r="AE559" s="86">
        <f>COUNTIFS(I.1!$AG$6:$AG$446,I.2!AA559)</f>
        <v>0</v>
      </c>
      <c r="AF559" s="86">
        <f t="shared" si="70"/>
        <v>49</v>
      </c>
      <c r="AG559" s="86"/>
      <c r="AH559" s="86">
        <f>COUNTIFS(I.1!$AH$6:$AH$446,I.2!AA559)</f>
        <v>0</v>
      </c>
      <c r="AI559" s="86">
        <f t="shared" si="71"/>
        <v>16</v>
      </c>
      <c r="AJ559" s="86"/>
      <c r="AK559" s="86">
        <f t="shared" si="65"/>
        <v>37</v>
      </c>
      <c r="AL559" s="113">
        <v>0</v>
      </c>
    </row>
    <row r="560" spans="2:38" x14ac:dyDescent="0.25">
      <c r="B560" s="82">
        <v>43290</v>
      </c>
      <c r="C560" s="86">
        <f>COUNTIFS(I.1!$J$6:$J$446,I.2!B560)</f>
        <v>0</v>
      </c>
      <c r="D560" s="86">
        <f t="shared" si="66"/>
        <v>198</v>
      </c>
      <c r="F560" s="86">
        <f>COUNTIFS(I.1!$K$6:$K$446,I.2!B560)</f>
        <v>0</v>
      </c>
      <c r="G560" s="86">
        <f t="shared" si="67"/>
        <v>179</v>
      </c>
      <c r="I560" s="86">
        <f>COUNTIFS(I.1!$L$6:$L$446,I.2!B560)</f>
        <v>0</v>
      </c>
      <c r="J560" s="86">
        <f t="shared" si="68"/>
        <v>69</v>
      </c>
      <c r="L560" s="86">
        <f t="shared" si="64"/>
        <v>129</v>
      </c>
      <c r="AA560" s="82">
        <v>43290</v>
      </c>
      <c r="AB560" s="86">
        <f>COUNTIFS(I.1!$AF$6:$AF$446,I.2!AA560)</f>
        <v>0</v>
      </c>
      <c r="AC560" s="86">
        <f t="shared" si="69"/>
        <v>53</v>
      </c>
      <c r="AD560" s="86"/>
      <c r="AE560" s="86">
        <f>COUNTIFS(I.1!$AG$6:$AG$446,I.2!AA560)</f>
        <v>0</v>
      </c>
      <c r="AF560" s="86">
        <f t="shared" si="70"/>
        <v>49</v>
      </c>
      <c r="AG560" s="86"/>
      <c r="AH560" s="86">
        <f>COUNTIFS(I.1!$AH$6:$AH$446,I.2!AA560)</f>
        <v>0</v>
      </c>
      <c r="AI560" s="86">
        <f t="shared" si="71"/>
        <v>16</v>
      </c>
      <c r="AJ560" s="86"/>
      <c r="AK560" s="86">
        <f t="shared" si="65"/>
        <v>37</v>
      </c>
      <c r="AL560" s="113">
        <v>0</v>
      </c>
    </row>
    <row r="561" spans="2:38" x14ac:dyDescent="0.25">
      <c r="B561" s="82">
        <v>43291</v>
      </c>
      <c r="C561" s="86">
        <f>COUNTIFS(I.1!$J$6:$J$446,I.2!B561)</f>
        <v>0</v>
      </c>
      <c r="D561" s="86">
        <f t="shared" si="66"/>
        <v>198</v>
      </c>
      <c r="F561" s="86">
        <f>COUNTIFS(I.1!$K$6:$K$446,I.2!B561)</f>
        <v>0</v>
      </c>
      <c r="G561" s="86">
        <f t="shared" si="67"/>
        <v>179</v>
      </c>
      <c r="I561" s="86">
        <f>COUNTIFS(I.1!$L$6:$L$446,I.2!B561)</f>
        <v>0</v>
      </c>
      <c r="J561" s="86">
        <f t="shared" si="68"/>
        <v>69</v>
      </c>
      <c r="L561" s="86">
        <f t="shared" si="64"/>
        <v>129</v>
      </c>
      <c r="AA561" s="82">
        <v>43291</v>
      </c>
      <c r="AB561" s="86">
        <f>COUNTIFS(I.1!$AF$6:$AF$446,I.2!AA561)</f>
        <v>0</v>
      </c>
      <c r="AC561" s="86">
        <f t="shared" si="69"/>
        <v>53</v>
      </c>
      <c r="AD561" s="86"/>
      <c r="AE561" s="86">
        <f>COUNTIFS(I.1!$AG$6:$AG$446,I.2!AA561)</f>
        <v>0</v>
      </c>
      <c r="AF561" s="86">
        <f t="shared" si="70"/>
        <v>49</v>
      </c>
      <c r="AG561" s="86"/>
      <c r="AH561" s="86">
        <f>COUNTIFS(I.1!$AH$6:$AH$446,I.2!AA561)</f>
        <v>0</v>
      </c>
      <c r="AI561" s="86">
        <f t="shared" si="71"/>
        <v>16</v>
      </c>
      <c r="AJ561" s="86"/>
      <c r="AK561" s="86">
        <f t="shared" si="65"/>
        <v>37</v>
      </c>
      <c r="AL561" s="113">
        <v>0</v>
      </c>
    </row>
    <row r="562" spans="2:38" x14ac:dyDescent="0.25">
      <c r="B562" s="82">
        <v>43292</v>
      </c>
      <c r="C562" s="86">
        <f>COUNTIFS(I.1!$J$6:$J$446,I.2!B562)</f>
        <v>0</v>
      </c>
      <c r="D562" s="86">
        <f t="shared" si="66"/>
        <v>198</v>
      </c>
      <c r="F562" s="86">
        <f>COUNTIFS(I.1!$K$6:$K$446,I.2!B562)</f>
        <v>0</v>
      </c>
      <c r="G562" s="86">
        <f t="shared" si="67"/>
        <v>179</v>
      </c>
      <c r="I562" s="86">
        <f>COUNTIFS(I.1!$L$6:$L$446,I.2!B562)</f>
        <v>0</v>
      </c>
      <c r="J562" s="86">
        <f t="shared" si="68"/>
        <v>69</v>
      </c>
      <c r="L562" s="86">
        <f t="shared" si="64"/>
        <v>129</v>
      </c>
      <c r="AA562" s="82">
        <v>43292</v>
      </c>
      <c r="AB562" s="86">
        <f>COUNTIFS(I.1!$AF$6:$AF$446,I.2!AA562)</f>
        <v>0</v>
      </c>
      <c r="AC562" s="86">
        <f t="shared" si="69"/>
        <v>53</v>
      </c>
      <c r="AD562" s="86"/>
      <c r="AE562" s="86">
        <f>COUNTIFS(I.1!$AG$6:$AG$446,I.2!AA562)</f>
        <v>0</v>
      </c>
      <c r="AF562" s="86">
        <f t="shared" si="70"/>
        <v>49</v>
      </c>
      <c r="AG562" s="86"/>
      <c r="AH562" s="86">
        <f>COUNTIFS(I.1!$AH$6:$AH$446,I.2!AA562)</f>
        <v>0</v>
      </c>
      <c r="AI562" s="86">
        <f t="shared" si="71"/>
        <v>16</v>
      </c>
      <c r="AJ562" s="86"/>
      <c r="AK562" s="86">
        <f t="shared" si="65"/>
        <v>37</v>
      </c>
      <c r="AL562" s="113">
        <v>0</v>
      </c>
    </row>
    <row r="563" spans="2:38" x14ac:dyDescent="0.25">
      <c r="B563" s="82">
        <v>43293</v>
      </c>
      <c r="C563" s="86">
        <f>COUNTIFS(I.1!$J$6:$J$446,I.2!B563)</f>
        <v>0</v>
      </c>
      <c r="D563" s="86">
        <f t="shared" si="66"/>
        <v>198</v>
      </c>
      <c r="F563" s="86">
        <f>COUNTIFS(I.1!$K$6:$K$446,I.2!B563)</f>
        <v>0</v>
      </c>
      <c r="G563" s="86">
        <f t="shared" si="67"/>
        <v>179</v>
      </c>
      <c r="I563" s="86">
        <f>COUNTIFS(I.1!$L$6:$L$446,I.2!B563)</f>
        <v>0</v>
      </c>
      <c r="J563" s="86">
        <f t="shared" si="68"/>
        <v>69</v>
      </c>
      <c r="L563" s="86">
        <f t="shared" si="64"/>
        <v>129</v>
      </c>
      <c r="AA563" s="82">
        <v>43293</v>
      </c>
      <c r="AB563" s="86">
        <f>COUNTIFS(I.1!$AF$6:$AF$446,I.2!AA563)</f>
        <v>0</v>
      </c>
      <c r="AC563" s="86">
        <f t="shared" si="69"/>
        <v>53</v>
      </c>
      <c r="AD563" s="86"/>
      <c r="AE563" s="86">
        <f>COUNTIFS(I.1!$AG$6:$AG$446,I.2!AA563)</f>
        <v>0</v>
      </c>
      <c r="AF563" s="86">
        <f t="shared" si="70"/>
        <v>49</v>
      </c>
      <c r="AG563" s="86"/>
      <c r="AH563" s="86">
        <f>COUNTIFS(I.1!$AH$6:$AH$446,I.2!AA563)</f>
        <v>0</v>
      </c>
      <c r="AI563" s="86">
        <f t="shared" si="71"/>
        <v>16</v>
      </c>
      <c r="AJ563" s="86"/>
      <c r="AK563" s="86">
        <f t="shared" si="65"/>
        <v>37</v>
      </c>
      <c r="AL563" s="113">
        <v>0</v>
      </c>
    </row>
    <row r="564" spans="2:38" x14ac:dyDescent="0.25">
      <c r="B564" s="82">
        <v>43294</v>
      </c>
      <c r="C564" s="86">
        <f>COUNTIFS(I.1!$J$6:$J$446,I.2!B564)</f>
        <v>0</v>
      </c>
      <c r="D564" s="86">
        <f t="shared" si="66"/>
        <v>198</v>
      </c>
      <c r="F564" s="86">
        <f>COUNTIFS(I.1!$K$6:$K$446,I.2!B564)</f>
        <v>1</v>
      </c>
      <c r="G564" s="86">
        <f t="shared" si="67"/>
        <v>180</v>
      </c>
      <c r="I564" s="86">
        <f>COUNTIFS(I.1!$L$6:$L$446,I.2!B564)</f>
        <v>0</v>
      </c>
      <c r="J564" s="86">
        <f t="shared" si="68"/>
        <v>69</v>
      </c>
      <c r="L564" s="86">
        <f t="shared" si="64"/>
        <v>129</v>
      </c>
      <c r="AA564" s="82">
        <v>43294</v>
      </c>
      <c r="AB564" s="86">
        <f>COUNTIFS(I.1!$AF$6:$AF$446,I.2!AA564)</f>
        <v>0</v>
      </c>
      <c r="AC564" s="86">
        <f t="shared" si="69"/>
        <v>53</v>
      </c>
      <c r="AD564" s="86"/>
      <c r="AE564" s="86">
        <f>COUNTIFS(I.1!$AG$6:$AG$446,I.2!AA564)</f>
        <v>1</v>
      </c>
      <c r="AF564" s="86">
        <f t="shared" si="70"/>
        <v>50</v>
      </c>
      <c r="AG564" s="86"/>
      <c r="AH564" s="86">
        <f>COUNTIFS(I.1!$AH$6:$AH$446,I.2!AA564)</f>
        <v>0</v>
      </c>
      <c r="AI564" s="86">
        <f t="shared" si="71"/>
        <v>16</v>
      </c>
      <c r="AJ564" s="86"/>
      <c r="AK564" s="86">
        <f t="shared" si="65"/>
        <v>37</v>
      </c>
      <c r="AL564" s="113">
        <v>0</v>
      </c>
    </row>
    <row r="565" spans="2:38" x14ac:dyDescent="0.25">
      <c r="B565" s="82">
        <v>43295</v>
      </c>
      <c r="C565" s="86">
        <f>COUNTIFS(I.1!$J$6:$J$446,I.2!B565)</f>
        <v>0</v>
      </c>
      <c r="D565" s="86">
        <f t="shared" si="66"/>
        <v>198</v>
      </c>
      <c r="F565" s="86">
        <f>COUNTIFS(I.1!$K$6:$K$446,I.2!B565)</f>
        <v>0</v>
      </c>
      <c r="G565" s="86">
        <f t="shared" si="67"/>
        <v>180</v>
      </c>
      <c r="I565" s="86">
        <f>COUNTIFS(I.1!$L$6:$L$446,I.2!B565)</f>
        <v>0</v>
      </c>
      <c r="J565" s="86">
        <f t="shared" si="68"/>
        <v>69</v>
      </c>
      <c r="L565" s="86">
        <f t="shared" si="64"/>
        <v>129</v>
      </c>
      <c r="AA565" s="82">
        <v>43295</v>
      </c>
      <c r="AB565" s="86">
        <f>COUNTIFS(I.1!$AF$6:$AF$446,I.2!AA565)</f>
        <v>0</v>
      </c>
      <c r="AC565" s="86">
        <f t="shared" si="69"/>
        <v>53</v>
      </c>
      <c r="AD565" s="86"/>
      <c r="AE565" s="86">
        <f>COUNTIFS(I.1!$AG$6:$AG$446,I.2!AA565)</f>
        <v>0</v>
      </c>
      <c r="AF565" s="86">
        <f t="shared" si="70"/>
        <v>50</v>
      </c>
      <c r="AG565" s="86"/>
      <c r="AH565" s="86">
        <f>COUNTIFS(I.1!$AH$6:$AH$446,I.2!AA565)</f>
        <v>0</v>
      </c>
      <c r="AI565" s="86">
        <f t="shared" si="71"/>
        <v>16</v>
      </c>
      <c r="AJ565" s="86"/>
      <c r="AK565" s="86">
        <f t="shared" si="65"/>
        <v>37</v>
      </c>
      <c r="AL565" s="113">
        <v>0</v>
      </c>
    </row>
    <row r="566" spans="2:38" x14ac:dyDescent="0.25">
      <c r="B566" s="82">
        <v>43296</v>
      </c>
      <c r="C566" s="86">
        <f>COUNTIFS(I.1!$J$6:$J$446,I.2!B566)</f>
        <v>0</v>
      </c>
      <c r="D566" s="86">
        <f t="shared" si="66"/>
        <v>198</v>
      </c>
      <c r="F566" s="86">
        <f>COUNTIFS(I.1!$K$6:$K$446,I.2!B566)</f>
        <v>0</v>
      </c>
      <c r="G566" s="86">
        <f t="shared" si="67"/>
        <v>180</v>
      </c>
      <c r="I566" s="86">
        <f>COUNTIFS(I.1!$L$6:$L$446,I.2!B566)</f>
        <v>0</v>
      </c>
      <c r="J566" s="86">
        <f t="shared" si="68"/>
        <v>69</v>
      </c>
      <c r="L566" s="86">
        <f t="shared" si="64"/>
        <v>129</v>
      </c>
      <c r="AA566" s="82">
        <v>43296</v>
      </c>
      <c r="AB566" s="86">
        <f>COUNTIFS(I.1!$AF$6:$AF$446,I.2!AA566)</f>
        <v>0</v>
      </c>
      <c r="AC566" s="86">
        <f t="shared" si="69"/>
        <v>53</v>
      </c>
      <c r="AD566" s="86"/>
      <c r="AE566" s="86">
        <f>COUNTIFS(I.1!$AG$6:$AG$446,I.2!AA566)</f>
        <v>0</v>
      </c>
      <c r="AF566" s="86">
        <f t="shared" si="70"/>
        <v>50</v>
      </c>
      <c r="AG566" s="86"/>
      <c r="AH566" s="86">
        <f>COUNTIFS(I.1!$AH$6:$AH$446,I.2!AA566)</f>
        <v>0</v>
      </c>
      <c r="AI566" s="86">
        <f t="shared" si="71"/>
        <v>16</v>
      </c>
      <c r="AJ566" s="86"/>
      <c r="AK566" s="86">
        <f t="shared" si="65"/>
        <v>37</v>
      </c>
      <c r="AL566" s="113">
        <v>0</v>
      </c>
    </row>
    <row r="567" spans="2:38" x14ac:dyDescent="0.25">
      <c r="B567" s="82">
        <v>43297</v>
      </c>
      <c r="C567" s="86">
        <f>COUNTIFS(I.1!$J$6:$J$446,I.2!B567)</f>
        <v>0</v>
      </c>
      <c r="D567" s="86">
        <f t="shared" si="66"/>
        <v>198</v>
      </c>
      <c r="F567" s="86">
        <f>COUNTIFS(I.1!$K$6:$K$446,I.2!B567)</f>
        <v>0</v>
      </c>
      <c r="G567" s="86">
        <f t="shared" si="67"/>
        <v>180</v>
      </c>
      <c r="I567" s="86">
        <f>COUNTIFS(I.1!$L$6:$L$446,I.2!B567)</f>
        <v>0</v>
      </c>
      <c r="J567" s="86">
        <f t="shared" si="68"/>
        <v>69</v>
      </c>
      <c r="L567" s="86">
        <f t="shared" si="64"/>
        <v>129</v>
      </c>
      <c r="AA567" s="82">
        <v>43297</v>
      </c>
      <c r="AB567" s="86">
        <f>COUNTIFS(I.1!$AF$6:$AF$446,I.2!AA567)</f>
        <v>0</v>
      </c>
      <c r="AC567" s="86">
        <f t="shared" si="69"/>
        <v>53</v>
      </c>
      <c r="AD567" s="86"/>
      <c r="AE567" s="86">
        <f>COUNTIFS(I.1!$AG$6:$AG$446,I.2!AA567)</f>
        <v>0</v>
      </c>
      <c r="AF567" s="86">
        <f t="shared" si="70"/>
        <v>50</v>
      </c>
      <c r="AG567" s="86"/>
      <c r="AH567" s="86">
        <f>COUNTIFS(I.1!$AH$6:$AH$446,I.2!AA567)</f>
        <v>0</v>
      </c>
      <c r="AI567" s="86">
        <f t="shared" si="71"/>
        <v>16</v>
      </c>
      <c r="AJ567" s="86"/>
      <c r="AK567" s="86">
        <f t="shared" si="65"/>
        <v>37</v>
      </c>
      <c r="AL567" s="113">
        <v>0</v>
      </c>
    </row>
    <row r="568" spans="2:38" x14ac:dyDescent="0.25">
      <c r="B568" s="82">
        <v>43298</v>
      </c>
      <c r="C568" s="86">
        <f>COUNTIFS(I.1!$J$6:$J$446,I.2!B568)</f>
        <v>0</v>
      </c>
      <c r="D568" s="86">
        <f t="shared" si="66"/>
        <v>198</v>
      </c>
      <c r="F568" s="86">
        <f>COUNTIFS(I.1!$K$6:$K$446,I.2!B568)</f>
        <v>0</v>
      </c>
      <c r="G568" s="86">
        <f t="shared" si="67"/>
        <v>180</v>
      </c>
      <c r="I568" s="86">
        <f>COUNTIFS(I.1!$L$6:$L$446,I.2!B568)</f>
        <v>0</v>
      </c>
      <c r="J568" s="86">
        <f t="shared" si="68"/>
        <v>69</v>
      </c>
      <c r="L568" s="86">
        <f t="shared" si="64"/>
        <v>129</v>
      </c>
      <c r="AA568" s="82">
        <v>43298</v>
      </c>
      <c r="AB568" s="86">
        <f>COUNTIFS(I.1!$AF$6:$AF$446,I.2!AA568)</f>
        <v>0</v>
      </c>
      <c r="AC568" s="86">
        <f t="shared" si="69"/>
        <v>53</v>
      </c>
      <c r="AD568" s="86"/>
      <c r="AE568" s="86">
        <f>COUNTIFS(I.1!$AG$6:$AG$446,I.2!AA568)</f>
        <v>0</v>
      </c>
      <c r="AF568" s="86">
        <f t="shared" si="70"/>
        <v>50</v>
      </c>
      <c r="AG568" s="86"/>
      <c r="AH568" s="86">
        <f>COUNTIFS(I.1!$AH$6:$AH$446,I.2!AA568)</f>
        <v>0</v>
      </c>
      <c r="AI568" s="86">
        <f t="shared" si="71"/>
        <v>16</v>
      </c>
      <c r="AJ568" s="86"/>
      <c r="AK568" s="86">
        <f t="shared" si="65"/>
        <v>37</v>
      </c>
      <c r="AL568" s="113">
        <v>0</v>
      </c>
    </row>
    <row r="569" spans="2:38" x14ac:dyDescent="0.25">
      <c r="B569" s="82">
        <v>43299</v>
      </c>
      <c r="C569" s="86">
        <f>COUNTIFS(I.1!$J$6:$J$446,I.2!B569)</f>
        <v>0</v>
      </c>
      <c r="D569" s="86">
        <f t="shared" si="66"/>
        <v>198</v>
      </c>
      <c r="F569" s="86">
        <f>COUNTIFS(I.1!$K$6:$K$446,I.2!B569)</f>
        <v>0</v>
      </c>
      <c r="G569" s="86">
        <f t="shared" si="67"/>
        <v>180</v>
      </c>
      <c r="I569" s="86">
        <f>COUNTIFS(I.1!$L$6:$L$446,I.2!B569)</f>
        <v>0</v>
      </c>
      <c r="J569" s="86">
        <f t="shared" si="68"/>
        <v>69</v>
      </c>
      <c r="L569" s="86">
        <f t="shared" si="64"/>
        <v>129</v>
      </c>
      <c r="AA569" s="82">
        <v>43299</v>
      </c>
      <c r="AB569" s="86">
        <f>COUNTIFS(I.1!$AF$6:$AF$446,I.2!AA569)</f>
        <v>0</v>
      </c>
      <c r="AC569" s="86">
        <f t="shared" si="69"/>
        <v>53</v>
      </c>
      <c r="AD569" s="86"/>
      <c r="AE569" s="86">
        <f>COUNTIFS(I.1!$AG$6:$AG$446,I.2!AA569)</f>
        <v>0</v>
      </c>
      <c r="AF569" s="86">
        <f t="shared" si="70"/>
        <v>50</v>
      </c>
      <c r="AG569" s="86"/>
      <c r="AH569" s="86">
        <f>COUNTIFS(I.1!$AH$6:$AH$446,I.2!AA569)</f>
        <v>0</v>
      </c>
      <c r="AI569" s="86">
        <f t="shared" si="71"/>
        <v>16</v>
      </c>
      <c r="AJ569" s="86"/>
      <c r="AK569" s="86">
        <f t="shared" si="65"/>
        <v>37</v>
      </c>
      <c r="AL569" s="113">
        <v>0</v>
      </c>
    </row>
    <row r="570" spans="2:38" x14ac:dyDescent="0.25">
      <c r="B570" s="82">
        <v>43300</v>
      </c>
      <c r="C570" s="86">
        <f>COUNTIFS(I.1!$J$6:$J$446,I.2!B570)</f>
        <v>0</v>
      </c>
      <c r="D570" s="86">
        <f t="shared" si="66"/>
        <v>198</v>
      </c>
      <c r="F570" s="86">
        <f>COUNTIFS(I.1!$K$6:$K$446,I.2!B570)</f>
        <v>0</v>
      </c>
      <c r="G570" s="86">
        <f t="shared" si="67"/>
        <v>180</v>
      </c>
      <c r="I570" s="86">
        <f>COUNTIFS(I.1!$L$6:$L$446,I.2!B570)</f>
        <v>0</v>
      </c>
      <c r="J570" s="86">
        <f t="shared" si="68"/>
        <v>69</v>
      </c>
      <c r="L570" s="86">
        <f t="shared" si="64"/>
        <v>129</v>
      </c>
      <c r="AA570" s="82">
        <v>43300</v>
      </c>
      <c r="AB570" s="86">
        <f>COUNTIFS(I.1!$AF$6:$AF$446,I.2!AA570)</f>
        <v>0</v>
      </c>
      <c r="AC570" s="86">
        <f t="shared" si="69"/>
        <v>53</v>
      </c>
      <c r="AD570" s="86"/>
      <c r="AE570" s="86">
        <f>COUNTIFS(I.1!$AG$6:$AG$446,I.2!AA570)</f>
        <v>0</v>
      </c>
      <c r="AF570" s="86">
        <f t="shared" si="70"/>
        <v>50</v>
      </c>
      <c r="AG570" s="86"/>
      <c r="AH570" s="86">
        <f>COUNTIFS(I.1!$AH$6:$AH$446,I.2!AA570)</f>
        <v>0</v>
      </c>
      <c r="AI570" s="86">
        <f t="shared" si="71"/>
        <v>16</v>
      </c>
      <c r="AJ570" s="86"/>
      <c r="AK570" s="86">
        <f t="shared" si="65"/>
        <v>37</v>
      </c>
      <c r="AL570" s="113">
        <v>0</v>
      </c>
    </row>
    <row r="571" spans="2:38" x14ac:dyDescent="0.25">
      <c r="B571" s="82">
        <v>43301</v>
      </c>
      <c r="C571" s="86">
        <f>COUNTIFS(I.1!$J$6:$J$446,I.2!B571)</f>
        <v>0</v>
      </c>
      <c r="D571" s="86">
        <f t="shared" si="66"/>
        <v>198</v>
      </c>
      <c r="F571" s="86">
        <f>COUNTIFS(I.1!$K$6:$K$446,I.2!B571)</f>
        <v>0</v>
      </c>
      <c r="G571" s="86">
        <f t="shared" si="67"/>
        <v>180</v>
      </c>
      <c r="I571" s="86">
        <f>COUNTIFS(I.1!$L$6:$L$446,I.2!B571)</f>
        <v>0</v>
      </c>
      <c r="J571" s="86">
        <f t="shared" si="68"/>
        <v>69</v>
      </c>
      <c r="L571" s="86">
        <f t="shared" si="64"/>
        <v>129</v>
      </c>
      <c r="AA571" s="82">
        <v>43301</v>
      </c>
      <c r="AB571" s="86">
        <f>COUNTIFS(I.1!$AF$6:$AF$446,I.2!AA571)</f>
        <v>0</v>
      </c>
      <c r="AC571" s="86">
        <f t="shared" si="69"/>
        <v>53</v>
      </c>
      <c r="AD571" s="86"/>
      <c r="AE571" s="86">
        <f>COUNTIFS(I.1!$AG$6:$AG$446,I.2!AA571)</f>
        <v>0</v>
      </c>
      <c r="AF571" s="86">
        <f t="shared" si="70"/>
        <v>50</v>
      </c>
      <c r="AG571" s="86"/>
      <c r="AH571" s="86">
        <f>COUNTIFS(I.1!$AH$6:$AH$446,I.2!AA571)</f>
        <v>0</v>
      </c>
      <c r="AI571" s="86">
        <f t="shared" si="71"/>
        <v>16</v>
      </c>
      <c r="AJ571" s="86"/>
      <c r="AK571" s="86">
        <f t="shared" si="65"/>
        <v>37</v>
      </c>
      <c r="AL571" s="113">
        <v>0</v>
      </c>
    </row>
    <row r="572" spans="2:38" x14ac:dyDescent="0.25">
      <c r="B572" s="82">
        <v>43302</v>
      </c>
      <c r="C572" s="86">
        <f>COUNTIFS(I.1!$J$6:$J$446,I.2!B572)</f>
        <v>0</v>
      </c>
      <c r="D572" s="86">
        <f t="shared" si="66"/>
        <v>198</v>
      </c>
      <c r="F572" s="86">
        <f>COUNTIFS(I.1!$K$6:$K$446,I.2!B572)</f>
        <v>1</v>
      </c>
      <c r="G572" s="86">
        <f t="shared" si="67"/>
        <v>181</v>
      </c>
      <c r="I572" s="86">
        <f>COUNTIFS(I.1!$L$6:$L$446,I.2!B572)</f>
        <v>0</v>
      </c>
      <c r="J572" s="86">
        <f t="shared" si="68"/>
        <v>69</v>
      </c>
      <c r="L572" s="86">
        <f t="shared" si="64"/>
        <v>129</v>
      </c>
      <c r="AA572" s="82">
        <v>43302</v>
      </c>
      <c r="AB572" s="86">
        <f>COUNTIFS(I.1!$AF$6:$AF$446,I.2!AA572)</f>
        <v>0</v>
      </c>
      <c r="AC572" s="86">
        <f t="shared" si="69"/>
        <v>53</v>
      </c>
      <c r="AD572" s="86"/>
      <c r="AE572" s="86">
        <f>COUNTIFS(I.1!$AG$6:$AG$446,I.2!AA572)</f>
        <v>0</v>
      </c>
      <c r="AF572" s="86">
        <f t="shared" si="70"/>
        <v>50</v>
      </c>
      <c r="AG572" s="86"/>
      <c r="AH572" s="86">
        <f>COUNTIFS(I.1!$AH$6:$AH$446,I.2!AA572)</f>
        <v>0</v>
      </c>
      <c r="AI572" s="86">
        <f t="shared" si="71"/>
        <v>16</v>
      </c>
      <c r="AJ572" s="86"/>
      <c r="AK572" s="86">
        <f t="shared" si="65"/>
        <v>37</v>
      </c>
      <c r="AL572" s="113">
        <v>0</v>
      </c>
    </row>
    <row r="573" spans="2:38" x14ac:dyDescent="0.25">
      <c r="B573" s="82">
        <v>43303</v>
      </c>
      <c r="C573" s="86">
        <f>COUNTIFS(I.1!$J$6:$J$446,I.2!B573)</f>
        <v>0</v>
      </c>
      <c r="D573" s="86">
        <f t="shared" si="66"/>
        <v>198</v>
      </c>
      <c r="F573" s="86">
        <f>COUNTIFS(I.1!$K$6:$K$446,I.2!B573)</f>
        <v>0</v>
      </c>
      <c r="G573" s="86">
        <f t="shared" si="67"/>
        <v>181</v>
      </c>
      <c r="I573" s="86">
        <f>COUNTIFS(I.1!$L$6:$L$446,I.2!B573)</f>
        <v>0</v>
      </c>
      <c r="J573" s="86">
        <f t="shared" si="68"/>
        <v>69</v>
      </c>
      <c r="L573" s="86">
        <f t="shared" si="64"/>
        <v>129</v>
      </c>
      <c r="AA573" s="82">
        <v>43303</v>
      </c>
      <c r="AB573" s="86">
        <f>COUNTIFS(I.1!$AF$6:$AF$446,I.2!AA573)</f>
        <v>0</v>
      </c>
      <c r="AC573" s="86">
        <f t="shared" si="69"/>
        <v>53</v>
      </c>
      <c r="AD573" s="86"/>
      <c r="AE573" s="86">
        <f>COUNTIFS(I.1!$AG$6:$AG$446,I.2!AA573)</f>
        <v>0</v>
      </c>
      <c r="AF573" s="86">
        <f t="shared" si="70"/>
        <v>50</v>
      </c>
      <c r="AG573" s="86"/>
      <c r="AH573" s="86">
        <f>COUNTIFS(I.1!$AH$6:$AH$446,I.2!AA573)</f>
        <v>0</v>
      </c>
      <c r="AI573" s="86">
        <f t="shared" si="71"/>
        <v>16</v>
      </c>
      <c r="AJ573" s="86"/>
      <c r="AK573" s="86">
        <f t="shared" si="65"/>
        <v>37</v>
      </c>
      <c r="AL573" s="113">
        <v>0</v>
      </c>
    </row>
    <row r="574" spans="2:38" x14ac:dyDescent="0.25">
      <c r="B574" s="82">
        <v>43304</v>
      </c>
      <c r="C574" s="86">
        <f>COUNTIFS(I.1!$J$6:$J$446,I.2!B574)</f>
        <v>0</v>
      </c>
      <c r="D574" s="86">
        <f t="shared" si="66"/>
        <v>198</v>
      </c>
      <c r="F574" s="86">
        <f>COUNTIFS(I.1!$K$6:$K$446,I.2!B574)</f>
        <v>0</v>
      </c>
      <c r="G574" s="86">
        <f t="shared" si="67"/>
        <v>181</v>
      </c>
      <c r="I574" s="86">
        <f>COUNTIFS(I.1!$L$6:$L$446,I.2!B574)</f>
        <v>0</v>
      </c>
      <c r="J574" s="86">
        <f t="shared" si="68"/>
        <v>69</v>
      </c>
      <c r="L574" s="86">
        <f t="shared" si="64"/>
        <v>129</v>
      </c>
      <c r="AA574" s="82">
        <v>43304</v>
      </c>
      <c r="AB574" s="86">
        <f>COUNTIFS(I.1!$AF$6:$AF$446,I.2!AA574)</f>
        <v>0</v>
      </c>
      <c r="AC574" s="86">
        <f t="shared" si="69"/>
        <v>53</v>
      </c>
      <c r="AD574" s="86"/>
      <c r="AE574" s="86">
        <f>COUNTIFS(I.1!$AG$6:$AG$446,I.2!AA574)</f>
        <v>0</v>
      </c>
      <c r="AF574" s="86">
        <f t="shared" si="70"/>
        <v>50</v>
      </c>
      <c r="AG574" s="86"/>
      <c r="AH574" s="86">
        <f>COUNTIFS(I.1!$AH$6:$AH$446,I.2!AA574)</f>
        <v>0</v>
      </c>
      <c r="AI574" s="86">
        <f t="shared" si="71"/>
        <v>16</v>
      </c>
      <c r="AJ574" s="86"/>
      <c r="AK574" s="86">
        <f t="shared" si="65"/>
        <v>37</v>
      </c>
      <c r="AL574" s="113">
        <v>0</v>
      </c>
    </row>
    <row r="575" spans="2:38" x14ac:dyDescent="0.25">
      <c r="B575" s="82">
        <v>43305</v>
      </c>
      <c r="C575" s="86">
        <f>COUNTIFS(I.1!$J$6:$J$446,I.2!B575)</f>
        <v>0</v>
      </c>
      <c r="D575" s="86">
        <f t="shared" si="66"/>
        <v>198</v>
      </c>
      <c r="F575" s="86">
        <f>COUNTIFS(I.1!$K$6:$K$446,I.2!B575)</f>
        <v>0</v>
      </c>
      <c r="G575" s="86">
        <f t="shared" si="67"/>
        <v>181</v>
      </c>
      <c r="I575" s="86">
        <f>COUNTIFS(I.1!$L$6:$L$446,I.2!B575)</f>
        <v>0</v>
      </c>
      <c r="J575" s="86">
        <f t="shared" si="68"/>
        <v>69</v>
      </c>
      <c r="L575" s="86">
        <f t="shared" si="64"/>
        <v>129</v>
      </c>
      <c r="AA575" s="82">
        <v>43305</v>
      </c>
      <c r="AB575" s="86">
        <f>COUNTIFS(I.1!$AF$6:$AF$446,I.2!AA575)</f>
        <v>0</v>
      </c>
      <c r="AC575" s="86">
        <f t="shared" si="69"/>
        <v>53</v>
      </c>
      <c r="AD575" s="86"/>
      <c r="AE575" s="86">
        <f>COUNTIFS(I.1!$AG$6:$AG$446,I.2!AA575)</f>
        <v>0</v>
      </c>
      <c r="AF575" s="86">
        <f t="shared" si="70"/>
        <v>50</v>
      </c>
      <c r="AG575" s="86"/>
      <c r="AH575" s="86">
        <f>COUNTIFS(I.1!$AH$6:$AH$446,I.2!AA575)</f>
        <v>0</v>
      </c>
      <c r="AI575" s="86">
        <f t="shared" si="71"/>
        <v>16</v>
      </c>
      <c r="AJ575" s="86"/>
      <c r="AK575" s="86">
        <f t="shared" si="65"/>
        <v>37</v>
      </c>
      <c r="AL575" s="113">
        <v>0</v>
      </c>
    </row>
    <row r="576" spans="2:38" x14ac:dyDescent="0.25">
      <c r="B576" s="82">
        <v>43306</v>
      </c>
      <c r="C576" s="86">
        <f>COUNTIFS(I.1!$J$6:$J$446,I.2!B576)</f>
        <v>0</v>
      </c>
      <c r="D576" s="86">
        <f t="shared" si="66"/>
        <v>198</v>
      </c>
      <c r="F576" s="86">
        <f>COUNTIFS(I.1!$K$6:$K$446,I.2!B576)</f>
        <v>0</v>
      </c>
      <c r="G576" s="86">
        <f t="shared" si="67"/>
        <v>181</v>
      </c>
      <c r="I576" s="86">
        <f>COUNTIFS(I.1!$L$6:$L$446,I.2!B576)</f>
        <v>0</v>
      </c>
      <c r="J576" s="86">
        <f t="shared" si="68"/>
        <v>69</v>
      </c>
      <c r="L576" s="86">
        <f t="shared" si="64"/>
        <v>129</v>
      </c>
      <c r="AA576" s="82">
        <v>43306</v>
      </c>
      <c r="AB576" s="86">
        <f>COUNTIFS(I.1!$AF$6:$AF$446,I.2!AA576)</f>
        <v>0</v>
      </c>
      <c r="AC576" s="86">
        <f t="shared" si="69"/>
        <v>53</v>
      </c>
      <c r="AD576" s="86"/>
      <c r="AE576" s="86">
        <f>COUNTIFS(I.1!$AG$6:$AG$446,I.2!AA576)</f>
        <v>0</v>
      </c>
      <c r="AF576" s="86">
        <f t="shared" si="70"/>
        <v>50</v>
      </c>
      <c r="AG576" s="86"/>
      <c r="AH576" s="86">
        <f>COUNTIFS(I.1!$AH$6:$AH$446,I.2!AA576)</f>
        <v>0</v>
      </c>
      <c r="AI576" s="86">
        <f t="shared" si="71"/>
        <v>16</v>
      </c>
      <c r="AJ576" s="86"/>
      <c r="AK576" s="86">
        <f t="shared" si="65"/>
        <v>37</v>
      </c>
      <c r="AL576" s="113">
        <v>0</v>
      </c>
    </row>
    <row r="577" spans="2:38" x14ac:dyDescent="0.25">
      <c r="B577" s="82">
        <v>43307</v>
      </c>
      <c r="C577" s="86">
        <f>COUNTIFS(I.1!$J$6:$J$446,I.2!B577)</f>
        <v>0</v>
      </c>
      <c r="D577" s="86">
        <f t="shared" si="66"/>
        <v>198</v>
      </c>
      <c r="F577" s="86">
        <f>COUNTIFS(I.1!$K$6:$K$446,I.2!B577)</f>
        <v>0</v>
      </c>
      <c r="G577" s="86">
        <f t="shared" si="67"/>
        <v>181</v>
      </c>
      <c r="I577" s="86">
        <f>COUNTIFS(I.1!$L$6:$L$446,I.2!B577)</f>
        <v>0</v>
      </c>
      <c r="J577" s="86">
        <f t="shared" si="68"/>
        <v>69</v>
      </c>
      <c r="L577" s="86">
        <f t="shared" si="64"/>
        <v>129</v>
      </c>
      <c r="AA577" s="82">
        <v>43307</v>
      </c>
      <c r="AB577" s="86">
        <f>COUNTIFS(I.1!$AF$6:$AF$446,I.2!AA577)</f>
        <v>0</v>
      </c>
      <c r="AC577" s="86">
        <f t="shared" si="69"/>
        <v>53</v>
      </c>
      <c r="AD577" s="86"/>
      <c r="AE577" s="86">
        <f>COUNTIFS(I.1!$AG$6:$AG$446,I.2!AA577)</f>
        <v>0</v>
      </c>
      <c r="AF577" s="86">
        <f t="shared" si="70"/>
        <v>50</v>
      </c>
      <c r="AG577" s="86"/>
      <c r="AH577" s="86">
        <f>COUNTIFS(I.1!$AH$6:$AH$446,I.2!AA577)</f>
        <v>0</v>
      </c>
      <c r="AI577" s="86">
        <f t="shared" si="71"/>
        <v>16</v>
      </c>
      <c r="AJ577" s="86"/>
      <c r="AK577" s="86">
        <f t="shared" si="65"/>
        <v>37</v>
      </c>
      <c r="AL577" s="113">
        <v>0</v>
      </c>
    </row>
    <row r="578" spans="2:38" x14ac:dyDescent="0.25">
      <c r="B578" s="82">
        <v>43308</v>
      </c>
      <c r="C578" s="86">
        <f>COUNTIFS(I.1!$J$6:$J$446,I.2!B578)</f>
        <v>0</v>
      </c>
      <c r="D578" s="86">
        <f t="shared" si="66"/>
        <v>198</v>
      </c>
      <c r="F578" s="86">
        <f>COUNTIFS(I.1!$K$6:$K$446,I.2!B578)</f>
        <v>0</v>
      </c>
      <c r="G578" s="86">
        <f t="shared" si="67"/>
        <v>181</v>
      </c>
      <c r="I578" s="86">
        <f>COUNTIFS(I.1!$L$6:$L$446,I.2!B578)</f>
        <v>0</v>
      </c>
      <c r="J578" s="86">
        <f t="shared" si="68"/>
        <v>69</v>
      </c>
      <c r="L578" s="86">
        <f t="shared" si="64"/>
        <v>129</v>
      </c>
      <c r="AA578" s="82">
        <v>43308</v>
      </c>
      <c r="AB578" s="86">
        <f>COUNTIFS(I.1!$AF$6:$AF$446,I.2!AA578)</f>
        <v>0</v>
      </c>
      <c r="AC578" s="86">
        <f t="shared" si="69"/>
        <v>53</v>
      </c>
      <c r="AD578" s="86"/>
      <c r="AE578" s="86">
        <f>COUNTIFS(I.1!$AG$6:$AG$446,I.2!AA578)</f>
        <v>0</v>
      </c>
      <c r="AF578" s="86">
        <f t="shared" si="70"/>
        <v>50</v>
      </c>
      <c r="AG578" s="86"/>
      <c r="AH578" s="86">
        <f>COUNTIFS(I.1!$AH$6:$AH$446,I.2!AA578)</f>
        <v>0</v>
      </c>
      <c r="AI578" s="86">
        <f t="shared" si="71"/>
        <v>16</v>
      </c>
      <c r="AJ578" s="86"/>
      <c r="AK578" s="86">
        <f t="shared" si="65"/>
        <v>37</v>
      </c>
      <c r="AL578" s="113">
        <v>0</v>
      </c>
    </row>
    <row r="579" spans="2:38" x14ac:dyDescent="0.25">
      <c r="B579" s="82">
        <v>43309</v>
      </c>
      <c r="C579" s="86">
        <f>COUNTIFS(I.1!$J$6:$J$446,I.2!B579)</f>
        <v>0</v>
      </c>
      <c r="D579" s="86">
        <f t="shared" si="66"/>
        <v>198</v>
      </c>
      <c r="F579" s="86">
        <f>COUNTIFS(I.1!$K$6:$K$446,I.2!B579)</f>
        <v>0</v>
      </c>
      <c r="G579" s="86">
        <f t="shared" si="67"/>
        <v>181</v>
      </c>
      <c r="I579" s="86">
        <f>COUNTIFS(I.1!$L$6:$L$446,I.2!B579)</f>
        <v>0</v>
      </c>
      <c r="J579" s="86">
        <f t="shared" si="68"/>
        <v>69</v>
      </c>
      <c r="L579" s="86">
        <f t="shared" si="64"/>
        <v>129</v>
      </c>
      <c r="AA579" s="82">
        <v>43309</v>
      </c>
      <c r="AB579" s="86">
        <f>COUNTIFS(I.1!$AF$6:$AF$446,I.2!AA579)</f>
        <v>0</v>
      </c>
      <c r="AC579" s="86">
        <f t="shared" si="69"/>
        <v>53</v>
      </c>
      <c r="AD579" s="86"/>
      <c r="AE579" s="86">
        <f>COUNTIFS(I.1!$AG$6:$AG$446,I.2!AA579)</f>
        <v>0</v>
      </c>
      <c r="AF579" s="86">
        <f t="shared" si="70"/>
        <v>50</v>
      </c>
      <c r="AG579" s="86"/>
      <c r="AH579" s="86">
        <f>COUNTIFS(I.1!$AH$6:$AH$446,I.2!AA579)</f>
        <v>0</v>
      </c>
      <c r="AI579" s="86">
        <f t="shared" si="71"/>
        <v>16</v>
      </c>
      <c r="AJ579" s="86"/>
      <c r="AK579" s="86">
        <f t="shared" si="65"/>
        <v>37</v>
      </c>
      <c r="AL579" s="113">
        <v>0</v>
      </c>
    </row>
    <row r="580" spans="2:38" x14ac:dyDescent="0.25">
      <c r="B580" s="82">
        <v>43310</v>
      </c>
      <c r="C580" s="86">
        <f>COUNTIFS(I.1!$J$6:$J$446,I.2!B580)</f>
        <v>0</v>
      </c>
      <c r="D580" s="86">
        <f t="shared" si="66"/>
        <v>198</v>
      </c>
      <c r="F580" s="86">
        <f>COUNTIFS(I.1!$K$6:$K$446,I.2!B580)</f>
        <v>0</v>
      </c>
      <c r="G580" s="86">
        <f t="shared" si="67"/>
        <v>181</v>
      </c>
      <c r="I580" s="86">
        <f>COUNTIFS(I.1!$L$6:$L$446,I.2!B580)</f>
        <v>0</v>
      </c>
      <c r="J580" s="86">
        <f t="shared" si="68"/>
        <v>69</v>
      </c>
      <c r="L580" s="86">
        <f t="shared" si="64"/>
        <v>129</v>
      </c>
      <c r="AA580" s="82">
        <v>43310</v>
      </c>
      <c r="AB580" s="86">
        <f>COUNTIFS(I.1!$AF$6:$AF$446,I.2!AA580)</f>
        <v>0</v>
      </c>
      <c r="AC580" s="86">
        <f t="shared" si="69"/>
        <v>53</v>
      </c>
      <c r="AD580" s="86"/>
      <c r="AE580" s="86">
        <f>COUNTIFS(I.1!$AG$6:$AG$446,I.2!AA580)</f>
        <v>0</v>
      </c>
      <c r="AF580" s="86">
        <f t="shared" si="70"/>
        <v>50</v>
      </c>
      <c r="AG580" s="86"/>
      <c r="AH580" s="86">
        <f>COUNTIFS(I.1!$AH$6:$AH$446,I.2!AA580)</f>
        <v>0</v>
      </c>
      <c r="AI580" s="86">
        <f t="shared" si="71"/>
        <v>16</v>
      </c>
      <c r="AJ580" s="86"/>
      <c r="AK580" s="86">
        <f t="shared" si="65"/>
        <v>37</v>
      </c>
      <c r="AL580" s="113">
        <v>0</v>
      </c>
    </row>
    <row r="581" spans="2:38" x14ac:dyDescent="0.25">
      <c r="B581" s="82">
        <v>43311</v>
      </c>
      <c r="C581" s="86">
        <f>COUNTIFS(I.1!$J$6:$J$446,I.2!B581)</f>
        <v>0</v>
      </c>
      <c r="D581" s="86">
        <f t="shared" si="66"/>
        <v>198</v>
      </c>
      <c r="F581" s="86">
        <f>COUNTIFS(I.1!$K$6:$K$446,I.2!B581)</f>
        <v>0</v>
      </c>
      <c r="G581" s="86">
        <f t="shared" si="67"/>
        <v>181</v>
      </c>
      <c r="I581" s="86">
        <f>COUNTIFS(I.1!$L$6:$L$446,I.2!B581)</f>
        <v>0</v>
      </c>
      <c r="J581" s="86">
        <f t="shared" si="68"/>
        <v>69</v>
      </c>
      <c r="L581" s="86">
        <f t="shared" si="64"/>
        <v>129</v>
      </c>
      <c r="AA581" s="82">
        <v>43311</v>
      </c>
      <c r="AB581" s="86">
        <f>COUNTIFS(I.1!$AF$6:$AF$446,I.2!AA581)</f>
        <v>0</v>
      </c>
      <c r="AC581" s="86">
        <f t="shared" si="69"/>
        <v>53</v>
      </c>
      <c r="AD581" s="86"/>
      <c r="AE581" s="86">
        <f>COUNTIFS(I.1!$AG$6:$AG$446,I.2!AA581)</f>
        <v>0</v>
      </c>
      <c r="AF581" s="86">
        <f t="shared" si="70"/>
        <v>50</v>
      </c>
      <c r="AG581" s="86"/>
      <c r="AH581" s="86">
        <f>COUNTIFS(I.1!$AH$6:$AH$446,I.2!AA581)</f>
        <v>0</v>
      </c>
      <c r="AI581" s="86">
        <f t="shared" si="71"/>
        <v>16</v>
      </c>
      <c r="AJ581" s="86"/>
      <c r="AK581" s="86">
        <f t="shared" si="65"/>
        <v>37</v>
      </c>
      <c r="AL581" s="113">
        <v>0</v>
      </c>
    </row>
    <row r="582" spans="2:38" x14ac:dyDescent="0.25">
      <c r="B582" s="82">
        <v>43312</v>
      </c>
      <c r="C582" s="86">
        <f>COUNTIFS(I.1!$J$6:$J$446,I.2!B582)</f>
        <v>0</v>
      </c>
      <c r="D582" s="86">
        <f t="shared" si="66"/>
        <v>198</v>
      </c>
      <c r="F582" s="86">
        <f>COUNTIFS(I.1!$K$6:$K$446,I.2!B582)</f>
        <v>0</v>
      </c>
      <c r="G582" s="86">
        <f t="shared" si="67"/>
        <v>181</v>
      </c>
      <c r="I582" s="86">
        <f>COUNTIFS(I.1!$L$6:$L$446,I.2!B582)</f>
        <v>0</v>
      </c>
      <c r="J582" s="86">
        <f t="shared" si="68"/>
        <v>69</v>
      </c>
      <c r="L582" s="86">
        <f t="shared" si="64"/>
        <v>129</v>
      </c>
      <c r="AA582" s="82">
        <v>43312</v>
      </c>
      <c r="AB582" s="86">
        <f>COUNTIFS(I.1!$AF$6:$AF$446,I.2!AA582)</f>
        <v>0</v>
      </c>
      <c r="AC582" s="86">
        <f t="shared" si="69"/>
        <v>53</v>
      </c>
      <c r="AD582" s="86"/>
      <c r="AE582" s="86">
        <f>COUNTIFS(I.1!$AG$6:$AG$446,I.2!AA582)</f>
        <v>0</v>
      </c>
      <c r="AF582" s="86">
        <f t="shared" si="70"/>
        <v>50</v>
      </c>
      <c r="AG582" s="86"/>
      <c r="AH582" s="86">
        <f>COUNTIFS(I.1!$AH$6:$AH$446,I.2!AA582)</f>
        <v>0</v>
      </c>
      <c r="AI582" s="86">
        <f t="shared" si="71"/>
        <v>16</v>
      </c>
      <c r="AJ582" s="86"/>
      <c r="AK582" s="86">
        <f t="shared" si="65"/>
        <v>37</v>
      </c>
      <c r="AL582" s="113">
        <v>0</v>
      </c>
    </row>
    <row r="583" spans="2:38" x14ac:dyDescent="0.25">
      <c r="B583" s="82">
        <v>43313</v>
      </c>
      <c r="C583" s="86">
        <f>COUNTIFS(I.1!$J$6:$J$446,I.2!B583)</f>
        <v>0</v>
      </c>
      <c r="D583" s="86">
        <f t="shared" si="66"/>
        <v>198</v>
      </c>
      <c r="F583" s="86">
        <f>COUNTIFS(I.1!$K$6:$K$446,I.2!B583)</f>
        <v>0</v>
      </c>
      <c r="G583" s="86">
        <f t="shared" si="67"/>
        <v>181</v>
      </c>
      <c r="I583" s="86">
        <f>COUNTIFS(I.1!$L$6:$L$446,I.2!B583)</f>
        <v>0</v>
      </c>
      <c r="J583" s="86">
        <f t="shared" si="68"/>
        <v>69</v>
      </c>
      <c r="L583" s="86">
        <f t="shared" ref="L583:L646" si="72">D583-J583</f>
        <v>129</v>
      </c>
      <c r="AA583" s="82">
        <v>43313</v>
      </c>
      <c r="AB583" s="86">
        <f>COUNTIFS(I.1!$AF$6:$AF$446,I.2!AA583)</f>
        <v>0</v>
      </c>
      <c r="AC583" s="86">
        <f t="shared" si="69"/>
        <v>53</v>
      </c>
      <c r="AD583" s="86"/>
      <c r="AE583" s="86">
        <f>COUNTIFS(I.1!$AG$6:$AG$446,I.2!AA583)</f>
        <v>0</v>
      </c>
      <c r="AF583" s="86">
        <f t="shared" si="70"/>
        <v>50</v>
      </c>
      <c r="AG583" s="86"/>
      <c r="AH583" s="86">
        <f>COUNTIFS(I.1!$AH$6:$AH$446,I.2!AA583)</f>
        <v>0</v>
      </c>
      <c r="AI583" s="86">
        <f t="shared" si="71"/>
        <v>16</v>
      </c>
      <c r="AJ583" s="86"/>
      <c r="AK583" s="86">
        <f t="shared" ref="AK583:AK646" si="73">AC583-AI583</f>
        <v>37</v>
      </c>
      <c r="AL583" s="113">
        <v>0</v>
      </c>
    </row>
    <row r="584" spans="2:38" x14ac:dyDescent="0.25">
      <c r="B584" s="82">
        <v>43314</v>
      </c>
      <c r="C584" s="86">
        <f>COUNTIFS(I.1!$J$6:$J$446,I.2!B584)</f>
        <v>1</v>
      </c>
      <c r="D584" s="86">
        <f t="shared" ref="D584:D647" si="74">C584+D583</f>
        <v>199</v>
      </c>
      <c r="F584" s="86">
        <f>COUNTIFS(I.1!$K$6:$K$446,I.2!B584)</f>
        <v>0</v>
      </c>
      <c r="G584" s="86">
        <f t="shared" ref="G584:G647" si="75">F584+G583</f>
        <v>181</v>
      </c>
      <c r="I584" s="86">
        <f>COUNTIFS(I.1!$L$6:$L$446,I.2!B584)</f>
        <v>0</v>
      </c>
      <c r="J584" s="86">
        <f t="shared" ref="J584:J647" si="76">I584+J583</f>
        <v>69</v>
      </c>
      <c r="L584" s="86">
        <f t="shared" si="72"/>
        <v>130</v>
      </c>
      <c r="AA584" s="82">
        <v>43314</v>
      </c>
      <c r="AB584" s="86">
        <f>COUNTIFS(I.1!$AF$6:$AF$446,I.2!AA584)</f>
        <v>0</v>
      </c>
      <c r="AC584" s="86">
        <f t="shared" ref="AC584:AC647" si="77">AB584+AC583</f>
        <v>53</v>
      </c>
      <c r="AD584" s="86"/>
      <c r="AE584" s="86">
        <f>COUNTIFS(I.1!$AG$6:$AG$446,I.2!AA584)</f>
        <v>0</v>
      </c>
      <c r="AF584" s="86">
        <f t="shared" ref="AF584:AF647" si="78">AE584+AF583</f>
        <v>50</v>
      </c>
      <c r="AG584" s="86"/>
      <c r="AH584" s="86">
        <f>COUNTIFS(I.1!$AH$6:$AH$446,I.2!AA584)</f>
        <v>0</v>
      </c>
      <c r="AI584" s="86">
        <f t="shared" ref="AI584:AI647" si="79">AH584+AI583</f>
        <v>16</v>
      </c>
      <c r="AJ584" s="86"/>
      <c r="AK584" s="86">
        <f t="shared" si="73"/>
        <v>37</v>
      </c>
      <c r="AL584" s="113">
        <v>0</v>
      </c>
    </row>
    <row r="585" spans="2:38" x14ac:dyDescent="0.25">
      <c r="B585" s="82">
        <v>43315</v>
      </c>
      <c r="C585" s="86">
        <f>COUNTIFS(I.1!$J$6:$J$446,I.2!B585)</f>
        <v>0</v>
      </c>
      <c r="D585" s="86">
        <f t="shared" si="74"/>
        <v>199</v>
      </c>
      <c r="F585" s="86">
        <f>COUNTIFS(I.1!$K$6:$K$446,I.2!B585)</f>
        <v>0</v>
      </c>
      <c r="G585" s="86">
        <f t="shared" si="75"/>
        <v>181</v>
      </c>
      <c r="I585" s="86">
        <f>COUNTIFS(I.1!$L$6:$L$446,I.2!B585)</f>
        <v>0</v>
      </c>
      <c r="J585" s="86">
        <f t="shared" si="76"/>
        <v>69</v>
      </c>
      <c r="L585" s="86">
        <f t="shared" si="72"/>
        <v>130</v>
      </c>
      <c r="AA585" s="82">
        <v>43315</v>
      </c>
      <c r="AB585" s="86">
        <f>COUNTIFS(I.1!$AF$6:$AF$446,I.2!AA585)</f>
        <v>0</v>
      </c>
      <c r="AC585" s="86">
        <f t="shared" si="77"/>
        <v>53</v>
      </c>
      <c r="AD585" s="86"/>
      <c r="AE585" s="86">
        <f>COUNTIFS(I.1!$AG$6:$AG$446,I.2!AA585)</f>
        <v>0</v>
      </c>
      <c r="AF585" s="86">
        <f t="shared" si="78"/>
        <v>50</v>
      </c>
      <c r="AG585" s="86"/>
      <c r="AH585" s="86">
        <f>COUNTIFS(I.1!$AH$6:$AH$446,I.2!AA585)</f>
        <v>0</v>
      </c>
      <c r="AI585" s="86">
        <f t="shared" si="79"/>
        <v>16</v>
      </c>
      <c r="AJ585" s="86"/>
      <c r="AK585" s="86">
        <f t="shared" si="73"/>
        <v>37</v>
      </c>
      <c r="AL585" s="113">
        <v>0</v>
      </c>
    </row>
    <row r="586" spans="2:38" x14ac:dyDescent="0.25">
      <c r="B586" s="82">
        <v>43316</v>
      </c>
      <c r="C586" s="86">
        <f>COUNTIFS(I.1!$J$6:$J$446,I.2!B586)</f>
        <v>0</v>
      </c>
      <c r="D586" s="86">
        <f t="shared" si="74"/>
        <v>199</v>
      </c>
      <c r="F586" s="86">
        <f>COUNTIFS(I.1!$K$6:$K$446,I.2!B586)</f>
        <v>0</v>
      </c>
      <c r="G586" s="86">
        <f t="shared" si="75"/>
        <v>181</v>
      </c>
      <c r="I586" s="86">
        <f>COUNTIFS(I.1!$L$6:$L$446,I.2!B586)</f>
        <v>0</v>
      </c>
      <c r="J586" s="86">
        <f t="shared" si="76"/>
        <v>69</v>
      </c>
      <c r="L586" s="86">
        <f t="shared" si="72"/>
        <v>130</v>
      </c>
      <c r="AA586" s="82">
        <v>43316</v>
      </c>
      <c r="AB586" s="86">
        <f>COUNTIFS(I.1!$AF$6:$AF$446,I.2!AA586)</f>
        <v>0</v>
      </c>
      <c r="AC586" s="86">
        <f t="shared" si="77"/>
        <v>53</v>
      </c>
      <c r="AD586" s="86"/>
      <c r="AE586" s="86">
        <f>COUNTIFS(I.1!$AG$6:$AG$446,I.2!AA586)</f>
        <v>0</v>
      </c>
      <c r="AF586" s="86">
        <f t="shared" si="78"/>
        <v>50</v>
      </c>
      <c r="AG586" s="86"/>
      <c r="AH586" s="86">
        <f>COUNTIFS(I.1!$AH$6:$AH$446,I.2!AA586)</f>
        <v>0</v>
      </c>
      <c r="AI586" s="86">
        <f t="shared" si="79"/>
        <v>16</v>
      </c>
      <c r="AJ586" s="86"/>
      <c r="AK586" s="86">
        <f t="shared" si="73"/>
        <v>37</v>
      </c>
      <c r="AL586" s="113">
        <v>0</v>
      </c>
    </row>
    <row r="587" spans="2:38" x14ac:dyDescent="0.25">
      <c r="B587" s="82">
        <v>43317</v>
      </c>
      <c r="C587" s="86">
        <f>COUNTIFS(I.1!$J$6:$J$446,I.2!B587)</f>
        <v>0</v>
      </c>
      <c r="D587" s="86">
        <f t="shared" si="74"/>
        <v>199</v>
      </c>
      <c r="F587" s="86">
        <f>COUNTIFS(I.1!$K$6:$K$446,I.2!B587)</f>
        <v>0</v>
      </c>
      <c r="G587" s="86">
        <f t="shared" si="75"/>
        <v>181</v>
      </c>
      <c r="I587" s="86">
        <f>COUNTIFS(I.1!$L$6:$L$446,I.2!B587)</f>
        <v>0</v>
      </c>
      <c r="J587" s="86">
        <f t="shared" si="76"/>
        <v>69</v>
      </c>
      <c r="L587" s="86">
        <f t="shared" si="72"/>
        <v>130</v>
      </c>
      <c r="AA587" s="82">
        <v>43317</v>
      </c>
      <c r="AB587" s="86">
        <f>COUNTIFS(I.1!$AF$6:$AF$446,I.2!AA587)</f>
        <v>0</v>
      </c>
      <c r="AC587" s="86">
        <f t="shared" si="77"/>
        <v>53</v>
      </c>
      <c r="AD587" s="86"/>
      <c r="AE587" s="86">
        <f>COUNTIFS(I.1!$AG$6:$AG$446,I.2!AA587)</f>
        <v>0</v>
      </c>
      <c r="AF587" s="86">
        <f t="shared" si="78"/>
        <v>50</v>
      </c>
      <c r="AG587" s="86"/>
      <c r="AH587" s="86">
        <f>COUNTIFS(I.1!$AH$6:$AH$446,I.2!AA587)</f>
        <v>0</v>
      </c>
      <c r="AI587" s="86">
        <f t="shared" si="79"/>
        <v>16</v>
      </c>
      <c r="AJ587" s="86"/>
      <c r="AK587" s="86">
        <f t="shared" si="73"/>
        <v>37</v>
      </c>
      <c r="AL587" s="113">
        <v>0</v>
      </c>
    </row>
    <row r="588" spans="2:38" x14ac:dyDescent="0.25">
      <c r="B588" s="82">
        <v>43318</v>
      </c>
      <c r="C588" s="86">
        <f>COUNTIFS(I.1!$J$6:$J$446,I.2!B588)</f>
        <v>0</v>
      </c>
      <c r="D588" s="86">
        <f t="shared" si="74"/>
        <v>199</v>
      </c>
      <c r="F588" s="86">
        <f>COUNTIFS(I.1!$K$6:$K$446,I.2!B588)</f>
        <v>0</v>
      </c>
      <c r="G588" s="86">
        <f t="shared" si="75"/>
        <v>181</v>
      </c>
      <c r="I588" s="86">
        <f>COUNTIFS(I.1!$L$6:$L$446,I.2!B588)</f>
        <v>0</v>
      </c>
      <c r="J588" s="86">
        <f t="shared" si="76"/>
        <v>69</v>
      </c>
      <c r="L588" s="86">
        <f t="shared" si="72"/>
        <v>130</v>
      </c>
      <c r="AA588" s="82">
        <v>43318</v>
      </c>
      <c r="AB588" s="86">
        <f>COUNTIFS(I.1!$AF$6:$AF$446,I.2!AA588)</f>
        <v>0</v>
      </c>
      <c r="AC588" s="86">
        <f t="shared" si="77"/>
        <v>53</v>
      </c>
      <c r="AD588" s="86"/>
      <c r="AE588" s="86">
        <f>COUNTIFS(I.1!$AG$6:$AG$446,I.2!AA588)</f>
        <v>0</v>
      </c>
      <c r="AF588" s="86">
        <f t="shared" si="78"/>
        <v>50</v>
      </c>
      <c r="AG588" s="86"/>
      <c r="AH588" s="86">
        <f>COUNTIFS(I.1!$AH$6:$AH$446,I.2!AA588)</f>
        <v>0</v>
      </c>
      <c r="AI588" s="86">
        <f t="shared" si="79"/>
        <v>16</v>
      </c>
      <c r="AJ588" s="86"/>
      <c r="AK588" s="86">
        <f t="shared" si="73"/>
        <v>37</v>
      </c>
      <c r="AL588" s="113">
        <v>0</v>
      </c>
    </row>
    <row r="589" spans="2:38" x14ac:dyDescent="0.25">
      <c r="B589" s="82">
        <v>43319</v>
      </c>
      <c r="C589" s="86">
        <f>COUNTIFS(I.1!$J$6:$J$446,I.2!B589)</f>
        <v>0</v>
      </c>
      <c r="D589" s="86">
        <f t="shared" si="74"/>
        <v>199</v>
      </c>
      <c r="F589" s="86">
        <f>COUNTIFS(I.1!$K$6:$K$446,I.2!B589)</f>
        <v>0</v>
      </c>
      <c r="G589" s="86">
        <f t="shared" si="75"/>
        <v>181</v>
      </c>
      <c r="I589" s="86">
        <f>COUNTIFS(I.1!$L$6:$L$446,I.2!B589)</f>
        <v>0</v>
      </c>
      <c r="J589" s="86">
        <f t="shared" si="76"/>
        <v>69</v>
      </c>
      <c r="L589" s="86">
        <f t="shared" si="72"/>
        <v>130</v>
      </c>
      <c r="AA589" s="82">
        <v>43319</v>
      </c>
      <c r="AB589" s="86">
        <f>COUNTIFS(I.1!$AF$6:$AF$446,I.2!AA589)</f>
        <v>0</v>
      </c>
      <c r="AC589" s="86">
        <f t="shared" si="77"/>
        <v>53</v>
      </c>
      <c r="AD589" s="86"/>
      <c r="AE589" s="86">
        <f>COUNTIFS(I.1!$AG$6:$AG$446,I.2!AA589)</f>
        <v>0</v>
      </c>
      <c r="AF589" s="86">
        <f t="shared" si="78"/>
        <v>50</v>
      </c>
      <c r="AG589" s="86"/>
      <c r="AH589" s="86">
        <f>COUNTIFS(I.1!$AH$6:$AH$446,I.2!AA589)</f>
        <v>0</v>
      </c>
      <c r="AI589" s="86">
        <f t="shared" si="79"/>
        <v>16</v>
      </c>
      <c r="AJ589" s="86"/>
      <c r="AK589" s="86">
        <f t="shared" si="73"/>
        <v>37</v>
      </c>
      <c r="AL589" s="113">
        <v>0</v>
      </c>
    </row>
    <row r="590" spans="2:38" x14ac:dyDescent="0.25">
      <c r="B590" s="82">
        <v>43320</v>
      </c>
      <c r="C590" s="86">
        <f>COUNTIFS(I.1!$J$6:$J$446,I.2!B590)</f>
        <v>0</v>
      </c>
      <c r="D590" s="86">
        <f t="shared" si="74"/>
        <v>199</v>
      </c>
      <c r="F590" s="86">
        <f>COUNTIFS(I.1!$K$6:$K$446,I.2!B590)</f>
        <v>0</v>
      </c>
      <c r="G590" s="86">
        <f t="shared" si="75"/>
        <v>181</v>
      </c>
      <c r="I590" s="86">
        <f>COUNTIFS(I.1!$L$6:$L$446,I.2!B590)</f>
        <v>0</v>
      </c>
      <c r="J590" s="86">
        <f t="shared" si="76"/>
        <v>69</v>
      </c>
      <c r="L590" s="86">
        <f t="shared" si="72"/>
        <v>130</v>
      </c>
      <c r="AA590" s="82">
        <v>43320</v>
      </c>
      <c r="AB590" s="86">
        <f>COUNTIFS(I.1!$AF$6:$AF$446,I.2!AA590)</f>
        <v>0</v>
      </c>
      <c r="AC590" s="86">
        <f t="shared" si="77"/>
        <v>53</v>
      </c>
      <c r="AD590" s="86"/>
      <c r="AE590" s="86">
        <f>COUNTIFS(I.1!$AG$6:$AG$446,I.2!AA590)</f>
        <v>0</v>
      </c>
      <c r="AF590" s="86">
        <f t="shared" si="78"/>
        <v>50</v>
      </c>
      <c r="AG590" s="86"/>
      <c r="AH590" s="86">
        <f>COUNTIFS(I.1!$AH$6:$AH$446,I.2!AA590)</f>
        <v>0</v>
      </c>
      <c r="AI590" s="86">
        <f t="shared" si="79"/>
        <v>16</v>
      </c>
      <c r="AJ590" s="86"/>
      <c r="AK590" s="86">
        <f t="shared" si="73"/>
        <v>37</v>
      </c>
      <c r="AL590" s="113">
        <v>0</v>
      </c>
    </row>
    <row r="591" spans="2:38" x14ac:dyDescent="0.25">
      <c r="B591" s="82">
        <v>43321</v>
      </c>
      <c r="C591" s="86">
        <f>COUNTIFS(I.1!$J$6:$J$446,I.2!B591)</f>
        <v>0</v>
      </c>
      <c r="D591" s="86">
        <f t="shared" si="74"/>
        <v>199</v>
      </c>
      <c r="F591" s="86">
        <f>COUNTIFS(I.1!$K$6:$K$446,I.2!B591)</f>
        <v>0</v>
      </c>
      <c r="G591" s="86">
        <f t="shared" si="75"/>
        <v>181</v>
      </c>
      <c r="I591" s="86">
        <f>COUNTIFS(I.1!$L$6:$L$446,I.2!B591)</f>
        <v>0</v>
      </c>
      <c r="J591" s="86">
        <f t="shared" si="76"/>
        <v>69</v>
      </c>
      <c r="L591" s="86">
        <f t="shared" si="72"/>
        <v>130</v>
      </c>
      <c r="AA591" s="82">
        <v>43321</v>
      </c>
      <c r="AB591" s="86">
        <f>COUNTIFS(I.1!$AF$6:$AF$446,I.2!AA591)</f>
        <v>0</v>
      </c>
      <c r="AC591" s="86">
        <f t="shared" si="77"/>
        <v>53</v>
      </c>
      <c r="AD591" s="86"/>
      <c r="AE591" s="86">
        <f>COUNTIFS(I.1!$AG$6:$AG$446,I.2!AA591)</f>
        <v>0</v>
      </c>
      <c r="AF591" s="86">
        <f t="shared" si="78"/>
        <v>50</v>
      </c>
      <c r="AG591" s="86"/>
      <c r="AH591" s="86">
        <f>COUNTIFS(I.1!$AH$6:$AH$446,I.2!AA591)</f>
        <v>0</v>
      </c>
      <c r="AI591" s="86">
        <f t="shared" si="79"/>
        <v>16</v>
      </c>
      <c r="AJ591" s="86"/>
      <c r="AK591" s="86">
        <f t="shared" si="73"/>
        <v>37</v>
      </c>
      <c r="AL591" s="113">
        <v>0</v>
      </c>
    </row>
    <row r="592" spans="2:38" x14ac:dyDescent="0.25">
      <c r="B592" s="82">
        <v>43322</v>
      </c>
      <c r="C592" s="86">
        <f>COUNTIFS(I.1!$J$6:$J$446,I.2!B592)</f>
        <v>0</v>
      </c>
      <c r="D592" s="86">
        <f t="shared" si="74"/>
        <v>199</v>
      </c>
      <c r="F592" s="86">
        <f>COUNTIFS(I.1!$K$6:$K$446,I.2!B592)</f>
        <v>0</v>
      </c>
      <c r="G592" s="86">
        <f t="shared" si="75"/>
        <v>181</v>
      </c>
      <c r="I592" s="86">
        <f>COUNTIFS(I.1!$L$6:$L$446,I.2!B592)</f>
        <v>0</v>
      </c>
      <c r="J592" s="86">
        <f t="shared" si="76"/>
        <v>69</v>
      </c>
      <c r="L592" s="86">
        <f t="shared" si="72"/>
        <v>130</v>
      </c>
      <c r="AA592" s="82">
        <v>43322</v>
      </c>
      <c r="AB592" s="86">
        <f>COUNTIFS(I.1!$AF$6:$AF$446,I.2!AA592)</f>
        <v>0</v>
      </c>
      <c r="AC592" s="86">
        <f t="shared" si="77"/>
        <v>53</v>
      </c>
      <c r="AD592" s="86"/>
      <c r="AE592" s="86">
        <f>COUNTIFS(I.1!$AG$6:$AG$446,I.2!AA592)</f>
        <v>0</v>
      </c>
      <c r="AF592" s="86">
        <f t="shared" si="78"/>
        <v>50</v>
      </c>
      <c r="AG592" s="86"/>
      <c r="AH592" s="86">
        <f>COUNTIFS(I.1!$AH$6:$AH$446,I.2!AA592)</f>
        <v>0</v>
      </c>
      <c r="AI592" s="86">
        <f t="shared" si="79"/>
        <v>16</v>
      </c>
      <c r="AJ592" s="86"/>
      <c r="AK592" s="86">
        <f t="shared" si="73"/>
        <v>37</v>
      </c>
      <c r="AL592" s="113">
        <v>0</v>
      </c>
    </row>
    <row r="593" spans="2:38" x14ac:dyDescent="0.25">
      <c r="B593" s="82">
        <v>43323</v>
      </c>
      <c r="C593" s="86">
        <f>COUNTIFS(I.1!$J$6:$J$446,I.2!B593)</f>
        <v>0</v>
      </c>
      <c r="D593" s="86">
        <f t="shared" si="74"/>
        <v>199</v>
      </c>
      <c r="F593" s="86">
        <f>COUNTIFS(I.1!$K$6:$K$446,I.2!B593)</f>
        <v>0</v>
      </c>
      <c r="G593" s="86">
        <f t="shared" si="75"/>
        <v>181</v>
      </c>
      <c r="I593" s="86">
        <f>COUNTIFS(I.1!$L$6:$L$446,I.2!B593)</f>
        <v>0</v>
      </c>
      <c r="J593" s="86">
        <f t="shared" si="76"/>
        <v>69</v>
      </c>
      <c r="L593" s="86">
        <f t="shared" si="72"/>
        <v>130</v>
      </c>
      <c r="AA593" s="82">
        <v>43323</v>
      </c>
      <c r="AB593" s="86">
        <f>COUNTIFS(I.1!$AF$6:$AF$446,I.2!AA593)</f>
        <v>0</v>
      </c>
      <c r="AC593" s="86">
        <f t="shared" si="77"/>
        <v>53</v>
      </c>
      <c r="AD593" s="86"/>
      <c r="AE593" s="86">
        <f>COUNTIFS(I.1!$AG$6:$AG$446,I.2!AA593)</f>
        <v>0</v>
      </c>
      <c r="AF593" s="86">
        <f t="shared" si="78"/>
        <v>50</v>
      </c>
      <c r="AG593" s="86"/>
      <c r="AH593" s="86">
        <f>COUNTIFS(I.1!$AH$6:$AH$446,I.2!AA593)</f>
        <v>0</v>
      </c>
      <c r="AI593" s="86">
        <f t="shared" si="79"/>
        <v>16</v>
      </c>
      <c r="AJ593" s="86"/>
      <c r="AK593" s="86">
        <f t="shared" si="73"/>
        <v>37</v>
      </c>
      <c r="AL593" s="113">
        <v>0</v>
      </c>
    </row>
    <row r="594" spans="2:38" x14ac:dyDescent="0.25">
      <c r="B594" s="82">
        <v>43324</v>
      </c>
      <c r="C594" s="86">
        <f>COUNTIFS(I.1!$J$6:$J$446,I.2!B594)</f>
        <v>0</v>
      </c>
      <c r="D594" s="86">
        <f t="shared" si="74"/>
        <v>199</v>
      </c>
      <c r="F594" s="86">
        <f>COUNTIFS(I.1!$K$6:$K$446,I.2!B594)</f>
        <v>0</v>
      </c>
      <c r="G594" s="86">
        <f t="shared" si="75"/>
        <v>181</v>
      </c>
      <c r="I594" s="86">
        <f>COUNTIFS(I.1!$L$6:$L$446,I.2!B594)</f>
        <v>0</v>
      </c>
      <c r="J594" s="86">
        <f t="shared" si="76"/>
        <v>69</v>
      </c>
      <c r="L594" s="86">
        <f t="shared" si="72"/>
        <v>130</v>
      </c>
      <c r="AA594" s="82">
        <v>43324</v>
      </c>
      <c r="AB594" s="86">
        <f>COUNTIFS(I.1!$AF$6:$AF$446,I.2!AA594)</f>
        <v>0</v>
      </c>
      <c r="AC594" s="86">
        <f t="shared" si="77"/>
        <v>53</v>
      </c>
      <c r="AD594" s="86"/>
      <c r="AE594" s="86">
        <f>COUNTIFS(I.1!$AG$6:$AG$446,I.2!AA594)</f>
        <v>0</v>
      </c>
      <c r="AF594" s="86">
        <f t="shared" si="78"/>
        <v>50</v>
      </c>
      <c r="AG594" s="86"/>
      <c r="AH594" s="86">
        <f>COUNTIFS(I.1!$AH$6:$AH$446,I.2!AA594)</f>
        <v>0</v>
      </c>
      <c r="AI594" s="86">
        <f t="shared" si="79"/>
        <v>16</v>
      </c>
      <c r="AJ594" s="86"/>
      <c r="AK594" s="86">
        <f t="shared" si="73"/>
        <v>37</v>
      </c>
      <c r="AL594" s="113">
        <v>0</v>
      </c>
    </row>
    <row r="595" spans="2:38" x14ac:dyDescent="0.25">
      <c r="B595" s="82">
        <v>43325</v>
      </c>
      <c r="C595" s="86">
        <f>COUNTIFS(I.1!$J$6:$J$446,I.2!B595)</f>
        <v>0</v>
      </c>
      <c r="D595" s="86">
        <f t="shared" si="74"/>
        <v>199</v>
      </c>
      <c r="F595" s="86">
        <f>COUNTIFS(I.1!$K$6:$K$446,I.2!B595)</f>
        <v>0</v>
      </c>
      <c r="G595" s="86">
        <f t="shared" si="75"/>
        <v>181</v>
      </c>
      <c r="I595" s="86">
        <f>COUNTIFS(I.1!$L$6:$L$446,I.2!B595)</f>
        <v>0</v>
      </c>
      <c r="J595" s="86">
        <f t="shared" si="76"/>
        <v>69</v>
      </c>
      <c r="L595" s="86">
        <f t="shared" si="72"/>
        <v>130</v>
      </c>
      <c r="AA595" s="82">
        <v>43325</v>
      </c>
      <c r="AB595" s="86">
        <f>COUNTIFS(I.1!$AF$6:$AF$446,I.2!AA595)</f>
        <v>0</v>
      </c>
      <c r="AC595" s="86">
        <f t="shared" si="77"/>
        <v>53</v>
      </c>
      <c r="AD595" s="86"/>
      <c r="AE595" s="86">
        <f>COUNTIFS(I.1!$AG$6:$AG$446,I.2!AA595)</f>
        <v>0</v>
      </c>
      <c r="AF595" s="86">
        <f t="shared" si="78"/>
        <v>50</v>
      </c>
      <c r="AG595" s="86"/>
      <c r="AH595" s="86">
        <f>COUNTIFS(I.1!$AH$6:$AH$446,I.2!AA595)</f>
        <v>0</v>
      </c>
      <c r="AI595" s="86">
        <f t="shared" si="79"/>
        <v>16</v>
      </c>
      <c r="AJ595" s="86"/>
      <c r="AK595" s="86">
        <f t="shared" si="73"/>
        <v>37</v>
      </c>
      <c r="AL595" s="113">
        <v>0</v>
      </c>
    </row>
    <row r="596" spans="2:38" x14ac:dyDescent="0.25">
      <c r="B596" s="82">
        <v>43326</v>
      </c>
      <c r="C596" s="86">
        <f>COUNTIFS(I.1!$J$6:$J$446,I.2!B596)</f>
        <v>0</v>
      </c>
      <c r="D596" s="86">
        <f t="shared" si="74"/>
        <v>199</v>
      </c>
      <c r="F596" s="86">
        <f>COUNTIFS(I.1!$K$6:$K$446,I.2!B596)</f>
        <v>0</v>
      </c>
      <c r="G596" s="86">
        <f t="shared" si="75"/>
        <v>181</v>
      </c>
      <c r="I596" s="86">
        <f>COUNTIFS(I.1!$L$6:$L$446,I.2!B596)</f>
        <v>0</v>
      </c>
      <c r="J596" s="86">
        <f t="shared" si="76"/>
        <v>69</v>
      </c>
      <c r="L596" s="86">
        <f t="shared" si="72"/>
        <v>130</v>
      </c>
      <c r="AA596" s="82">
        <v>43326</v>
      </c>
      <c r="AB596" s="86">
        <f>COUNTIFS(I.1!$AF$6:$AF$446,I.2!AA596)</f>
        <v>0</v>
      </c>
      <c r="AC596" s="86">
        <f t="shared" si="77"/>
        <v>53</v>
      </c>
      <c r="AD596" s="86"/>
      <c r="AE596" s="86">
        <f>COUNTIFS(I.1!$AG$6:$AG$446,I.2!AA596)</f>
        <v>0</v>
      </c>
      <c r="AF596" s="86">
        <f t="shared" si="78"/>
        <v>50</v>
      </c>
      <c r="AG596" s="86"/>
      <c r="AH596" s="86">
        <f>COUNTIFS(I.1!$AH$6:$AH$446,I.2!AA596)</f>
        <v>0</v>
      </c>
      <c r="AI596" s="86">
        <f t="shared" si="79"/>
        <v>16</v>
      </c>
      <c r="AJ596" s="86"/>
      <c r="AK596" s="86">
        <f t="shared" si="73"/>
        <v>37</v>
      </c>
      <c r="AL596" s="113">
        <v>0</v>
      </c>
    </row>
    <row r="597" spans="2:38" x14ac:dyDescent="0.25">
      <c r="B597" s="82">
        <v>43327</v>
      </c>
      <c r="C597" s="86">
        <f>COUNTIFS(I.1!$J$6:$J$446,I.2!B597)</f>
        <v>0</v>
      </c>
      <c r="D597" s="86">
        <f t="shared" si="74"/>
        <v>199</v>
      </c>
      <c r="F597" s="86">
        <f>COUNTIFS(I.1!$K$6:$K$446,I.2!B597)</f>
        <v>0</v>
      </c>
      <c r="G597" s="86">
        <f t="shared" si="75"/>
        <v>181</v>
      </c>
      <c r="I597" s="86">
        <f>COUNTIFS(I.1!$L$6:$L$446,I.2!B597)</f>
        <v>0</v>
      </c>
      <c r="J597" s="86">
        <f t="shared" si="76"/>
        <v>69</v>
      </c>
      <c r="L597" s="86">
        <f t="shared" si="72"/>
        <v>130</v>
      </c>
      <c r="AA597" s="82">
        <v>43327</v>
      </c>
      <c r="AB597" s="86">
        <f>COUNTIFS(I.1!$AF$6:$AF$446,I.2!AA597)</f>
        <v>0</v>
      </c>
      <c r="AC597" s="86">
        <f t="shared" si="77"/>
        <v>53</v>
      </c>
      <c r="AD597" s="86"/>
      <c r="AE597" s="86">
        <f>COUNTIFS(I.1!$AG$6:$AG$446,I.2!AA597)</f>
        <v>0</v>
      </c>
      <c r="AF597" s="86">
        <f t="shared" si="78"/>
        <v>50</v>
      </c>
      <c r="AG597" s="86"/>
      <c r="AH597" s="86">
        <f>COUNTIFS(I.1!$AH$6:$AH$446,I.2!AA597)</f>
        <v>0</v>
      </c>
      <c r="AI597" s="86">
        <f t="shared" si="79"/>
        <v>16</v>
      </c>
      <c r="AJ597" s="86"/>
      <c r="AK597" s="86">
        <f t="shared" si="73"/>
        <v>37</v>
      </c>
      <c r="AL597" s="113">
        <v>0</v>
      </c>
    </row>
    <row r="598" spans="2:38" x14ac:dyDescent="0.25">
      <c r="B598" s="82">
        <v>43328</v>
      </c>
      <c r="C598" s="86">
        <f>COUNTIFS(I.1!$J$6:$J$446,I.2!B598)</f>
        <v>0</v>
      </c>
      <c r="D598" s="86">
        <f t="shared" si="74"/>
        <v>199</v>
      </c>
      <c r="F598" s="86">
        <f>COUNTIFS(I.1!$K$6:$K$446,I.2!B598)</f>
        <v>0</v>
      </c>
      <c r="G598" s="86">
        <f t="shared" si="75"/>
        <v>181</v>
      </c>
      <c r="I598" s="86">
        <f>COUNTIFS(I.1!$L$6:$L$446,I.2!B598)</f>
        <v>0</v>
      </c>
      <c r="J598" s="86">
        <f t="shared" si="76"/>
        <v>69</v>
      </c>
      <c r="L598" s="86">
        <f t="shared" si="72"/>
        <v>130</v>
      </c>
      <c r="AA598" s="82">
        <v>43328</v>
      </c>
      <c r="AB598" s="86">
        <f>COUNTIFS(I.1!$AF$6:$AF$446,I.2!AA598)</f>
        <v>0</v>
      </c>
      <c r="AC598" s="86">
        <f t="shared" si="77"/>
        <v>53</v>
      </c>
      <c r="AD598" s="86"/>
      <c r="AE598" s="86">
        <f>COUNTIFS(I.1!$AG$6:$AG$446,I.2!AA598)</f>
        <v>0</v>
      </c>
      <c r="AF598" s="86">
        <f t="shared" si="78"/>
        <v>50</v>
      </c>
      <c r="AG598" s="86"/>
      <c r="AH598" s="86">
        <f>COUNTIFS(I.1!$AH$6:$AH$446,I.2!AA598)</f>
        <v>0</v>
      </c>
      <c r="AI598" s="86">
        <f t="shared" si="79"/>
        <v>16</v>
      </c>
      <c r="AJ598" s="86"/>
      <c r="AK598" s="86">
        <f t="shared" si="73"/>
        <v>37</v>
      </c>
      <c r="AL598" s="113">
        <v>0</v>
      </c>
    </row>
    <row r="599" spans="2:38" x14ac:dyDescent="0.25">
      <c r="B599" s="82">
        <v>43329</v>
      </c>
      <c r="C599" s="86">
        <f>COUNTIFS(I.1!$J$6:$J$446,I.2!B599)</f>
        <v>0</v>
      </c>
      <c r="D599" s="86">
        <f t="shared" si="74"/>
        <v>199</v>
      </c>
      <c r="F599" s="86">
        <f>COUNTIFS(I.1!$K$6:$K$446,I.2!B599)</f>
        <v>0</v>
      </c>
      <c r="G599" s="86">
        <f t="shared" si="75"/>
        <v>181</v>
      </c>
      <c r="I599" s="86">
        <f>COUNTIFS(I.1!$L$6:$L$446,I.2!B599)</f>
        <v>0</v>
      </c>
      <c r="J599" s="86">
        <f t="shared" si="76"/>
        <v>69</v>
      </c>
      <c r="L599" s="86">
        <f t="shared" si="72"/>
        <v>130</v>
      </c>
      <c r="AA599" s="82">
        <v>43329</v>
      </c>
      <c r="AB599" s="86">
        <f>COUNTIFS(I.1!$AF$6:$AF$446,I.2!AA599)</f>
        <v>0</v>
      </c>
      <c r="AC599" s="86">
        <f t="shared" si="77"/>
        <v>53</v>
      </c>
      <c r="AD599" s="86"/>
      <c r="AE599" s="86">
        <f>COUNTIFS(I.1!$AG$6:$AG$446,I.2!AA599)</f>
        <v>0</v>
      </c>
      <c r="AF599" s="86">
        <f t="shared" si="78"/>
        <v>50</v>
      </c>
      <c r="AG599" s="86"/>
      <c r="AH599" s="86">
        <f>COUNTIFS(I.1!$AH$6:$AH$446,I.2!AA599)</f>
        <v>0</v>
      </c>
      <c r="AI599" s="86">
        <f t="shared" si="79"/>
        <v>16</v>
      </c>
      <c r="AJ599" s="86"/>
      <c r="AK599" s="86">
        <f t="shared" si="73"/>
        <v>37</v>
      </c>
      <c r="AL599" s="113">
        <v>0</v>
      </c>
    </row>
    <row r="600" spans="2:38" x14ac:dyDescent="0.25">
      <c r="B600" s="82">
        <v>43330</v>
      </c>
      <c r="C600" s="86">
        <f>COUNTIFS(I.1!$J$6:$J$446,I.2!B600)</f>
        <v>0</v>
      </c>
      <c r="D600" s="86">
        <f t="shared" si="74"/>
        <v>199</v>
      </c>
      <c r="F600" s="86">
        <f>COUNTIFS(I.1!$K$6:$K$446,I.2!B600)</f>
        <v>0</v>
      </c>
      <c r="G600" s="86">
        <f t="shared" si="75"/>
        <v>181</v>
      </c>
      <c r="I600" s="86">
        <f>COUNTIFS(I.1!$L$6:$L$446,I.2!B600)</f>
        <v>0</v>
      </c>
      <c r="J600" s="86">
        <f t="shared" si="76"/>
        <v>69</v>
      </c>
      <c r="L600" s="86">
        <f t="shared" si="72"/>
        <v>130</v>
      </c>
      <c r="AA600" s="82">
        <v>43330</v>
      </c>
      <c r="AB600" s="86">
        <f>COUNTIFS(I.1!$AF$6:$AF$446,I.2!AA600)</f>
        <v>0</v>
      </c>
      <c r="AC600" s="86">
        <f t="shared" si="77"/>
        <v>53</v>
      </c>
      <c r="AD600" s="86"/>
      <c r="AE600" s="86">
        <f>COUNTIFS(I.1!$AG$6:$AG$446,I.2!AA600)</f>
        <v>0</v>
      </c>
      <c r="AF600" s="86">
        <f t="shared" si="78"/>
        <v>50</v>
      </c>
      <c r="AG600" s="86"/>
      <c r="AH600" s="86">
        <f>COUNTIFS(I.1!$AH$6:$AH$446,I.2!AA600)</f>
        <v>0</v>
      </c>
      <c r="AI600" s="86">
        <f t="shared" si="79"/>
        <v>16</v>
      </c>
      <c r="AJ600" s="86"/>
      <c r="AK600" s="86">
        <f t="shared" si="73"/>
        <v>37</v>
      </c>
      <c r="AL600" s="113">
        <v>0</v>
      </c>
    </row>
    <row r="601" spans="2:38" x14ac:dyDescent="0.25">
      <c r="B601" s="82">
        <v>43331</v>
      </c>
      <c r="C601" s="86">
        <f>COUNTIFS(I.1!$J$6:$J$446,I.2!B601)</f>
        <v>0</v>
      </c>
      <c r="D601" s="86">
        <f t="shared" si="74"/>
        <v>199</v>
      </c>
      <c r="F601" s="86">
        <f>COUNTIFS(I.1!$K$6:$K$446,I.2!B601)</f>
        <v>0</v>
      </c>
      <c r="G601" s="86">
        <f t="shared" si="75"/>
        <v>181</v>
      </c>
      <c r="I601" s="86">
        <f>COUNTIFS(I.1!$L$6:$L$446,I.2!B601)</f>
        <v>0</v>
      </c>
      <c r="J601" s="86">
        <f t="shared" si="76"/>
        <v>69</v>
      </c>
      <c r="L601" s="86">
        <f t="shared" si="72"/>
        <v>130</v>
      </c>
      <c r="AA601" s="82">
        <v>43331</v>
      </c>
      <c r="AB601" s="86">
        <f>COUNTIFS(I.1!$AF$6:$AF$446,I.2!AA601)</f>
        <v>0</v>
      </c>
      <c r="AC601" s="86">
        <f t="shared" si="77"/>
        <v>53</v>
      </c>
      <c r="AD601" s="86"/>
      <c r="AE601" s="86">
        <f>COUNTIFS(I.1!$AG$6:$AG$446,I.2!AA601)</f>
        <v>0</v>
      </c>
      <c r="AF601" s="86">
        <f t="shared" si="78"/>
        <v>50</v>
      </c>
      <c r="AG601" s="86"/>
      <c r="AH601" s="86">
        <f>COUNTIFS(I.1!$AH$6:$AH$446,I.2!AA601)</f>
        <v>0</v>
      </c>
      <c r="AI601" s="86">
        <f t="shared" si="79"/>
        <v>16</v>
      </c>
      <c r="AJ601" s="86"/>
      <c r="AK601" s="86">
        <f t="shared" si="73"/>
        <v>37</v>
      </c>
      <c r="AL601" s="113">
        <v>0</v>
      </c>
    </row>
    <row r="602" spans="2:38" x14ac:dyDescent="0.25">
      <c r="B602" s="82">
        <v>43332</v>
      </c>
      <c r="C602" s="86">
        <f>COUNTIFS(I.1!$J$6:$J$446,I.2!B602)</f>
        <v>0</v>
      </c>
      <c r="D602" s="86">
        <f t="shared" si="74"/>
        <v>199</v>
      </c>
      <c r="F602" s="86">
        <f>COUNTIFS(I.1!$K$6:$K$446,I.2!B602)</f>
        <v>0</v>
      </c>
      <c r="G602" s="86">
        <f t="shared" si="75"/>
        <v>181</v>
      </c>
      <c r="I602" s="86">
        <f>COUNTIFS(I.1!$L$6:$L$446,I.2!B602)</f>
        <v>0</v>
      </c>
      <c r="J602" s="86">
        <f t="shared" si="76"/>
        <v>69</v>
      </c>
      <c r="L602" s="86">
        <f t="shared" si="72"/>
        <v>130</v>
      </c>
      <c r="AA602" s="82">
        <v>43332</v>
      </c>
      <c r="AB602" s="86">
        <f>COUNTIFS(I.1!$AF$6:$AF$446,I.2!AA602)</f>
        <v>0</v>
      </c>
      <c r="AC602" s="86">
        <f t="shared" si="77"/>
        <v>53</v>
      </c>
      <c r="AD602" s="86"/>
      <c r="AE602" s="86">
        <f>COUNTIFS(I.1!$AG$6:$AG$446,I.2!AA602)</f>
        <v>0</v>
      </c>
      <c r="AF602" s="86">
        <f t="shared" si="78"/>
        <v>50</v>
      </c>
      <c r="AG602" s="86"/>
      <c r="AH602" s="86">
        <f>COUNTIFS(I.1!$AH$6:$AH$446,I.2!AA602)</f>
        <v>0</v>
      </c>
      <c r="AI602" s="86">
        <f t="shared" si="79"/>
        <v>16</v>
      </c>
      <c r="AJ602" s="86"/>
      <c r="AK602" s="86">
        <f t="shared" si="73"/>
        <v>37</v>
      </c>
      <c r="AL602" s="113">
        <v>0</v>
      </c>
    </row>
    <row r="603" spans="2:38" x14ac:dyDescent="0.25">
      <c r="B603" s="82">
        <v>43333</v>
      </c>
      <c r="C603" s="86">
        <f>COUNTIFS(I.1!$J$6:$J$446,I.2!B603)</f>
        <v>0</v>
      </c>
      <c r="D603" s="86">
        <f t="shared" si="74"/>
        <v>199</v>
      </c>
      <c r="F603" s="86">
        <f>COUNTIFS(I.1!$K$6:$K$446,I.2!B603)</f>
        <v>0</v>
      </c>
      <c r="G603" s="86">
        <f t="shared" si="75"/>
        <v>181</v>
      </c>
      <c r="I603" s="86">
        <f>COUNTIFS(I.1!$L$6:$L$446,I.2!B603)</f>
        <v>1</v>
      </c>
      <c r="J603" s="86">
        <f t="shared" si="76"/>
        <v>70</v>
      </c>
      <c r="L603" s="86">
        <f t="shared" si="72"/>
        <v>129</v>
      </c>
      <c r="AA603" s="82">
        <v>43333</v>
      </c>
      <c r="AB603" s="86">
        <f>COUNTIFS(I.1!$AF$6:$AF$446,I.2!AA603)</f>
        <v>0</v>
      </c>
      <c r="AC603" s="86">
        <f t="shared" si="77"/>
        <v>53</v>
      </c>
      <c r="AD603" s="86"/>
      <c r="AE603" s="86">
        <f>COUNTIFS(I.1!$AG$6:$AG$446,I.2!AA603)</f>
        <v>0</v>
      </c>
      <c r="AF603" s="86">
        <f t="shared" si="78"/>
        <v>50</v>
      </c>
      <c r="AG603" s="86"/>
      <c r="AH603" s="86">
        <f>COUNTIFS(I.1!$AH$6:$AH$446,I.2!AA603)</f>
        <v>1</v>
      </c>
      <c r="AI603" s="86">
        <f t="shared" si="79"/>
        <v>17</v>
      </c>
      <c r="AJ603" s="86"/>
      <c r="AK603" s="86">
        <f t="shared" si="73"/>
        <v>36</v>
      </c>
      <c r="AL603" s="113">
        <v>0</v>
      </c>
    </row>
    <row r="604" spans="2:38" x14ac:dyDescent="0.25">
      <c r="B604" s="82">
        <v>43334</v>
      </c>
      <c r="C604" s="86">
        <f>COUNTIFS(I.1!$J$6:$J$446,I.2!B604)</f>
        <v>0</v>
      </c>
      <c r="D604" s="86">
        <f t="shared" si="74"/>
        <v>199</v>
      </c>
      <c r="F604" s="86">
        <f>COUNTIFS(I.1!$K$6:$K$446,I.2!B604)</f>
        <v>0</v>
      </c>
      <c r="G604" s="86">
        <f t="shared" si="75"/>
        <v>181</v>
      </c>
      <c r="I604" s="86">
        <f>COUNTIFS(I.1!$L$6:$L$446,I.2!B604)</f>
        <v>0</v>
      </c>
      <c r="J604" s="86">
        <f t="shared" si="76"/>
        <v>70</v>
      </c>
      <c r="L604" s="86">
        <f t="shared" si="72"/>
        <v>129</v>
      </c>
      <c r="AA604" s="82">
        <v>43334</v>
      </c>
      <c r="AB604" s="86">
        <f>COUNTIFS(I.1!$AF$6:$AF$446,I.2!AA604)</f>
        <v>0</v>
      </c>
      <c r="AC604" s="86">
        <f t="shared" si="77"/>
        <v>53</v>
      </c>
      <c r="AD604" s="86"/>
      <c r="AE604" s="86">
        <f>COUNTIFS(I.1!$AG$6:$AG$446,I.2!AA604)</f>
        <v>0</v>
      </c>
      <c r="AF604" s="86">
        <f t="shared" si="78"/>
        <v>50</v>
      </c>
      <c r="AG604" s="86"/>
      <c r="AH604" s="86">
        <f>COUNTIFS(I.1!$AH$6:$AH$446,I.2!AA604)</f>
        <v>0</v>
      </c>
      <c r="AI604" s="86">
        <f t="shared" si="79"/>
        <v>17</v>
      </c>
      <c r="AJ604" s="86"/>
      <c r="AK604" s="86">
        <f t="shared" si="73"/>
        <v>36</v>
      </c>
      <c r="AL604" s="113">
        <v>0</v>
      </c>
    </row>
    <row r="605" spans="2:38" x14ac:dyDescent="0.25">
      <c r="B605" s="82">
        <v>43335</v>
      </c>
      <c r="C605" s="86">
        <f>COUNTIFS(I.1!$J$6:$J$446,I.2!B605)</f>
        <v>0</v>
      </c>
      <c r="D605" s="86">
        <f t="shared" si="74"/>
        <v>199</v>
      </c>
      <c r="F605" s="86">
        <f>COUNTIFS(I.1!$K$6:$K$446,I.2!B605)</f>
        <v>0</v>
      </c>
      <c r="G605" s="86">
        <f t="shared" si="75"/>
        <v>181</v>
      </c>
      <c r="I605" s="86">
        <f>COUNTIFS(I.1!$L$6:$L$446,I.2!B605)</f>
        <v>0</v>
      </c>
      <c r="J605" s="86">
        <f t="shared" si="76"/>
        <v>70</v>
      </c>
      <c r="L605" s="86">
        <f t="shared" si="72"/>
        <v>129</v>
      </c>
      <c r="AA605" s="82">
        <v>43335</v>
      </c>
      <c r="AB605" s="86">
        <f>COUNTIFS(I.1!$AF$6:$AF$446,I.2!AA605)</f>
        <v>0</v>
      </c>
      <c r="AC605" s="86">
        <f t="shared" si="77"/>
        <v>53</v>
      </c>
      <c r="AD605" s="86"/>
      <c r="AE605" s="86">
        <f>COUNTIFS(I.1!$AG$6:$AG$446,I.2!AA605)</f>
        <v>0</v>
      </c>
      <c r="AF605" s="86">
        <f t="shared" si="78"/>
        <v>50</v>
      </c>
      <c r="AG605" s="86"/>
      <c r="AH605" s="86">
        <f>COUNTIFS(I.1!$AH$6:$AH$446,I.2!AA605)</f>
        <v>0</v>
      </c>
      <c r="AI605" s="86">
        <f t="shared" si="79"/>
        <v>17</v>
      </c>
      <c r="AJ605" s="86"/>
      <c r="AK605" s="86">
        <f t="shared" si="73"/>
        <v>36</v>
      </c>
      <c r="AL605" s="113">
        <v>0</v>
      </c>
    </row>
    <row r="606" spans="2:38" x14ac:dyDescent="0.25">
      <c r="B606" s="82">
        <v>43336</v>
      </c>
      <c r="C606" s="86">
        <f>COUNTIFS(I.1!$J$6:$J$446,I.2!B606)</f>
        <v>0</v>
      </c>
      <c r="D606" s="86">
        <f t="shared" si="74"/>
        <v>199</v>
      </c>
      <c r="F606" s="86">
        <f>COUNTIFS(I.1!$K$6:$K$446,I.2!B606)</f>
        <v>0</v>
      </c>
      <c r="G606" s="86">
        <f t="shared" si="75"/>
        <v>181</v>
      </c>
      <c r="I606" s="86">
        <f>COUNTIFS(I.1!$L$6:$L$446,I.2!B606)</f>
        <v>0</v>
      </c>
      <c r="J606" s="86">
        <f t="shared" si="76"/>
        <v>70</v>
      </c>
      <c r="L606" s="86">
        <f t="shared" si="72"/>
        <v>129</v>
      </c>
      <c r="AA606" s="82">
        <v>43336</v>
      </c>
      <c r="AB606" s="86">
        <f>COUNTIFS(I.1!$AF$6:$AF$446,I.2!AA606)</f>
        <v>0</v>
      </c>
      <c r="AC606" s="86">
        <f t="shared" si="77"/>
        <v>53</v>
      </c>
      <c r="AD606" s="86"/>
      <c r="AE606" s="86">
        <f>COUNTIFS(I.1!$AG$6:$AG$446,I.2!AA606)</f>
        <v>0</v>
      </c>
      <c r="AF606" s="86">
        <f t="shared" si="78"/>
        <v>50</v>
      </c>
      <c r="AG606" s="86"/>
      <c r="AH606" s="86">
        <f>COUNTIFS(I.1!$AH$6:$AH$446,I.2!AA606)</f>
        <v>0</v>
      </c>
      <c r="AI606" s="86">
        <f t="shared" si="79"/>
        <v>17</v>
      </c>
      <c r="AJ606" s="86"/>
      <c r="AK606" s="86">
        <f t="shared" si="73"/>
        <v>36</v>
      </c>
      <c r="AL606" s="113">
        <v>0</v>
      </c>
    </row>
    <row r="607" spans="2:38" x14ac:dyDescent="0.25">
      <c r="B607" s="82">
        <v>43337</v>
      </c>
      <c r="C607" s="86">
        <f>COUNTIFS(I.1!$J$6:$J$446,I.2!B607)</f>
        <v>0</v>
      </c>
      <c r="D607" s="86">
        <f t="shared" si="74"/>
        <v>199</v>
      </c>
      <c r="F607" s="86">
        <f>COUNTIFS(I.1!$K$6:$K$446,I.2!B607)</f>
        <v>0</v>
      </c>
      <c r="G607" s="86">
        <f t="shared" si="75"/>
        <v>181</v>
      </c>
      <c r="I607" s="86">
        <f>COUNTIFS(I.1!$L$6:$L$446,I.2!B607)</f>
        <v>0</v>
      </c>
      <c r="J607" s="86">
        <f t="shared" si="76"/>
        <v>70</v>
      </c>
      <c r="L607" s="86">
        <f t="shared" si="72"/>
        <v>129</v>
      </c>
      <c r="AA607" s="82">
        <v>43337</v>
      </c>
      <c r="AB607" s="86">
        <f>COUNTIFS(I.1!$AF$6:$AF$446,I.2!AA607)</f>
        <v>0</v>
      </c>
      <c r="AC607" s="86">
        <f t="shared" si="77"/>
        <v>53</v>
      </c>
      <c r="AD607" s="86"/>
      <c r="AE607" s="86">
        <f>COUNTIFS(I.1!$AG$6:$AG$446,I.2!AA607)</f>
        <v>0</v>
      </c>
      <c r="AF607" s="86">
        <f t="shared" si="78"/>
        <v>50</v>
      </c>
      <c r="AG607" s="86"/>
      <c r="AH607" s="86">
        <f>COUNTIFS(I.1!$AH$6:$AH$446,I.2!AA607)</f>
        <v>0</v>
      </c>
      <c r="AI607" s="86">
        <f t="shared" si="79"/>
        <v>17</v>
      </c>
      <c r="AJ607" s="86"/>
      <c r="AK607" s="86">
        <f t="shared" si="73"/>
        <v>36</v>
      </c>
      <c r="AL607" s="113">
        <v>0</v>
      </c>
    </row>
    <row r="608" spans="2:38" x14ac:dyDescent="0.25">
      <c r="B608" s="82">
        <v>43338</v>
      </c>
      <c r="C608" s="86">
        <f>COUNTIFS(I.1!$J$6:$J$446,I.2!B608)</f>
        <v>0</v>
      </c>
      <c r="D608" s="86">
        <f t="shared" si="74"/>
        <v>199</v>
      </c>
      <c r="F608" s="86">
        <f>COUNTIFS(I.1!$K$6:$K$446,I.2!B608)</f>
        <v>0</v>
      </c>
      <c r="G608" s="86">
        <f t="shared" si="75"/>
        <v>181</v>
      </c>
      <c r="I608" s="86">
        <f>COUNTIFS(I.1!$L$6:$L$446,I.2!B608)</f>
        <v>0</v>
      </c>
      <c r="J608" s="86">
        <f t="shared" si="76"/>
        <v>70</v>
      </c>
      <c r="L608" s="86">
        <f t="shared" si="72"/>
        <v>129</v>
      </c>
      <c r="AA608" s="82">
        <v>43338</v>
      </c>
      <c r="AB608" s="86">
        <f>COUNTIFS(I.1!$AF$6:$AF$446,I.2!AA608)</f>
        <v>0</v>
      </c>
      <c r="AC608" s="86">
        <f t="shared" si="77"/>
        <v>53</v>
      </c>
      <c r="AD608" s="86"/>
      <c r="AE608" s="86">
        <f>COUNTIFS(I.1!$AG$6:$AG$446,I.2!AA608)</f>
        <v>0</v>
      </c>
      <c r="AF608" s="86">
        <f t="shared" si="78"/>
        <v>50</v>
      </c>
      <c r="AG608" s="86"/>
      <c r="AH608" s="86">
        <f>COUNTIFS(I.1!$AH$6:$AH$446,I.2!AA608)</f>
        <v>0</v>
      </c>
      <c r="AI608" s="86">
        <f t="shared" si="79"/>
        <v>17</v>
      </c>
      <c r="AJ608" s="86"/>
      <c r="AK608" s="86">
        <f t="shared" si="73"/>
        <v>36</v>
      </c>
      <c r="AL608" s="113">
        <v>0</v>
      </c>
    </row>
    <row r="609" spans="2:38" x14ac:dyDescent="0.25">
      <c r="B609" s="82">
        <v>43339</v>
      </c>
      <c r="C609" s="86">
        <f>COUNTIFS(I.1!$J$6:$J$446,I.2!B609)</f>
        <v>0</v>
      </c>
      <c r="D609" s="86">
        <f t="shared" si="74"/>
        <v>199</v>
      </c>
      <c r="F609" s="86">
        <f>COUNTIFS(I.1!$K$6:$K$446,I.2!B609)</f>
        <v>0</v>
      </c>
      <c r="G609" s="86">
        <f t="shared" si="75"/>
        <v>181</v>
      </c>
      <c r="I609" s="86">
        <f>COUNTIFS(I.1!$L$6:$L$446,I.2!B609)</f>
        <v>0</v>
      </c>
      <c r="J609" s="86">
        <f t="shared" si="76"/>
        <v>70</v>
      </c>
      <c r="L609" s="86">
        <f t="shared" si="72"/>
        <v>129</v>
      </c>
      <c r="AA609" s="82">
        <v>43339</v>
      </c>
      <c r="AB609" s="86">
        <f>COUNTIFS(I.1!$AF$6:$AF$446,I.2!AA609)</f>
        <v>0</v>
      </c>
      <c r="AC609" s="86">
        <f t="shared" si="77"/>
        <v>53</v>
      </c>
      <c r="AD609" s="86"/>
      <c r="AE609" s="86">
        <f>COUNTIFS(I.1!$AG$6:$AG$446,I.2!AA609)</f>
        <v>0</v>
      </c>
      <c r="AF609" s="86">
        <f t="shared" si="78"/>
        <v>50</v>
      </c>
      <c r="AG609" s="86"/>
      <c r="AH609" s="86">
        <f>COUNTIFS(I.1!$AH$6:$AH$446,I.2!AA609)</f>
        <v>0</v>
      </c>
      <c r="AI609" s="86">
        <f t="shared" si="79"/>
        <v>17</v>
      </c>
      <c r="AJ609" s="86"/>
      <c r="AK609" s="86">
        <f t="shared" si="73"/>
        <v>36</v>
      </c>
      <c r="AL609" s="113">
        <v>0</v>
      </c>
    </row>
    <row r="610" spans="2:38" x14ac:dyDescent="0.25">
      <c r="B610" s="82">
        <v>43340</v>
      </c>
      <c r="C610" s="86">
        <f>COUNTIFS(I.1!$J$6:$J$446,I.2!B610)</f>
        <v>0</v>
      </c>
      <c r="D610" s="86">
        <f t="shared" si="74"/>
        <v>199</v>
      </c>
      <c r="F610" s="86">
        <f>COUNTIFS(I.1!$K$6:$K$446,I.2!B610)</f>
        <v>0</v>
      </c>
      <c r="G610" s="86">
        <f t="shared" si="75"/>
        <v>181</v>
      </c>
      <c r="I610" s="86">
        <f>COUNTIFS(I.1!$L$6:$L$446,I.2!B610)</f>
        <v>0</v>
      </c>
      <c r="J610" s="86">
        <f t="shared" si="76"/>
        <v>70</v>
      </c>
      <c r="L610" s="86">
        <f t="shared" si="72"/>
        <v>129</v>
      </c>
      <c r="AA610" s="82">
        <v>43340</v>
      </c>
      <c r="AB610" s="86">
        <f>COUNTIFS(I.1!$AF$6:$AF$446,I.2!AA610)</f>
        <v>0</v>
      </c>
      <c r="AC610" s="86">
        <f t="shared" si="77"/>
        <v>53</v>
      </c>
      <c r="AD610" s="86"/>
      <c r="AE610" s="86">
        <f>COUNTIFS(I.1!$AG$6:$AG$446,I.2!AA610)</f>
        <v>0</v>
      </c>
      <c r="AF610" s="86">
        <f t="shared" si="78"/>
        <v>50</v>
      </c>
      <c r="AG610" s="86"/>
      <c r="AH610" s="86">
        <f>COUNTIFS(I.1!$AH$6:$AH$446,I.2!AA610)</f>
        <v>0</v>
      </c>
      <c r="AI610" s="86">
        <f t="shared" si="79"/>
        <v>17</v>
      </c>
      <c r="AJ610" s="86"/>
      <c r="AK610" s="86">
        <f t="shared" si="73"/>
        <v>36</v>
      </c>
      <c r="AL610" s="113">
        <v>0</v>
      </c>
    </row>
    <row r="611" spans="2:38" x14ac:dyDescent="0.25">
      <c r="B611" s="82">
        <v>43341</v>
      </c>
      <c r="C611" s="86">
        <f>COUNTIFS(I.1!$J$6:$J$446,I.2!B611)</f>
        <v>0</v>
      </c>
      <c r="D611" s="86">
        <f t="shared" si="74"/>
        <v>199</v>
      </c>
      <c r="F611" s="86">
        <f>COUNTIFS(I.1!$K$6:$K$446,I.2!B611)</f>
        <v>0</v>
      </c>
      <c r="G611" s="86">
        <f t="shared" si="75"/>
        <v>181</v>
      </c>
      <c r="I611" s="86">
        <f>COUNTIFS(I.1!$L$6:$L$446,I.2!B611)</f>
        <v>0</v>
      </c>
      <c r="J611" s="86">
        <f t="shared" si="76"/>
        <v>70</v>
      </c>
      <c r="L611" s="86">
        <f t="shared" si="72"/>
        <v>129</v>
      </c>
      <c r="AA611" s="82">
        <v>43341</v>
      </c>
      <c r="AB611" s="86">
        <f>COUNTIFS(I.1!$AF$6:$AF$446,I.2!AA611)</f>
        <v>0</v>
      </c>
      <c r="AC611" s="86">
        <f t="shared" si="77"/>
        <v>53</v>
      </c>
      <c r="AD611" s="86"/>
      <c r="AE611" s="86">
        <f>COUNTIFS(I.1!$AG$6:$AG$446,I.2!AA611)</f>
        <v>0</v>
      </c>
      <c r="AF611" s="86">
        <f t="shared" si="78"/>
        <v>50</v>
      </c>
      <c r="AG611" s="86"/>
      <c r="AH611" s="86">
        <f>COUNTIFS(I.1!$AH$6:$AH$446,I.2!AA611)</f>
        <v>0</v>
      </c>
      <c r="AI611" s="86">
        <f t="shared" si="79"/>
        <v>17</v>
      </c>
      <c r="AJ611" s="86"/>
      <c r="AK611" s="86">
        <f t="shared" si="73"/>
        <v>36</v>
      </c>
      <c r="AL611" s="113">
        <v>0</v>
      </c>
    </row>
    <row r="612" spans="2:38" x14ac:dyDescent="0.25">
      <c r="B612" s="82">
        <v>43342</v>
      </c>
      <c r="C612" s="86">
        <f>COUNTIFS(I.1!$J$6:$J$446,I.2!B612)</f>
        <v>0</v>
      </c>
      <c r="D612" s="86">
        <f t="shared" si="74"/>
        <v>199</v>
      </c>
      <c r="F612" s="86">
        <f>COUNTIFS(I.1!$K$6:$K$446,I.2!B612)</f>
        <v>0</v>
      </c>
      <c r="G612" s="86">
        <f t="shared" si="75"/>
        <v>181</v>
      </c>
      <c r="I612" s="86">
        <f>COUNTIFS(I.1!$L$6:$L$446,I.2!B612)</f>
        <v>0</v>
      </c>
      <c r="J612" s="86">
        <f t="shared" si="76"/>
        <v>70</v>
      </c>
      <c r="L612" s="86">
        <f t="shared" si="72"/>
        <v>129</v>
      </c>
      <c r="AA612" s="82">
        <v>43342</v>
      </c>
      <c r="AB612" s="86">
        <f>COUNTIFS(I.1!$AF$6:$AF$446,I.2!AA612)</f>
        <v>0</v>
      </c>
      <c r="AC612" s="86">
        <f t="shared" si="77"/>
        <v>53</v>
      </c>
      <c r="AD612" s="86"/>
      <c r="AE612" s="86">
        <f>COUNTIFS(I.1!$AG$6:$AG$446,I.2!AA612)</f>
        <v>0</v>
      </c>
      <c r="AF612" s="86">
        <f t="shared" si="78"/>
        <v>50</v>
      </c>
      <c r="AG612" s="86"/>
      <c r="AH612" s="86">
        <f>COUNTIFS(I.1!$AH$6:$AH$446,I.2!AA612)</f>
        <v>0</v>
      </c>
      <c r="AI612" s="86">
        <f t="shared" si="79"/>
        <v>17</v>
      </c>
      <c r="AJ612" s="86"/>
      <c r="AK612" s="86">
        <f t="shared" si="73"/>
        <v>36</v>
      </c>
      <c r="AL612" s="113">
        <v>0</v>
      </c>
    </row>
    <row r="613" spans="2:38" x14ac:dyDescent="0.25">
      <c r="B613" s="82">
        <v>43343</v>
      </c>
      <c r="C613" s="86">
        <f>COUNTIFS(I.1!$J$6:$J$446,I.2!B613)</f>
        <v>0</v>
      </c>
      <c r="D613" s="86">
        <f t="shared" si="74"/>
        <v>199</v>
      </c>
      <c r="F613" s="86">
        <f>COUNTIFS(I.1!$K$6:$K$446,I.2!B613)</f>
        <v>0</v>
      </c>
      <c r="G613" s="86">
        <f t="shared" si="75"/>
        <v>181</v>
      </c>
      <c r="I613" s="86">
        <f>COUNTIFS(I.1!$L$6:$L$446,I.2!B613)</f>
        <v>0</v>
      </c>
      <c r="J613" s="86">
        <f t="shared" si="76"/>
        <v>70</v>
      </c>
      <c r="L613" s="86">
        <f t="shared" si="72"/>
        <v>129</v>
      </c>
      <c r="AA613" s="82">
        <v>43343</v>
      </c>
      <c r="AB613" s="86">
        <f>COUNTIFS(I.1!$AF$6:$AF$446,I.2!AA613)</f>
        <v>0</v>
      </c>
      <c r="AC613" s="86">
        <f t="shared" si="77"/>
        <v>53</v>
      </c>
      <c r="AD613" s="86"/>
      <c r="AE613" s="86">
        <f>COUNTIFS(I.1!$AG$6:$AG$446,I.2!AA613)</f>
        <v>0</v>
      </c>
      <c r="AF613" s="86">
        <f t="shared" si="78"/>
        <v>50</v>
      </c>
      <c r="AG613" s="86"/>
      <c r="AH613" s="86">
        <f>COUNTIFS(I.1!$AH$6:$AH$446,I.2!AA613)</f>
        <v>0</v>
      </c>
      <c r="AI613" s="86">
        <f t="shared" si="79"/>
        <v>17</v>
      </c>
      <c r="AJ613" s="86"/>
      <c r="AK613" s="86">
        <f t="shared" si="73"/>
        <v>36</v>
      </c>
      <c r="AL613" s="113">
        <v>0</v>
      </c>
    </row>
    <row r="614" spans="2:38" x14ac:dyDescent="0.25">
      <c r="B614" s="82">
        <v>43344</v>
      </c>
      <c r="C614" s="86">
        <f>COUNTIFS(I.1!$J$6:$J$446,I.2!B614)</f>
        <v>0</v>
      </c>
      <c r="D614" s="86">
        <f t="shared" si="74"/>
        <v>199</v>
      </c>
      <c r="F614" s="86">
        <f>COUNTIFS(I.1!$K$6:$K$446,I.2!B614)</f>
        <v>0</v>
      </c>
      <c r="G614" s="86">
        <f t="shared" si="75"/>
        <v>181</v>
      </c>
      <c r="I614" s="86">
        <f>COUNTIFS(I.1!$L$6:$L$446,I.2!B614)</f>
        <v>0</v>
      </c>
      <c r="J614" s="86">
        <f t="shared" si="76"/>
        <v>70</v>
      </c>
      <c r="L614" s="86">
        <f t="shared" si="72"/>
        <v>129</v>
      </c>
      <c r="AA614" s="82">
        <v>43344</v>
      </c>
      <c r="AB614" s="86">
        <f>COUNTIFS(I.1!$AF$6:$AF$446,I.2!AA614)</f>
        <v>0</v>
      </c>
      <c r="AC614" s="86">
        <f t="shared" si="77"/>
        <v>53</v>
      </c>
      <c r="AD614" s="86"/>
      <c r="AE614" s="86">
        <f>COUNTIFS(I.1!$AG$6:$AG$446,I.2!AA614)</f>
        <v>0</v>
      </c>
      <c r="AF614" s="86">
        <f t="shared" si="78"/>
        <v>50</v>
      </c>
      <c r="AG614" s="86"/>
      <c r="AH614" s="86">
        <f>COUNTIFS(I.1!$AH$6:$AH$446,I.2!AA614)</f>
        <v>0</v>
      </c>
      <c r="AI614" s="86">
        <f t="shared" si="79"/>
        <v>17</v>
      </c>
      <c r="AJ614" s="86"/>
      <c r="AK614" s="86">
        <f t="shared" si="73"/>
        <v>36</v>
      </c>
      <c r="AL614" s="113">
        <v>0</v>
      </c>
    </row>
    <row r="615" spans="2:38" x14ac:dyDescent="0.25">
      <c r="B615" s="82">
        <v>43345</v>
      </c>
      <c r="C615" s="86">
        <f>COUNTIFS(I.1!$J$6:$J$446,I.2!B615)</f>
        <v>0</v>
      </c>
      <c r="D615" s="86">
        <f t="shared" si="74"/>
        <v>199</v>
      </c>
      <c r="F615" s="86">
        <f>COUNTIFS(I.1!$K$6:$K$446,I.2!B615)</f>
        <v>0</v>
      </c>
      <c r="G615" s="86">
        <f t="shared" si="75"/>
        <v>181</v>
      </c>
      <c r="I615" s="86">
        <f>COUNTIFS(I.1!$L$6:$L$446,I.2!B615)</f>
        <v>0</v>
      </c>
      <c r="J615" s="86">
        <f t="shared" si="76"/>
        <v>70</v>
      </c>
      <c r="L615" s="86">
        <f t="shared" si="72"/>
        <v>129</v>
      </c>
      <c r="AA615" s="82">
        <v>43345</v>
      </c>
      <c r="AB615" s="86">
        <f>COUNTIFS(I.1!$AF$6:$AF$446,I.2!AA615)</f>
        <v>0</v>
      </c>
      <c r="AC615" s="86">
        <f t="shared" si="77"/>
        <v>53</v>
      </c>
      <c r="AD615" s="86"/>
      <c r="AE615" s="86">
        <f>COUNTIFS(I.1!$AG$6:$AG$446,I.2!AA615)</f>
        <v>0</v>
      </c>
      <c r="AF615" s="86">
        <f t="shared" si="78"/>
        <v>50</v>
      </c>
      <c r="AG615" s="86"/>
      <c r="AH615" s="86">
        <f>COUNTIFS(I.1!$AH$6:$AH$446,I.2!AA615)</f>
        <v>0</v>
      </c>
      <c r="AI615" s="86">
        <f t="shared" si="79"/>
        <v>17</v>
      </c>
      <c r="AJ615" s="86"/>
      <c r="AK615" s="86">
        <f t="shared" si="73"/>
        <v>36</v>
      </c>
      <c r="AL615" s="113">
        <v>0</v>
      </c>
    </row>
    <row r="616" spans="2:38" x14ac:dyDescent="0.25">
      <c r="B616" s="82">
        <v>43346</v>
      </c>
      <c r="C616" s="86">
        <f>COUNTIFS(I.1!$J$6:$J$446,I.2!B616)</f>
        <v>0</v>
      </c>
      <c r="D616" s="86">
        <f t="shared" si="74"/>
        <v>199</v>
      </c>
      <c r="F616" s="86">
        <f>COUNTIFS(I.1!$K$6:$K$446,I.2!B616)</f>
        <v>0</v>
      </c>
      <c r="G616" s="86">
        <f t="shared" si="75"/>
        <v>181</v>
      </c>
      <c r="I616" s="86">
        <f>COUNTIFS(I.1!$L$6:$L$446,I.2!B616)</f>
        <v>0</v>
      </c>
      <c r="J616" s="86">
        <f t="shared" si="76"/>
        <v>70</v>
      </c>
      <c r="L616" s="86">
        <f t="shared" si="72"/>
        <v>129</v>
      </c>
      <c r="AA616" s="82">
        <v>43346</v>
      </c>
      <c r="AB616" s="86">
        <f>COUNTIFS(I.1!$AF$6:$AF$446,I.2!AA616)</f>
        <v>0</v>
      </c>
      <c r="AC616" s="86">
        <f t="shared" si="77"/>
        <v>53</v>
      </c>
      <c r="AD616" s="86"/>
      <c r="AE616" s="86">
        <f>COUNTIFS(I.1!$AG$6:$AG$446,I.2!AA616)</f>
        <v>0</v>
      </c>
      <c r="AF616" s="86">
        <f t="shared" si="78"/>
        <v>50</v>
      </c>
      <c r="AG616" s="86"/>
      <c r="AH616" s="86">
        <f>COUNTIFS(I.1!$AH$6:$AH$446,I.2!AA616)</f>
        <v>0</v>
      </c>
      <c r="AI616" s="86">
        <f t="shared" si="79"/>
        <v>17</v>
      </c>
      <c r="AJ616" s="86"/>
      <c r="AK616" s="86">
        <f t="shared" si="73"/>
        <v>36</v>
      </c>
      <c r="AL616" s="113">
        <v>0</v>
      </c>
    </row>
    <row r="617" spans="2:38" x14ac:dyDescent="0.25">
      <c r="B617" s="82">
        <v>43347</v>
      </c>
      <c r="C617" s="86">
        <f>COUNTIFS(I.1!$J$6:$J$446,I.2!B617)</f>
        <v>0</v>
      </c>
      <c r="D617" s="86">
        <f t="shared" si="74"/>
        <v>199</v>
      </c>
      <c r="F617" s="86">
        <f>COUNTIFS(I.1!$K$6:$K$446,I.2!B617)</f>
        <v>0</v>
      </c>
      <c r="G617" s="86">
        <f t="shared" si="75"/>
        <v>181</v>
      </c>
      <c r="I617" s="86">
        <f>COUNTIFS(I.1!$L$6:$L$446,I.2!B617)</f>
        <v>0</v>
      </c>
      <c r="J617" s="86">
        <f t="shared" si="76"/>
        <v>70</v>
      </c>
      <c r="L617" s="86">
        <f t="shared" si="72"/>
        <v>129</v>
      </c>
      <c r="AA617" s="82">
        <v>43347</v>
      </c>
      <c r="AB617" s="86">
        <f>COUNTIFS(I.1!$AF$6:$AF$446,I.2!AA617)</f>
        <v>0</v>
      </c>
      <c r="AC617" s="86">
        <f t="shared" si="77"/>
        <v>53</v>
      </c>
      <c r="AD617" s="86"/>
      <c r="AE617" s="86">
        <f>COUNTIFS(I.1!$AG$6:$AG$446,I.2!AA617)</f>
        <v>0</v>
      </c>
      <c r="AF617" s="86">
        <f t="shared" si="78"/>
        <v>50</v>
      </c>
      <c r="AG617" s="86"/>
      <c r="AH617" s="86">
        <f>COUNTIFS(I.1!$AH$6:$AH$446,I.2!AA617)</f>
        <v>0</v>
      </c>
      <c r="AI617" s="86">
        <f t="shared" si="79"/>
        <v>17</v>
      </c>
      <c r="AJ617" s="86"/>
      <c r="AK617" s="86">
        <f t="shared" si="73"/>
        <v>36</v>
      </c>
      <c r="AL617" s="113">
        <v>0</v>
      </c>
    </row>
    <row r="618" spans="2:38" x14ac:dyDescent="0.25">
      <c r="B618" s="82">
        <v>43348</v>
      </c>
      <c r="C618" s="86">
        <f>COUNTIFS(I.1!$J$6:$J$446,I.2!B618)</f>
        <v>0</v>
      </c>
      <c r="D618" s="86">
        <f t="shared" si="74"/>
        <v>199</v>
      </c>
      <c r="F618" s="86">
        <f>COUNTIFS(I.1!$K$6:$K$446,I.2!B618)</f>
        <v>0</v>
      </c>
      <c r="G618" s="86">
        <f t="shared" si="75"/>
        <v>181</v>
      </c>
      <c r="I618" s="86">
        <f>COUNTIFS(I.1!$L$6:$L$446,I.2!B618)</f>
        <v>0</v>
      </c>
      <c r="J618" s="86">
        <f t="shared" si="76"/>
        <v>70</v>
      </c>
      <c r="L618" s="86">
        <f t="shared" si="72"/>
        <v>129</v>
      </c>
      <c r="AA618" s="82">
        <v>43348</v>
      </c>
      <c r="AB618" s="86">
        <f>COUNTIFS(I.1!$AF$6:$AF$446,I.2!AA618)</f>
        <v>0</v>
      </c>
      <c r="AC618" s="86">
        <f t="shared" si="77"/>
        <v>53</v>
      </c>
      <c r="AD618" s="86"/>
      <c r="AE618" s="86">
        <f>COUNTIFS(I.1!$AG$6:$AG$446,I.2!AA618)</f>
        <v>0</v>
      </c>
      <c r="AF618" s="86">
        <f t="shared" si="78"/>
        <v>50</v>
      </c>
      <c r="AG618" s="86"/>
      <c r="AH618" s="86">
        <f>COUNTIFS(I.1!$AH$6:$AH$446,I.2!AA618)</f>
        <v>0</v>
      </c>
      <c r="AI618" s="86">
        <f t="shared" si="79"/>
        <v>17</v>
      </c>
      <c r="AJ618" s="86"/>
      <c r="AK618" s="86">
        <f t="shared" si="73"/>
        <v>36</v>
      </c>
      <c r="AL618" s="113">
        <v>0</v>
      </c>
    </row>
    <row r="619" spans="2:38" x14ac:dyDescent="0.25">
      <c r="B619" s="82">
        <v>43349</v>
      </c>
      <c r="C619" s="86">
        <f>COUNTIFS(I.1!$J$6:$J$446,I.2!B619)</f>
        <v>0</v>
      </c>
      <c r="D619" s="86">
        <f t="shared" si="74"/>
        <v>199</v>
      </c>
      <c r="F619" s="86">
        <f>COUNTIFS(I.1!$K$6:$K$446,I.2!B619)</f>
        <v>0</v>
      </c>
      <c r="G619" s="86">
        <f t="shared" si="75"/>
        <v>181</v>
      </c>
      <c r="I619" s="86">
        <f>COUNTIFS(I.1!$L$6:$L$446,I.2!B619)</f>
        <v>0</v>
      </c>
      <c r="J619" s="86">
        <f t="shared" si="76"/>
        <v>70</v>
      </c>
      <c r="L619" s="86">
        <f t="shared" si="72"/>
        <v>129</v>
      </c>
      <c r="AA619" s="82">
        <v>43349</v>
      </c>
      <c r="AB619" s="86">
        <f>COUNTIFS(I.1!$AF$6:$AF$446,I.2!AA619)</f>
        <v>0</v>
      </c>
      <c r="AC619" s="86">
        <f t="shared" si="77"/>
        <v>53</v>
      </c>
      <c r="AD619" s="86"/>
      <c r="AE619" s="86">
        <f>COUNTIFS(I.1!$AG$6:$AG$446,I.2!AA619)</f>
        <v>0</v>
      </c>
      <c r="AF619" s="86">
        <f t="shared" si="78"/>
        <v>50</v>
      </c>
      <c r="AG619" s="86"/>
      <c r="AH619" s="86">
        <f>COUNTIFS(I.1!$AH$6:$AH$446,I.2!AA619)</f>
        <v>0</v>
      </c>
      <c r="AI619" s="86">
        <f t="shared" si="79"/>
        <v>17</v>
      </c>
      <c r="AJ619" s="86"/>
      <c r="AK619" s="86">
        <f t="shared" si="73"/>
        <v>36</v>
      </c>
      <c r="AL619" s="113">
        <v>0</v>
      </c>
    </row>
    <row r="620" spans="2:38" x14ac:dyDescent="0.25">
      <c r="B620" s="82">
        <v>43350</v>
      </c>
      <c r="C620" s="86">
        <f>COUNTIFS(I.1!$J$6:$J$446,I.2!B620)</f>
        <v>0</v>
      </c>
      <c r="D620" s="86">
        <f t="shared" si="74"/>
        <v>199</v>
      </c>
      <c r="F620" s="86">
        <f>COUNTIFS(I.1!$K$6:$K$446,I.2!B620)</f>
        <v>0</v>
      </c>
      <c r="G620" s="86">
        <f t="shared" si="75"/>
        <v>181</v>
      </c>
      <c r="I620" s="86">
        <f>COUNTIFS(I.1!$L$6:$L$446,I.2!B620)</f>
        <v>0</v>
      </c>
      <c r="J620" s="86">
        <f t="shared" si="76"/>
        <v>70</v>
      </c>
      <c r="L620" s="86">
        <f t="shared" si="72"/>
        <v>129</v>
      </c>
      <c r="AA620" s="82">
        <v>43350</v>
      </c>
      <c r="AB620" s="86">
        <f>COUNTIFS(I.1!$AF$6:$AF$446,I.2!AA620)</f>
        <v>0</v>
      </c>
      <c r="AC620" s="86">
        <f t="shared" si="77"/>
        <v>53</v>
      </c>
      <c r="AD620" s="86"/>
      <c r="AE620" s="86">
        <f>COUNTIFS(I.1!$AG$6:$AG$446,I.2!AA620)</f>
        <v>0</v>
      </c>
      <c r="AF620" s="86">
        <f t="shared" si="78"/>
        <v>50</v>
      </c>
      <c r="AG620" s="86"/>
      <c r="AH620" s="86">
        <f>COUNTIFS(I.1!$AH$6:$AH$446,I.2!AA620)</f>
        <v>0</v>
      </c>
      <c r="AI620" s="86">
        <f t="shared" si="79"/>
        <v>17</v>
      </c>
      <c r="AJ620" s="86"/>
      <c r="AK620" s="86">
        <f t="shared" si="73"/>
        <v>36</v>
      </c>
      <c r="AL620" s="113">
        <v>0</v>
      </c>
    </row>
    <row r="621" spans="2:38" x14ac:dyDescent="0.25">
      <c r="B621" s="82">
        <v>43351</v>
      </c>
      <c r="C621" s="86">
        <f>COUNTIFS(I.1!$J$6:$J$446,I.2!B621)</f>
        <v>0</v>
      </c>
      <c r="D621" s="86">
        <f t="shared" si="74"/>
        <v>199</v>
      </c>
      <c r="F621" s="86">
        <f>COUNTIFS(I.1!$K$6:$K$446,I.2!B621)</f>
        <v>0</v>
      </c>
      <c r="G621" s="86">
        <f t="shared" si="75"/>
        <v>181</v>
      </c>
      <c r="I621" s="86">
        <f>COUNTIFS(I.1!$L$6:$L$446,I.2!B621)</f>
        <v>0</v>
      </c>
      <c r="J621" s="86">
        <f t="shared" si="76"/>
        <v>70</v>
      </c>
      <c r="L621" s="86">
        <f t="shared" si="72"/>
        <v>129</v>
      </c>
      <c r="AA621" s="82">
        <v>43351</v>
      </c>
      <c r="AB621" s="86">
        <f>COUNTIFS(I.1!$AF$6:$AF$446,I.2!AA621)</f>
        <v>0</v>
      </c>
      <c r="AC621" s="86">
        <f t="shared" si="77"/>
        <v>53</v>
      </c>
      <c r="AD621" s="86"/>
      <c r="AE621" s="86">
        <f>COUNTIFS(I.1!$AG$6:$AG$446,I.2!AA621)</f>
        <v>0</v>
      </c>
      <c r="AF621" s="86">
        <f t="shared" si="78"/>
        <v>50</v>
      </c>
      <c r="AG621" s="86"/>
      <c r="AH621" s="86">
        <f>COUNTIFS(I.1!$AH$6:$AH$446,I.2!AA621)</f>
        <v>0</v>
      </c>
      <c r="AI621" s="86">
        <f t="shared" si="79"/>
        <v>17</v>
      </c>
      <c r="AJ621" s="86"/>
      <c r="AK621" s="86">
        <f t="shared" si="73"/>
        <v>36</v>
      </c>
      <c r="AL621" s="113">
        <v>0</v>
      </c>
    </row>
    <row r="622" spans="2:38" x14ac:dyDescent="0.25">
      <c r="B622" s="82">
        <v>43352</v>
      </c>
      <c r="C622" s="86">
        <f>COUNTIFS(I.1!$J$6:$J$446,I.2!B622)</f>
        <v>0</v>
      </c>
      <c r="D622" s="86">
        <f t="shared" si="74"/>
        <v>199</v>
      </c>
      <c r="F622" s="86">
        <f>COUNTIFS(I.1!$K$6:$K$446,I.2!B622)</f>
        <v>0</v>
      </c>
      <c r="G622" s="86">
        <f t="shared" si="75"/>
        <v>181</v>
      </c>
      <c r="I622" s="86">
        <f>COUNTIFS(I.1!$L$6:$L$446,I.2!B622)</f>
        <v>0</v>
      </c>
      <c r="J622" s="86">
        <f t="shared" si="76"/>
        <v>70</v>
      </c>
      <c r="L622" s="86">
        <f t="shared" si="72"/>
        <v>129</v>
      </c>
      <c r="AA622" s="82">
        <v>43352</v>
      </c>
      <c r="AB622" s="86">
        <f>COUNTIFS(I.1!$AF$6:$AF$446,I.2!AA622)</f>
        <v>0</v>
      </c>
      <c r="AC622" s="86">
        <f t="shared" si="77"/>
        <v>53</v>
      </c>
      <c r="AD622" s="86"/>
      <c r="AE622" s="86">
        <f>COUNTIFS(I.1!$AG$6:$AG$446,I.2!AA622)</f>
        <v>0</v>
      </c>
      <c r="AF622" s="86">
        <f t="shared" si="78"/>
        <v>50</v>
      </c>
      <c r="AG622" s="86"/>
      <c r="AH622" s="86">
        <f>COUNTIFS(I.1!$AH$6:$AH$446,I.2!AA622)</f>
        <v>0</v>
      </c>
      <c r="AI622" s="86">
        <f t="shared" si="79"/>
        <v>17</v>
      </c>
      <c r="AJ622" s="86"/>
      <c r="AK622" s="86">
        <f t="shared" si="73"/>
        <v>36</v>
      </c>
      <c r="AL622" s="113">
        <v>0</v>
      </c>
    </row>
    <row r="623" spans="2:38" x14ac:dyDescent="0.25">
      <c r="B623" s="82">
        <v>43353</v>
      </c>
      <c r="C623" s="86">
        <f>COUNTIFS(I.1!$J$6:$J$446,I.2!B623)</f>
        <v>0</v>
      </c>
      <c r="D623" s="86">
        <f t="shared" si="74"/>
        <v>199</v>
      </c>
      <c r="F623" s="86">
        <f>COUNTIFS(I.1!$K$6:$K$446,I.2!B623)</f>
        <v>0</v>
      </c>
      <c r="G623" s="86">
        <f t="shared" si="75"/>
        <v>181</v>
      </c>
      <c r="I623" s="86">
        <f>COUNTIFS(I.1!$L$6:$L$446,I.2!B623)</f>
        <v>0</v>
      </c>
      <c r="J623" s="86">
        <f t="shared" si="76"/>
        <v>70</v>
      </c>
      <c r="L623" s="86">
        <f t="shared" si="72"/>
        <v>129</v>
      </c>
      <c r="AA623" s="82">
        <v>43353</v>
      </c>
      <c r="AB623" s="86">
        <f>COUNTIFS(I.1!$AF$6:$AF$446,I.2!AA623)</f>
        <v>0</v>
      </c>
      <c r="AC623" s="86">
        <f t="shared" si="77"/>
        <v>53</v>
      </c>
      <c r="AD623" s="86"/>
      <c r="AE623" s="86">
        <f>COUNTIFS(I.1!$AG$6:$AG$446,I.2!AA623)</f>
        <v>0</v>
      </c>
      <c r="AF623" s="86">
        <f t="shared" si="78"/>
        <v>50</v>
      </c>
      <c r="AG623" s="86"/>
      <c r="AH623" s="86">
        <f>COUNTIFS(I.1!$AH$6:$AH$446,I.2!AA623)</f>
        <v>0</v>
      </c>
      <c r="AI623" s="86">
        <f t="shared" si="79"/>
        <v>17</v>
      </c>
      <c r="AJ623" s="86"/>
      <c r="AK623" s="86">
        <f t="shared" si="73"/>
        <v>36</v>
      </c>
      <c r="AL623" s="113">
        <v>0</v>
      </c>
    </row>
    <row r="624" spans="2:38" x14ac:dyDescent="0.25">
      <c r="B624" s="82">
        <v>43354</v>
      </c>
      <c r="C624" s="86">
        <f>COUNTIFS(I.1!$J$6:$J$446,I.2!B624)</f>
        <v>0</v>
      </c>
      <c r="D624" s="86">
        <f t="shared" si="74"/>
        <v>199</v>
      </c>
      <c r="F624" s="86">
        <f>COUNTIFS(I.1!$K$6:$K$446,I.2!B624)</f>
        <v>0</v>
      </c>
      <c r="G624" s="86">
        <f t="shared" si="75"/>
        <v>181</v>
      </c>
      <c r="I624" s="86">
        <f>COUNTIFS(I.1!$L$6:$L$446,I.2!B624)</f>
        <v>0</v>
      </c>
      <c r="J624" s="86">
        <f t="shared" si="76"/>
        <v>70</v>
      </c>
      <c r="L624" s="86">
        <f t="shared" si="72"/>
        <v>129</v>
      </c>
      <c r="AA624" s="82">
        <v>43354</v>
      </c>
      <c r="AB624" s="86">
        <f>COUNTIFS(I.1!$AF$6:$AF$446,I.2!AA624)</f>
        <v>0</v>
      </c>
      <c r="AC624" s="86">
        <f t="shared" si="77"/>
        <v>53</v>
      </c>
      <c r="AD624" s="86"/>
      <c r="AE624" s="86">
        <f>COUNTIFS(I.1!$AG$6:$AG$446,I.2!AA624)</f>
        <v>0</v>
      </c>
      <c r="AF624" s="86">
        <f t="shared" si="78"/>
        <v>50</v>
      </c>
      <c r="AG624" s="86"/>
      <c r="AH624" s="86">
        <f>COUNTIFS(I.1!$AH$6:$AH$446,I.2!AA624)</f>
        <v>0</v>
      </c>
      <c r="AI624" s="86">
        <f t="shared" si="79"/>
        <v>17</v>
      </c>
      <c r="AJ624" s="86"/>
      <c r="AK624" s="86">
        <f t="shared" si="73"/>
        <v>36</v>
      </c>
      <c r="AL624" s="113">
        <v>0</v>
      </c>
    </row>
    <row r="625" spans="2:38" x14ac:dyDescent="0.25">
      <c r="B625" s="82">
        <v>43355</v>
      </c>
      <c r="C625" s="86">
        <f>COUNTIFS(I.1!$J$6:$J$446,I.2!B625)</f>
        <v>0</v>
      </c>
      <c r="D625" s="86">
        <f t="shared" si="74"/>
        <v>199</v>
      </c>
      <c r="F625" s="86">
        <f>COUNTIFS(I.1!$K$6:$K$446,I.2!B625)</f>
        <v>0</v>
      </c>
      <c r="G625" s="86">
        <f t="shared" si="75"/>
        <v>181</v>
      </c>
      <c r="I625" s="86">
        <f>COUNTIFS(I.1!$L$6:$L$446,I.2!B625)</f>
        <v>0</v>
      </c>
      <c r="J625" s="86">
        <f t="shared" si="76"/>
        <v>70</v>
      </c>
      <c r="L625" s="86">
        <f t="shared" si="72"/>
        <v>129</v>
      </c>
      <c r="AA625" s="82">
        <v>43355</v>
      </c>
      <c r="AB625" s="86">
        <f>COUNTIFS(I.1!$AF$6:$AF$446,I.2!AA625)</f>
        <v>0</v>
      </c>
      <c r="AC625" s="86">
        <f t="shared" si="77"/>
        <v>53</v>
      </c>
      <c r="AD625" s="86"/>
      <c r="AE625" s="86">
        <f>COUNTIFS(I.1!$AG$6:$AG$446,I.2!AA625)</f>
        <v>0</v>
      </c>
      <c r="AF625" s="86">
        <f t="shared" si="78"/>
        <v>50</v>
      </c>
      <c r="AG625" s="86"/>
      <c r="AH625" s="86">
        <f>COUNTIFS(I.1!$AH$6:$AH$446,I.2!AA625)</f>
        <v>0</v>
      </c>
      <c r="AI625" s="86">
        <f t="shared" si="79"/>
        <v>17</v>
      </c>
      <c r="AJ625" s="86"/>
      <c r="AK625" s="86">
        <f t="shared" si="73"/>
        <v>36</v>
      </c>
      <c r="AL625" s="113">
        <v>0</v>
      </c>
    </row>
    <row r="626" spans="2:38" x14ac:dyDescent="0.25">
      <c r="B626" s="82">
        <v>43356</v>
      </c>
      <c r="C626" s="86">
        <f>COUNTIFS(I.1!$J$6:$J$446,I.2!B626)</f>
        <v>0</v>
      </c>
      <c r="D626" s="86">
        <f t="shared" si="74"/>
        <v>199</v>
      </c>
      <c r="F626" s="86">
        <f>COUNTIFS(I.1!$K$6:$K$446,I.2!B626)</f>
        <v>1</v>
      </c>
      <c r="G626" s="86">
        <f t="shared" si="75"/>
        <v>182</v>
      </c>
      <c r="I626" s="86">
        <f>COUNTIFS(I.1!$L$6:$L$446,I.2!B626)</f>
        <v>0</v>
      </c>
      <c r="J626" s="86">
        <f t="shared" si="76"/>
        <v>70</v>
      </c>
      <c r="L626" s="86">
        <f t="shared" si="72"/>
        <v>129</v>
      </c>
      <c r="AA626" s="82">
        <v>43356</v>
      </c>
      <c r="AB626" s="86">
        <f>COUNTIFS(I.1!$AF$6:$AF$446,I.2!AA626)</f>
        <v>0</v>
      </c>
      <c r="AC626" s="86">
        <f t="shared" si="77"/>
        <v>53</v>
      </c>
      <c r="AD626" s="86"/>
      <c r="AE626" s="86">
        <f>COUNTIFS(I.1!$AG$6:$AG$446,I.2!AA626)</f>
        <v>0</v>
      </c>
      <c r="AF626" s="86">
        <f t="shared" si="78"/>
        <v>50</v>
      </c>
      <c r="AG626" s="86"/>
      <c r="AH626" s="86">
        <f>COUNTIFS(I.1!$AH$6:$AH$446,I.2!AA626)</f>
        <v>0</v>
      </c>
      <c r="AI626" s="86">
        <f t="shared" si="79"/>
        <v>17</v>
      </c>
      <c r="AJ626" s="86"/>
      <c r="AK626" s="86">
        <f t="shared" si="73"/>
        <v>36</v>
      </c>
      <c r="AL626" s="113">
        <v>0</v>
      </c>
    </row>
    <row r="627" spans="2:38" x14ac:dyDescent="0.25">
      <c r="B627" s="82">
        <v>43357</v>
      </c>
      <c r="C627" s="86">
        <f>COUNTIFS(I.1!$J$6:$J$446,I.2!B627)</f>
        <v>0</v>
      </c>
      <c r="D627" s="86">
        <f t="shared" si="74"/>
        <v>199</v>
      </c>
      <c r="F627" s="86">
        <f>COUNTIFS(I.1!$K$6:$K$446,I.2!B627)</f>
        <v>0</v>
      </c>
      <c r="G627" s="86">
        <f t="shared" si="75"/>
        <v>182</v>
      </c>
      <c r="I627" s="86">
        <f>COUNTIFS(I.1!$L$6:$L$446,I.2!B627)</f>
        <v>0</v>
      </c>
      <c r="J627" s="86">
        <f t="shared" si="76"/>
        <v>70</v>
      </c>
      <c r="L627" s="86">
        <f t="shared" si="72"/>
        <v>129</v>
      </c>
      <c r="AA627" s="82">
        <v>43357</v>
      </c>
      <c r="AB627" s="86">
        <f>COUNTIFS(I.1!$AF$6:$AF$446,I.2!AA627)</f>
        <v>0</v>
      </c>
      <c r="AC627" s="86">
        <f t="shared" si="77"/>
        <v>53</v>
      </c>
      <c r="AD627" s="86"/>
      <c r="AE627" s="86">
        <f>COUNTIFS(I.1!$AG$6:$AG$446,I.2!AA627)</f>
        <v>0</v>
      </c>
      <c r="AF627" s="86">
        <f t="shared" si="78"/>
        <v>50</v>
      </c>
      <c r="AG627" s="86"/>
      <c r="AH627" s="86">
        <f>COUNTIFS(I.1!$AH$6:$AH$446,I.2!AA627)</f>
        <v>0</v>
      </c>
      <c r="AI627" s="86">
        <f t="shared" si="79"/>
        <v>17</v>
      </c>
      <c r="AJ627" s="86"/>
      <c r="AK627" s="86">
        <f t="shared" si="73"/>
        <v>36</v>
      </c>
      <c r="AL627" s="113">
        <v>0</v>
      </c>
    </row>
    <row r="628" spans="2:38" x14ac:dyDescent="0.25">
      <c r="B628" s="82">
        <v>43358</v>
      </c>
      <c r="C628" s="86">
        <f>COUNTIFS(I.1!$J$6:$J$446,I.2!B628)</f>
        <v>0</v>
      </c>
      <c r="D628" s="86">
        <f t="shared" si="74"/>
        <v>199</v>
      </c>
      <c r="F628" s="86">
        <f>COUNTIFS(I.1!$K$6:$K$446,I.2!B628)</f>
        <v>0</v>
      </c>
      <c r="G628" s="86">
        <f t="shared" si="75"/>
        <v>182</v>
      </c>
      <c r="I628" s="86">
        <f>COUNTIFS(I.1!$L$6:$L$446,I.2!B628)</f>
        <v>0</v>
      </c>
      <c r="J628" s="86">
        <f t="shared" si="76"/>
        <v>70</v>
      </c>
      <c r="L628" s="86">
        <f t="shared" si="72"/>
        <v>129</v>
      </c>
      <c r="AA628" s="82">
        <v>43358</v>
      </c>
      <c r="AB628" s="86">
        <f>COUNTIFS(I.1!$AF$6:$AF$446,I.2!AA628)</f>
        <v>0</v>
      </c>
      <c r="AC628" s="86">
        <f t="shared" si="77"/>
        <v>53</v>
      </c>
      <c r="AD628" s="86"/>
      <c r="AE628" s="86">
        <f>COUNTIFS(I.1!$AG$6:$AG$446,I.2!AA628)</f>
        <v>0</v>
      </c>
      <c r="AF628" s="86">
        <f t="shared" si="78"/>
        <v>50</v>
      </c>
      <c r="AG628" s="86"/>
      <c r="AH628" s="86">
        <f>COUNTIFS(I.1!$AH$6:$AH$446,I.2!AA628)</f>
        <v>0</v>
      </c>
      <c r="AI628" s="86">
        <f t="shared" si="79"/>
        <v>17</v>
      </c>
      <c r="AJ628" s="86"/>
      <c r="AK628" s="86">
        <f t="shared" si="73"/>
        <v>36</v>
      </c>
      <c r="AL628" s="113">
        <v>0</v>
      </c>
    </row>
    <row r="629" spans="2:38" x14ac:dyDescent="0.25">
      <c r="B629" s="82">
        <v>43359</v>
      </c>
      <c r="C629" s="86">
        <f>COUNTIFS(I.1!$J$6:$J$446,I.2!B629)</f>
        <v>0</v>
      </c>
      <c r="D629" s="86">
        <f t="shared" si="74"/>
        <v>199</v>
      </c>
      <c r="F629" s="86">
        <f>COUNTIFS(I.1!$K$6:$K$446,I.2!B629)</f>
        <v>0</v>
      </c>
      <c r="G629" s="86">
        <f t="shared" si="75"/>
        <v>182</v>
      </c>
      <c r="I629" s="86">
        <f>COUNTIFS(I.1!$L$6:$L$446,I.2!B629)</f>
        <v>0</v>
      </c>
      <c r="J629" s="86">
        <f t="shared" si="76"/>
        <v>70</v>
      </c>
      <c r="L629" s="86">
        <f t="shared" si="72"/>
        <v>129</v>
      </c>
      <c r="AA629" s="82">
        <v>43359</v>
      </c>
      <c r="AB629" s="86">
        <f>COUNTIFS(I.1!$AF$6:$AF$446,I.2!AA629)</f>
        <v>0</v>
      </c>
      <c r="AC629" s="86">
        <f t="shared" si="77"/>
        <v>53</v>
      </c>
      <c r="AD629" s="86"/>
      <c r="AE629" s="86">
        <f>COUNTIFS(I.1!$AG$6:$AG$446,I.2!AA629)</f>
        <v>0</v>
      </c>
      <c r="AF629" s="86">
        <f t="shared" si="78"/>
        <v>50</v>
      </c>
      <c r="AG629" s="86"/>
      <c r="AH629" s="86">
        <f>COUNTIFS(I.1!$AH$6:$AH$446,I.2!AA629)</f>
        <v>0</v>
      </c>
      <c r="AI629" s="86">
        <f t="shared" si="79"/>
        <v>17</v>
      </c>
      <c r="AJ629" s="86"/>
      <c r="AK629" s="86">
        <f t="shared" si="73"/>
        <v>36</v>
      </c>
      <c r="AL629" s="113">
        <v>0</v>
      </c>
    </row>
    <row r="630" spans="2:38" x14ac:dyDescent="0.25">
      <c r="B630" s="82">
        <v>43360</v>
      </c>
      <c r="C630" s="86">
        <f>COUNTIFS(I.1!$J$6:$J$446,I.2!B630)</f>
        <v>0</v>
      </c>
      <c r="D630" s="86">
        <f t="shared" si="74"/>
        <v>199</v>
      </c>
      <c r="F630" s="86">
        <f>COUNTIFS(I.1!$K$6:$K$446,I.2!B630)</f>
        <v>0</v>
      </c>
      <c r="G630" s="86">
        <f t="shared" si="75"/>
        <v>182</v>
      </c>
      <c r="I630" s="86">
        <f>COUNTIFS(I.1!$L$6:$L$446,I.2!B630)</f>
        <v>0</v>
      </c>
      <c r="J630" s="86">
        <f t="shared" si="76"/>
        <v>70</v>
      </c>
      <c r="L630" s="86">
        <f t="shared" si="72"/>
        <v>129</v>
      </c>
      <c r="AA630" s="82">
        <v>43360</v>
      </c>
      <c r="AB630" s="86">
        <f>COUNTIFS(I.1!$AF$6:$AF$446,I.2!AA630)</f>
        <v>0</v>
      </c>
      <c r="AC630" s="86">
        <f t="shared" si="77"/>
        <v>53</v>
      </c>
      <c r="AD630" s="86"/>
      <c r="AE630" s="86">
        <f>COUNTIFS(I.1!$AG$6:$AG$446,I.2!AA630)</f>
        <v>0</v>
      </c>
      <c r="AF630" s="86">
        <f t="shared" si="78"/>
        <v>50</v>
      </c>
      <c r="AG630" s="86"/>
      <c r="AH630" s="86">
        <f>COUNTIFS(I.1!$AH$6:$AH$446,I.2!AA630)</f>
        <v>0</v>
      </c>
      <c r="AI630" s="86">
        <f t="shared" si="79"/>
        <v>17</v>
      </c>
      <c r="AJ630" s="86"/>
      <c r="AK630" s="86">
        <f t="shared" si="73"/>
        <v>36</v>
      </c>
      <c r="AL630" s="113">
        <v>0</v>
      </c>
    </row>
    <row r="631" spans="2:38" x14ac:dyDescent="0.25">
      <c r="B631" s="82">
        <v>43361</v>
      </c>
      <c r="C631" s="86">
        <f>COUNTIFS(I.1!$J$6:$J$446,I.2!B631)</f>
        <v>0</v>
      </c>
      <c r="D631" s="86">
        <f t="shared" si="74"/>
        <v>199</v>
      </c>
      <c r="F631" s="86">
        <f>COUNTIFS(I.1!$K$6:$K$446,I.2!B631)</f>
        <v>0</v>
      </c>
      <c r="G631" s="86">
        <f t="shared" si="75"/>
        <v>182</v>
      </c>
      <c r="I631" s="86">
        <f>COUNTIFS(I.1!$L$6:$L$446,I.2!B631)</f>
        <v>0</v>
      </c>
      <c r="J631" s="86">
        <f t="shared" si="76"/>
        <v>70</v>
      </c>
      <c r="L631" s="86">
        <f t="shared" si="72"/>
        <v>129</v>
      </c>
      <c r="AA631" s="82">
        <v>43361</v>
      </c>
      <c r="AB631" s="86">
        <f>COUNTIFS(I.1!$AF$6:$AF$446,I.2!AA631)</f>
        <v>0</v>
      </c>
      <c r="AC631" s="86">
        <f t="shared" si="77"/>
        <v>53</v>
      </c>
      <c r="AD631" s="86"/>
      <c r="AE631" s="86">
        <f>COUNTIFS(I.1!$AG$6:$AG$446,I.2!AA631)</f>
        <v>0</v>
      </c>
      <c r="AF631" s="86">
        <f t="shared" si="78"/>
        <v>50</v>
      </c>
      <c r="AG631" s="86"/>
      <c r="AH631" s="86">
        <f>COUNTIFS(I.1!$AH$6:$AH$446,I.2!AA631)</f>
        <v>0</v>
      </c>
      <c r="AI631" s="86">
        <f t="shared" si="79"/>
        <v>17</v>
      </c>
      <c r="AJ631" s="86"/>
      <c r="AK631" s="86">
        <f t="shared" si="73"/>
        <v>36</v>
      </c>
      <c r="AL631" s="113">
        <v>0</v>
      </c>
    </row>
    <row r="632" spans="2:38" x14ac:dyDescent="0.25">
      <c r="B632" s="82">
        <v>43362</v>
      </c>
      <c r="C632" s="86">
        <f>COUNTIFS(I.1!$J$6:$J$446,I.2!B632)</f>
        <v>0</v>
      </c>
      <c r="D632" s="86">
        <f t="shared" si="74"/>
        <v>199</v>
      </c>
      <c r="F632" s="86">
        <f>COUNTIFS(I.1!$K$6:$K$446,I.2!B632)</f>
        <v>0</v>
      </c>
      <c r="G632" s="86">
        <f t="shared" si="75"/>
        <v>182</v>
      </c>
      <c r="I632" s="86">
        <f>COUNTIFS(I.1!$L$6:$L$446,I.2!B632)</f>
        <v>0</v>
      </c>
      <c r="J632" s="86">
        <f t="shared" si="76"/>
        <v>70</v>
      </c>
      <c r="L632" s="86">
        <f t="shared" si="72"/>
        <v>129</v>
      </c>
      <c r="AA632" s="82">
        <v>43362</v>
      </c>
      <c r="AB632" s="86">
        <f>COUNTIFS(I.1!$AF$6:$AF$446,I.2!AA632)</f>
        <v>0</v>
      </c>
      <c r="AC632" s="86">
        <f t="shared" si="77"/>
        <v>53</v>
      </c>
      <c r="AD632" s="86"/>
      <c r="AE632" s="86">
        <f>COUNTIFS(I.1!$AG$6:$AG$446,I.2!AA632)</f>
        <v>0</v>
      </c>
      <c r="AF632" s="86">
        <f t="shared" si="78"/>
        <v>50</v>
      </c>
      <c r="AG632" s="86"/>
      <c r="AH632" s="86">
        <f>COUNTIFS(I.1!$AH$6:$AH$446,I.2!AA632)</f>
        <v>0</v>
      </c>
      <c r="AI632" s="86">
        <f t="shared" si="79"/>
        <v>17</v>
      </c>
      <c r="AJ632" s="86"/>
      <c r="AK632" s="86">
        <f t="shared" si="73"/>
        <v>36</v>
      </c>
      <c r="AL632" s="113">
        <v>0</v>
      </c>
    </row>
    <row r="633" spans="2:38" x14ac:dyDescent="0.25">
      <c r="B633" s="82">
        <v>43363</v>
      </c>
      <c r="C633" s="86">
        <f>COUNTIFS(I.1!$J$6:$J$446,I.2!B633)</f>
        <v>0</v>
      </c>
      <c r="D633" s="86">
        <f t="shared" si="74"/>
        <v>199</v>
      </c>
      <c r="F633" s="86">
        <f>COUNTIFS(I.1!$K$6:$K$446,I.2!B633)</f>
        <v>0</v>
      </c>
      <c r="G633" s="86">
        <f t="shared" si="75"/>
        <v>182</v>
      </c>
      <c r="I633" s="86">
        <f>COUNTIFS(I.1!$L$6:$L$446,I.2!B633)</f>
        <v>0</v>
      </c>
      <c r="J633" s="86">
        <f t="shared" si="76"/>
        <v>70</v>
      </c>
      <c r="L633" s="86">
        <f t="shared" si="72"/>
        <v>129</v>
      </c>
      <c r="AA633" s="82">
        <v>43363</v>
      </c>
      <c r="AB633" s="86">
        <f>COUNTIFS(I.1!$AF$6:$AF$446,I.2!AA633)</f>
        <v>0</v>
      </c>
      <c r="AC633" s="86">
        <f t="shared" si="77"/>
        <v>53</v>
      </c>
      <c r="AD633" s="86"/>
      <c r="AE633" s="86">
        <f>COUNTIFS(I.1!$AG$6:$AG$446,I.2!AA633)</f>
        <v>0</v>
      </c>
      <c r="AF633" s="86">
        <f t="shared" si="78"/>
        <v>50</v>
      </c>
      <c r="AG633" s="86"/>
      <c r="AH633" s="86">
        <f>COUNTIFS(I.1!$AH$6:$AH$446,I.2!AA633)</f>
        <v>0</v>
      </c>
      <c r="AI633" s="86">
        <f t="shared" si="79"/>
        <v>17</v>
      </c>
      <c r="AJ633" s="86"/>
      <c r="AK633" s="86">
        <f t="shared" si="73"/>
        <v>36</v>
      </c>
      <c r="AL633" s="113">
        <v>0</v>
      </c>
    </row>
    <row r="634" spans="2:38" x14ac:dyDescent="0.25">
      <c r="B634" s="82">
        <v>43364</v>
      </c>
      <c r="C634" s="86">
        <f>COUNTIFS(I.1!$J$6:$J$446,I.2!B634)</f>
        <v>0</v>
      </c>
      <c r="D634" s="86">
        <f t="shared" si="74"/>
        <v>199</v>
      </c>
      <c r="F634" s="86">
        <f>COUNTIFS(I.1!$K$6:$K$446,I.2!B634)</f>
        <v>0</v>
      </c>
      <c r="G634" s="86">
        <f t="shared" si="75"/>
        <v>182</v>
      </c>
      <c r="I634" s="86">
        <f>COUNTIFS(I.1!$L$6:$L$446,I.2!B634)</f>
        <v>0</v>
      </c>
      <c r="J634" s="86">
        <f t="shared" si="76"/>
        <v>70</v>
      </c>
      <c r="L634" s="86">
        <f t="shared" si="72"/>
        <v>129</v>
      </c>
      <c r="AA634" s="82">
        <v>43364</v>
      </c>
      <c r="AB634" s="86">
        <f>COUNTIFS(I.1!$AF$6:$AF$446,I.2!AA634)</f>
        <v>0</v>
      </c>
      <c r="AC634" s="86">
        <f t="shared" si="77"/>
        <v>53</v>
      </c>
      <c r="AD634" s="86"/>
      <c r="AE634" s="86">
        <f>COUNTIFS(I.1!$AG$6:$AG$446,I.2!AA634)</f>
        <v>0</v>
      </c>
      <c r="AF634" s="86">
        <f t="shared" si="78"/>
        <v>50</v>
      </c>
      <c r="AG634" s="86"/>
      <c r="AH634" s="86">
        <f>COUNTIFS(I.1!$AH$6:$AH$446,I.2!AA634)</f>
        <v>0</v>
      </c>
      <c r="AI634" s="86">
        <f t="shared" si="79"/>
        <v>17</v>
      </c>
      <c r="AJ634" s="86"/>
      <c r="AK634" s="86">
        <f t="shared" si="73"/>
        <v>36</v>
      </c>
      <c r="AL634" s="113">
        <v>0</v>
      </c>
    </row>
    <row r="635" spans="2:38" x14ac:dyDescent="0.25">
      <c r="B635" s="82">
        <v>43365</v>
      </c>
      <c r="C635" s="86">
        <f>COUNTIFS(I.1!$J$6:$J$446,I.2!B635)</f>
        <v>0</v>
      </c>
      <c r="D635" s="86">
        <f t="shared" si="74"/>
        <v>199</v>
      </c>
      <c r="F635" s="86">
        <f>COUNTIFS(I.1!$K$6:$K$446,I.2!B635)</f>
        <v>0</v>
      </c>
      <c r="G635" s="86">
        <f t="shared" si="75"/>
        <v>182</v>
      </c>
      <c r="I635" s="86">
        <f>COUNTIFS(I.1!$L$6:$L$446,I.2!B635)</f>
        <v>0</v>
      </c>
      <c r="J635" s="86">
        <f t="shared" si="76"/>
        <v>70</v>
      </c>
      <c r="L635" s="86">
        <f t="shared" si="72"/>
        <v>129</v>
      </c>
      <c r="AA635" s="82">
        <v>43365</v>
      </c>
      <c r="AB635" s="86">
        <f>COUNTIFS(I.1!$AF$6:$AF$446,I.2!AA635)</f>
        <v>0</v>
      </c>
      <c r="AC635" s="86">
        <f t="shared" si="77"/>
        <v>53</v>
      </c>
      <c r="AD635" s="86"/>
      <c r="AE635" s="86">
        <f>COUNTIFS(I.1!$AG$6:$AG$446,I.2!AA635)</f>
        <v>0</v>
      </c>
      <c r="AF635" s="86">
        <f t="shared" si="78"/>
        <v>50</v>
      </c>
      <c r="AG635" s="86"/>
      <c r="AH635" s="86">
        <f>COUNTIFS(I.1!$AH$6:$AH$446,I.2!AA635)</f>
        <v>0</v>
      </c>
      <c r="AI635" s="86">
        <f t="shared" si="79"/>
        <v>17</v>
      </c>
      <c r="AJ635" s="86"/>
      <c r="AK635" s="86">
        <f t="shared" si="73"/>
        <v>36</v>
      </c>
      <c r="AL635" s="113">
        <v>0</v>
      </c>
    </row>
    <row r="636" spans="2:38" x14ac:dyDescent="0.25">
      <c r="B636" s="82">
        <v>43366</v>
      </c>
      <c r="C636" s="86">
        <f>COUNTIFS(I.1!$J$6:$J$446,I.2!B636)</f>
        <v>0</v>
      </c>
      <c r="D636" s="86">
        <f t="shared" si="74"/>
        <v>199</v>
      </c>
      <c r="F636" s="86">
        <f>COUNTIFS(I.1!$K$6:$K$446,I.2!B636)</f>
        <v>0</v>
      </c>
      <c r="G636" s="86">
        <f t="shared" si="75"/>
        <v>182</v>
      </c>
      <c r="I636" s="86">
        <f>COUNTIFS(I.1!$L$6:$L$446,I.2!B636)</f>
        <v>0</v>
      </c>
      <c r="J636" s="86">
        <f t="shared" si="76"/>
        <v>70</v>
      </c>
      <c r="L636" s="86">
        <f t="shared" si="72"/>
        <v>129</v>
      </c>
      <c r="AA636" s="82">
        <v>43366</v>
      </c>
      <c r="AB636" s="86">
        <f>COUNTIFS(I.1!$AF$6:$AF$446,I.2!AA636)</f>
        <v>0</v>
      </c>
      <c r="AC636" s="86">
        <f t="shared" si="77"/>
        <v>53</v>
      </c>
      <c r="AD636" s="86"/>
      <c r="AE636" s="86">
        <f>COUNTIFS(I.1!$AG$6:$AG$446,I.2!AA636)</f>
        <v>0</v>
      </c>
      <c r="AF636" s="86">
        <f t="shared" si="78"/>
        <v>50</v>
      </c>
      <c r="AG636" s="86"/>
      <c r="AH636" s="86">
        <f>COUNTIFS(I.1!$AH$6:$AH$446,I.2!AA636)</f>
        <v>0</v>
      </c>
      <c r="AI636" s="86">
        <f t="shared" si="79"/>
        <v>17</v>
      </c>
      <c r="AJ636" s="86"/>
      <c r="AK636" s="86">
        <f t="shared" si="73"/>
        <v>36</v>
      </c>
      <c r="AL636" s="113">
        <v>0</v>
      </c>
    </row>
    <row r="637" spans="2:38" x14ac:dyDescent="0.25">
      <c r="B637" s="82">
        <v>43367</v>
      </c>
      <c r="C637" s="86">
        <f>COUNTIFS(I.1!$J$6:$J$446,I.2!B637)</f>
        <v>0</v>
      </c>
      <c r="D637" s="86">
        <f t="shared" si="74"/>
        <v>199</v>
      </c>
      <c r="F637" s="86">
        <f>COUNTIFS(I.1!$K$6:$K$446,I.2!B637)</f>
        <v>0</v>
      </c>
      <c r="G637" s="86">
        <f t="shared" si="75"/>
        <v>182</v>
      </c>
      <c r="I637" s="86">
        <f>COUNTIFS(I.1!$L$6:$L$446,I.2!B637)</f>
        <v>0</v>
      </c>
      <c r="J637" s="86">
        <f t="shared" si="76"/>
        <v>70</v>
      </c>
      <c r="L637" s="86">
        <f t="shared" si="72"/>
        <v>129</v>
      </c>
      <c r="AA637" s="82">
        <v>43367</v>
      </c>
      <c r="AB637" s="86">
        <f>COUNTIFS(I.1!$AF$6:$AF$446,I.2!AA637)</f>
        <v>0</v>
      </c>
      <c r="AC637" s="86">
        <f t="shared" si="77"/>
        <v>53</v>
      </c>
      <c r="AD637" s="86"/>
      <c r="AE637" s="86">
        <f>COUNTIFS(I.1!$AG$6:$AG$446,I.2!AA637)</f>
        <v>0</v>
      </c>
      <c r="AF637" s="86">
        <f t="shared" si="78"/>
        <v>50</v>
      </c>
      <c r="AG637" s="86"/>
      <c r="AH637" s="86">
        <f>COUNTIFS(I.1!$AH$6:$AH$446,I.2!AA637)</f>
        <v>0</v>
      </c>
      <c r="AI637" s="86">
        <f t="shared" si="79"/>
        <v>17</v>
      </c>
      <c r="AJ637" s="86"/>
      <c r="AK637" s="86">
        <f t="shared" si="73"/>
        <v>36</v>
      </c>
      <c r="AL637" s="113">
        <v>0</v>
      </c>
    </row>
    <row r="638" spans="2:38" x14ac:dyDescent="0.25">
      <c r="B638" s="82">
        <v>43368</v>
      </c>
      <c r="C638" s="86">
        <f>COUNTIFS(I.1!$J$6:$J$446,I.2!B638)</f>
        <v>16</v>
      </c>
      <c r="D638" s="86">
        <f t="shared" si="74"/>
        <v>215</v>
      </c>
      <c r="F638" s="86">
        <f>COUNTIFS(I.1!$K$6:$K$446,I.2!B638)</f>
        <v>0</v>
      </c>
      <c r="G638" s="86">
        <f t="shared" si="75"/>
        <v>182</v>
      </c>
      <c r="I638" s="86">
        <f>COUNTIFS(I.1!$L$6:$L$446,I.2!B638)</f>
        <v>0</v>
      </c>
      <c r="J638" s="86">
        <f t="shared" si="76"/>
        <v>70</v>
      </c>
      <c r="L638" s="86">
        <f t="shared" si="72"/>
        <v>145</v>
      </c>
      <c r="AA638" s="82">
        <v>43368</v>
      </c>
      <c r="AB638" s="86">
        <f>COUNTIFS(I.1!$AF$6:$AF$446,I.2!AA638)</f>
        <v>16</v>
      </c>
      <c r="AC638" s="86">
        <f t="shared" si="77"/>
        <v>69</v>
      </c>
      <c r="AD638" s="86"/>
      <c r="AE638" s="86">
        <f>COUNTIFS(I.1!$AG$6:$AG$446,I.2!AA638)</f>
        <v>0</v>
      </c>
      <c r="AF638" s="86">
        <f t="shared" si="78"/>
        <v>50</v>
      </c>
      <c r="AG638" s="86"/>
      <c r="AH638" s="86">
        <f>COUNTIFS(I.1!$AH$6:$AH$446,I.2!AA638)</f>
        <v>0</v>
      </c>
      <c r="AI638" s="86">
        <f t="shared" si="79"/>
        <v>17</v>
      </c>
      <c r="AJ638" s="86"/>
      <c r="AK638" s="86">
        <f t="shared" si="73"/>
        <v>52</v>
      </c>
      <c r="AL638" s="113">
        <v>0</v>
      </c>
    </row>
    <row r="639" spans="2:38" x14ac:dyDescent="0.25">
      <c r="B639" s="82">
        <v>43369</v>
      </c>
      <c r="C639" s="86">
        <f>COUNTIFS(I.1!$J$6:$J$446,I.2!B639)</f>
        <v>1</v>
      </c>
      <c r="D639" s="86">
        <f t="shared" si="74"/>
        <v>216</v>
      </c>
      <c r="F639" s="86">
        <f>COUNTIFS(I.1!$K$6:$K$446,I.2!B639)</f>
        <v>0</v>
      </c>
      <c r="G639" s="86">
        <f t="shared" si="75"/>
        <v>182</v>
      </c>
      <c r="I639" s="86">
        <f>COUNTIFS(I.1!$L$6:$L$446,I.2!B639)</f>
        <v>0</v>
      </c>
      <c r="J639" s="86">
        <f t="shared" si="76"/>
        <v>70</v>
      </c>
      <c r="L639" s="86">
        <f t="shared" si="72"/>
        <v>146</v>
      </c>
      <c r="AA639" s="82">
        <v>43369</v>
      </c>
      <c r="AB639" s="86">
        <f>COUNTIFS(I.1!$AF$6:$AF$446,I.2!AA639)</f>
        <v>1</v>
      </c>
      <c r="AC639" s="86">
        <f t="shared" si="77"/>
        <v>70</v>
      </c>
      <c r="AD639" s="86"/>
      <c r="AE639" s="86">
        <f>COUNTIFS(I.1!$AG$6:$AG$446,I.2!AA639)</f>
        <v>0</v>
      </c>
      <c r="AF639" s="86">
        <f t="shared" si="78"/>
        <v>50</v>
      </c>
      <c r="AG639" s="86"/>
      <c r="AH639" s="86">
        <f>COUNTIFS(I.1!$AH$6:$AH$446,I.2!AA639)</f>
        <v>0</v>
      </c>
      <c r="AI639" s="86">
        <f t="shared" si="79"/>
        <v>17</v>
      </c>
      <c r="AJ639" s="86"/>
      <c r="AK639" s="86">
        <f t="shared" si="73"/>
        <v>53</v>
      </c>
      <c r="AL639" s="113">
        <v>0</v>
      </c>
    </row>
    <row r="640" spans="2:38" x14ac:dyDescent="0.25">
      <c r="B640" s="82">
        <v>43370</v>
      </c>
      <c r="C640" s="86">
        <f>COUNTIFS(I.1!$J$6:$J$446,I.2!B640)</f>
        <v>0</v>
      </c>
      <c r="D640" s="86">
        <f t="shared" si="74"/>
        <v>216</v>
      </c>
      <c r="F640" s="86">
        <f>COUNTIFS(I.1!$K$6:$K$446,I.2!B640)</f>
        <v>0</v>
      </c>
      <c r="G640" s="86">
        <f t="shared" si="75"/>
        <v>182</v>
      </c>
      <c r="I640" s="86">
        <f>COUNTIFS(I.1!$L$6:$L$446,I.2!B640)</f>
        <v>0</v>
      </c>
      <c r="J640" s="86">
        <f t="shared" si="76"/>
        <v>70</v>
      </c>
      <c r="L640" s="86">
        <f t="shared" si="72"/>
        <v>146</v>
      </c>
      <c r="AA640" s="82">
        <v>43370</v>
      </c>
      <c r="AB640" s="86">
        <f>COUNTIFS(I.1!$AF$6:$AF$446,I.2!AA640)</f>
        <v>0</v>
      </c>
      <c r="AC640" s="86">
        <f t="shared" si="77"/>
        <v>70</v>
      </c>
      <c r="AD640" s="86"/>
      <c r="AE640" s="86">
        <f>COUNTIFS(I.1!$AG$6:$AG$446,I.2!AA640)</f>
        <v>0</v>
      </c>
      <c r="AF640" s="86">
        <f t="shared" si="78"/>
        <v>50</v>
      </c>
      <c r="AG640" s="86"/>
      <c r="AH640" s="86">
        <f>COUNTIFS(I.1!$AH$6:$AH$446,I.2!AA640)</f>
        <v>0</v>
      </c>
      <c r="AI640" s="86">
        <f t="shared" si="79"/>
        <v>17</v>
      </c>
      <c r="AJ640" s="86"/>
      <c r="AK640" s="86">
        <f t="shared" si="73"/>
        <v>53</v>
      </c>
      <c r="AL640" s="113">
        <v>0</v>
      </c>
    </row>
    <row r="641" spans="2:38" x14ac:dyDescent="0.25">
      <c r="B641" s="82">
        <v>43371</v>
      </c>
      <c r="C641" s="86">
        <f>COUNTIFS(I.1!$J$6:$J$446,I.2!B641)</f>
        <v>0</v>
      </c>
      <c r="D641" s="86">
        <f t="shared" si="74"/>
        <v>216</v>
      </c>
      <c r="F641" s="86">
        <f>COUNTIFS(I.1!$K$6:$K$446,I.2!B641)</f>
        <v>0</v>
      </c>
      <c r="G641" s="86">
        <f t="shared" si="75"/>
        <v>182</v>
      </c>
      <c r="I641" s="86">
        <f>COUNTIFS(I.1!$L$6:$L$446,I.2!B641)</f>
        <v>0</v>
      </c>
      <c r="J641" s="86">
        <f t="shared" si="76"/>
        <v>70</v>
      </c>
      <c r="L641" s="86">
        <f t="shared" si="72"/>
        <v>146</v>
      </c>
      <c r="AA641" s="82">
        <v>43371</v>
      </c>
      <c r="AB641" s="86">
        <f>COUNTIFS(I.1!$AF$6:$AF$446,I.2!AA641)</f>
        <v>0</v>
      </c>
      <c r="AC641" s="86">
        <f t="shared" si="77"/>
        <v>70</v>
      </c>
      <c r="AD641" s="86"/>
      <c r="AE641" s="86">
        <f>COUNTIFS(I.1!$AG$6:$AG$446,I.2!AA641)</f>
        <v>0</v>
      </c>
      <c r="AF641" s="86">
        <f t="shared" si="78"/>
        <v>50</v>
      </c>
      <c r="AG641" s="86"/>
      <c r="AH641" s="86">
        <f>COUNTIFS(I.1!$AH$6:$AH$446,I.2!AA641)</f>
        <v>0</v>
      </c>
      <c r="AI641" s="86">
        <f t="shared" si="79"/>
        <v>17</v>
      </c>
      <c r="AJ641" s="86"/>
      <c r="AK641" s="86">
        <f t="shared" si="73"/>
        <v>53</v>
      </c>
      <c r="AL641" s="113">
        <v>0</v>
      </c>
    </row>
    <row r="642" spans="2:38" x14ac:dyDescent="0.25">
      <c r="B642" s="82">
        <v>43372</v>
      </c>
      <c r="C642" s="86">
        <f>COUNTIFS(I.1!$J$6:$J$446,I.2!B642)</f>
        <v>0</v>
      </c>
      <c r="D642" s="86">
        <f t="shared" si="74"/>
        <v>216</v>
      </c>
      <c r="F642" s="86">
        <f>COUNTIFS(I.1!$K$6:$K$446,I.2!B642)</f>
        <v>0</v>
      </c>
      <c r="G642" s="86">
        <f t="shared" si="75"/>
        <v>182</v>
      </c>
      <c r="I642" s="86">
        <f>COUNTIFS(I.1!$L$6:$L$446,I.2!B642)</f>
        <v>0</v>
      </c>
      <c r="J642" s="86">
        <f t="shared" si="76"/>
        <v>70</v>
      </c>
      <c r="L642" s="86">
        <f t="shared" si="72"/>
        <v>146</v>
      </c>
      <c r="AA642" s="82">
        <v>43372</v>
      </c>
      <c r="AB642" s="86">
        <f>COUNTIFS(I.1!$AF$6:$AF$446,I.2!AA642)</f>
        <v>0</v>
      </c>
      <c r="AC642" s="86">
        <f t="shared" si="77"/>
        <v>70</v>
      </c>
      <c r="AD642" s="86"/>
      <c r="AE642" s="86">
        <f>COUNTIFS(I.1!$AG$6:$AG$446,I.2!AA642)</f>
        <v>0</v>
      </c>
      <c r="AF642" s="86">
        <f t="shared" si="78"/>
        <v>50</v>
      </c>
      <c r="AG642" s="86"/>
      <c r="AH642" s="86">
        <f>COUNTIFS(I.1!$AH$6:$AH$446,I.2!AA642)</f>
        <v>0</v>
      </c>
      <c r="AI642" s="86">
        <f t="shared" si="79"/>
        <v>17</v>
      </c>
      <c r="AJ642" s="86"/>
      <c r="AK642" s="86">
        <f t="shared" si="73"/>
        <v>53</v>
      </c>
      <c r="AL642" s="113">
        <v>0</v>
      </c>
    </row>
    <row r="643" spans="2:38" x14ac:dyDescent="0.25">
      <c r="B643" s="82">
        <v>43373</v>
      </c>
      <c r="C643" s="86">
        <f>COUNTIFS(I.1!$J$6:$J$446,I.2!B643)</f>
        <v>0</v>
      </c>
      <c r="D643" s="86">
        <f t="shared" si="74"/>
        <v>216</v>
      </c>
      <c r="F643" s="86">
        <f>COUNTIFS(I.1!$K$6:$K$446,I.2!B643)</f>
        <v>0</v>
      </c>
      <c r="G643" s="86">
        <f t="shared" si="75"/>
        <v>182</v>
      </c>
      <c r="I643" s="86">
        <f>COUNTIFS(I.1!$L$6:$L$446,I.2!B643)</f>
        <v>0</v>
      </c>
      <c r="J643" s="86">
        <f t="shared" si="76"/>
        <v>70</v>
      </c>
      <c r="L643" s="86">
        <f t="shared" si="72"/>
        <v>146</v>
      </c>
      <c r="AA643" s="82">
        <v>43373</v>
      </c>
      <c r="AB643" s="86">
        <f>COUNTIFS(I.1!$AF$6:$AF$446,I.2!AA643)</f>
        <v>0</v>
      </c>
      <c r="AC643" s="86">
        <f t="shared" si="77"/>
        <v>70</v>
      </c>
      <c r="AD643" s="86"/>
      <c r="AE643" s="86">
        <f>COUNTIFS(I.1!$AG$6:$AG$446,I.2!AA643)</f>
        <v>0</v>
      </c>
      <c r="AF643" s="86">
        <f t="shared" si="78"/>
        <v>50</v>
      </c>
      <c r="AG643" s="86"/>
      <c r="AH643" s="86">
        <f>COUNTIFS(I.1!$AH$6:$AH$446,I.2!AA643)</f>
        <v>0</v>
      </c>
      <c r="AI643" s="86">
        <f t="shared" si="79"/>
        <v>17</v>
      </c>
      <c r="AJ643" s="86"/>
      <c r="AK643" s="86">
        <f t="shared" si="73"/>
        <v>53</v>
      </c>
      <c r="AL643" s="113">
        <v>0</v>
      </c>
    </row>
    <row r="644" spans="2:38" x14ac:dyDescent="0.25">
      <c r="B644" s="82">
        <v>43374</v>
      </c>
      <c r="C644" s="86">
        <f>COUNTIFS(I.1!$J$6:$J$446,I.2!B644)</f>
        <v>0</v>
      </c>
      <c r="D644" s="86">
        <f t="shared" si="74"/>
        <v>216</v>
      </c>
      <c r="F644" s="86">
        <f>COUNTIFS(I.1!$K$6:$K$446,I.2!B644)</f>
        <v>0</v>
      </c>
      <c r="G644" s="86">
        <f t="shared" si="75"/>
        <v>182</v>
      </c>
      <c r="I644" s="86">
        <f>COUNTIFS(I.1!$L$6:$L$446,I.2!B644)</f>
        <v>0</v>
      </c>
      <c r="J644" s="86">
        <f t="shared" si="76"/>
        <v>70</v>
      </c>
      <c r="L644" s="86">
        <f t="shared" si="72"/>
        <v>146</v>
      </c>
      <c r="AA644" s="82">
        <v>43374</v>
      </c>
      <c r="AB644" s="86">
        <f>COUNTIFS(I.1!$AF$6:$AF$446,I.2!AA644)</f>
        <v>0</v>
      </c>
      <c r="AC644" s="86">
        <f t="shared" si="77"/>
        <v>70</v>
      </c>
      <c r="AD644" s="86"/>
      <c r="AE644" s="86">
        <f>COUNTIFS(I.1!$AG$6:$AG$446,I.2!AA644)</f>
        <v>0</v>
      </c>
      <c r="AF644" s="86">
        <f t="shared" si="78"/>
        <v>50</v>
      </c>
      <c r="AG644" s="86"/>
      <c r="AH644" s="86">
        <f>COUNTIFS(I.1!$AH$6:$AH$446,I.2!AA644)</f>
        <v>0</v>
      </c>
      <c r="AI644" s="86">
        <f t="shared" si="79"/>
        <v>17</v>
      </c>
      <c r="AJ644" s="86"/>
      <c r="AK644" s="86">
        <f t="shared" si="73"/>
        <v>53</v>
      </c>
      <c r="AL644" s="113">
        <v>0</v>
      </c>
    </row>
    <row r="645" spans="2:38" x14ac:dyDescent="0.25">
      <c r="B645" s="82">
        <v>43375</v>
      </c>
      <c r="C645" s="86">
        <f>COUNTIFS(I.1!$J$6:$J$446,I.2!B645)</f>
        <v>0</v>
      </c>
      <c r="D645" s="86">
        <f t="shared" si="74"/>
        <v>216</v>
      </c>
      <c r="F645" s="86">
        <f>COUNTIFS(I.1!$K$6:$K$446,I.2!B645)</f>
        <v>0</v>
      </c>
      <c r="G645" s="86">
        <f t="shared" si="75"/>
        <v>182</v>
      </c>
      <c r="I645" s="86">
        <f>COUNTIFS(I.1!$L$6:$L$446,I.2!B645)</f>
        <v>1</v>
      </c>
      <c r="J645" s="86">
        <f t="shared" si="76"/>
        <v>71</v>
      </c>
      <c r="L645" s="86">
        <f t="shared" si="72"/>
        <v>145</v>
      </c>
      <c r="AA645" s="82">
        <v>43375</v>
      </c>
      <c r="AB645" s="86">
        <f>COUNTIFS(I.1!$AF$6:$AF$446,I.2!AA645)</f>
        <v>0</v>
      </c>
      <c r="AC645" s="86">
        <f t="shared" si="77"/>
        <v>70</v>
      </c>
      <c r="AD645" s="86"/>
      <c r="AE645" s="86">
        <f>COUNTIFS(I.1!$AG$6:$AG$446,I.2!AA645)</f>
        <v>0</v>
      </c>
      <c r="AF645" s="86">
        <f t="shared" si="78"/>
        <v>50</v>
      </c>
      <c r="AG645" s="86"/>
      <c r="AH645" s="86">
        <f>COUNTIFS(I.1!$AH$6:$AH$446,I.2!AA645)</f>
        <v>0</v>
      </c>
      <c r="AI645" s="86">
        <f t="shared" si="79"/>
        <v>17</v>
      </c>
      <c r="AJ645" s="86"/>
      <c r="AK645" s="86">
        <f t="shared" si="73"/>
        <v>53</v>
      </c>
      <c r="AL645" s="113">
        <v>0</v>
      </c>
    </row>
    <row r="646" spans="2:38" x14ac:dyDescent="0.25">
      <c r="B646" s="82">
        <v>43376</v>
      </c>
      <c r="C646" s="86">
        <f>COUNTIFS(I.1!$J$6:$J$446,I.2!B646)</f>
        <v>0</v>
      </c>
      <c r="D646" s="86">
        <f t="shared" si="74"/>
        <v>216</v>
      </c>
      <c r="F646" s="86">
        <f>COUNTIFS(I.1!$K$6:$K$446,I.2!B646)</f>
        <v>0</v>
      </c>
      <c r="G646" s="86">
        <f t="shared" si="75"/>
        <v>182</v>
      </c>
      <c r="I646" s="86">
        <f>COUNTIFS(I.1!$L$6:$L$446,I.2!B646)</f>
        <v>1</v>
      </c>
      <c r="J646" s="86">
        <f t="shared" si="76"/>
        <v>72</v>
      </c>
      <c r="L646" s="86">
        <f t="shared" si="72"/>
        <v>144</v>
      </c>
      <c r="AA646" s="82">
        <v>43376</v>
      </c>
      <c r="AB646" s="86">
        <f>COUNTIFS(I.1!$AF$6:$AF$446,I.2!AA646)</f>
        <v>0</v>
      </c>
      <c r="AC646" s="86">
        <f t="shared" si="77"/>
        <v>70</v>
      </c>
      <c r="AD646" s="86"/>
      <c r="AE646" s="86">
        <f>COUNTIFS(I.1!$AG$6:$AG$446,I.2!AA646)</f>
        <v>0</v>
      </c>
      <c r="AF646" s="86">
        <f t="shared" si="78"/>
        <v>50</v>
      </c>
      <c r="AG646" s="86"/>
      <c r="AH646" s="86">
        <f>COUNTIFS(I.1!$AH$6:$AH$446,I.2!AA646)</f>
        <v>1</v>
      </c>
      <c r="AI646" s="86">
        <f t="shared" si="79"/>
        <v>18</v>
      </c>
      <c r="AJ646" s="86"/>
      <c r="AK646" s="86">
        <f t="shared" si="73"/>
        <v>52</v>
      </c>
      <c r="AL646" s="113">
        <v>0</v>
      </c>
    </row>
    <row r="647" spans="2:38" x14ac:dyDescent="0.25">
      <c r="B647" s="82">
        <v>43377</v>
      </c>
      <c r="C647" s="86">
        <f>COUNTIFS(I.1!$J$6:$J$446,I.2!B647)</f>
        <v>0</v>
      </c>
      <c r="D647" s="86">
        <f t="shared" si="74"/>
        <v>216</v>
      </c>
      <c r="F647" s="86">
        <f>COUNTIFS(I.1!$K$6:$K$446,I.2!B647)</f>
        <v>0</v>
      </c>
      <c r="G647" s="86">
        <f t="shared" si="75"/>
        <v>182</v>
      </c>
      <c r="I647" s="86">
        <f>COUNTIFS(I.1!$L$6:$L$446,I.2!B647)</f>
        <v>1</v>
      </c>
      <c r="J647" s="86">
        <f t="shared" si="76"/>
        <v>73</v>
      </c>
      <c r="L647" s="86">
        <f t="shared" ref="L647:L710" si="80">D647-J647</f>
        <v>143</v>
      </c>
      <c r="AA647" s="82">
        <v>43377</v>
      </c>
      <c r="AB647" s="86">
        <f>COUNTIFS(I.1!$AF$6:$AF$446,I.2!AA647)</f>
        <v>0</v>
      </c>
      <c r="AC647" s="86">
        <f t="shared" si="77"/>
        <v>70</v>
      </c>
      <c r="AD647" s="86"/>
      <c r="AE647" s="86">
        <f>COUNTIFS(I.1!$AG$6:$AG$446,I.2!AA647)</f>
        <v>0</v>
      </c>
      <c r="AF647" s="86">
        <f t="shared" si="78"/>
        <v>50</v>
      </c>
      <c r="AG647" s="86"/>
      <c r="AH647" s="86">
        <f>COUNTIFS(I.1!$AH$6:$AH$446,I.2!AA647)</f>
        <v>0</v>
      </c>
      <c r="AI647" s="86">
        <f t="shared" si="79"/>
        <v>18</v>
      </c>
      <c r="AJ647" s="86"/>
      <c r="AK647" s="86">
        <f t="shared" ref="AK647:AK710" si="81">AC647-AI647</f>
        <v>52</v>
      </c>
      <c r="AL647" s="113">
        <v>0</v>
      </c>
    </row>
    <row r="648" spans="2:38" x14ac:dyDescent="0.25">
      <c r="B648" s="82">
        <v>43378</v>
      </c>
      <c r="C648" s="86">
        <f>COUNTIFS(I.1!$J$6:$J$446,I.2!B648)</f>
        <v>0</v>
      </c>
      <c r="D648" s="86">
        <f t="shared" ref="D648:D711" si="82">C648+D647</f>
        <v>216</v>
      </c>
      <c r="F648" s="86">
        <f>COUNTIFS(I.1!$K$6:$K$446,I.2!B648)</f>
        <v>0</v>
      </c>
      <c r="G648" s="86">
        <f t="shared" ref="G648:G711" si="83">F648+G647</f>
        <v>182</v>
      </c>
      <c r="I648" s="86">
        <f>COUNTIFS(I.1!$L$6:$L$446,I.2!B648)</f>
        <v>1</v>
      </c>
      <c r="J648" s="86">
        <f t="shared" ref="J648:J711" si="84">I648+J647</f>
        <v>74</v>
      </c>
      <c r="L648" s="86">
        <f t="shared" si="80"/>
        <v>142</v>
      </c>
      <c r="AA648" s="82">
        <v>43378</v>
      </c>
      <c r="AB648" s="86">
        <f>COUNTIFS(I.1!$AF$6:$AF$446,I.2!AA648)</f>
        <v>0</v>
      </c>
      <c r="AC648" s="86">
        <f t="shared" ref="AC648:AC711" si="85">AB648+AC647</f>
        <v>70</v>
      </c>
      <c r="AD648" s="86"/>
      <c r="AE648" s="86">
        <f>COUNTIFS(I.1!$AG$6:$AG$446,I.2!AA648)</f>
        <v>0</v>
      </c>
      <c r="AF648" s="86">
        <f t="shared" ref="AF648:AF711" si="86">AE648+AF647</f>
        <v>50</v>
      </c>
      <c r="AG648" s="86"/>
      <c r="AH648" s="86">
        <f>COUNTIFS(I.1!$AH$6:$AH$446,I.2!AA648)</f>
        <v>0</v>
      </c>
      <c r="AI648" s="86">
        <f t="shared" ref="AI648:AI711" si="87">AH648+AI647</f>
        <v>18</v>
      </c>
      <c r="AJ648" s="86"/>
      <c r="AK648" s="86">
        <f t="shared" si="81"/>
        <v>52</v>
      </c>
      <c r="AL648" s="113">
        <v>0</v>
      </c>
    </row>
    <row r="649" spans="2:38" x14ac:dyDescent="0.25">
      <c r="B649" s="82">
        <v>43379</v>
      </c>
      <c r="C649" s="86">
        <f>COUNTIFS(I.1!$J$6:$J$446,I.2!B649)</f>
        <v>0</v>
      </c>
      <c r="D649" s="86">
        <f t="shared" si="82"/>
        <v>216</v>
      </c>
      <c r="F649" s="86">
        <f>COUNTIFS(I.1!$K$6:$K$446,I.2!B649)</f>
        <v>0</v>
      </c>
      <c r="G649" s="86">
        <f t="shared" si="83"/>
        <v>182</v>
      </c>
      <c r="I649" s="86">
        <f>COUNTIFS(I.1!$L$6:$L$446,I.2!B649)</f>
        <v>0</v>
      </c>
      <c r="J649" s="86">
        <f t="shared" si="84"/>
        <v>74</v>
      </c>
      <c r="L649" s="86">
        <f t="shared" si="80"/>
        <v>142</v>
      </c>
      <c r="AA649" s="82">
        <v>43379</v>
      </c>
      <c r="AB649" s="86">
        <f>COUNTIFS(I.1!$AF$6:$AF$446,I.2!AA649)</f>
        <v>0</v>
      </c>
      <c r="AC649" s="86">
        <f t="shared" si="85"/>
        <v>70</v>
      </c>
      <c r="AD649" s="86"/>
      <c r="AE649" s="86">
        <f>COUNTIFS(I.1!$AG$6:$AG$446,I.2!AA649)</f>
        <v>0</v>
      </c>
      <c r="AF649" s="86">
        <f t="shared" si="86"/>
        <v>50</v>
      </c>
      <c r="AG649" s="86"/>
      <c r="AH649" s="86">
        <f>COUNTIFS(I.1!$AH$6:$AH$446,I.2!AA649)</f>
        <v>0</v>
      </c>
      <c r="AI649" s="86">
        <f t="shared" si="87"/>
        <v>18</v>
      </c>
      <c r="AJ649" s="86"/>
      <c r="AK649" s="86">
        <f t="shared" si="81"/>
        <v>52</v>
      </c>
      <c r="AL649" s="113">
        <v>0</v>
      </c>
    </row>
    <row r="650" spans="2:38" x14ac:dyDescent="0.25">
      <c r="B650" s="82">
        <v>43380</v>
      </c>
      <c r="C650" s="86">
        <f>COUNTIFS(I.1!$J$6:$J$446,I.2!B650)</f>
        <v>0</v>
      </c>
      <c r="D650" s="86">
        <f t="shared" si="82"/>
        <v>216</v>
      </c>
      <c r="F650" s="86">
        <f>COUNTIFS(I.1!$K$6:$K$446,I.2!B650)</f>
        <v>0</v>
      </c>
      <c r="G650" s="86">
        <f t="shared" si="83"/>
        <v>182</v>
      </c>
      <c r="I650" s="86">
        <f>COUNTIFS(I.1!$L$6:$L$446,I.2!B650)</f>
        <v>0</v>
      </c>
      <c r="J650" s="86">
        <f t="shared" si="84"/>
        <v>74</v>
      </c>
      <c r="L650" s="86">
        <f t="shared" si="80"/>
        <v>142</v>
      </c>
      <c r="AA650" s="82">
        <v>43380</v>
      </c>
      <c r="AB650" s="86">
        <f>COUNTIFS(I.1!$AF$6:$AF$446,I.2!AA650)</f>
        <v>0</v>
      </c>
      <c r="AC650" s="86">
        <f t="shared" si="85"/>
        <v>70</v>
      </c>
      <c r="AD650" s="86"/>
      <c r="AE650" s="86">
        <f>COUNTIFS(I.1!$AG$6:$AG$446,I.2!AA650)</f>
        <v>0</v>
      </c>
      <c r="AF650" s="86">
        <f t="shared" si="86"/>
        <v>50</v>
      </c>
      <c r="AG650" s="86"/>
      <c r="AH650" s="86">
        <f>COUNTIFS(I.1!$AH$6:$AH$446,I.2!AA650)</f>
        <v>0</v>
      </c>
      <c r="AI650" s="86">
        <f t="shared" si="87"/>
        <v>18</v>
      </c>
      <c r="AJ650" s="86"/>
      <c r="AK650" s="86">
        <f t="shared" si="81"/>
        <v>52</v>
      </c>
      <c r="AL650" s="113">
        <v>0</v>
      </c>
    </row>
    <row r="651" spans="2:38" x14ac:dyDescent="0.25">
      <c r="B651" s="82">
        <v>43381</v>
      </c>
      <c r="C651" s="86">
        <f>COUNTIFS(I.1!$J$6:$J$446,I.2!B651)</f>
        <v>0</v>
      </c>
      <c r="D651" s="86">
        <f t="shared" si="82"/>
        <v>216</v>
      </c>
      <c r="F651" s="86">
        <f>COUNTIFS(I.1!$K$6:$K$446,I.2!B651)</f>
        <v>0</v>
      </c>
      <c r="G651" s="86">
        <f t="shared" si="83"/>
        <v>182</v>
      </c>
      <c r="I651" s="86">
        <f>COUNTIFS(I.1!$L$6:$L$446,I.2!B651)</f>
        <v>0</v>
      </c>
      <c r="J651" s="86">
        <f t="shared" si="84"/>
        <v>74</v>
      </c>
      <c r="L651" s="86">
        <f t="shared" si="80"/>
        <v>142</v>
      </c>
      <c r="AA651" s="82">
        <v>43381</v>
      </c>
      <c r="AB651" s="86">
        <f>COUNTIFS(I.1!$AF$6:$AF$446,I.2!AA651)</f>
        <v>0</v>
      </c>
      <c r="AC651" s="86">
        <f t="shared" si="85"/>
        <v>70</v>
      </c>
      <c r="AD651" s="86"/>
      <c r="AE651" s="86">
        <f>COUNTIFS(I.1!$AG$6:$AG$446,I.2!AA651)</f>
        <v>0</v>
      </c>
      <c r="AF651" s="86">
        <f t="shared" si="86"/>
        <v>50</v>
      </c>
      <c r="AG651" s="86"/>
      <c r="AH651" s="86">
        <f>COUNTIFS(I.1!$AH$6:$AH$446,I.2!AA651)</f>
        <v>0</v>
      </c>
      <c r="AI651" s="86">
        <f t="shared" si="87"/>
        <v>18</v>
      </c>
      <c r="AJ651" s="86"/>
      <c r="AK651" s="86">
        <f t="shared" si="81"/>
        <v>52</v>
      </c>
      <c r="AL651" s="113">
        <v>0</v>
      </c>
    </row>
    <row r="652" spans="2:38" x14ac:dyDescent="0.25">
      <c r="B652" s="82">
        <v>43382</v>
      </c>
      <c r="C652" s="86">
        <f>COUNTIFS(I.1!$J$6:$J$446,I.2!B652)</f>
        <v>0</v>
      </c>
      <c r="D652" s="86">
        <f t="shared" si="82"/>
        <v>216</v>
      </c>
      <c r="F652" s="86">
        <f>COUNTIFS(I.1!$K$6:$K$446,I.2!B652)</f>
        <v>0</v>
      </c>
      <c r="G652" s="86">
        <f t="shared" si="83"/>
        <v>182</v>
      </c>
      <c r="I652" s="86">
        <f>COUNTIFS(I.1!$L$6:$L$446,I.2!B652)</f>
        <v>0</v>
      </c>
      <c r="J652" s="86">
        <f t="shared" si="84"/>
        <v>74</v>
      </c>
      <c r="L652" s="86">
        <f t="shared" si="80"/>
        <v>142</v>
      </c>
      <c r="AA652" s="82">
        <v>43382</v>
      </c>
      <c r="AB652" s="86">
        <f>COUNTIFS(I.1!$AF$6:$AF$446,I.2!AA652)</f>
        <v>0</v>
      </c>
      <c r="AC652" s="86">
        <f t="shared" si="85"/>
        <v>70</v>
      </c>
      <c r="AD652" s="86"/>
      <c r="AE652" s="86">
        <f>COUNTIFS(I.1!$AG$6:$AG$446,I.2!AA652)</f>
        <v>0</v>
      </c>
      <c r="AF652" s="86">
        <f t="shared" si="86"/>
        <v>50</v>
      </c>
      <c r="AG652" s="86"/>
      <c r="AH652" s="86">
        <f>COUNTIFS(I.1!$AH$6:$AH$446,I.2!AA652)</f>
        <v>0</v>
      </c>
      <c r="AI652" s="86">
        <f t="shared" si="87"/>
        <v>18</v>
      </c>
      <c r="AJ652" s="86"/>
      <c r="AK652" s="86">
        <f t="shared" si="81"/>
        <v>52</v>
      </c>
      <c r="AL652" s="113">
        <v>0</v>
      </c>
    </row>
    <row r="653" spans="2:38" x14ac:dyDescent="0.25">
      <c r="B653" s="82">
        <v>43383</v>
      </c>
      <c r="C653" s="86">
        <f>COUNTIFS(I.1!$J$6:$J$446,I.2!B653)</f>
        <v>0</v>
      </c>
      <c r="D653" s="86">
        <f t="shared" si="82"/>
        <v>216</v>
      </c>
      <c r="F653" s="86">
        <f>COUNTIFS(I.1!$K$6:$K$446,I.2!B653)</f>
        <v>0</v>
      </c>
      <c r="G653" s="86">
        <f t="shared" si="83"/>
        <v>182</v>
      </c>
      <c r="I653" s="86">
        <f>COUNTIFS(I.1!$L$6:$L$446,I.2!B653)</f>
        <v>0</v>
      </c>
      <c r="J653" s="86">
        <f t="shared" si="84"/>
        <v>74</v>
      </c>
      <c r="L653" s="86">
        <f t="shared" si="80"/>
        <v>142</v>
      </c>
      <c r="AA653" s="82">
        <v>43383</v>
      </c>
      <c r="AB653" s="86">
        <f>COUNTIFS(I.1!$AF$6:$AF$446,I.2!AA653)</f>
        <v>0</v>
      </c>
      <c r="AC653" s="86">
        <f t="shared" si="85"/>
        <v>70</v>
      </c>
      <c r="AD653" s="86"/>
      <c r="AE653" s="86">
        <f>COUNTIFS(I.1!$AG$6:$AG$446,I.2!AA653)</f>
        <v>0</v>
      </c>
      <c r="AF653" s="86">
        <f t="shared" si="86"/>
        <v>50</v>
      </c>
      <c r="AG653" s="86"/>
      <c r="AH653" s="86">
        <f>COUNTIFS(I.1!$AH$6:$AH$446,I.2!AA653)</f>
        <v>0</v>
      </c>
      <c r="AI653" s="86">
        <f t="shared" si="87"/>
        <v>18</v>
      </c>
      <c r="AJ653" s="86"/>
      <c r="AK653" s="86">
        <f t="shared" si="81"/>
        <v>52</v>
      </c>
      <c r="AL653" s="113">
        <v>0</v>
      </c>
    </row>
    <row r="654" spans="2:38" x14ac:dyDescent="0.25">
      <c r="B654" s="82">
        <v>43384</v>
      </c>
      <c r="C654" s="86">
        <f>COUNTIFS(I.1!$J$6:$J$446,I.2!B654)</f>
        <v>0</v>
      </c>
      <c r="D654" s="86">
        <f t="shared" si="82"/>
        <v>216</v>
      </c>
      <c r="F654" s="86">
        <f>COUNTIFS(I.1!$K$6:$K$446,I.2!B654)</f>
        <v>0</v>
      </c>
      <c r="G654" s="86">
        <f t="shared" si="83"/>
        <v>182</v>
      </c>
      <c r="I654" s="86">
        <f>COUNTIFS(I.1!$L$6:$L$446,I.2!B654)</f>
        <v>0</v>
      </c>
      <c r="J654" s="86">
        <f t="shared" si="84"/>
        <v>74</v>
      </c>
      <c r="L654" s="86">
        <f t="shared" si="80"/>
        <v>142</v>
      </c>
      <c r="AA654" s="82">
        <v>43384</v>
      </c>
      <c r="AB654" s="86">
        <f>COUNTIFS(I.1!$AF$6:$AF$446,I.2!AA654)</f>
        <v>0</v>
      </c>
      <c r="AC654" s="86">
        <f t="shared" si="85"/>
        <v>70</v>
      </c>
      <c r="AD654" s="86"/>
      <c r="AE654" s="86">
        <f>COUNTIFS(I.1!$AG$6:$AG$446,I.2!AA654)</f>
        <v>0</v>
      </c>
      <c r="AF654" s="86">
        <f t="shared" si="86"/>
        <v>50</v>
      </c>
      <c r="AG654" s="86"/>
      <c r="AH654" s="86">
        <f>COUNTIFS(I.1!$AH$6:$AH$446,I.2!AA654)</f>
        <v>0</v>
      </c>
      <c r="AI654" s="86">
        <f t="shared" si="87"/>
        <v>18</v>
      </c>
      <c r="AJ654" s="86"/>
      <c r="AK654" s="86">
        <f t="shared" si="81"/>
        <v>52</v>
      </c>
      <c r="AL654" s="113">
        <v>0</v>
      </c>
    </row>
    <row r="655" spans="2:38" x14ac:dyDescent="0.25">
      <c r="B655" s="82">
        <v>43385</v>
      </c>
      <c r="C655" s="86">
        <f>COUNTIFS(I.1!$J$6:$J$446,I.2!B655)</f>
        <v>0</v>
      </c>
      <c r="D655" s="86">
        <f t="shared" si="82"/>
        <v>216</v>
      </c>
      <c r="F655" s="86">
        <f>COUNTIFS(I.1!$K$6:$K$446,I.2!B655)</f>
        <v>0</v>
      </c>
      <c r="G655" s="86">
        <f t="shared" si="83"/>
        <v>182</v>
      </c>
      <c r="I655" s="86">
        <f>COUNTIFS(I.1!$L$6:$L$446,I.2!B655)</f>
        <v>0</v>
      </c>
      <c r="J655" s="86">
        <f t="shared" si="84"/>
        <v>74</v>
      </c>
      <c r="L655" s="86">
        <f t="shared" si="80"/>
        <v>142</v>
      </c>
      <c r="AA655" s="82">
        <v>43385</v>
      </c>
      <c r="AB655" s="86">
        <f>COUNTIFS(I.1!$AF$6:$AF$446,I.2!AA655)</f>
        <v>0</v>
      </c>
      <c r="AC655" s="86">
        <f t="shared" si="85"/>
        <v>70</v>
      </c>
      <c r="AD655" s="86"/>
      <c r="AE655" s="86">
        <f>COUNTIFS(I.1!$AG$6:$AG$446,I.2!AA655)</f>
        <v>0</v>
      </c>
      <c r="AF655" s="86">
        <f t="shared" si="86"/>
        <v>50</v>
      </c>
      <c r="AG655" s="86"/>
      <c r="AH655" s="86">
        <f>COUNTIFS(I.1!$AH$6:$AH$446,I.2!AA655)</f>
        <v>0</v>
      </c>
      <c r="AI655" s="86">
        <f t="shared" si="87"/>
        <v>18</v>
      </c>
      <c r="AJ655" s="86"/>
      <c r="AK655" s="86">
        <f t="shared" si="81"/>
        <v>52</v>
      </c>
      <c r="AL655" s="113">
        <v>0</v>
      </c>
    </row>
    <row r="656" spans="2:38" x14ac:dyDescent="0.25">
      <c r="B656" s="82">
        <v>43386</v>
      </c>
      <c r="C656" s="86">
        <f>COUNTIFS(I.1!$J$6:$J$446,I.2!B656)</f>
        <v>0</v>
      </c>
      <c r="D656" s="86">
        <f t="shared" si="82"/>
        <v>216</v>
      </c>
      <c r="F656" s="86">
        <f>COUNTIFS(I.1!$K$6:$K$446,I.2!B656)</f>
        <v>0</v>
      </c>
      <c r="G656" s="86">
        <f t="shared" si="83"/>
        <v>182</v>
      </c>
      <c r="I656" s="86">
        <f>COUNTIFS(I.1!$L$6:$L$446,I.2!B656)</f>
        <v>0</v>
      </c>
      <c r="J656" s="86">
        <f t="shared" si="84"/>
        <v>74</v>
      </c>
      <c r="L656" s="86">
        <f t="shared" si="80"/>
        <v>142</v>
      </c>
      <c r="AA656" s="82">
        <v>43386</v>
      </c>
      <c r="AB656" s="86">
        <f>COUNTIFS(I.1!$AF$6:$AF$446,I.2!AA656)</f>
        <v>0</v>
      </c>
      <c r="AC656" s="86">
        <f t="shared" si="85"/>
        <v>70</v>
      </c>
      <c r="AD656" s="86"/>
      <c r="AE656" s="86">
        <f>COUNTIFS(I.1!$AG$6:$AG$446,I.2!AA656)</f>
        <v>0</v>
      </c>
      <c r="AF656" s="86">
        <f t="shared" si="86"/>
        <v>50</v>
      </c>
      <c r="AG656" s="86"/>
      <c r="AH656" s="86">
        <f>COUNTIFS(I.1!$AH$6:$AH$446,I.2!AA656)</f>
        <v>0</v>
      </c>
      <c r="AI656" s="86">
        <f t="shared" si="87"/>
        <v>18</v>
      </c>
      <c r="AJ656" s="86"/>
      <c r="AK656" s="86">
        <f t="shared" si="81"/>
        <v>52</v>
      </c>
      <c r="AL656" s="113">
        <v>0</v>
      </c>
    </row>
    <row r="657" spans="2:38" x14ac:dyDescent="0.25">
      <c r="B657" s="82">
        <v>43387</v>
      </c>
      <c r="C657" s="86">
        <f>COUNTIFS(I.1!$J$6:$J$446,I.2!B657)</f>
        <v>0</v>
      </c>
      <c r="D657" s="86">
        <f t="shared" si="82"/>
        <v>216</v>
      </c>
      <c r="F657" s="86">
        <f>COUNTIFS(I.1!$K$6:$K$446,I.2!B657)</f>
        <v>0</v>
      </c>
      <c r="G657" s="86">
        <f t="shared" si="83"/>
        <v>182</v>
      </c>
      <c r="I657" s="86">
        <f>COUNTIFS(I.1!$L$6:$L$446,I.2!B657)</f>
        <v>0</v>
      </c>
      <c r="J657" s="86">
        <f t="shared" si="84"/>
        <v>74</v>
      </c>
      <c r="L657" s="86">
        <f t="shared" si="80"/>
        <v>142</v>
      </c>
      <c r="AA657" s="82">
        <v>43387</v>
      </c>
      <c r="AB657" s="86">
        <f>COUNTIFS(I.1!$AF$6:$AF$446,I.2!AA657)</f>
        <v>0</v>
      </c>
      <c r="AC657" s="86">
        <f t="shared" si="85"/>
        <v>70</v>
      </c>
      <c r="AD657" s="86"/>
      <c r="AE657" s="86">
        <f>COUNTIFS(I.1!$AG$6:$AG$446,I.2!AA657)</f>
        <v>0</v>
      </c>
      <c r="AF657" s="86">
        <f t="shared" si="86"/>
        <v>50</v>
      </c>
      <c r="AG657" s="86"/>
      <c r="AH657" s="86">
        <f>COUNTIFS(I.1!$AH$6:$AH$446,I.2!AA657)</f>
        <v>0</v>
      </c>
      <c r="AI657" s="86">
        <f t="shared" si="87"/>
        <v>18</v>
      </c>
      <c r="AJ657" s="86"/>
      <c r="AK657" s="86">
        <f t="shared" si="81"/>
        <v>52</v>
      </c>
      <c r="AL657" s="113">
        <v>0</v>
      </c>
    </row>
    <row r="658" spans="2:38" x14ac:dyDescent="0.25">
      <c r="B658" s="82">
        <v>43388</v>
      </c>
      <c r="C658" s="86">
        <f>COUNTIFS(I.1!$J$6:$J$446,I.2!B658)</f>
        <v>0</v>
      </c>
      <c r="D658" s="86">
        <f t="shared" si="82"/>
        <v>216</v>
      </c>
      <c r="F658" s="86">
        <f>COUNTIFS(I.1!$K$6:$K$446,I.2!B658)</f>
        <v>0</v>
      </c>
      <c r="G658" s="86">
        <f t="shared" si="83"/>
        <v>182</v>
      </c>
      <c r="I658" s="86">
        <f>COUNTIFS(I.1!$L$6:$L$446,I.2!B658)</f>
        <v>0</v>
      </c>
      <c r="J658" s="86">
        <f t="shared" si="84"/>
        <v>74</v>
      </c>
      <c r="L658" s="86">
        <f t="shared" si="80"/>
        <v>142</v>
      </c>
      <c r="AA658" s="82">
        <v>43388</v>
      </c>
      <c r="AB658" s="86">
        <f>COUNTIFS(I.1!$AF$6:$AF$446,I.2!AA658)</f>
        <v>0</v>
      </c>
      <c r="AC658" s="86">
        <f t="shared" si="85"/>
        <v>70</v>
      </c>
      <c r="AD658" s="86"/>
      <c r="AE658" s="86">
        <f>COUNTIFS(I.1!$AG$6:$AG$446,I.2!AA658)</f>
        <v>0</v>
      </c>
      <c r="AF658" s="86">
        <f t="shared" si="86"/>
        <v>50</v>
      </c>
      <c r="AG658" s="86"/>
      <c r="AH658" s="86">
        <f>COUNTIFS(I.1!$AH$6:$AH$446,I.2!AA658)</f>
        <v>0</v>
      </c>
      <c r="AI658" s="86">
        <f t="shared" si="87"/>
        <v>18</v>
      </c>
      <c r="AJ658" s="86"/>
      <c r="AK658" s="86">
        <f t="shared" si="81"/>
        <v>52</v>
      </c>
      <c r="AL658" s="113">
        <v>0</v>
      </c>
    </row>
    <row r="659" spans="2:38" x14ac:dyDescent="0.25">
      <c r="B659" s="82">
        <v>43389</v>
      </c>
      <c r="C659" s="86">
        <f>COUNTIFS(I.1!$J$6:$J$446,I.2!B659)</f>
        <v>0</v>
      </c>
      <c r="D659" s="86">
        <f t="shared" si="82"/>
        <v>216</v>
      </c>
      <c r="F659" s="86">
        <f>COUNTIFS(I.1!$K$6:$K$446,I.2!B659)</f>
        <v>0</v>
      </c>
      <c r="G659" s="86">
        <f t="shared" si="83"/>
        <v>182</v>
      </c>
      <c r="I659" s="86">
        <f>COUNTIFS(I.1!$L$6:$L$446,I.2!B659)</f>
        <v>0</v>
      </c>
      <c r="J659" s="86">
        <f t="shared" si="84"/>
        <v>74</v>
      </c>
      <c r="L659" s="86">
        <f t="shared" si="80"/>
        <v>142</v>
      </c>
      <c r="AA659" s="82">
        <v>43389</v>
      </c>
      <c r="AB659" s="86">
        <f>COUNTIFS(I.1!$AF$6:$AF$446,I.2!AA659)</f>
        <v>0</v>
      </c>
      <c r="AC659" s="86">
        <f t="shared" si="85"/>
        <v>70</v>
      </c>
      <c r="AD659" s="86"/>
      <c r="AE659" s="86">
        <f>COUNTIFS(I.1!$AG$6:$AG$446,I.2!AA659)</f>
        <v>0</v>
      </c>
      <c r="AF659" s="86">
        <f t="shared" si="86"/>
        <v>50</v>
      </c>
      <c r="AG659" s="86"/>
      <c r="AH659" s="86">
        <f>COUNTIFS(I.1!$AH$6:$AH$446,I.2!AA659)</f>
        <v>0</v>
      </c>
      <c r="AI659" s="86">
        <f t="shared" si="87"/>
        <v>18</v>
      </c>
      <c r="AJ659" s="86"/>
      <c r="AK659" s="86">
        <f t="shared" si="81"/>
        <v>52</v>
      </c>
      <c r="AL659" s="113">
        <v>0</v>
      </c>
    </row>
    <row r="660" spans="2:38" x14ac:dyDescent="0.25">
      <c r="B660" s="82">
        <v>43390</v>
      </c>
      <c r="C660" s="86">
        <f>COUNTIFS(I.1!$J$6:$J$446,I.2!B660)</f>
        <v>0</v>
      </c>
      <c r="D660" s="86">
        <f t="shared" si="82"/>
        <v>216</v>
      </c>
      <c r="F660" s="86">
        <f>COUNTIFS(I.1!$K$6:$K$446,I.2!B660)</f>
        <v>0</v>
      </c>
      <c r="G660" s="86">
        <f t="shared" si="83"/>
        <v>182</v>
      </c>
      <c r="I660" s="86">
        <f>COUNTIFS(I.1!$L$6:$L$446,I.2!B660)</f>
        <v>0</v>
      </c>
      <c r="J660" s="86">
        <f t="shared" si="84"/>
        <v>74</v>
      </c>
      <c r="L660" s="86">
        <f t="shared" si="80"/>
        <v>142</v>
      </c>
      <c r="AA660" s="82">
        <v>43390</v>
      </c>
      <c r="AB660" s="86">
        <f>COUNTIFS(I.1!$AF$6:$AF$446,I.2!AA660)</f>
        <v>0</v>
      </c>
      <c r="AC660" s="86">
        <f t="shared" si="85"/>
        <v>70</v>
      </c>
      <c r="AD660" s="86"/>
      <c r="AE660" s="86">
        <f>COUNTIFS(I.1!$AG$6:$AG$446,I.2!AA660)</f>
        <v>0</v>
      </c>
      <c r="AF660" s="86">
        <f t="shared" si="86"/>
        <v>50</v>
      </c>
      <c r="AG660" s="86"/>
      <c r="AH660" s="86">
        <f>COUNTIFS(I.1!$AH$6:$AH$446,I.2!AA660)</f>
        <v>0</v>
      </c>
      <c r="AI660" s="86">
        <f t="shared" si="87"/>
        <v>18</v>
      </c>
      <c r="AJ660" s="86"/>
      <c r="AK660" s="86">
        <f t="shared" si="81"/>
        <v>52</v>
      </c>
      <c r="AL660" s="113">
        <v>0</v>
      </c>
    </row>
    <row r="661" spans="2:38" x14ac:dyDescent="0.25">
      <c r="B661" s="82">
        <v>43391</v>
      </c>
      <c r="C661" s="86">
        <f>COUNTIFS(I.1!$J$6:$J$446,I.2!B661)</f>
        <v>0</v>
      </c>
      <c r="D661" s="86">
        <f t="shared" si="82"/>
        <v>216</v>
      </c>
      <c r="F661" s="86">
        <f>COUNTIFS(I.1!$K$6:$K$446,I.2!B661)</f>
        <v>0</v>
      </c>
      <c r="G661" s="86">
        <f t="shared" si="83"/>
        <v>182</v>
      </c>
      <c r="I661" s="86">
        <f>COUNTIFS(I.1!$L$6:$L$446,I.2!B661)</f>
        <v>0</v>
      </c>
      <c r="J661" s="86">
        <f t="shared" si="84"/>
        <v>74</v>
      </c>
      <c r="L661" s="86">
        <f t="shared" si="80"/>
        <v>142</v>
      </c>
      <c r="AA661" s="82">
        <v>43391</v>
      </c>
      <c r="AB661" s="86">
        <f>COUNTIFS(I.1!$AF$6:$AF$446,I.2!AA661)</f>
        <v>0</v>
      </c>
      <c r="AC661" s="86">
        <f t="shared" si="85"/>
        <v>70</v>
      </c>
      <c r="AD661" s="86"/>
      <c r="AE661" s="86">
        <f>COUNTIFS(I.1!$AG$6:$AG$446,I.2!AA661)</f>
        <v>0</v>
      </c>
      <c r="AF661" s="86">
        <f t="shared" si="86"/>
        <v>50</v>
      </c>
      <c r="AG661" s="86"/>
      <c r="AH661" s="86">
        <f>COUNTIFS(I.1!$AH$6:$AH$446,I.2!AA661)</f>
        <v>0</v>
      </c>
      <c r="AI661" s="86">
        <f t="shared" si="87"/>
        <v>18</v>
      </c>
      <c r="AJ661" s="86"/>
      <c r="AK661" s="86">
        <f t="shared" si="81"/>
        <v>52</v>
      </c>
      <c r="AL661" s="113">
        <v>0</v>
      </c>
    </row>
    <row r="662" spans="2:38" x14ac:dyDescent="0.25">
      <c r="B662" s="82">
        <v>43392</v>
      </c>
      <c r="C662" s="86">
        <f>COUNTIFS(I.1!$J$6:$J$446,I.2!B662)</f>
        <v>0</v>
      </c>
      <c r="D662" s="86">
        <f t="shared" si="82"/>
        <v>216</v>
      </c>
      <c r="F662" s="86">
        <f>COUNTIFS(I.1!$K$6:$K$446,I.2!B662)</f>
        <v>0</v>
      </c>
      <c r="G662" s="86">
        <f t="shared" si="83"/>
        <v>182</v>
      </c>
      <c r="I662" s="86">
        <f>COUNTIFS(I.1!$L$6:$L$446,I.2!B662)</f>
        <v>0</v>
      </c>
      <c r="J662" s="86">
        <f t="shared" si="84"/>
        <v>74</v>
      </c>
      <c r="L662" s="86">
        <f t="shared" si="80"/>
        <v>142</v>
      </c>
      <c r="AA662" s="82">
        <v>43392</v>
      </c>
      <c r="AB662" s="86">
        <f>COUNTIFS(I.1!$AF$6:$AF$446,I.2!AA662)</f>
        <v>0</v>
      </c>
      <c r="AC662" s="86">
        <f t="shared" si="85"/>
        <v>70</v>
      </c>
      <c r="AD662" s="86"/>
      <c r="AE662" s="86">
        <f>COUNTIFS(I.1!$AG$6:$AG$446,I.2!AA662)</f>
        <v>0</v>
      </c>
      <c r="AF662" s="86">
        <f t="shared" si="86"/>
        <v>50</v>
      </c>
      <c r="AG662" s="86"/>
      <c r="AH662" s="86">
        <f>COUNTIFS(I.1!$AH$6:$AH$446,I.2!AA662)</f>
        <v>0</v>
      </c>
      <c r="AI662" s="86">
        <f t="shared" si="87"/>
        <v>18</v>
      </c>
      <c r="AJ662" s="86"/>
      <c r="AK662" s="86">
        <f t="shared" si="81"/>
        <v>52</v>
      </c>
      <c r="AL662" s="113">
        <v>0</v>
      </c>
    </row>
    <row r="663" spans="2:38" x14ac:dyDescent="0.25">
      <c r="B663" s="82">
        <v>43393</v>
      </c>
      <c r="C663" s="86">
        <f>COUNTIFS(I.1!$J$6:$J$446,I.2!B663)</f>
        <v>0</v>
      </c>
      <c r="D663" s="86">
        <f t="shared" si="82"/>
        <v>216</v>
      </c>
      <c r="F663" s="86">
        <f>COUNTIFS(I.1!$K$6:$K$446,I.2!B663)</f>
        <v>0</v>
      </c>
      <c r="G663" s="86">
        <f t="shared" si="83"/>
        <v>182</v>
      </c>
      <c r="I663" s="86">
        <f>COUNTIFS(I.1!$L$6:$L$446,I.2!B663)</f>
        <v>0</v>
      </c>
      <c r="J663" s="86">
        <f t="shared" si="84"/>
        <v>74</v>
      </c>
      <c r="L663" s="86">
        <f t="shared" si="80"/>
        <v>142</v>
      </c>
      <c r="AA663" s="82">
        <v>43393</v>
      </c>
      <c r="AB663" s="86">
        <f>COUNTIFS(I.1!$AF$6:$AF$446,I.2!AA663)</f>
        <v>0</v>
      </c>
      <c r="AC663" s="86">
        <f t="shared" si="85"/>
        <v>70</v>
      </c>
      <c r="AD663" s="86"/>
      <c r="AE663" s="86">
        <f>COUNTIFS(I.1!$AG$6:$AG$446,I.2!AA663)</f>
        <v>0</v>
      </c>
      <c r="AF663" s="86">
        <f t="shared" si="86"/>
        <v>50</v>
      </c>
      <c r="AG663" s="86"/>
      <c r="AH663" s="86">
        <f>COUNTIFS(I.1!$AH$6:$AH$446,I.2!AA663)</f>
        <v>0</v>
      </c>
      <c r="AI663" s="86">
        <f t="shared" si="87"/>
        <v>18</v>
      </c>
      <c r="AJ663" s="86"/>
      <c r="AK663" s="86">
        <f t="shared" si="81"/>
        <v>52</v>
      </c>
      <c r="AL663" s="113">
        <v>0</v>
      </c>
    </row>
    <row r="664" spans="2:38" x14ac:dyDescent="0.25">
      <c r="B664" s="82">
        <v>43394</v>
      </c>
      <c r="C664" s="86">
        <f>COUNTIFS(I.1!$J$6:$J$446,I.2!B664)</f>
        <v>0</v>
      </c>
      <c r="D664" s="86">
        <f t="shared" si="82"/>
        <v>216</v>
      </c>
      <c r="F664" s="86">
        <f>COUNTIFS(I.1!$K$6:$K$446,I.2!B664)</f>
        <v>0</v>
      </c>
      <c r="G664" s="86">
        <f t="shared" si="83"/>
        <v>182</v>
      </c>
      <c r="I664" s="86">
        <f>COUNTIFS(I.1!$L$6:$L$446,I.2!B664)</f>
        <v>0</v>
      </c>
      <c r="J664" s="86">
        <f t="shared" si="84"/>
        <v>74</v>
      </c>
      <c r="L664" s="86">
        <f t="shared" si="80"/>
        <v>142</v>
      </c>
      <c r="AA664" s="82">
        <v>43394</v>
      </c>
      <c r="AB664" s="86">
        <f>COUNTIFS(I.1!$AF$6:$AF$446,I.2!AA664)</f>
        <v>0</v>
      </c>
      <c r="AC664" s="86">
        <f t="shared" si="85"/>
        <v>70</v>
      </c>
      <c r="AD664" s="86"/>
      <c r="AE664" s="86">
        <f>COUNTIFS(I.1!$AG$6:$AG$446,I.2!AA664)</f>
        <v>0</v>
      </c>
      <c r="AF664" s="86">
        <f t="shared" si="86"/>
        <v>50</v>
      </c>
      <c r="AG664" s="86"/>
      <c r="AH664" s="86">
        <f>COUNTIFS(I.1!$AH$6:$AH$446,I.2!AA664)</f>
        <v>0</v>
      </c>
      <c r="AI664" s="86">
        <f t="shared" si="87"/>
        <v>18</v>
      </c>
      <c r="AJ664" s="86"/>
      <c r="AK664" s="86">
        <f t="shared" si="81"/>
        <v>52</v>
      </c>
      <c r="AL664" s="113">
        <v>0</v>
      </c>
    </row>
    <row r="665" spans="2:38" x14ac:dyDescent="0.25">
      <c r="B665" s="82">
        <v>43395</v>
      </c>
      <c r="C665" s="86">
        <f>COUNTIFS(I.1!$J$6:$J$446,I.2!B665)</f>
        <v>0</v>
      </c>
      <c r="D665" s="86">
        <f t="shared" si="82"/>
        <v>216</v>
      </c>
      <c r="F665" s="86">
        <f>COUNTIFS(I.1!$K$6:$K$446,I.2!B665)</f>
        <v>0</v>
      </c>
      <c r="G665" s="86">
        <f t="shared" si="83"/>
        <v>182</v>
      </c>
      <c r="I665" s="86">
        <f>COUNTIFS(I.1!$L$6:$L$446,I.2!B665)</f>
        <v>0</v>
      </c>
      <c r="J665" s="86">
        <f t="shared" si="84"/>
        <v>74</v>
      </c>
      <c r="L665" s="86">
        <f t="shared" si="80"/>
        <v>142</v>
      </c>
      <c r="AA665" s="82">
        <v>43395</v>
      </c>
      <c r="AB665" s="86">
        <f>COUNTIFS(I.1!$AF$6:$AF$446,I.2!AA665)</f>
        <v>0</v>
      </c>
      <c r="AC665" s="86">
        <f t="shared" si="85"/>
        <v>70</v>
      </c>
      <c r="AD665" s="86"/>
      <c r="AE665" s="86">
        <f>COUNTIFS(I.1!$AG$6:$AG$446,I.2!AA665)</f>
        <v>0</v>
      </c>
      <c r="AF665" s="86">
        <f t="shared" si="86"/>
        <v>50</v>
      </c>
      <c r="AG665" s="86"/>
      <c r="AH665" s="86">
        <f>COUNTIFS(I.1!$AH$6:$AH$446,I.2!AA665)</f>
        <v>0</v>
      </c>
      <c r="AI665" s="86">
        <f t="shared" si="87"/>
        <v>18</v>
      </c>
      <c r="AJ665" s="86"/>
      <c r="AK665" s="86">
        <f t="shared" si="81"/>
        <v>52</v>
      </c>
      <c r="AL665" s="113">
        <v>0</v>
      </c>
    </row>
    <row r="666" spans="2:38" x14ac:dyDescent="0.25">
      <c r="B666" s="82">
        <v>43396</v>
      </c>
      <c r="C666" s="86">
        <f>COUNTIFS(I.1!$J$6:$J$446,I.2!B666)</f>
        <v>0</v>
      </c>
      <c r="D666" s="86">
        <f t="shared" si="82"/>
        <v>216</v>
      </c>
      <c r="F666" s="86">
        <f>COUNTIFS(I.1!$K$6:$K$446,I.2!B666)</f>
        <v>0</v>
      </c>
      <c r="G666" s="86">
        <f t="shared" si="83"/>
        <v>182</v>
      </c>
      <c r="I666" s="86">
        <f>COUNTIFS(I.1!$L$6:$L$446,I.2!B666)</f>
        <v>0</v>
      </c>
      <c r="J666" s="86">
        <f t="shared" si="84"/>
        <v>74</v>
      </c>
      <c r="L666" s="86">
        <f t="shared" si="80"/>
        <v>142</v>
      </c>
      <c r="AA666" s="82">
        <v>43396</v>
      </c>
      <c r="AB666" s="86">
        <f>COUNTIFS(I.1!$AF$6:$AF$446,I.2!AA666)</f>
        <v>0</v>
      </c>
      <c r="AC666" s="86">
        <f t="shared" si="85"/>
        <v>70</v>
      </c>
      <c r="AD666" s="86"/>
      <c r="AE666" s="86">
        <f>COUNTIFS(I.1!$AG$6:$AG$446,I.2!AA666)</f>
        <v>0</v>
      </c>
      <c r="AF666" s="86">
        <f t="shared" si="86"/>
        <v>50</v>
      </c>
      <c r="AG666" s="86"/>
      <c r="AH666" s="86">
        <f>COUNTIFS(I.1!$AH$6:$AH$446,I.2!AA666)</f>
        <v>0</v>
      </c>
      <c r="AI666" s="86">
        <f t="shared" si="87"/>
        <v>18</v>
      </c>
      <c r="AJ666" s="86"/>
      <c r="AK666" s="86">
        <f t="shared" si="81"/>
        <v>52</v>
      </c>
      <c r="AL666" s="113">
        <v>0</v>
      </c>
    </row>
    <row r="667" spans="2:38" x14ac:dyDescent="0.25">
      <c r="B667" s="82">
        <v>43397</v>
      </c>
      <c r="C667" s="86">
        <f>COUNTIFS(I.1!$J$6:$J$446,I.2!B667)</f>
        <v>0</v>
      </c>
      <c r="D667" s="86">
        <f t="shared" si="82"/>
        <v>216</v>
      </c>
      <c r="F667" s="86">
        <f>COUNTIFS(I.1!$K$6:$K$446,I.2!B667)</f>
        <v>0</v>
      </c>
      <c r="G667" s="86">
        <f t="shared" si="83"/>
        <v>182</v>
      </c>
      <c r="I667" s="86">
        <f>COUNTIFS(I.1!$L$6:$L$446,I.2!B667)</f>
        <v>1</v>
      </c>
      <c r="J667" s="86">
        <f t="shared" si="84"/>
        <v>75</v>
      </c>
      <c r="L667" s="86">
        <f t="shared" si="80"/>
        <v>141</v>
      </c>
      <c r="AA667" s="82">
        <v>43397</v>
      </c>
      <c r="AB667" s="86">
        <f>COUNTIFS(I.1!$AF$6:$AF$446,I.2!AA667)</f>
        <v>0</v>
      </c>
      <c r="AC667" s="86">
        <f t="shared" si="85"/>
        <v>70</v>
      </c>
      <c r="AD667" s="86"/>
      <c r="AE667" s="86">
        <f>COUNTIFS(I.1!$AG$6:$AG$446,I.2!AA667)</f>
        <v>0</v>
      </c>
      <c r="AF667" s="86">
        <f t="shared" si="86"/>
        <v>50</v>
      </c>
      <c r="AG667" s="86"/>
      <c r="AH667" s="86">
        <f>COUNTIFS(I.1!$AH$6:$AH$446,I.2!AA667)</f>
        <v>1</v>
      </c>
      <c r="AI667" s="86">
        <f t="shared" si="87"/>
        <v>19</v>
      </c>
      <c r="AJ667" s="86"/>
      <c r="AK667" s="86">
        <f t="shared" si="81"/>
        <v>51</v>
      </c>
      <c r="AL667" s="113">
        <v>0</v>
      </c>
    </row>
    <row r="668" spans="2:38" x14ac:dyDescent="0.25">
      <c r="B668" s="82">
        <v>43398</v>
      </c>
      <c r="C668" s="86">
        <f>COUNTIFS(I.1!$J$6:$J$446,I.2!B668)</f>
        <v>0</v>
      </c>
      <c r="D668" s="86">
        <f t="shared" si="82"/>
        <v>216</v>
      </c>
      <c r="F668" s="86">
        <f>COUNTIFS(I.1!$K$6:$K$446,I.2!B668)</f>
        <v>0</v>
      </c>
      <c r="G668" s="86">
        <f t="shared" si="83"/>
        <v>182</v>
      </c>
      <c r="I668" s="86">
        <f>COUNTIFS(I.1!$L$6:$L$446,I.2!B668)</f>
        <v>0</v>
      </c>
      <c r="J668" s="86">
        <f t="shared" si="84"/>
        <v>75</v>
      </c>
      <c r="L668" s="86">
        <f t="shared" si="80"/>
        <v>141</v>
      </c>
      <c r="AA668" s="82">
        <v>43398</v>
      </c>
      <c r="AB668" s="86">
        <f>COUNTIFS(I.1!$AF$6:$AF$446,I.2!AA668)</f>
        <v>0</v>
      </c>
      <c r="AC668" s="86">
        <f t="shared" si="85"/>
        <v>70</v>
      </c>
      <c r="AD668" s="86"/>
      <c r="AE668" s="86">
        <f>COUNTIFS(I.1!$AG$6:$AG$446,I.2!AA668)</f>
        <v>0</v>
      </c>
      <c r="AF668" s="86">
        <f t="shared" si="86"/>
        <v>50</v>
      </c>
      <c r="AG668" s="86"/>
      <c r="AH668" s="86">
        <f>COUNTIFS(I.1!$AH$6:$AH$446,I.2!AA668)</f>
        <v>0</v>
      </c>
      <c r="AI668" s="86">
        <f t="shared" si="87"/>
        <v>19</v>
      </c>
      <c r="AJ668" s="86"/>
      <c r="AK668" s="86">
        <f t="shared" si="81"/>
        <v>51</v>
      </c>
      <c r="AL668" s="113">
        <v>0</v>
      </c>
    </row>
    <row r="669" spans="2:38" x14ac:dyDescent="0.25">
      <c r="B669" s="82">
        <v>43399</v>
      </c>
      <c r="C669" s="86">
        <f>COUNTIFS(I.1!$J$6:$J$446,I.2!B669)</f>
        <v>0</v>
      </c>
      <c r="D669" s="86">
        <f t="shared" si="82"/>
        <v>216</v>
      </c>
      <c r="F669" s="86">
        <f>COUNTIFS(I.1!$K$6:$K$446,I.2!B669)</f>
        <v>0</v>
      </c>
      <c r="G669" s="86">
        <f t="shared" si="83"/>
        <v>182</v>
      </c>
      <c r="I669" s="86">
        <f>COUNTIFS(I.1!$L$6:$L$446,I.2!B669)</f>
        <v>0</v>
      </c>
      <c r="J669" s="86">
        <f t="shared" si="84"/>
        <v>75</v>
      </c>
      <c r="L669" s="86">
        <f t="shared" si="80"/>
        <v>141</v>
      </c>
      <c r="AA669" s="82">
        <v>43399</v>
      </c>
      <c r="AB669" s="86">
        <f>COUNTIFS(I.1!$AF$6:$AF$446,I.2!AA669)</f>
        <v>0</v>
      </c>
      <c r="AC669" s="86">
        <f t="shared" si="85"/>
        <v>70</v>
      </c>
      <c r="AD669" s="86"/>
      <c r="AE669" s="86">
        <f>COUNTIFS(I.1!$AG$6:$AG$446,I.2!AA669)</f>
        <v>0</v>
      </c>
      <c r="AF669" s="86">
        <f t="shared" si="86"/>
        <v>50</v>
      </c>
      <c r="AG669" s="86"/>
      <c r="AH669" s="86">
        <f>COUNTIFS(I.1!$AH$6:$AH$446,I.2!AA669)</f>
        <v>0</v>
      </c>
      <c r="AI669" s="86">
        <f t="shared" si="87"/>
        <v>19</v>
      </c>
      <c r="AJ669" s="86"/>
      <c r="AK669" s="86">
        <f t="shared" si="81"/>
        <v>51</v>
      </c>
      <c r="AL669" s="113">
        <v>0</v>
      </c>
    </row>
    <row r="670" spans="2:38" x14ac:dyDescent="0.25">
      <c r="B670" s="82">
        <v>43400</v>
      </c>
      <c r="C670" s="86">
        <f>COUNTIFS(I.1!$J$6:$J$446,I.2!B670)</f>
        <v>0</v>
      </c>
      <c r="D670" s="86">
        <f t="shared" si="82"/>
        <v>216</v>
      </c>
      <c r="F670" s="86">
        <f>COUNTIFS(I.1!$K$6:$K$446,I.2!B670)</f>
        <v>0</v>
      </c>
      <c r="G670" s="86">
        <f t="shared" si="83"/>
        <v>182</v>
      </c>
      <c r="I670" s="86">
        <f>COUNTIFS(I.1!$L$6:$L$446,I.2!B670)</f>
        <v>0</v>
      </c>
      <c r="J670" s="86">
        <f t="shared" si="84"/>
        <v>75</v>
      </c>
      <c r="L670" s="86">
        <f t="shared" si="80"/>
        <v>141</v>
      </c>
      <c r="AA670" s="82">
        <v>43400</v>
      </c>
      <c r="AB670" s="86">
        <f>COUNTIFS(I.1!$AF$6:$AF$446,I.2!AA670)</f>
        <v>0</v>
      </c>
      <c r="AC670" s="86">
        <f t="shared" si="85"/>
        <v>70</v>
      </c>
      <c r="AD670" s="86"/>
      <c r="AE670" s="86">
        <f>COUNTIFS(I.1!$AG$6:$AG$446,I.2!AA670)</f>
        <v>0</v>
      </c>
      <c r="AF670" s="86">
        <f t="shared" si="86"/>
        <v>50</v>
      </c>
      <c r="AG670" s="86"/>
      <c r="AH670" s="86">
        <f>COUNTIFS(I.1!$AH$6:$AH$446,I.2!AA670)</f>
        <v>0</v>
      </c>
      <c r="AI670" s="86">
        <f t="shared" si="87"/>
        <v>19</v>
      </c>
      <c r="AJ670" s="86"/>
      <c r="AK670" s="86">
        <f t="shared" si="81"/>
        <v>51</v>
      </c>
      <c r="AL670" s="113">
        <v>0</v>
      </c>
    </row>
    <row r="671" spans="2:38" x14ac:dyDescent="0.25">
      <c r="B671" s="82">
        <v>43401</v>
      </c>
      <c r="C671" s="86">
        <f>COUNTIFS(I.1!$J$6:$J$446,I.2!B671)</f>
        <v>0</v>
      </c>
      <c r="D671" s="86">
        <f t="shared" si="82"/>
        <v>216</v>
      </c>
      <c r="F671" s="86">
        <f>COUNTIFS(I.1!$K$6:$K$446,I.2!B671)</f>
        <v>0</v>
      </c>
      <c r="G671" s="86">
        <f t="shared" si="83"/>
        <v>182</v>
      </c>
      <c r="I671" s="86">
        <f>COUNTIFS(I.1!$L$6:$L$446,I.2!B671)</f>
        <v>0</v>
      </c>
      <c r="J671" s="86">
        <f t="shared" si="84"/>
        <v>75</v>
      </c>
      <c r="L671" s="86">
        <f t="shared" si="80"/>
        <v>141</v>
      </c>
      <c r="AA671" s="82">
        <v>43401</v>
      </c>
      <c r="AB671" s="86">
        <f>COUNTIFS(I.1!$AF$6:$AF$446,I.2!AA671)</f>
        <v>0</v>
      </c>
      <c r="AC671" s="86">
        <f t="shared" si="85"/>
        <v>70</v>
      </c>
      <c r="AD671" s="86"/>
      <c r="AE671" s="86">
        <f>COUNTIFS(I.1!$AG$6:$AG$446,I.2!AA671)</f>
        <v>0</v>
      </c>
      <c r="AF671" s="86">
        <f t="shared" si="86"/>
        <v>50</v>
      </c>
      <c r="AG671" s="86"/>
      <c r="AH671" s="86">
        <f>COUNTIFS(I.1!$AH$6:$AH$446,I.2!AA671)</f>
        <v>0</v>
      </c>
      <c r="AI671" s="86">
        <f t="shared" si="87"/>
        <v>19</v>
      </c>
      <c r="AJ671" s="86"/>
      <c r="AK671" s="86">
        <f t="shared" si="81"/>
        <v>51</v>
      </c>
      <c r="AL671" s="113">
        <v>0</v>
      </c>
    </row>
    <row r="672" spans="2:38" x14ac:dyDescent="0.25">
      <c r="B672" s="82">
        <v>43402</v>
      </c>
      <c r="C672" s="86">
        <f>COUNTIFS(I.1!$J$6:$J$446,I.2!B672)</f>
        <v>0</v>
      </c>
      <c r="D672" s="86">
        <f t="shared" si="82"/>
        <v>216</v>
      </c>
      <c r="F672" s="86">
        <f>COUNTIFS(I.1!$K$6:$K$446,I.2!B672)</f>
        <v>0</v>
      </c>
      <c r="G672" s="86">
        <f t="shared" si="83"/>
        <v>182</v>
      </c>
      <c r="I672" s="86">
        <f>COUNTIFS(I.1!$L$6:$L$446,I.2!B672)</f>
        <v>0</v>
      </c>
      <c r="J672" s="86">
        <f t="shared" si="84"/>
        <v>75</v>
      </c>
      <c r="L672" s="86">
        <f t="shared" si="80"/>
        <v>141</v>
      </c>
      <c r="AA672" s="82">
        <v>43402</v>
      </c>
      <c r="AB672" s="86">
        <f>COUNTIFS(I.1!$AF$6:$AF$446,I.2!AA672)</f>
        <v>0</v>
      </c>
      <c r="AC672" s="86">
        <f t="shared" si="85"/>
        <v>70</v>
      </c>
      <c r="AD672" s="86"/>
      <c r="AE672" s="86">
        <f>COUNTIFS(I.1!$AG$6:$AG$446,I.2!AA672)</f>
        <v>0</v>
      </c>
      <c r="AF672" s="86">
        <f t="shared" si="86"/>
        <v>50</v>
      </c>
      <c r="AG672" s="86"/>
      <c r="AH672" s="86">
        <f>COUNTIFS(I.1!$AH$6:$AH$446,I.2!AA672)</f>
        <v>0</v>
      </c>
      <c r="AI672" s="86">
        <f t="shared" si="87"/>
        <v>19</v>
      </c>
      <c r="AJ672" s="86"/>
      <c r="AK672" s="86">
        <f t="shared" si="81"/>
        <v>51</v>
      </c>
      <c r="AL672" s="113">
        <v>0</v>
      </c>
    </row>
    <row r="673" spans="2:38" x14ac:dyDescent="0.25">
      <c r="B673" s="82">
        <v>43403</v>
      </c>
      <c r="C673" s="86">
        <f>COUNTIFS(I.1!$J$6:$J$446,I.2!B673)</f>
        <v>0</v>
      </c>
      <c r="D673" s="86">
        <f t="shared" si="82"/>
        <v>216</v>
      </c>
      <c r="F673" s="86">
        <f>COUNTIFS(I.1!$K$6:$K$446,I.2!B673)</f>
        <v>0</v>
      </c>
      <c r="G673" s="86">
        <f t="shared" si="83"/>
        <v>182</v>
      </c>
      <c r="I673" s="86">
        <f>COUNTIFS(I.1!$L$6:$L$446,I.2!B673)</f>
        <v>5</v>
      </c>
      <c r="J673" s="86">
        <f t="shared" si="84"/>
        <v>80</v>
      </c>
      <c r="L673" s="86">
        <f t="shared" si="80"/>
        <v>136</v>
      </c>
      <c r="AA673" s="82">
        <v>43403</v>
      </c>
      <c r="AB673" s="86">
        <f>COUNTIFS(I.1!$AF$6:$AF$446,I.2!AA673)</f>
        <v>0</v>
      </c>
      <c r="AC673" s="86">
        <f t="shared" si="85"/>
        <v>70</v>
      </c>
      <c r="AD673" s="86"/>
      <c r="AE673" s="86">
        <f>COUNTIFS(I.1!$AG$6:$AG$446,I.2!AA673)</f>
        <v>0</v>
      </c>
      <c r="AF673" s="86">
        <f t="shared" si="86"/>
        <v>50</v>
      </c>
      <c r="AG673" s="86"/>
      <c r="AH673" s="86">
        <f>COUNTIFS(I.1!$AH$6:$AH$446,I.2!AA673)</f>
        <v>5</v>
      </c>
      <c r="AI673" s="86">
        <f t="shared" si="87"/>
        <v>24</v>
      </c>
      <c r="AJ673" s="86"/>
      <c r="AK673" s="86">
        <f t="shared" si="81"/>
        <v>46</v>
      </c>
      <c r="AL673" s="113">
        <v>0</v>
      </c>
    </row>
    <row r="674" spans="2:38" x14ac:dyDescent="0.25">
      <c r="B674" s="82">
        <v>43404</v>
      </c>
      <c r="C674" s="86">
        <f>COUNTIFS(I.1!$J$6:$J$446,I.2!B674)</f>
        <v>0</v>
      </c>
      <c r="D674" s="86">
        <f t="shared" si="82"/>
        <v>216</v>
      </c>
      <c r="F674" s="86">
        <f>COUNTIFS(I.1!$K$6:$K$446,I.2!B674)</f>
        <v>0</v>
      </c>
      <c r="G674" s="86">
        <f t="shared" si="83"/>
        <v>182</v>
      </c>
      <c r="I674" s="86">
        <f>COUNTIFS(I.1!$L$6:$L$446,I.2!B674)</f>
        <v>0</v>
      </c>
      <c r="J674" s="86">
        <f t="shared" si="84"/>
        <v>80</v>
      </c>
      <c r="L674" s="86">
        <f t="shared" si="80"/>
        <v>136</v>
      </c>
      <c r="AA674" s="82">
        <v>43404</v>
      </c>
      <c r="AB674" s="86">
        <f>COUNTIFS(I.1!$AF$6:$AF$446,I.2!AA674)</f>
        <v>0</v>
      </c>
      <c r="AC674" s="86">
        <f t="shared" si="85"/>
        <v>70</v>
      </c>
      <c r="AD674" s="86"/>
      <c r="AE674" s="86">
        <f>COUNTIFS(I.1!$AG$6:$AG$446,I.2!AA674)</f>
        <v>0</v>
      </c>
      <c r="AF674" s="86">
        <f t="shared" si="86"/>
        <v>50</v>
      </c>
      <c r="AG674" s="86"/>
      <c r="AH674" s="86">
        <f>COUNTIFS(I.1!$AH$6:$AH$446,I.2!AA674)</f>
        <v>0</v>
      </c>
      <c r="AI674" s="86">
        <f t="shared" si="87"/>
        <v>24</v>
      </c>
      <c r="AJ674" s="86"/>
      <c r="AK674" s="86">
        <f t="shared" si="81"/>
        <v>46</v>
      </c>
      <c r="AL674" s="113">
        <v>0</v>
      </c>
    </row>
    <row r="675" spans="2:38" x14ac:dyDescent="0.25">
      <c r="B675" s="82">
        <v>43405</v>
      </c>
      <c r="C675" s="86">
        <f>COUNTIFS(I.1!$J$6:$J$446,I.2!B675)</f>
        <v>0</v>
      </c>
      <c r="D675" s="86">
        <f t="shared" si="82"/>
        <v>216</v>
      </c>
      <c r="F675" s="86">
        <f>COUNTIFS(I.1!$K$6:$K$446,I.2!B675)</f>
        <v>0</v>
      </c>
      <c r="G675" s="86">
        <f t="shared" si="83"/>
        <v>182</v>
      </c>
      <c r="I675" s="86">
        <f>COUNTIFS(I.1!$L$6:$L$446,I.2!B675)</f>
        <v>0</v>
      </c>
      <c r="J675" s="86">
        <f t="shared" si="84"/>
        <v>80</v>
      </c>
      <c r="L675" s="86">
        <f t="shared" si="80"/>
        <v>136</v>
      </c>
      <c r="AA675" s="82">
        <v>43405</v>
      </c>
      <c r="AB675" s="86">
        <f>COUNTIFS(I.1!$AF$6:$AF$446,I.2!AA675)</f>
        <v>0</v>
      </c>
      <c r="AC675" s="86">
        <f t="shared" si="85"/>
        <v>70</v>
      </c>
      <c r="AD675" s="86"/>
      <c r="AE675" s="86">
        <f>COUNTIFS(I.1!$AG$6:$AG$446,I.2!AA675)</f>
        <v>0</v>
      </c>
      <c r="AF675" s="86">
        <f t="shared" si="86"/>
        <v>50</v>
      </c>
      <c r="AG675" s="86"/>
      <c r="AH675" s="86">
        <f>COUNTIFS(I.1!$AH$6:$AH$446,I.2!AA675)</f>
        <v>0</v>
      </c>
      <c r="AI675" s="86">
        <f t="shared" si="87"/>
        <v>24</v>
      </c>
      <c r="AJ675" s="86"/>
      <c r="AK675" s="86">
        <f t="shared" si="81"/>
        <v>46</v>
      </c>
      <c r="AL675" s="113">
        <v>0</v>
      </c>
    </row>
    <row r="676" spans="2:38" x14ac:dyDescent="0.25">
      <c r="B676" s="82">
        <v>43406</v>
      </c>
      <c r="C676" s="86">
        <f>COUNTIFS(I.1!$J$6:$J$446,I.2!B676)</f>
        <v>0</v>
      </c>
      <c r="D676" s="86">
        <f t="shared" si="82"/>
        <v>216</v>
      </c>
      <c r="F676" s="86">
        <f>COUNTIFS(I.1!$K$6:$K$446,I.2!B676)</f>
        <v>0</v>
      </c>
      <c r="G676" s="86">
        <f t="shared" si="83"/>
        <v>182</v>
      </c>
      <c r="I676" s="86">
        <f>COUNTIFS(I.1!$L$6:$L$446,I.2!B676)</f>
        <v>0</v>
      </c>
      <c r="J676" s="86">
        <f t="shared" si="84"/>
        <v>80</v>
      </c>
      <c r="L676" s="86">
        <f t="shared" si="80"/>
        <v>136</v>
      </c>
      <c r="AA676" s="82">
        <v>43406</v>
      </c>
      <c r="AB676" s="86">
        <f>COUNTIFS(I.1!$AF$6:$AF$446,I.2!AA676)</f>
        <v>0</v>
      </c>
      <c r="AC676" s="86">
        <f t="shared" si="85"/>
        <v>70</v>
      </c>
      <c r="AD676" s="86"/>
      <c r="AE676" s="86">
        <f>COUNTIFS(I.1!$AG$6:$AG$446,I.2!AA676)</f>
        <v>0</v>
      </c>
      <c r="AF676" s="86">
        <f t="shared" si="86"/>
        <v>50</v>
      </c>
      <c r="AG676" s="86"/>
      <c r="AH676" s="86">
        <f>COUNTIFS(I.1!$AH$6:$AH$446,I.2!AA676)</f>
        <v>0</v>
      </c>
      <c r="AI676" s="86">
        <f t="shared" si="87"/>
        <v>24</v>
      </c>
      <c r="AJ676" s="86"/>
      <c r="AK676" s="86">
        <f t="shared" si="81"/>
        <v>46</v>
      </c>
      <c r="AL676" s="113">
        <v>0</v>
      </c>
    </row>
    <row r="677" spans="2:38" x14ac:dyDescent="0.25">
      <c r="B677" s="82">
        <v>43407</v>
      </c>
      <c r="C677" s="86">
        <f>COUNTIFS(I.1!$J$6:$J$446,I.2!B677)</f>
        <v>0</v>
      </c>
      <c r="D677" s="86">
        <f t="shared" si="82"/>
        <v>216</v>
      </c>
      <c r="F677" s="86">
        <f>COUNTIFS(I.1!$K$6:$K$446,I.2!B677)</f>
        <v>0</v>
      </c>
      <c r="G677" s="86">
        <f t="shared" si="83"/>
        <v>182</v>
      </c>
      <c r="I677" s="86">
        <f>COUNTIFS(I.1!$L$6:$L$446,I.2!B677)</f>
        <v>0</v>
      </c>
      <c r="J677" s="86">
        <f t="shared" si="84"/>
        <v>80</v>
      </c>
      <c r="L677" s="86">
        <f t="shared" si="80"/>
        <v>136</v>
      </c>
      <c r="AA677" s="82">
        <v>43407</v>
      </c>
      <c r="AB677" s="86">
        <f>COUNTIFS(I.1!$AF$6:$AF$446,I.2!AA677)</f>
        <v>0</v>
      </c>
      <c r="AC677" s="86">
        <f t="shared" si="85"/>
        <v>70</v>
      </c>
      <c r="AD677" s="86"/>
      <c r="AE677" s="86">
        <f>COUNTIFS(I.1!$AG$6:$AG$446,I.2!AA677)</f>
        <v>0</v>
      </c>
      <c r="AF677" s="86">
        <f t="shared" si="86"/>
        <v>50</v>
      </c>
      <c r="AG677" s="86"/>
      <c r="AH677" s="86">
        <f>COUNTIFS(I.1!$AH$6:$AH$446,I.2!AA677)</f>
        <v>0</v>
      </c>
      <c r="AI677" s="86">
        <f t="shared" si="87"/>
        <v>24</v>
      </c>
      <c r="AJ677" s="86"/>
      <c r="AK677" s="86">
        <f t="shared" si="81"/>
        <v>46</v>
      </c>
      <c r="AL677" s="113">
        <v>0</v>
      </c>
    </row>
    <row r="678" spans="2:38" x14ac:dyDescent="0.25">
      <c r="B678" s="82">
        <v>43408</v>
      </c>
      <c r="C678" s="86">
        <f>COUNTIFS(I.1!$J$6:$J$446,I.2!B678)</f>
        <v>0</v>
      </c>
      <c r="D678" s="86">
        <f t="shared" si="82"/>
        <v>216</v>
      </c>
      <c r="F678" s="86">
        <f>COUNTIFS(I.1!$K$6:$K$446,I.2!B678)</f>
        <v>0</v>
      </c>
      <c r="G678" s="86">
        <f t="shared" si="83"/>
        <v>182</v>
      </c>
      <c r="I678" s="86">
        <f>COUNTIFS(I.1!$L$6:$L$446,I.2!B678)</f>
        <v>0</v>
      </c>
      <c r="J678" s="86">
        <f t="shared" si="84"/>
        <v>80</v>
      </c>
      <c r="L678" s="86">
        <f t="shared" si="80"/>
        <v>136</v>
      </c>
      <c r="AA678" s="82">
        <v>43408</v>
      </c>
      <c r="AB678" s="86">
        <f>COUNTIFS(I.1!$AF$6:$AF$446,I.2!AA678)</f>
        <v>0</v>
      </c>
      <c r="AC678" s="86">
        <f t="shared" si="85"/>
        <v>70</v>
      </c>
      <c r="AD678" s="86"/>
      <c r="AE678" s="86">
        <f>COUNTIFS(I.1!$AG$6:$AG$446,I.2!AA678)</f>
        <v>0</v>
      </c>
      <c r="AF678" s="86">
        <f t="shared" si="86"/>
        <v>50</v>
      </c>
      <c r="AG678" s="86"/>
      <c r="AH678" s="86">
        <f>COUNTIFS(I.1!$AH$6:$AH$446,I.2!AA678)</f>
        <v>0</v>
      </c>
      <c r="AI678" s="86">
        <f t="shared" si="87"/>
        <v>24</v>
      </c>
      <c r="AJ678" s="86"/>
      <c r="AK678" s="86">
        <f t="shared" si="81"/>
        <v>46</v>
      </c>
      <c r="AL678" s="113">
        <v>0</v>
      </c>
    </row>
    <row r="679" spans="2:38" x14ac:dyDescent="0.25">
      <c r="B679" s="82">
        <v>43409</v>
      </c>
      <c r="C679" s="86">
        <f>COUNTIFS(I.1!$J$6:$J$446,I.2!B679)</f>
        <v>0</v>
      </c>
      <c r="D679" s="86">
        <f t="shared" si="82"/>
        <v>216</v>
      </c>
      <c r="F679" s="86">
        <f>COUNTIFS(I.1!$K$6:$K$446,I.2!B679)</f>
        <v>1</v>
      </c>
      <c r="G679" s="86">
        <f t="shared" si="83"/>
        <v>183</v>
      </c>
      <c r="I679" s="86">
        <f>COUNTIFS(I.1!$L$6:$L$446,I.2!B679)</f>
        <v>0</v>
      </c>
      <c r="J679" s="86">
        <f t="shared" si="84"/>
        <v>80</v>
      </c>
      <c r="L679" s="86">
        <f t="shared" si="80"/>
        <v>136</v>
      </c>
      <c r="AA679" s="82">
        <v>43409</v>
      </c>
      <c r="AB679" s="86">
        <f>COUNTIFS(I.1!$AF$6:$AF$446,I.2!AA679)</f>
        <v>0</v>
      </c>
      <c r="AC679" s="86">
        <f t="shared" si="85"/>
        <v>70</v>
      </c>
      <c r="AD679" s="86"/>
      <c r="AE679" s="86">
        <f>COUNTIFS(I.1!$AG$6:$AG$446,I.2!AA679)</f>
        <v>1</v>
      </c>
      <c r="AF679" s="86">
        <f t="shared" si="86"/>
        <v>51</v>
      </c>
      <c r="AG679" s="86"/>
      <c r="AH679" s="86">
        <f>COUNTIFS(I.1!$AH$6:$AH$446,I.2!AA679)</f>
        <v>0</v>
      </c>
      <c r="AI679" s="86">
        <f t="shared" si="87"/>
        <v>24</v>
      </c>
      <c r="AJ679" s="86"/>
      <c r="AK679" s="86">
        <f t="shared" si="81"/>
        <v>46</v>
      </c>
      <c r="AL679" s="113">
        <v>0</v>
      </c>
    </row>
    <row r="680" spans="2:38" x14ac:dyDescent="0.25">
      <c r="B680" s="82">
        <v>43410</v>
      </c>
      <c r="C680" s="86">
        <f>COUNTIFS(I.1!$J$6:$J$446,I.2!B680)</f>
        <v>0</v>
      </c>
      <c r="D680" s="86">
        <f t="shared" si="82"/>
        <v>216</v>
      </c>
      <c r="F680" s="86">
        <f>COUNTIFS(I.1!$K$6:$K$446,I.2!B680)</f>
        <v>0</v>
      </c>
      <c r="G680" s="86">
        <f t="shared" si="83"/>
        <v>183</v>
      </c>
      <c r="I680" s="86">
        <f>COUNTIFS(I.1!$L$6:$L$446,I.2!B680)</f>
        <v>1</v>
      </c>
      <c r="J680" s="86">
        <f t="shared" si="84"/>
        <v>81</v>
      </c>
      <c r="L680" s="86">
        <f t="shared" si="80"/>
        <v>135</v>
      </c>
      <c r="AA680" s="82">
        <v>43410</v>
      </c>
      <c r="AB680" s="86">
        <f>COUNTIFS(I.1!$AF$6:$AF$446,I.2!AA680)</f>
        <v>0</v>
      </c>
      <c r="AC680" s="86">
        <f t="shared" si="85"/>
        <v>70</v>
      </c>
      <c r="AD680" s="86"/>
      <c r="AE680" s="86">
        <f>COUNTIFS(I.1!$AG$6:$AG$446,I.2!AA680)</f>
        <v>0</v>
      </c>
      <c r="AF680" s="86">
        <f t="shared" si="86"/>
        <v>51</v>
      </c>
      <c r="AG680" s="86"/>
      <c r="AH680" s="86">
        <f>COUNTIFS(I.1!$AH$6:$AH$446,I.2!AA680)</f>
        <v>1</v>
      </c>
      <c r="AI680" s="86">
        <f t="shared" si="87"/>
        <v>25</v>
      </c>
      <c r="AJ680" s="86"/>
      <c r="AK680" s="86">
        <f t="shared" si="81"/>
        <v>45</v>
      </c>
      <c r="AL680" s="113">
        <v>0</v>
      </c>
    </row>
    <row r="681" spans="2:38" x14ac:dyDescent="0.25">
      <c r="B681" s="82">
        <v>43411</v>
      </c>
      <c r="C681" s="86">
        <f>COUNTIFS(I.1!$J$6:$J$446,I.2!B681)</f>
        <v>0</v>
      </c>
      <c r="D681" s="86">
        <f t="shared" si="82"/>
        <v>216</v>
      </c>
      <c r="F681" s="86">
        <f>COUNTIFS(I.1!$K$6:$K$446,I.2!B681)</f>
        <v>0</v>
      </c>
      <c r="G681" s="86">
        <f t="shared" si="83"/>
        <v>183</v>
      </c>
      <c r="I681" s="86">
        <f>COUNTIFS(I.1!$L$6:$L$446,I.2!B681)</f>
        <v>0</v>
      </c>
      <c r="J681" s="86">
        <f t="shared" si="84"/>
        <v>81</v>
      </c>
      <c r="L681" s="86">
        <f t="shared" si="80"/>
        <v>135</v>
      </c>
      <c r="AA681" s="82">
        <v>43411</v>
      </c>
      <c r="AB681" s="86">
        <f>COUNTIFS(I.1!$AF$6:$AF$446,I.2!AA681)</f>
        <v>0</v>
      </c>
      <c r="AC681" s="86">
        <f t="shared" si="85"/>
        <v>70</v>
      </c>
      <c r="AD681" s="86"/>
      <c r="AE681" s="86">
        <f>COUNTIFS(I.1!$AG$6:$AG$446,I.2!AA681)</f>
        <v>0</v>
      </c>
      <c r="AF681" s="86">
        <f t="shared" si="86"/>
        <v>51</v>
      </c>
      <c r="AG681" s="86"/>
      <c r="AH681" s="86">
        <f>COUNTIFS(I.1!$AH$6:$AH$446,I.2!AA681)</f>
        <v>0</v>
      </c>
      <c r="AI681" s="86">
        <f t="shared" si="87"/>
        <v>25</v>
      </c>
      <c r="AJ681" s="86"/>
      <c r="AK681" s="86">
        <f t="shared" si="81"/>
        <v>45</v>
      </c>
      <c r="AL681" s="113">
        <v>0</v>
      </c>
    </row>
    <row r="682" spans="2:38" x14ac:dyDescent="0.25">
      <c r="B682" s="82">
        <v>43412</v>
      </c>
      <c r="C682" s="86">
        <f>COUNTIFS(I.1!$J$6:$J$446,I.2!B682)</f>
        <v>0</v>
      </c>
      <c r="D682" s="86">
        <f t="shared" si="82"/>
        <v>216</v>
      </c>
      <c r="F682" s="86">
        <f>COUNTIFS(I.1!$K$6:$K$446,I.2!B682)</f>
        <v>0</v>
      </c>
      <c r="G682" s="86">
        <f t="shared" si="83"/>
        <v>183</v>
      </c>
      <c r="I682" s="86">
        <f>COUNTIFS(I.1!$L$6:$L$446,I.2!B682)</f>
        <v>0</v>
      </c>
      <c r="J682" s="86">
        <f t="shared" si="84"/>
        <v>81</v>
      </c>
      <c r="L682" s="86">
        <f t="shared" si="80"/>
        <v>135</v>
      </c>
      <c r="AA682" s="82">
        <v>43412</v>
      </c>
      <c r="AB682" s="86">
        <f>COUNTIFS(I.1!$AF$6:$AF$446,I.2!AA682)</f>
        <v>0</v>
      </c>
      <c r="AC682" s="86">
        <f t="shared" si="85"/>
        <v>70</v>
      </c>
      <c r="AD682" s="86"/>
      <c r="AE682" s="86">
        <f>COUNTIFS(I.1!$AG$6:$AG$446,I.2!AA682)</f>
        <v>0</v>
      </c>
      <c r="AF682" s="86">
        <f t="shared" si="86"/>
        <v>51</v>
      </c>
      <c r="AG682" s="86"/>
      <c r="AH682" s="86">
        <f>COUNTIFS(I.1!$AH$6:$AH$446,I.2!AA682)</f>
        <v>0</v>
      </c>
      <c r="AI682" s="86">
        <f t="shared" si="87"/>
        <v>25</v>
      </c>
      <c r="AJ682" s="86"/>
      <c r="AK682" s="86">
        <f t="shared" si="81"/>
        <v>45</v>
      </c>
      <c r="AL682" s="113">
        <v>0</v>
      </c>
    </row>
    <row r="683" spans="2:38" x14ac:dyDescent="0.25">
      <c r="B683" s="82">
        <v>43413</v>
      </c>
      <c r="C683" s="86">
        <f>COUNTIFS(I.1!$J$6:$J$446,I.2!B683)</f>
        <v>0</v>
      </c>
      <c r="D683" s="86">
        <f t="shared" si="82"/>
        <v>216</v>
      </c>
      <c r="F683" s="86">
        <f>COUNTIFS(I.1!$K$6:$K$446,I.2!B683)</f>
        <v>0</v>
      </c>
      <c r="G683" s="86">
        <f t="shared" si="83"/>
        <v>183</v>
      </c>
      <c r="I683" s="86">
        <f>COUNTIFS(I.1!$L$6:$L$446,I.2!B683)</f>
        <v>0</v>
      </c>
      <c r="J683" s="86">
        <f t="shared" si="84"/>
        <v>81</v>
      </c>
      <c r="L683" s="86">
        <f t="shared" si="80"/>
        <v>135</v>
      </c>
      <c r="AA683" s="82">
        <v>43413</v>
      </c>
      <c r="AB683" s="86">
        <f>COUNTIFS(I.1!$AF$6:$AF$446,I.2!AA683)</f>
        <v>0</v>
      </c>
      <c r="AC683" s="86">
        <f t="shared" si="85"/>
        <v>70</v>
      </c>
      <c r="AD683" s="86"/>
      <c r="AE683" s="86">
        <f>COUNTIFS(I.1!$AG$6:$AG$446,I.2!AA683)</f>
        <v>0</v>
      </c>
      <c r="AF683" s="86">
        <f t="shared" si="86"/>
        <v>51</v>
      </c>
      <c r="AG683" s="86"/>
      <c r="AH683" s="86">
        <f>COUNTIFS(I.1!$AH$6:$AH$446,I.2!AA683)</f>
        <v>0</v>
      </c>
      <c r="AI683" s="86">
        <f t="shared" si="87"/>
        <v>25</v>
      </c>
      <c r="AJ683" s="86"/>
      <c r="AK683" s="86">
        <f t="shared" si="81"/>
        <v>45</v>
      </c>
      <c r="AL683" s="113">
        <v>0</v>
      </c>
    </row>
    <row r="684" spans="2:38" x14ac:dyDescent="0.25">
      <c r="B684" s="82">
        <v>43414</v>
      </c>
      <c r="C684" s="86">
        <f>COUNTIFS(I.1!$J$6:$J$446,I.2!B684)</f>
        <v>0</v>
      </c>
      <c r="D684" s="86">
        <f t="shared" si="82"/>
        <v>216</v>
      </c>
      <c r="F684" s="86">
        <f>COUNTIFS(I.1!$K$6:$K$446,I.2!B684)</f>
        <v>0</v>
      </c>
      <c r="G684" s="86">
        <f t="shared" si="83"/>
        <v>183</v>
      </c>
      <c r="I684" s="86">
        <f>COUNTIFS(I.1!$L$6:$L$446,I.2!B684)</f>
        <v>0</v>
      </c>
      <c r="J684" s="86">
        <f t="shared" si="84"/>
        <v>81</v>
      </c>
      <c r="L684" s="86">
        <f t="shared" si="80"/>
        <v>135</v>
      </c>
      <c r="AA684" s="82">
        <v>43414</v>
      </c>
      <c r="AB684" s="86">
        <f>COUNTIFS(I.1!$AF$6:$AF$446,I.2!AA684)</f>
        <v>0</v>
      </c>
      <c r="AC684" s="86">
        <f t="shared" si="85"/>
        <v>70</v>
      </c>
      <c r="AD684" s="86"/>
      <c r="AE684" s="86">
        <f>COUNTIFS(I.1!$AG$6:$AG$446,I.2!AA684)</f>
        <v>0</v>
      </c>
      <c r="AF684" s="86">
        <f t="shared" si="86"/>
        <v>51</v>
      </c>
      <c r="AG684" s="86"/>
      <c r="AH684" s="86">
        <f>COUNTIFS(I.1!$AH$6:$AH$446,I.2!AA684)</f>
        <v>0</v>
      </c>
      <c r="AI684" s="86">
        <f t="shared" si="87"/>
        <v>25</v>
      </c>
      <c r="AJ684" s="86"/>
      <c r="AK684" s="86">
        <f t="shared" si="81"/>
        <v>45</v>
      </c>
      <c r="AL684" s="113">
        <v>0</v>
      </c>
    </row>
    <row r="685" spans="2:38" x14ac:dyDescent="0.25">
      <c r="B685" s="82">
        <v>43415</v>
      </c>
      <c r="C685" s="86">
        <f>COUNTIFS(I.1!$J$6:$J$446,I.2!B685)</f>
        <v>0</v>
      </c>
      <c r="D685" s="86">
        <f t="shared" si="82"/>
        <v>216</v>
      </c>
      <c r="F685" s="86">
        <f>COUNTIFS(I.1!$K$6:$K$446,I.2!B685)</f>
        <v>0</v>
      </c>
      <c r="G685" s="86">
        <f t="shared" si="83"/>
        <v>183</v>
      </c>
      <c r="I685" s="86">
        <f>COUNTIFS(I.1!$L$6:$L$446,I.2!B685)</f>
        <v>0</v>
      </c>
      <c r="J685" s="86">
        <f t="shared" si="84"/>
        <v>81</v>
      </c>
      <c r="L685" s="86">
        <f t="shared" si="80"/>
        <v>135</v>
      </c>
      <c r="AA685" s="82">
        <v>43415</v>
      </c>
      <c r="AB685" s="86">
        <f>COUNTIFS(I.1!$AF$6:$AF$446,I.2!AA685)</f>
        <v>0</v>
      </c>
      <c r="AC685" s="86">
        <f t="shared" si="85"/>
        <v>70</v>
      </c>
      <c r="AD685" s="86"/>
      <c r="AE685" s="86">
        <f>COUNTIFS(I.1!$AG$6:$AG$446,I.2!AA685)</f>
        <v>0</v>
      </c>
      <c r="AF685" s="86">
        <f t="shared" si="86"/>
        <v>51</v>
      </c>
      <c r="AG685" s="86"/>
      <c r="AH685" s="86">
        <f>COUNTIFS(I.1!$AH$6:$AH$446,I.2!AA685)</f>
        <v>0</v>
      </c>
      <c r="AI685" s="86">
        <f t="shared" si="87"/>
        <v>25</v>
      </c>
      <c r="AJ685" s="86"/>
      <c r="AK685" s="86">
        <f t="shared" si="81"/>
        <v>45</v>
      </c>
      <c r="AL685" s="113">
        <v>0</v>
      </c>
    </row>
    <row r="686" spans="2:38" x14ac:dyDescent="0.25">
      <c r="B686" s="82">
        <v>43416</v>
      </c>
      <c r="C686" s="86">
        <f>COUNTIFS(I.1!$J$6:$J$446,I.2!B686)</f>
        <v>0</v>
      </c>
      <c r="D686" s="86">
        <f t="shared" si="82"/>
        <v>216</v>
      </c>
      <c r="F686" s="86">
        <f>COUNTIFS(I.1!$K$6:$K$446,I.2!B686)</f>
        <v>0</v>
      </c>
      <c r="G686" s="86">
        <f t="shared" si="83"/>
        <v>183</v>
      </c>
      <c r="I686" s="86">
        <f>COUNTIFS(I.1!$L$6:$L$446,I.2!B686)</f>
        <v>0</v>
      </c>
      <c r="J686" s="86">
        <f t="shared" si="84"/>
        <v>81</v>
      </c>
      <c r="L686" s="86">
        <f t="shared" si="80"/>
        <v>135</v>
      </c>
      <c r="AA686" s="82">
        <v>43416</v>
      </c>
      <c r="AB686" s="86">
        <f>COUNTIFS(I.1!$AF$6:$AF$446,I.2!AA686)</f>
        <v>0</v>
      </c>
      <c r="AC686" s="86">
        <f t="shared" si="85"/>
        <v>70</v>
      </c>
      <c r="AD686" s="86"/>
      <c r="AE686" s="86">
        <f>COUNTIFS(I.1!$AG$6:$AG$446,I.2!AA686)</f>
        <v>0</v>
      </c>
      <c r="AF686" s="86">
        <f t="shared" si="86"/>
        <v>51</v>
      </c>
      <c r="AG686" s="86"/>
      <c r="AH686" s="86">
        <f>COUNTIFS(I.1!$AH$6:$AH$446,I.2!AA686)</f>
        <v>0</v>
      </c>
      <c r="AI686" s="86">
        <f t="shared" si="87"/>
        <v>25</v>
      </c>
      <c r="AJ686" s="86"/>
      <c r="AK686" s="86">
        <f t="shared" si="81"/>
        <v>45</v>
      </c>
      <c r="AL686" s="113">
        <v>0</v>
      </c>
    </row>
    <row r="687" spans="2:38" x14ac:dyDescent="0.25">
      <c r="B687" s="82">
        <v>43417</v>
      </c>
      <c r="C687" s="86">
        <f>COUNTIFS(I.1!$J$6:$J$446,I.2!B687)</f>
        <v>0</v>
      </c>
      <c r="D687" s="86">
        <f t="shared" si="82"/>
        <v>216</v>
      </c>
      <c r="F687" s="86">
        <f>COUNTIFS(I.1!$K$6:$K$446,I.2!B687)</f>
        <v>1</v>
      </c>
      <c r="G687" s="86">
        <f t="shared" si="83"/>
        <v>184</v>
      </c>
      <c r="I687" s="86">
        <f>COUNTIFS(I.1!$L$6:$L$446,I.2!B687)</f>
        <v>0</v>
      </c>
      <c r="J687" s="86">
        <f t="shared" si="84"/>
        <v>81</v>
      </c>
      <c r="L687" s="86">
        <f t="shared" si="80"/>
        <v>135</v>
      </c>
      <c r="AA687" s="82">
        <v>43417</v>
      </c>
      <c r="AB687" s="86">
        <f>COUNTIFS(I.1!$AF$6:$AF$446,I.2!AA687)</f>
        <v>0</v>
      </c>
      <c r="AC687" s="86">
        <f t="shared" si="85"/>
        <v>70</v>
      </c>
      <c r="AD687" s="86"/>
      <c r="AE687" s="86">
        <f>COUNTIFS(I.1!$AG$6:$AG$446,I.2!AA687)</f>
        <v>1</v>
      </c>
      <c r="AF687" s="86">
        <f t="shared" si="86"/>
        <v>52</v>
      </c>
      <c r="AG687" s="86"/>
      <c r="AH687" s="86">
        <f>COUNTIFS(I.1!$AH$6:$AH$446,I.2!AA687)</f>
        <v>0</v>
      </c>
      <c r="AI687" s="86">
        <f t="shared" si="87"/>
        <v>25</v>
      </c>
      <c r="AJ687" s="86"/>
      <c r="AK687" s="86">
        <f t="shared" si="81"/>
        <v>45</v>
      </c>
      <c r="AL687" s="113">
        <v>0</v>
      </c>
    </row>
    <row r="688" spans="2:38" x14ac:dyDescent="0.25">
      <c r="B688" s="82">
        <v>43418</v>
      </c>
      <c r="C688" s="86">
        <f>COUNTIFS(I.1!$J$6:$J$446,I.2!B688)</f>
        <v>0</v>
      </c>
      <c r="D688" s="86">
        <f t="shared" si="82"/>
        <v>216</v>
      </c>
      <c r="F688" s="86">
        <f>COUNTIFS(I.1!$K$6:$K$446,I.2!B688)</f>
        <v>2</v>
      </c>
      <c r="G688" s="86">
        <f t="shared" si="83"/>
        <v>186</v>
      </c>
      <c r="I688" s="86">
        <f>COUNTIFS(I.1!$L$6:$L$446,I.2!B688)</f>
        <v>0</v>
      </c>
      <c r="J688" s="86">
        <f t="shared" si="84"/>
        <v>81</v>
      </c>
      <c r="L688" s="86">
        <f t="shared" si="80"/>
        <v>135</v>
      </c>
      <c r="AA688" s="82">
        <v>43418</v>
      </c>
      <c r="AB688" s="86">
        <f>COUNTIFS(I.1!$AF$6:$AF$446,I.2!AA688)</f>
        <v>0</v>
      </c>
      <c r="AC688" s="86">
        <f t="shared" si="85"/>
        <v>70</v>
      </c>
      <c r="AD688" s="86"/>
      <c r="AE688" s="86">
        <f>COUNTIFS(I.1!$AG$6:$AG$446,I.2!AA688)</f>
        <v>2</v>
      </c>
      <c r="AF688" s="86">
        <f t="shared" si="86"/>
        <v>54</v>
      </c>
      <c r="AG688" s="86"/>
      <c r="AH688" s="86">
        <f>COUNTIFS(I.1!$AH$6:$AH$446,I.2!AA688)</f>
        <v>0</v>
      </c>
      <c r="AI688" s="86">
        <f t="shared" si="87"/>
        <v>25</v>
      </c>
      <c r="AJ688" s="86"/>
      <c r="AK688" s="86">
        <f t="shared" si="81"/>
        <v>45</v>
      </c>
      <c r="AL688" s="113">
        <v>0</v>
      </c>
    </row>
    <row r="689" spans="2:38" x14ac:dyDescent="0.25">
      <c r="B689" s="82">
        <v>43419</v>
      </c>
      <c r="C689" s="86">
        <f>COUNTIFS(I.1!$J$6:$J$446,I.2!B689)</f>
        <v>0</v>
      </c>
      <c r="D689" s="86">
        <f t="shared" si="82"/>
        <v>216</v>
      </c>
      <c r="F689" s="86">
        <f>COUNTIFS(I.1!$K$6:$K$446,I.2!B689)</f>
        <v>0</v>
      </c>
      <c r="G689" s="86">
        <f t="shared" si="83"/>
        <v>186</v>
      </c>
      <c r="I689" s="86">
        <f>COUNTIFS(I.1!$L$6:$L$446,I.2!B689)</f>
        <v>0</v>
      </c>
      <c r="J689" s="86">
        <f t="shared" si="84"/>
        <v>81</v>
      </c>
      <c r="L689" s="86">
        <f t="shared" si="80"/>
        <v>135</v>
      </c>
      <c r="AA689" s="82">
        <v>43419</v>
      </c>
      <c r="AB689" s="86">
        <f>COUNTIFS(I.1!$AF$6:$AF$446,I.2!AA689)</f>
        <v>0</v>
      </c>
      <c r="AC689" s="86">
        <f t="shared" si="85"/>
        <v>70</v>
      </c>
      <c r="AD689" s="86"/>
      <c r="AE689" s="86">
        <f>COUNTIFS(I.1!$AG$6:$AG$446,I.2!AA689)</f>
        <v>0</v>
      </c>
      <c r="AF689" s="86">
        <f t="shared" si="86"/>
        <v>54</v>
      </c>
      <c r="AG689" s="86"/>
      <c r="AH689" s="86">
        <f>COUNTIFS(I.1!$AH$6:$AH$446,I.2!AA689)</f>
        <v>0</v>
      </c>
      <c r="AI689" s="86">
        <f t="shared" si="87"/>
        <v>25</v>
      </c>
      <c r="AJ689" s="86"/>
      <c r="AK689" s="86">
        <f t="shared" si="81"/>
        <v>45</v>
      </c>
      <c r="AL689" s="113">
        <v>0</v>
      </c>
    </row>
    <row r="690" spans="2:38" x14ac:dyDescent="0.25">
      <c r="B690" s="82">
        <v>43420</v>
      </c>
      <c r="C690" s="86">
        <f>COUNTIFS(I.1!$J$6:$J$446,I.2!B690)</f>
        <v>0</v>
      </c>
      <c r="D690" s="86">
        <f t="shared" si="82"/>
        <v>216</v>
      </c>
      <c r="F690" s="86">
        <f>COUNTIFS(I.1!$K$6:$K$446,I.2!B690)</f>
        <v>0</v>
      </c>
      <c r="G690" s="86">
        <f t="shared" si="83"/>
        <v>186</v>
      </c>
      <c r="I690" s="86">
        <f>COUNTIFS(I.1!$L$6:$L$446,I.2!B690)</f>
        <v>0</v>
      </c>
      <c r="J690" s="86">
        <f t="shared" si="84"/>
        <v>81</v>
      </c>
      <c r="L690" s="86">
        <f t="shared" si="80"/>
        <v>135</v>
      </c>
      <c r="AA690" s="82">
        <v>43420</v>
      </c>
      <c r="AB690" s="86">
        <f>COUNTIFS(I.1!$AF$6:$AF$446,I.2!AA690)</f>
        <v>0</v>
      </c>
      <c r="AC690" s="86">
        <f t="shared" si="85"/>
        <v>70</v>
      </c>
      <c r="AD690" s="86"/>
      <c r="AE690" s="86">
        <f>COUNTIFS(I.1!$AG$6:$AG$446,I.2!AA690)</f>
        <v>0</v>
      </c>
      <c r="AF690" s="86">
        <f t="shared" si="86"/>
        <v>54</v>
      </c>
      <c r="AG690" s="86"/>
      <c r="AH690" s="86">
        <f>COUNTIFS(I.1!$AH$6:$AH$446,I.2!AA690)</f>
        <v>0</v>
      </c>
      <c r="AI690" s="86">
        <f t="shared" si="87"/>
        <v>25</v>
      </c>
      <c r="AJ690" s="86"/>
      <c r="AK690" s="86">
        <f t="shared" si="81"/>
        <v>45</v>
      </c>
      <c r="AL690" s="113">
        <v>0</v>
      </c>
    </row>
    <row r="691" spans="2:38" x14ac:dyDescent="0.25">
      <c r="B691" s="82">
        <v>43421</v>
      </c>
      <c r="C691" s="86">
        <f>COUNTIFS(I.1!$J$6:$J$446,I.2!B691)</f>
        <v>0</v>
      </c>
      <c r="D691" s="86">
        <f t="shared" si="82"/>
        <v>216</v>
      </c>
      <c r="F691" s="86">
        <f>COUNTIFS(I.1!$K$6:$K$446,I.2!B691)</f>
        <v>0</v>
      </c>
      <c r="G691" s="86">
        <f t="shared" si="83"/>
        <v>186</v>
      </c>
      <c r="I691" s="86">
        <f>COUNTIFS(I.1!$L$6:$L$446,I.2!B691)</f>
        <v>0</v>
      </c>
      <c r="J691" s="86">
        <f t="shared" si="84"/>
        <v>81</v>
      </c>
      <c r="L691" s="86">
        <f t="shared" si="80"/>
        <v>135</v>
      </c>
      <c r="AA691" s="82">
        <v>43421</v>
      </c>
      <c r="AB691" s="86">
        <f>COUNTIFS(I.1!$AF$6:$AF$446,I.2!AA691)</f>
        <v>0</v>
      </c>
      <c r="AC691" s="86">
        <f t="shared" si="85"/>
        <v>70</v>
      </c>
      <c r="AD691" s="86"/>
      <c r="AE691" s="86">
        <f>COUNTIFS(I.1!$AG$6:$AG$446,I.2!AA691)</f>
        <v>0</v>
      </c>
      <c r="AF691" s="86">
        <f t="shared" si="86"/>
        <v>54</v>
      </c>
      <c r="AG691" s="86"/>
      <c r="AH691" s="86">
        <f>COUNTIFS(I.1!$AH$6:$AH$446,I.2!AA691)</f>
        <v>0</v>
      </c>
      <c r="AI691" s="86">
        <f t="shared" si="87"/>
        <v>25</v>
      </c>
      <c r="AJ691" s="86"/>
      <c r="AK691" s="86">
        <f t="shared" si="81"/>
        <v>45</v>
      </c>
      <c r="AL691" s="113">
        <v>0</v>
      </c>
    </row>
    <row r="692" spans="2:38" x14ac:dyDescent="0.25">
      <c r="B692" s="82">
        <v>43422</v>
      </c>
      <c r="C692" s="86">
        <f>COUNTIFS(I.1!$J$6:$J$446,I.2!B692)</f>
        <v>0</v>
      </c>
      <c r="D692" s="86">
        <f t="shared" si="82"/>
        <v>216</v>
      </c>
      <c r="F692" s="86">
        <f>COUNTIFS(I.1!$K$6:$K$446,I.2!B692)</f>
        <v>0</v>
      </c>
      <c r="G692" s="86">
        <f t="shared" si="83"/>
        <v>186</v>
      </c>
      <c r="I692" s="86">
        <f>COUNTIFS(I.1!$L$6:$L$446,I.2!B692)</f>
        <v>0</v>
      </c>
      <c r="J692" s="86">
        <f t="shared" si="84"/>
        <v>81</v>
      </c>
      <c r="L692" s="86">
        <f t="shared" si="80"/>
        <v>135</v>
      </c>
      <c r="AA692" s="82">
        <v>43422</v>
      </c>
      <c r="AB692" s="86">
        <f>COUNTIFS(I.1!$AF$6:$AF$446,I.2!AA692)</f>
        <v>0</v>
      </c>
      <c r="AC692" s="86">
        <f t="shared" si="85"/>
        <v>70</v>
      </c>
      <c r="AD692" s="86"/>
      <c r="AE692" s="86">
        <f>COUNTIFS(I.1!$AG$6:$AG$446,I.2!AA692)</f>
        <v>0</v>
      </c>
      <c r="AF692" s="86">
        <f t="shared" si="86"/>
        <v>54</v>
      </c>
      <c r="AG692" s="86"/>
      <c r="AH692" s="86">
        <f>COUNTIFS(I.1!$AH$6:$AH$446,I.2!AA692)</f>
        <v>0</v>
      </c>
      <c r="AI692" s="86">
        <f t="shared" si="87"/>
        <v>25</v>
      </c>
      <c r="AJ692" s="86"/>
      <c r="AK692" s="86">
        <f t="shared" si="81"/>
        <v>45</v>
      </c>
      <c r="AL692" s="113">
        <v>0</v>
      </c>
    </row>
    <row r="693" spans="2:38" x14ac:dyDescent="0.25">
      <c r="B693" s="82">
        <v>43423</v>
      </c>
      <c r="C693" s="86">
        <f>COUNTIFS(I.1!$J$6:$J$446,I.2!B693)</f>
        <v>0</v>
      </c>
      <c r="D693" s="86">
        <f t="shared" si="82"/>
        <v>216</v>
      </c>
      <c r="F693" s="86">
        <f>COUNTIFS(I.1!$K$6:$K$446,I.2!B693)</f>
        <v>0</v>
      </c>
      <c r="G693" s="86">
        <f t="shared" si="83"/>
        <v>186</v>
      </c>
      <c r="I693" s="86">
        <f>COUNTIFS(I.1!$L$6:$L$446,I.2!B693)</f>
        <v>1</v>
      </c>
      <c r="J693" s="86">
        <f t="shared" si="84"/>
        <v>82</v>
      </c>
      <c r="L693" s="86">
        <f t="shared" si="80"/>
        <v>134</v>
      </c>
      <c r="AA693" s="82">
        <v>43423</v>
      </c>
      <c r="AB693" s="86">
        <f>COUNTIFS(I.1!$AF$6:$AF$446,I.2!AA693)</f>
        <v>0</v>
      </c>
      <c r="AC693" s="86">
        <f t="shared" si="85"/>
        <v>70</v>
      </c>
      <c r="AD693" s="86"/>
      <c r="AE693" s="86">
        <f>COUNTIFS(I.1!$AG$6:$AG$446,I.2!AA693)</f>
        <v>0</v>
      </c>
      <c r="AF693" s="86">
        <f t="shared" si="86"/>
        <v>54</v>
      </c>
      <c r="AG693" s="86"/>
      <c r="AH693" s="86">
        <f>COUNTIFS(I.1!$AH$6:$AH$446,I.2!AA693)</f>
        <v>0</v>
      </c>
      <c r="AI693" s="86">
        <f t="shared" si="87"/>
        <v>25</v>
      </c>
      <c r="AJ693" s="86"/>
      <c r="AK693" s="86">
        <f t="shared" si="81"/>
        <v>45</v>
      </c>
      <c r="AL693" s="113">
        <v>0</v>
      </c>
    </row>
    <row r="694" spans="2:38" x14ac:dyDescent="0.25">
      <c r="B694" s="82">
        <v>43424</v>
      </c>
      <c r="C694" s="86">
        <f>COUNTIFS(I.1!$J$6:$J$446,I.2!B694)</f>
        <v>0</v>
      </c>
      <c r="D694" s="86">
        <f t="shared" si="82"/>
        <v>216</v>
      </c>
      <c r="F694" s="86">
        <f>COUNTIFS(I.1!$K$6:$K$446,I.2!B694)</f>
        <v>0</v>
      </c>
      <c r="G694" s="86">
        <f t="shared" si="83"/>
        <v>186</v>
      </c>
      <c r="I694" s="86">
        <f>COUNTIFS(I.1!$L$6:$L$446,I.2!B694)</f>
        <v>0</v>
      </c>
      <c r="J694" s="86">
        <f t="shared" si="84"/>
        <v>82</v>
      </c>
      <c r="L694" s="86">
        <f t="shared" si="80"/>
        <v>134</v>
      </c>
      <c r="AA694" s="82">
        <v>43424</v>
      </c>
      <c r="AB694" s="86">
        <f>COUNTIFS(I.1!$AF$6:$AF$446,I.2!AA694)</f>
        <v>0</v>
      </c>
      <c r="AC694" s="86">
        <f t="shared" si="85"/>
        <v>70</v>
      </c>
      <c r="AD694" s="86"/>
      <c r="AE694" s="86">
        <f>COUNTIFS(I.1!$AG$6:$AG$446,I.2!AA694)</f>
        <v>0</v>
      </c>
      <c r="AF694" s="86">
        <f t="shared" si="86"/>
        <v>54</v>
      </c>
      <c r="AG694" s="86"/>
      <c r="AH694" s="86">
        <f>COUNTIFS(I.1!$AH$6:$AH$446,I.2!AA694)</f>
        <v>0</v>
      </c>
      <c r="AI694" s="86">
        <f t="shared" si="87"/>
        <v>25</v>
      </c>
      <c r="AJ694" s="86"/>
      <c r="AK694" s="86">
        <f t="shared" si="81"/>
        <v>45</v>
      </c>
      <c r="AL694" s="113">
        <v>0</v>
      </c>
    </row>
    <row r="695" spans="2:38" x14ac:dyDescent="0.25">
      <c r="B695" s="82">
        <v>43425</v>
      </c>
      <c r="C695" s="86">
        <f>COUNTIFS(I.1!$J$6:$J$446,I.2!B695)</f>
        <v>0</v>
      </c>
      <c r="D695" s="86">
        <f t="shared" si="82"/>
        <v>216</v>
      </c>
      <c r="F695" s="86">
        <f>COUNTIFS(I.1!$K$6:$K$446,I.2!B695)</f>
        <v>0</v>
      </c>
      <c r="G695" s="86">
        <f t="shared" si="83"/>
        <v>186</v>
      </c>
      <c r="I695" s="86">
        <f>COUNTIFS(I.1!$L$6:$L$446,I.2!B695)</f>
        <v>0</v>
      </c>
      <c r="J695" s="86">
        <f t="shared" si="84"/>
        <v>82</v>
      </c>
      <c r="L695" s="86">
        <f t="shared" si="80"/>
        <v>134</v>
      </c>
      <c r="AA695" s="82">
        <v>43425</v>
      </c>
      <c r="AB695" s="86">
        <f>COUNTIFS(I.1!$AF$6:$AF$446,I.2!AA695)</f>
        <v>0</v>
      </c>
      <c r="AC695" s="86">
        <f t="shared" si="85"/>
        <v>70</v>
      </c>
      <c r="AD695" s="86"/>
      <c r="AE695" s="86">
        <f>COUNTIFS(I.1!$AG$6:$AG$446,I.2!AA695)</f>
        <v>0</v>
      </c>
      <c r="AF695" s="86">
        <f t="shared" si="86"/>
        <v>54</v>
      </c>
      <c r="AG695" s="86"/>
      <c r="AH695" s="86">
        <f>COUNTIFS(I.1!$AH$6:$AH$446,I.2!AA695)</f>
        <v>0</v>
      </c>
      <c r="AI695" s="86">
        <f t="shared" si="87"/>
        <v>25</v>
      </c>
      <c r="AJ695" s="86"/>
      <c r="AK695" s="86">
        <f t="shared" si="81"/>
        <v>45</v>
      </c>
      <c r="AL695" s="113">
        <v>0</v>
      </c>
    </row>
    <row r="696" spans="2:38" x14ac:dyDescent="0.25">
      <c r="B696" s="82">
        <v>43426</v>
      </c>
      <c r="C696" s="86">
        <f>COUNTIFS(I.1!$J$6:$J$446,I.2!B696)</f>
        <v>0</v>
      </c>
      <c r="D696" s="86">
        <f t="shared" si="82"/>
        <v>216</v>
      </c>
      <c r="F696" s="86">
        <f>COUNTIFS(I.1!$K$6:$K$446,I.2!B696)</f>
        <v>0</v>
      </c>
      <c r="G696" s="86">
        <f t="shared" si="83"/>
        <v>186</v>
      </c>
      <c r="I696" s="86">
        <f>COUNTIFS(I.1!$L$6:$L$446,I.2!B696)</f>
        <v>0</v>
      </c>
      <c r="J696" s="86">
        <f t="shared" si="84"/>
        <v>82</v>
      </c>
      <c r="L696" s="86">
        <f t="shared" si="80"/>
        <v>134</v>
      </c>
      <c r="AA696" s="82">
        <v>43426</v>
      </c>
      <c r="AB696" s="86">
        <f>COUNTIFS(I.1!$AF$6:$AF$446,I.2!AA696)</f>
        <v>0</v>
      </c>
      <c r="AC696" s="86">
        <f t="shared" si="85"/>
        <v>70</v>
      </c>
      <c r="AD696" s="86"/>
      <c r="AE696" s="86">
        <f>COUNTIFS(I.1!$AG$6:$AG$446,I.2!AA696)</f>
        <v>0</v>
      </c>
      <c r="AF696" s="86">
        <f t="shared" si="86"/>
        <v>54</v>
      </c>
      <c r="AG696" s="86"/>
      <c r="AH696" s="86">
        <f>COUNTIFS(I.1!$AH$6:$AH$446,I.2!AA696)</f>
        <v>0</v>
      </c>
      <c r="AI696" s="86">
        <f t="shared" si="87"/>
        <v>25</v>
      </c>
      <c r="AJ696" s="86"/>
      <c r="AK696" s="86">
        <f t="shared" si="81"/>
        <v>45</v>
      </c>
      <c r="AL696" s="113">
        <v>0</v>
      </c>
    </row>
    <row r="697" spans="2:38" x14ac:dyDescent="0.25">
      <c r="B697" s="82">
        <v>43427</v>
      </c>
      <c r="C697" s="86">
        <f>COUNTIFS(I.1!$J$6:$J$446,I.2!B697)</f>
        <v>0</v>
      </c>
      <c r="D697" s="86">
        <f t="shared" si="82"/>
        <v>216</v>
      </c>
      <c r="F697" s="86">
        <f>COUNTIFS(I.1!$K$6:$K$446,I.2!B697)</f>
        <v>0</v>
      </c>
      <c r="G697" s="86">
        <f t="shared" si="83"/>
        <v>186</v>
      </c>
      <c r="I697" s="86">
        <f>COUNTIFS(I.1!$L$6:$L$446,I.2!B697)</f>
        <v>1</v>
      </c>
      <c r="J697" s="86">
        <f t="shared" si="84"/>
        <v>83</v>
      </c>
      <c r="L697" s="86">
        <f t="shared" si="80"/>
        <v>133</v>
      </c>
      <c r="AA697" s="82">
        <v>43427</v>
      </c>
      <c r="AB697" s="86">
        <f>COUNTIFS(I.1!$AF$6:$AF$446,I.2!AA697)</f>
        <v>0</v>
      </c>
      <c r="AC697" s="86">
        <f t="shared" si="85"/>
        <v>70</v>
      </c>
      <c r="AD697" s="86"/>
      <c r="AE697" s="86">
        <f>COUNTIFS(I.1!$AG$6:$AG$446,I.2!AA697)</f>
        <v>0</v>
      </c>
      <c r="AF697" s="86">
        <f t="shared" si="86"/>
        <v>54</v>
      </c>
      <c r="AG697" s="86"/>
      <c r="AH697" s="86">
        <f>COUNTIFS(I.1!$AH$6:$AH$446,I.2!AA697)</f>
        <v>0</v>
      </c>
      <c r="AI697" s="86">
        <f t="shared" si="87"/>
        <v>25</v>
      </c>
      <c r="AJ697" s="86"/>
      <c r="AK697" s="86">
        <f t="shared" si="81"/>
        <v>45</v>
      </c>
      <c r="AL697" s="113">
        <v>0</v>
      </c>
    </row>
    <row r="698" spans="2:38" x14ac:dyDescent="0.25">
      <c r="B698" s="82">
        <v>43428</v>
      </c>
      <c r="C698" s="86">
        <f>COUNTIFS(I.1!$J$6:$J$446,I.2!B698)</f>
        <v>0</v>
      </c>
      <c r="D698" s="86">
        <f t="shared" si="82"/>
        <v>216</v>
      </c>
      <c r="F698" s="86">
        <f>COUNTIFS(I.1!$K$6:$K$446,I.2!B698)</f>
        <v>0</v>
      </c>
      <c r="G698" s="86">
        <f t="shared" si="83"/>
        <v>186</v>
      </c>
      <c r="I698" s="86">
        <f>COUNTIFS(I.1!$L$6:$L$446,I.2!B698)</f>
        <v>0</v>
      </c>
      <c r="J698" s="86">
        <f t="shared" si="84"/>
        <v>83</v>
      </c>
      <c r="L698" s="86">
        <f t="shared" si="80"/>
        <v>133</v>
      </c>
      <c r="AA698" s="82">
        <v>43428</v>
      </c>
      <c r="AB698" s="86">
        <f>COUNTIFS(I.1!$AF$6:$AF$446,I.2!AA698)</f>
        <v>0</v>
      </c>
      <c r="AC698" s="86">
        <f t="shared" si="85"/>
        <v>70</v>
      </c>
      <c r="AD698" s="86"/>
      <c r="AE698" s="86">
        <f>COUNTIFS(I.1!$AG$6:$AG$446,I.2!AA698)</f>
        <v>0</v>
      </c>
      <c r="AF698" s="86">
        <f t="shared" si="86"/>
        <v>54</v>
      </c>
      <c r="AG698" s="86"/>
      <c r="AH698" s="86">
        <f>COUNTIFS(I.1!$AH$6:$AH$446,I.2!AA698)</f>
        <v>0</v>
      </c>
      <c r="AI698" s="86">
        <f t="shared" si="87"/>
        <v>25</v>
      </c>
      <c r="AJ698" s="86"/>
      <c r="AK698" s="86">
        <f t="shared" si="81"/>
        <v>45</v>
      </c>
      <c r="AL698" s="113">
        <v>0</v>
      </c>
    </row>
    <row r="699" spans="2:38" x14ac:dyDescent="0.25">
      <c r="B699" s="82">
        <v>43429</v>
      </c>
      <c r="C699" s="86">
        <f>COUNTIFS(I.1!$J$6:$J$446,I.2!B699)</f>
        <v>0</v>
      </c>
      <c r="D699" s="86">
        <f t="shared" si="82"/>
        <v>216</v>
      </c>
      <c r="F699" s="86">
        <f>COUNTIFS(I.1!$K$6:$K$446,I.2!B699)</f>
        <v>0</v>
      </c>
      <c r="G699" s="86">
        <f t="shared" si="83"/>
        <v>186</v>
      </c>
      <c r="I699" s="86">
        <f>COUNTIFS(I.1!$L$6:$L$446,I.2!B699)</f>
        <v>0</v>
      </c>
      <c r="J699" s="86">
        <f t="shared" si="84"/>
        <v>83</v>
      </c>
      <c r="L699" s="86">
        <f t="shared" si="80"/>
        <v>133</v>
      </c>
      <c r="AA699" s="82">
        <v>43429</v>
      </c>
      <c r="AB699" s="86">
        <f>COUNTIFS(I.1!$AF$6:$AF$446,I.2!AA699)</f>
        <v>0</v>
      </c>
      <c r="AC699" s="86">
        <f t="shared" si="85"/>
        <v>70</v>
      </c>
      <c r="AD699" s="86"/>
      <c r="AE699" s="86">
        <f>COUNTIFS(I.1!$AG$6:$AG$446,I.2!AA699)</f>
        <v>0</v>
      </c>
      <c r="AF699" s="86">
        <f t="shared" si="86"/>
        <v>54</v>
      </c>
      <c r="AG699" s="86"/>
      <c r="AH699" s="86">
        <f>COUNTIFS(I.1!$AH$6:$AH$446,I.2!AA699)</f>
        <v>0</v>
      </c>
      <c r="AI699" s="86">
        <f t="shared" si="87"/>
        <v>25</v>
      </c>
      <c r="AJ699" s="86"/>
      <c r="AK699" s="86">
        <f t="shared" si="81"/>
        <v>45</v>
      </c>
      <c r="AL699" s="113">
        <v>0</v>
      </c>
    </row>
    <row r="700" spans="2:38" x14ac:dyDescent="0.25">
      <c r="B700" s="82">
        <v>43430</v>
      </c>
      <c r="C700" s="86">
        <f>COUNTIFS(I.1!$J$6:$J$446,I.2!B700)</f>
        <v>0</v>
      </c>
      <c r="D700" s="86">
        <f t="shared" si="82"/>
        <v>216</v>
      </c>
      <c r="F700" s="86">
        <f>COUNTIFS(I.1!$K$6:$K$446,I.2!B700)</f>
        <v>1</v>
      </c>
      <c r="G700" s="86">
        <f t="shared" si="83"/>
        <v>187</v>
      </c>
      <c r="I700" s="86">
        <f>COUNTIFS(I.1!$L$6:$L$446,I.2!B700)</f>
        <v>0</v>
      </c>
      <c r="J700" s="86">
        <f t="shared" si="84"/>
        <v>83</v>
      </c>
      <c r="L700" s="86">
        <f t="shared" si="80"/>
        <v>133</v>
      </c>
      <c r="AA700" s="82">
        <v>43430</v>
      </c>
      <c r="AB700" s="86">
        <f>COUNTIFS(I.1!$AF$6:$AF$446,I.2!AA700)</f>
        <v>0</v>
      </c>
      <c r="AC700" s="86">
        <f t="shared" si="85"/>
        <v>70</v>
      </c>
      <c r="AD700" s="86"/>
      <c r="AE700" s="86">
        <f>COUNTIFS(I.1!$AG$6:$AG$446,I.2!AA700)</f>
        <v>1</v>
      </c>
      <c r="AF700" s="86">
        <f t="shared" si="86"/>
        <v>55</v>
      </c>
      <c r="AG700" s="86"/>
      <c r="AH700" s="86">
        <f>COUNTIFS(I.1!$AH$6:$AH$446,I.2!AA700)</f>
        <v>0</v>
      </c>
      <c r="AI700" s="86">
        <f t="shared" si="87"/>
        <v>25</v>
      </c>
      <c r="AJ700" s="86"/>
      <c r="AK700" s="86">
        <f t="shared" si="81"/>
        <v>45</v>
      </c>
      <c r="AL700" s="113">
        <v>0</v>
      </c>
    </row>
    <row r="701" spans="2:38" x14ac:dyDescent="0.25">
      <c r="B701" s="82">
        <v>43431</v>
      </c>
      <c r="C701" s="86">
        <f>COUNTIFS(I.1!$J$6:$J$446,I.2!B701)</f>
        <v>0</v>
      </c>
      <c r="D701" s="86">
        <f t="shared" si="82"/>
        <v>216</v>
      </c>
      <c r="F701" s="86">
        <f>COUNTIFS(I.1!$K$6:$K$446,I.2!B701)</f>
        <v>0</v>
      </c>
      <c r="G701" s="86">
        <f t="shared" si="83"/>
        <v>187</v>
      </c>
      <c r="I701" s="86">
        <f>COUNTIFS(I.1!$L$6:$L$446,I.2!B701)</f>
        <v>0</v>
      </c>
      <c r="J701" s="86">
        <f t="shared" si="84"/>
        <v>83</v>
      </c>
      <c r="L701" s="86">
        <f t="shared" si="80"/>
        <v>133</v>
      </c>
      <c r="AA701" s="82">
        <v>43431</v>
      </c>
      <c r="AB701" s="86">
        <f>COUNTIFS(I.1!$AF$6:$AF$446,I.2!AA701)</f>
        <v>0</v>
      </c>
      <c r="AC701" s="86">
        <f t="shared" si="85"/>
        <v>70</v>
      </c>
      <c r="AD701" s="86"/>
      <c r="AE701" s="86">
        <f>COUNTIFS(I.1!$AG$6:$AG$446,I.2!AA701)</f>
        <v>0</v>
      </c>
      <c r="AF701" s="86">
        <f t="shared" si="86"/>
        <v>55</v>
      </c>
      <c r="AG701" s="86"/>
      <c r="AH701" s="86">
        <f>COUNTIFS(I.1!$AH$6:$AH$446,I.2!AA701)</f>
        <v>0</v>
      </c>
      <c r="AI701" s="86">
        <f t="shared" si="87"/>
        <v>25</v>
      </c>
      <c r="AJ701" s="86"/>
      <c r="AK701" s="86">
        <f t="shared" si="81"/>
        <v>45</v>
      </c>
      <c r="AL701" s="113">
        <v>0</v>
      </c>
    </row>
    <row r="702" spans="2:38" x14ac:dyDescent="0.25">
      <c r="B702" s="82">
        <v>43432</v>
      </c>
      <c r="C702" s="86">
        <f>COUNTIFS(I.1!$J$6:$J$446,I.2!B702)</f>
        <v>0</v>
      </c>
      <c r="D702" s="86">
        <f t="shared" si="82"/>
        <v>216</v>
      </c>
      <c r="F702" s="86">
        <f>COUNTIFS(I.1!$K$6:$K$446,I.2!B702)</f>
        <v>0</v>
      </c>
      <c r="G702" s="86">
        <f t="shared" si="83"/>
        <v>187</v>
      </c>
      <c r="I702" s="86">
        <f>COUNTIFS(I.1!$L$6:$L$446,I.2!B702)</f>
        <v>0</v>
      </c>
      <c r="J702" s="86">
        <f t="shared" si="84"/>
        <v>83</v>
      </c>
      <c r="L702" s="86">
        <f t="shared" si="80"/>
        <v>133</v>
      </c>
      <c r="AA702" s="82">
        <v>43432</v>
      </c>
      <c r="AB702" s="86">
        <f>COUNTIFS(I.1!$AF$6:$AF$446,I.2!AA702)</f>
        <v>0</v>
      </c>
      <c r="AC702" s="86">
        <f t="shared" si="85"/>
        <v>70</v>
      </c>
      <c r="AD702" s="86"/>
      <c r="AE702" s="86">
        <f>COUNTIFS(I.1!$AG$6:$AG$446,I.2!AA702)</f>
        <v>0</v>
      </c>
      <c r="AF702" s="86">
        <f t="shared" si="86"/>
        <v>55</v>
      </c>
      <c r="AG702" s="86"/>
      <c r="AH702" s="86">
        <f>COUNTIFS(I.1!$AH$6:$AH$446,I.2!AA702)</f>
        <v>0</v>
      </c>
      <c r="AI702" s="86">
        <f t="shared" si="87"/>
        <v>25</v>
      </c>
      <c r="AJ702" s="86"/>
      <c r="AK702" s="86">
        <f t="shared" si="81"/>
        <v>45</v>
      </c>
      <c r="AL702" s="113">
        <v>0</v>
      </c>
    </row>
    <row r="703" spans="2:38" x14ac:dyDescent="0.25">
      <c r="B703" s="82">
        <v>43433</v>
      </c>
      <c r="C703" s="86">
        <f>COUNTIFS(I.1!$J$6:$J$446,I.2!B703)</f>
        <v>0</v>
      </c>
      <c r="D703" s="86">
        <f t="shared" si="82"/>
        <v>216</v>
      </c>
      <c r="F703" s="86">
        <f>COUNTIFS(I.1!$K$6:$K$446,I.2!B703)</f>
        <v>0</v>
      </c>
      <c r="G703" s="86">
        <f t="shared" si="83"/>
        <v>187</v>
      </c>
      <c r="I703" s="86">
        <f>COUNTIFS(I.1!$L$6:$L$446,I.2!B703)</f>
        <v>0</v>
      </c>
      <c r="J703" s="86">
        <f t="shared" si="84"/>
        <v>83</v>
      </c>
      <c r="L703" s="86">
        <f t="shared" si="80"/>
        <v>133</v>
      </c>
      <c r="AA703" s="82">
        <v>43433</v>
      </c>
      <c r="AB703" s="86">
        <f>COUNTIFS(I.1!$AF$6:$AF$446,I.2!AA703)</f>
        <v>0</v>
      </c>
      <c r="AC703" s="86">
        <f t="shared" si="85"/>
        <v>70</v>
      </c>
      <c r="AD703" s="86"/>
      <c r="AE703" s="86">
        <f>COUNTIFS(I.1!$AG$6:$AG$446,I.2!AA703)</f>
        <v>0</v>
      </c>
      <c r="AF703" s="86">
        <f t="shared" si="86"/>
        <v>55</v>
      </c>
      <c r="AG703" s="86"/>
      <c r="AH703" s="86">
        <f>COUNTIFS(I.1!$AH$6:$AH$446,I.2!AA703)</f>
        <v>0</v>
      </c>
      <c r="AI703" s="86">
        <f t="shared" si="87"/>
        <v>25</v>
      </c>
      <c r="AJ703" s="86"/>
      <c r="AK703" s="86">
        <f t="shared" si="81"/>
        <v>45</v>
      </c>
      <c r="AL703" s="113">
        <v>0</v>
      </c>
    </row>
    <row r="704" spans="2:38" x14ac:dyDescent="0.25">
      <c r="B704" s="82">
        <v>43434</v>
      </c>
      <c r="C704" s="86">
        <f>COUNTIFS(I.1!$J$6:$J$446,I.2!B704)</f>
        <v>0</v>
      </c>
      <c r="D704" s="86">
        <f t="shared" si="82"/>
        <v>216</v>
      </c>
      <c r="F704" s="86">
        <f>COUNTIFS(I.1!$K$6:$K$446,I.2!B704)</f>
        <v>0</v>
      </c>
      <c r="G704" s="86">
        <f t="shared" si="83"/>
        <v>187</v>
      </c>
      <c r="I704" s="86">
        <f>COUNTIFS(I.1!$L$6:$L$446,I.2!B704)</f>
        <v>0</v>
      </c>
      <c r="J704" s="86">
        <f t="shared" si="84"/>
        <v>83</v>
      </c>
      <c r="L704" s="86">
        <f t="shared" si="80"/>
        <v>133</v>
      </c>
      <c r="AA704" s="82">
        <v>43434</v>
      </c>
      <c r="AB704" s="86">
        <f>COUNTIFS(I.1!$AF$6:$AF$446,I.2!AA704)</f>
        <v>0</v>
      </c>
      <c r="AC704" s="86">
        <f t="shared" si="85"/>
        <v>70</v>
      </c>
      <c r="AD704" s="86"/>
      <c r="AE704" s="86">
        <f>COUNTIFS(I.1!$AG$6:$AG$446,I.2!AA704)</f>
        <v>0</v>
      </c>
      <c r="AF704" s="86">
        <f t="shared" si="86"/>
        <v>55</v>
      </c>
      <c r="AG704" s="86"/>
      <c r="AH704" s="86">
        <f>COUNTIFS(I.1!$AH$6:$AH$446,I.2!AA704)</f>
        <v>0</v>
      </c>
      <c r="AI704" s="86">
        <f t="shared" si="87"/>
        <v>25</v>
      </c>
      <c r="AJ704" s="86"/>
      <c r="AK704" s="86">
        <f t="shared" si="81"/>
        <v>45</v>
      </c>
      <c r="AL704" s="113">
        <v>0</v>
      </c>
    </row>
    <row r="705" spans="2:38" x14ac:dyDescent="0.25">
      <c r="B705" s="82">
        <v>43435</v>
      </c>
      <c r="C705" s="86">
        <f>COUNTIFS(I.1!$J$6:$J$446,I.2!B705)</f>
        <v>0</v>
      </c>
      <c r="D705" s="86">
        <f t="shared" si="82"/>
        <v>216</v>
      </c>
      <c r="F705" s="86">
        <f>COUNTIFS(I.1!$K$6:$K$446,I.2!B705)</f>
        <v>0</v>
      </c>
      <c r="G705" s="86">
        <f t="shared" si="83"/>
        <v>187</v>
      </c>
      <c r="I705" s="86">
        <f>COUNTIFS(I.1!$L$6:$L$446,I.2!B705)</f>
        <v>0</v>
      </c>
      <c r="J705" s="86">
        <f t="shared" si="84"/>
        <v>83</v>
      </c>
      <c r="L705" s="86">
        <f t="shared" si="80"/>
        <v>133</v>
      </c>
      <c r="AA705" s="82">
        <v>43435</v>
      </c>
      <c r="AB705" s="86">
        <f>COUNTIFS(I.1!$AF$6:$AF$446,I.2!AA705)</f>
        <v>0</v>
      </c>
      <c r="AC705" s="86">
        <f t="shared" si="85"/>
        <v>70</v>
      </c>
      <c r="AD705" s="86"/>
      <c r="AE705" s="86">
        <f>COUNTIFS(I.1!$AG$6:$AG$446,I.2!AA705)</f>
        <v>0</v>
      </c>
      <c r="AF705" s="86">
        <f t="shared" si="86"/>
        <v>55</v>
      </c>
      <c r="AG705" s="86"/>
      <c r="AH705" s="86">
        <f>COUNTIFS(I.1!$AH$6:$AH$446,I.2!AA705)</f>
        <v>0</v>
      </c>
      <c r="AI705" s="86">
        <f t="shared" si="87"/>
        <v>25</v>
      </c>
      <c r="AJ705" s="86"/>
      <c r="AK705" s="86">
        <f t="shared" si="81"/>
        <v>45</v>
      </c>
      <c r="AL705" s="113">
        <v>0</v>
      </c>
    </row>
    <row r="706" spans="2:38" x14ac:dyDescent="0.25">
      <c r="B706" s="82">
        <v>43436</v>
      </c>
      <c r="C706" s="86">
        <f>COUNTIFS(I.1!$J$6:$J$446,I.2!B706)</f>
        <v>0</v>
      </c>
      <c r="D706" s="86">
        <f t="shared" si="82"/>
        <v>216</v>
      </c>
      <c r="F706" s="86">
        <f>COUNTIFS(I.1!$K$6:$K$446,I.2!B706)</f>
        <v>0</v>
      </c>
      <c r="G706" s="86">
        <f t="shared" si="83"/>
        <v>187</v>
      </c>
      <c r="I706" s="86">
        <f>COUNTIFS(I.1!$L$6:$L$446,I.2!B706)</f>
        <v>0</v>
      </c>
      <c r="J706" s="86">
        <f t="shared" si="84"/>
        <v>83</v>
      </c>
      <c r="L706" s="86">
        <f t="shared" si="80"/>
        <v>133</v>
      </c>
      <c r="AA706" s="82">
        <v>43436</v>
      </c>
      <c r="AB706" s="86">
        <f>COUNTIFS(I.1!$AF$6:$AF$446,I.2!AA706)</f>
        <v>0</v>
      </c>
      <c r="AC706" s="86">
        <f t="shared" si="85"/>
        <v>70</v>
      </c>
      <c r="AD706" s="86"/>
      <c r="AE706" s="86">
        <f>COUNTIFS(I.1!$AG$6:$AG$446,I.2!AA706)</f>
        <v>0</v>
      </c>
      <c r="AF706" s="86">
        <f t="shared" si="86"/>
        <v>55</v>
      </c>
      <c r="AG706" s="86"/>
      <c r="AH706" s="86">
        <f>COUNTIFS(I.1!$AH$6:$AH$446,I.2!AA706)</f>
        <v>0</v>
      </c>
      <c r="AI706" s="86">
        <f t="shared" si="87"/>
        <v>25</v>
      </c>
      <c r="AJ706" s="86"/>
      <c r="AK706" s="86">
        <f t="shared" si="81"/>
        <v>45</v>
      </c>
      <c r="AL706" s="113">
        <v>0</v>
      </c>
    </row>
    <row r="707" spans="2:38" x14ac:dyDescent="0.25">
      <c r="B707" s="82">
        <v>43437</v>
      </c>
      <c r="C707" s="86">
        <f>COUNTIFS(I.1!$J$6:$J$446,I.2!B707)</f>
        <v>0</v>
      </c>
      <c r="D707" s="86">
        <f t="shared" si="82"/>
        <v>216</v>
      </c>
      <c r="F707" s="86">
        <f>COUNTIFS(I.1!$K$6:$K$446,I.2!B707)</f>
        <v>1</v>
      </c>
      <c r="G707" s="86">
        <f t="shared" si="83"/>
        <v>188</v>
      </c>
      <c r="I707" s="86">
        <f>COUNTIFS(I.1!$L$6:$L$446,I.2!B707)</f>
        <v>0</v>
      </c>
      <c r="J707" s="86">
        <f t="shared" si="84"/>
        <v>83</v>
      </c>
      <c r="L707" s="86">
        <f t="shared" si="80"/>
        <v>133</v>
      </c>
      <c r="AA707" s="82">
        <v>43437</v>
      </c>
      <c r="AB707" s="86">
        <f>COUNTIFS(I.1!$AF$6:$AF$446,I.2!AA707)</f>
        <v>0</v>
      </c>
      <c r="AC707" s="86">
        <f t="shared" si="85"/>
        <v>70</v>
      </c>
      <c r="AD707" s="86"/>
      <c r="AE707" s="86">
        <f>COUNTIFS(I.1!$AG$6:$AG$446,I.2!AA707)</f>
        <v>1</v>
      </c>
      <c r="AF707" s="86">
        <f t="shared" si="86"/>
        <v>56</v>
      </c>
      <c r="AG707" s="86"/>
      <c r="AH707" s="86">
        <f>COUNTIFS(I.1!$AH$6:$AH$446,I.2!AA707)</f>
        <v>0</v>
      </c>
      <c r="AI707" s="86">
        <f t="shared" si="87"/>
        <v>25</v>
      </c>
      <c r="AJ707" s="86"/>
      <c r="AK707" s="86">
        <f t="shared" si="81"/>
        <v>45</v>
      </c>
      <c r="AL707" s="113">
        <v>0</v>
      </c>
    </row>
    <row r="708" spans="2:38" x14ac:dyDescent="0.25">
      <c r="B708" s="82">
        <v>43438</v>
      </c>
      <c r="C708" s="86">
        <f>COUNTIFS(I.1!$J$6:$J$446,I.2!B708)</f>
        <v>0</v>
      </c>
      <c r="D708" s="86">
        <f t="shared" si="82"/>
        <v>216</v>
      </c>
      <c r="F708" s="86">
        <f>COUNTIFS(I.1!$K$6:$K$446,I.2!B708)</f>
        <v>0</v>
      </c>
      <c r="G708" s="86">
        <f t="shared" si="83"/>
        <v>188</v>
      </c>
      <c r="I708" s="86">
        <f>COUNTIFS(I.1!$L$6:$L$446,I.2!B708)</f>
        <v>0</v>
      </c>
      <c r="J708" s="86">
        <f t="shared" si="84"/>
        <v>83</v>
      </c>
      <c r="L708" s="86">
        <f t="shared" si="80"/>
        <v>133</v>
      </c>
      <c r="AA708" s="82">
        <v>43438</v>
      </c>
      <c r="AB708" s="86">
        <f>COUNTIFS(I.1!$AF$6:$AF$446,I.2!AA708)</f>
        <v>0</v>
      </c>
      <c r="AC708" s="86">
        <f t="shared" si="85"/>
        <v>70</v>
      </c>
      <c r="AD708" s="86"/>
      <c r="AE708" s="86">
        <f>COUNTIFS(I.1!$AG$6:$AG$446,I.2!AA708)</f>
        <v>0</v>
      </c>
      <c r="AF708" s="86">
        <f t="shared" si="86"/>
        <v>56</v>
      </c>
      <c r="AG708" s="86"/>
      <c r="AH708" s="86">
        <f>COUNTIFS(I.1!$AH$6:$AH$446,I.2!AA708)</f>
        <v>0</v>
      </c>
      <c r="AI708" s="86">
        <f t="shared" si="87"/>
        <v>25</v>
      </c>
      <c r="AJ708" s="86"/>
      <c r="AK708" s="86">
        <f t="shared" si="81"/>
        <v>45</v>
      </c>
      <c r="AL708" s="113">
        <v>0</v>
      </c>
    </row>
    <row r="709" spans="2:38" x14ac:dyDescent="0.25">
      <c r="B709" s="82">
        <v>43439</v>
      </c>
      <c r="C709" s="86">
        <f>COUNTIFS(I.1!$J$6:$J$446,I.2!B709)</f>
        <v>0</v>
      </c>
      <c r="D709" s="86">
        <f t="shared" si="82"/>
        <v>216</v>
      </c>
      <c r="F709" s="86">
        <f>COUNTIFS(I.1!$K$6:$K$446,I.2!B709)</f>
        <v>1</v>
      </c>
      <c r="G709" s="86">
        <f t="shared" si="83"/>
        <v>189</v>
      </c>
      <c r="I709" s="86">
        <f>COUNTIFS(I.1!$L$6:$L$446,I.2!B709)</f>
        <v>0</v>
      </c>
      <c r="J709" s="86">
        <f t="shared" si="84"/>
        <v>83</v>
      </c>
      <c r="L709" s="86">
        <f t="shared" si="80"/>
        <v>133</v>
      </c>
      <c r="AA709" s="82">
        <v>43439</v>
      </c>
      <c r="AB709" s="86">
        <f>COUNTIFS(I.1!$AF$6:$AF$446,I.2!AA709)</f>
        <v>0</v>
      </c>
      <c r="AC709" s="86">
        <f t="shared" si="85"/>
        <v>70</v>
      </c>
      <c r="AD709" s="86"/>
      <c r="AE709" s="86">
        <f>COUNTIFS(I.1!$AG$6:$AG$446,I.2!AA709)</f>
        <v>1</v>
      </c>
      <c r="AF709" s="86">
        <f t="shared" si="86"/>
        <v>57</v>
      </c>
      <c r="AG709" s="86"/>
      <c r="AH709" s="86">
        <f>COUNTIFS(I.1!$AH$6:$AH$446,I.2!AA709)</f>
        <v>0</v>
      </c>
      <c r="AI709" s="86">
        <f t="shared" si="87"/>
        <v>25</v>
      </c>
      <c r="AJ709" s="86"/>
      <c r="AK709" s="86">
        <f t="shared" si="81"/>
        <v>45</v>
      </c>
      <c r="AL709" s="113">
        <v>0</v>
      </c>
    </row>
    <row r="710" spans="2:38" x14ac:dyDescent="0.25">
      <c r="B710" s="82">
        <v>43440</v>
      </c>
      <c r="C710" s="86">
        <f>COUNTIFS(I.1!$J$6:$J$446,I.2!B710)</f>
        <v>0</v>
      </c>
      <c r="D710" s="86">
        <f t="shared" si="82"/>
        <v>216</v>
      </c>
      <c r="F710" s="86">
        <f>COUNTIFS(I.1!$K$6:$K$446,I.2!B710)</f>
        <v>0</v>
      </c>
      <c r="G710" s="86">
        <f t="shared" si="83"/>
        <v>189</v>
      </c>
      <c r="I710" s="86">
        <f>COUNTIFS(I.1!$L$6:$L$446,I.2!B710)</f>
        <v>0</v>
      </c>
      <c r="J710" s="86">
        <f t="shared" si="84"/>
        <v>83</v>
      </c>
      <c r="L710" s="86">
        <f t="shared" si="80"/>
        <v>133</v>
      </c>
      <c r="AA710" s="82">
        <v>43440</v>
      </c>
      <c r="AB710" s="86">
        <f>COUNTIFS(I.1!$AF$6:$AF$446,I.2!AA710)</f>
        <v>0</v>
      </c>
      <c r="AC710" s="86">
        <f t="shared" si="85"/>
        <v>70</v>
      </c>
      <c r="AD710" s="86"/>
      <c r="AE710" s="86">
        <f>COUNTIFS(I.1!$AG$6:$AG$446,I.2!AA710)</f>
        <v>0</v>
      </c>
      <c r="AF710" s="86">
        <f t="shared" si="86"/>
        <v>57</v>
      </c>
      <c r="AG710" s="86"/>
      <c r="AH710" s="86">
        <f>COUNTIFS(I.1!$AH$6:$AH$446,I.2!AA710)</f>
        <v>0</v>
      </c>
      <c r="AI710" s="86">
        <f t="shared" si="87"/>
        <v>25</v>
      </c>
      <c r="AJ710" s="86"/>
      <c r="AK710" s="86">
        <f t="shared" si="81"/>
        <v>45</v>
      </c>
      <c r="AL710" s="113">
        <v>0</v>
      </c>
    </row>
    <row r="711" spans="2:38" x14ac:dyDescent="0.25">
      <c r="B711" s="82">
        <v>43441</v>
      </c>
      <c r="C711" s="86">
        <f>COUNTIFS(I.1!$J$6:$J$446,I.2!B711)</f>
        <v>0</v>
      </c>
      <c r="D711" s="86">
        <f t="shared" si="82"/>
        <v>216</v>
      </c>
      <c r="F711" s="86">
        <f>COUNTIFS(I.1!$K$6:$K$446,I.2!B711)</f>
        <v>0</v>
      </c>
      <c r="G711" s="86">
        <f t="shared" si="83"/>
        <v>189</v>
      </c>
      <c r="I711" s="86">
        <f>COUNTIFS(I.1!$L$6:$L$446,I.2!B711)</f>
        <v>0</v>
      </c>
      <c r="J711" s="86">
        <f t="shared" si="84"/>
        <v>83</v>
      </c>
      <c r="L711" s="86">
        <f t="shared" ref="L711:L774" si="88">D711-J711</f>
        <v>133</v>
      </c>
      <c r="AA711" s="82">
        <v>43441</v>
      </c>
      <c r="AB711" s="86">
        <f>COUNTIFS(I.1!$AF$6:$AF$446,I.2!AA711)</f>
        <v>0</v>
      </c>
      <c r="AC711" s="86">
        <f t="shared" si="85"/>
        <v>70</v>
      </c>
      <c r="AD711" s="86"/>
      <c r="AE711" s="86">
        <f>COUNTIFS(I.1!$AG$6:$AG$446,I.2!AA711)</f>
        <v>0</v>
      </c>
      <c r="AF711" s="86">
        <f t="shared" si="86"/>
        <v>57</v>
      </c>
      <c r="AG711" s="86"/>
      <c r="AH711" s="86">
        <f>COUNTIFS(I.1!$AH$6:$AH$446,I.2!AA711)</f>
        <v>0</v>
      </c>
      <c r="AI711" s="86">
        <f t="shared" si="87"/>
        <v>25</v>
      </c>
      <c r="AJ711" s="86"/>
      <c r="AK711" s="86">
        <f t="shared" ref="AK711:AK774" si="89">AC711-AI711</f>
        <v>45</v>
      </c>
      <c r="AL711" s="113">
        <v>0</v>
      </c>
    </row>
    <row r="712" spans="2:38" x14ac:dyDescent="0.25">
      <c r="B712" s="82">
        <v>43442</v>
      </c>
      <c r="C712" s="86">
        <f>COUNTIFS(I.1!$J$6:$J$446,I.2!B712)</f>
        <v>0</v>
      </c>
      <c r="D712" s="86">
        <f t="shared" ref="D712:D775" si="90">C712+D711</f>
        <v>216</v>
      </c>
      <c r="F712" s="86">
        <f>COUNTIFS(I.1!$K$6:$K$446,I.2!B712)</f>
        <v>0</v>
      </c>
      <c r="G712" s="86">
        <f t="shared" ref="G712:G775" si="91">F712+G711</f>
        <v>189</v>
      </c>
      <c r="I712" s="86">
        <f>COUNTIFS(I.1!$L$6:$L$446,I.2!B712)</f>
        <v>0</v>
      </c>
      <c r="J712" s="86">
        <f t="shared" ref="J712:J775" si="92">I712+J711</f>
        <v>83</v>
      </c>
      <c r="L712" s="86">
        <f t="shared" si="88"/>
        <v>133</v>
      </c>
      <c r="AA712" s="82">
        <v>43442</v>
      </c>
      <c r="AB712" s="86">
        <f>COUNTIFS(I.1!$AF$6:$AF$446,I.2!AA712)</f>
        <v>0</v>
      </c>
      <c r="AC712" s="86">
        <f t="shared" ref="AC712:AC775" si="93">AB712+AC711</f>
        <v>70</v>
      </c>
      <c r="AD712" s="86"/>
      <c r="AE712" s="86">
        <f>COUNTIFS(I.1!$AG$6:$AG$446,I.2!AA712)</f>
        <v>0</v>
      </c>
      <c r="AF712" s="86">
        <f t="shared" ref="AF712:AF775" si="94">AE712+AF711</f>
        <v>57</v>
      </c>
      <c r="AG712" s="86"/>
      <c r="AH712" s="86">
        <f>COUNTIFS(I.1!$AH$6:$AH$446,I.2!AA712)</f>
        <v>0</v>
      </c>
      <c r="AI712" s="86">
        <f t="shared" ref="AI712:AI775" si="95">AH712+AI711</f>
        <v>25</v>
      </c>
      <c r="AJ712" s="86"/>
      <c r="AK712" s="86">
        <f t="shared" si="89"/>
        <v>45</v>
      </c>
      <c r="AL712" s="113">
        <v>0</v>
      </c>
    </row>
    <row r="713" spans="2:38" x14ac:dyDescent="0.25">
      <c r="B713" s="82">
        <v>43443</v>
      </c>
      <c r="C713" s="86">
        <f>COUNTIFS(I.1!$J$6:$J$446,I.2!B713)</f>
        <v>0</v>
      </c>
      <c r="D713" s="86">
        <f t="shared" si="90"/>
        <v>216</v>
      </c>
      <c r="F713" s="86">
        <f>COUNTIFS(I.1!$K$6:$K$446,I.2!B713)</f>
        <v>0</v>
      </c>
      <c r="G713" s="86">
        <f t="shared" si="91"/>
        <v>189</v>
      </c>
      <c r="I713" s="86">
        <f>COUNTIFS(I.1!$L$6:$L$446,I.2!B713)</f>
        <v>0</v>
      </c>
      <c r="J713" s="86">
        <f t="shared" si="92"/>
        <v>83</v>
      </c>
      <c r="L713" s="86">
        <f t="shared" si="88"/>
        <v>133</v>
      </c>
      <c r="AA713" s="82">
        <v>43443</v>
      </c>
      <c r="AB713" s="86">
        <f>COUNTIFS(I.1!$AF$6:$AF$446,I.2!AA713)</f>
        <v>0</v>
      </c>
      <c r="AC713" s="86">
        <f t="shared" si="93"/>
        <v>70</v>
      </c>
      <c r="AD713" s="86"/>
      <c r="AE713" s="86">
        <f>COUNTIFS(I.1!$AG$6:$AG$446,I.2!AA713)</f>
        <v>0</v>
      </c>
      <c r="AF713" s="86">
        <f t="shared" si="94"/>
        <v>57</v>
      </c>
      <c r="AG713" s="86"/>
      <c r="AH713" s="86">
        <f>COUNTIFS(I.1!$AH$6:$AH$446,I.2!AA713)</f>
        <v>0</v>
      </c>
      <c r="AI713" s="86">
        <f t="shared" si="95"/>
        <v>25</v>
      </c>
      <c r="AJ713" s="86"/>
      <c r="AK713" s="86">
        <f t="shared" si="89"/>
        <v>45</v>
      </c>
      <c r="AL713" s="113">
        <v>0</v>
      </c>
    </row>
    <row r="714" spans="2:38" x14ac:dyDescent="0.25">
      <c r="B714" s="82">
        <v>43444</v>
      </c>
      <c r="C714" s="86">
        <f>COUNTIFS(I.1!$J$6:$J$446,I.2!B714)</f>
        <v>0</v>
      </c>
      <c r="D714" s="86">
        <f t="shared" si="90"/>
        <v>216</v>
      </c>
      <c r="F714" s="86">
        <f>COUNTIFS(I.1!$K$6:$K$446,I.2!B714)</f>
        <v>2</v>
      </c>
      <c r="G714" s="86">
        <f t="shared" si="91"/>
        <v>191</v>
      </c>
      <c r="I714" s="86">
        <f>COUNTIFS(I.1!$L$6:$L$446,I.2!B714)</f>
        <v>0</v>
      </c>
      <c r="J714" s="86">
        <f t="shared" si="92"/>
        <v>83</v>
      </c>
      <c r="L714" s="86">
        <f t="shared" si="88"/>
        <v>133</v>
      </c>
      <c r="AA714" s="82">
        <v>43444</v>
      </c>
      <c r="AB714" s="86">
        <f>COUNTIFS(I.1!$AF$6:$AF$446,I.2!AA714)</f>
        <v>0</v>
      </c>
      <c r="AC714" s="86">
        <f t="shared" si="93"/>
        <v>70</v>
      </c>
      <c r="AD714" s="86"/>
      <c r="AE714" s="86">
        <f>COUNTIFS(I.1!$AG$6:$AG$446,I.2!AA714)</f>
        <v>2</v>
      </c>
      <c r="AF714" s="86">
        <f t="shared" si="94"/>
        <v>59</v>
      </c>
      <c r="AG714" s="86"/>
      <c r="AH714" s="86">
        <f>COUNTIFS(I.1!$AH$6:$AH$446,I.2!AA714)</f>
        <v>0</v>
      </c>
      <c r="AI714" s="86">
        <f t="shared" si="95"/>
        <v>25</v>
      </c>
      <c r="AJ714" s="86"/>
      <c r="AK714" s="86">
        <f t="shared" si="89"/>
        <v>45</v>
      </c>
      <c r="AL714" s="113">
        <v>0</v>
      </c>
    </row>
    <row r="715" spans="2:38" x14ac:dyDescent="0.25">
      <c r="B715" s="82">
        <v>43445</v>
      </c>
      <c r="C715" s="86">
        <f>COUNTIFS(I.1!$J$6:$J$446,I.2!B715)</f>
        <v>0</v>
      </c>
      <c r="D715" s="86">
        <f t="shared" si="90"/>
        <v>216</v>
      </c>
      <c r="F715" s="86">
        <f>COUNTIFS(I.1!$K$6:$K$446,I.2!B715)</f>
        <v>0</v>
      </c>
      <c r="G715" s="86">
        <f t="shared" si="91"/>
        <v>191</v>
      </c>
      <c r="I715" s="86">
        <f>COUNTIFS(I.1!$L$6:$L$446,I.2!B715)</f>
        <v>0</v>
      </c>
      <c r="J715" s="86">
        <f t="shared" si="92"/>
        <v>83</v>
      </c>
      <c r="L715" s="86">
        <f t="shared" si="88"/>
        <v>133</v>
      </c>
      <c r="AA715" s="82">
        <v>43445</v>
      </c>
      <c r="AB715" s="86">
        <f>COUNTIFS(I.1!$AF$6:$AF$446,I.2!AA715)</f>
        <v>0</v>
      </c>
      <c r="AC715" s="86">
        <f t="shared" si="93"/>
        <v>70</v>
      </c>
      <c r="AD715" s="86"/>
      <c r="AE715" s="86">
        <f>COUNTIFS(I.1!$AG$6:$AG$446,I.2!AA715)</f>
        <v>0</v>
      </c>
      <c r="AF715" s="86">
        <f t="shared" si="94"/>
        <v>59</v>
      </c>
      <c r="AG715" s="86"/>
      <c r="AH715" s="86">
        <f>COUNTIFS(I.1!$AH$6:$AH$446,I.2!AA715)</f>
        <v>0</v>
      </c>
      <c r="AI715" s="86">
        <f t="shared" si="95"/>
        <v>25</v>
      </c>
      <c r="AJ715" s="86"/>
      <c r="AK715" s="86">
        <f t="shared" si="89"/>
        <v>45</v>
      </c>
      <c r="AL715" s="113">
        <v>0</v>
      </c>
    </row>
    <row r="716" spans="2:38" x14ac:dyDescent="0.25">
      <c r="B716" s="82">
        <v>43446</v>
      </c>
      <c r="C716" s="86">
        <f>COUNTIFS(I.1!$J$6:$J$446,I.2!B716)</f>
        <v>0</v>
      </c>
      <c r="D716" s="86">
        <f t="shared" si="90"/>
        <v>216</v>
      </c>
      <c r="F716" s="86">
        <f>COUNTIFS(I.1!$K$6:$K$446,I.2!B716)</f>
        <v>0</v>
      </c>
      <c r="G716" s="86">
        <f t="shared" si="91"/>
        <v>191</v>
      </c>
      <c r="I716" s="86">
        <f>COUNTIFS(I.1!$L$6:$L$446,I.2!B716)</f>
        <v>0</v>
      </c>
      <c r="J716" s="86">
        <f t="shared" si="92"/>
        <v>83</v>
      </c>
      <c r="L716" s="86">
        <f t="shared" si="88"/>
        <v>133</v>
      </c>
      <c r="AA716" s="82">
        <v>43446</v>
      </c>
      <c r="AB716" s="86">
        <f>COUNTIFS(I.1!$AF$6:$AF$446,I.2!AA716)</f>
        <v>0</v>
      </c>
      <c r="AC716" s="86">
        <f t="shared" si="93"/>
        <v>70</v>
      </c>
      <c r="AD716" s="86"/>
      <c r="AE716" s="86">
        <f>COUNTIFS(I.1!$AG$6:$AG$446,I.2!AA716)</f>
        <v>0</v>
      </c>
      <c r="AF716" s="86">
        <f t="shared" si="94"/>
        <v>59</v>
      </c>
      <c r="AG716" s="86"/>
      <c r="AH716" s="86">
        <f>COUNTIFS(I.1!$AH$6:$AH$446,I.2!AA716)</f>
        <v>0</v>
      </c>
      <c r="AI716" s="86">
        <f t="shared" si="95"/>
        <v>25</v>
      </c>
      <c r="AJ716" s="86"/>
      <c r="AK716" s="86">
        <f t="shared" si="89"/>
        <v>45</v>
      </c>
      <c r="AL716" s="113">
        <v>0</v>
      </c>
    </row>
    <row r="717" spans="2:38" x14ac:dyDescent="0.25">
      <c r="B717" s="82">
        <v>43447</v>
      </c>
      <c r="C717" s="86">
        <f>COUNTIFS(I.1!$J$6:$J$446,I.2!B717)</f>
        <v>0</v>
      </c>
      <c r="D717" s="86">
        <f t="shared" si="90"/>
        <v>216</v>
      </c>
      <c r="F717" s="86">
        <f>COUNTIFS(I.1!$K$6:$K$446,I.2!B717)</f>
        <v>1</v>
      </c>
      <c r="G717" s="86">
        <f t="shared" si="91"/>
        <v>192</v>
      </c>
      <c r="I717" s="86">
        <f>COUNTIFS(I.1!$L$6:$L$446,I.2!B717)</f>
        <v>0</v>
      </c>
      <c r="J717" s="86">
        <f t="shared" si="92"/>
        <v>83</v>
      </c>
      <c r="L717" s="86">
        <f t="shared" si="88"/>
        <v>133</v>
      </c>
      <c r="AA717" s="82">
        <v>43447</v>
      </c>
      <c r="AB717" s="86">
        <f>COUNTIFS(I.1!$AF$6:$AF$446,I.2!AA717)</f>
        <v>0</v>
      </c>
      <c r="AC717" s="86">
        <f t="shared" si="93"/>
        <v>70</v>
      </c>
      <c r="AD717" s="86"/>
      <c r="AE717" s="86">
        <f>COUNTIFS(I.1!$AG$6:$AG$446,I.2!AA717)</f>
        <v>1</v>
      </c>
      <c r="AF717" s="86">
        <f t="shared" si="94"/>
        <v>60</v>
      </c>
      <c r="AG717" s="86"/>
      <c r="AH717" s="86">
        <f>COUNTIFS(I.1!$AH$6:$AH$446,I.2!AA717)</f>
        <v>0</v>
      </c>
      <c r="AI717" s="86">
        <f t="shared" si="95"/>
        <v>25</v>
      </c>
      <c r="AJ717" s="86"/>
      <c r="AK717" s="86">
        <f t="shared" si="89"/>
        <v>45</v>
      </c>
      <c r="AL717" s="113">
        <v>0</v>
      </c>
    </row>
    <row r="718" spans="2:38" x14ac:dyDescent="0.25">
      <c r="B718" s="82">
        <v>43448</v>
      </c>
      <c r="C718" s="86">
        <f>COUNTIFS(I.1!$J$6:$J$446,I.2!B718)</f>
        <v>0</v>
      </c>
      <c r="D718" s="86">
        <f t="shared" si="90"/>
        <v>216</v>
      </c>
      <c r="F718" s="86">
        <f>COUNTIFS(I.1!$K$6:$K$446,I.2!B718)</f>
        <v>0</v>
      </c>
      <c r="G718" s="86">
        <f t="shared" si="91"/>
        <v>192</v>
      </c>
      <c r="I718" s="86">
        <f>COUNTIFS(I.1!$L$6:$L$446,I.2!B718)</f>
        <v>0</v>
      </c>
      <c r="J718" s="86">
        <f t="shared" si="92"/>
        <v>83</v>
      </c>
      <c r="L718" s="86">
        <f t="shared" si="88"/>
        <v>133</v>
      </c>
      <c r="AA718" s="82">
        <v>43448</v>
      </c>
      <c r="AB718" s="86">
        <f>COUNTIFS(I.1!$AF$6:$AF$446,I.2!AA718)</f>
        <v>0</v>
      </c>
      <c r="AC718" s="86">
        <f t="shared" si="93"/>
        <v>70</v>
      </c>
      <c r="AD718" s="86"/>
      <c r="AE718" s="86">
        <f>COUNTIFS(I.1!$AG$6:$AG$446,I.2!AA718)</f>
        <v>0</v>
      </c>
      <c r="AF718" s="86">
        <f t="shared" si="94"/>
        <v>60</v>
      </c>
      <c r="AG718" s="86"/>
      <c r="AH718" s="86">
        <f>COUNTIFS(I.1!$AH$6:$AH$446,I.2!AA718)</f>
        <v>0</v>
      </c>
      <c r="AI718" s="86">
        <f t="shared" si="95"/>
        <v>25</v>
      </c>
      <c r="AJ718" s="86"/>
      <c r="AK718" s="86">
        <f t="shared" si="89"/>
        <v>45</v>
      </c>
      <c r="AL718" s="113">
        <v>0</v>
      </c>
    </row>
    <row r="719" spans="2:38" x14ac:dyDescent="0.25">
      <c r="B719" s="82">
        <v>43449</v>
      </c>
      <c r="C719" s="86">
        <f>COUNTIFS(I.1!$J$6:$J$446,I.2!B719)</f>
        <v>0</v>
      </c>
      <c r="D719" s="86">
        <f t="shared" si="90"/>
        <v>216</v>
      </c>
      <c r="F719" s="86">
        <f>COUNTIFS(I.1!$K$6:$K$446,I.2!B719)</f>
        <v>0</v>
      </c>
      <c r="G719" s="86">
        <f t="shared" si="91"/>
        <v>192</v>
      </c>
      <c r="I719" s="86">
        <f>COUNTIFS(I.1!$L$6:$L$446,I.2!B719)</f>
        <v>0</v>
      </c>
      <c r="J719" s="86">
        <f t="shared" si="92"/>
        <v>83</v>
      </c>
      <c r="L719" s="86">
        <f t="shared" si="88"/>
        <v>133</v>
      </c>
      <c r="AA719" s="82">
        <v>43449</v>
      </c>
      <c r="AB719" s="86">
        <f>COUNTIFS(I.1!$AF$6:$AF$446,I.2!AA719)</f>
        <v>0</v>
      </c>
      <c r="AC719" s="86">
        <f t="shared" si="93"/>
        <v>70</v>
      </c>
      <c r="AD719" s="86"/>
      <c r="AE719" s="86">
        <f>COUNTIFS(I.1!$AG$6:$AG$446,I.2!AA719)</f>
        <v>0</v>
      </c>
      <c r="AF719" s="86">
        <f t="shared" si="94"/>
        <v>60</v>
      </c>
      <c r="AG719" s="86"/>
      <c r="AH719" s="86">
        <f>COUNTIFS(I.1!$AH$6:$AH$446,I.2!AA719)</f>
        <v>0</v>
      </c>
      <c r="AI719" s="86">
        <f t="shared" si="95"/>
        <v>25</v>
      </c>
      <c r="AJ719" s="86"/>
      <c r="AK719" s="86">
        <f t="shared" si="89"/>
        <v>45</v>
      </c>
      <c r="AL719" s="113">
        <v>0</v>
      </c>
    </row>
    <row r="720" spans="2:38" x14ac:dyDescent="0.25">
      <c r="B720" s="82">
        <v>43450</v>
      </c>
      <c r="C720" s="86">
        <f>COUNTIFS(I.1!$J$6:$J$446,I.2!B720)</f>
        <v>0</v>
      </c>
      <c r="D720" s="86">
        <f t="shared" si="90"/>
        <v>216</v>
      </c>
      <c r="F720" s="86">
        <f>COUNTIFS(I.1!$K$6:$K$446,I.2!B720)</f>
        <v>0</v>
      </c>
      <c r="G720" s="86">
        <f t="shared" si="91"/>
        <v>192</v>
      </c>
      <c r="I720" s="86">
        <f>COUNTIFS(I.1!$L$6:$L$446,I.2!B720)</f>
        <v>0</v>
      </c>
      <c r="J720" s="86">
        <f t="shared" si="92"/>
        <v>83</v>
      </c>
      <c r="L720" s="86">
        <f t="shared" si="88"/>
        <v>133</v>
      </c>
      <c r="AA720" s="82">
        <v>43450</v>
      </c>
      <c r="AB720" s="86">
        <f>COUNTIFS(I.1!$AF$6:$AF$446,I.2!AA720)</f>
        <v>0</v>
      </c>
      <c r="AC720" s="86">
        <f t="shared" si="93"/>
        <v>70</v>
      </c>
      <c r="AD720" s="86"/>
      <c r="AE720" s="86">
        <f>COUNTIFS(I.1!$AG$6:$AG$446,I.2!AA720)</f>
        <v>0</v>
      </c>
      <c r="AF720" s="86">
        <f t="shared" si="94"/>
        <v>60</v>
      </c>
      <c r="AG720" s="86"/>
      <c r="AH720" s="86">
        <f>COUNTIFS(I.1!$AH$6:$AH$446,I.2!AA720)</f>
        <v>0</v>
      </c>
      <c r="AI720" s="86">
        <f t="shared" si="95"/>
        <v>25</v>
      </c>
      <c r="AJ720" s="86"/>
      <c r="AK720" s="86">
        <f t="shared" si="89"/>
        <v>45</v>
      </c>
      <c r="AL720" s="113">
        <v>0</v>
      </c>
    </row>
    <row r="721" spans="2:38" x14ac:dyDescent="0.25">
      <c r="B721" s="82">
        <v>43451</v>
      </c>
      <c r="C721" s="86">
        <f>COUNTIFS(I.1!$J$6:$J$446,I.2!B721)</f>
        <v>0</v>
      </c>
      <c r="D721" s="86">
        <f t="shared" si="90"/>
        <v>216</v>
      </c>
      <c r="F721" s="86">
        <f>COUNTIFS(I.1!$K$6:$K$446,I.2!B721)</f>
        <v>1</v>
      </c>
      <c r="G721" s="86">
        <f t="shared" si="91"/>
        <v>193</v>
      </c>
      <c r="I721" s="86">
        <f>COUNTIFS(I.1!$L$6:$L$446,I.2!B721)</f>
        <v>0</v>
      </c>
      <c r="J721" s="86">
        <f t="shared" si="92"/>
        <v>83</v>
      </c>
      <c r="L721" s="86">
        <f t="shared" si="88"/>
        <v>133</v>
      </c>
      <c r="AA721" s="82">
        <v>43451</v>
      </c>
      <c r="AB721" s="86">
        <f>COUNTIFS(I.1!$AF$6:$AF$446,I.2!AA721)</f>
        <v>0</v>
      </c>
      <c r="AC721" s="86">
        <f t="shared" si="93"/>
        <v>70</v>
      </c>
      <c r="AD721" s="86"/>
      <c r="AE721" s="86">
        <f>COUNTIFS(I.1!$AG$6:$AG$446,I.2!AA721)</f>
        <v>1</v>
      </c>
      <c r="AF721" s="86">
        <f t="shared" si="94"/>
        <v>61</v>
      </c>
      <c r="AG721" s="86"/>
      <c r="AH721" s="86">
        <f>COUNTIFS(I.1!$AH$6:$AH$446,I.2!AA721)</f>
        <v>0</v>
      </c>
      <c r="AI721" s="86">
        <f t="shared" si="95"/>
        <v>25</v>
      </c>
      <c r="AJ721" s="86"/>
      <c r="AK721" s="86">
        <f t="shared" si="89"/>
        <v>45</v>
      </c>
      <c r="AL721" s="113">
        <v>0</v>
      </c>
    </row>
    <row r="722" spans="2:38" x14ac:dyDescent="0.25">
      <c r="B722" s="82">
        <v>43452</v>
      </c>
      <c r="C722" s="86">
        <f>COUNTIFS(I.1!$J$6:$J$446,I.2!B722)</f>
        <v>0</v>
      </c>
      <c r="D722" s="86">
        <f t="shared" si="90"/>
        <v>216</v>
      </c>
      <c r="F722" s="86">
        <f>COUNTIFS(I.1!$K$6:$K$446,I.2!B722)</f>
        <v>0</v>
      </c>
      <c r="G722" s="86">
        <f t="shared" si="91"/>
        <v>193</v>
      </c>
      <c r="I722" s="86">
        <f>COUNTIFS(I.1!$L$6:$L$446,I.2!B722)</f>
        <v>0</v>
      </c>
      <c r="J722" s="86">
        <f t="shared" si="92"/>
        <v>83</v>
      </c>
      <c r="L722" s="86">
        <f t="shared" si="88"/>
        <v>133</v>
      </c>
      <c r="AA722" s="82">
        <v>43452</v>
      </c>
      <c r="AB722" s="86">
        <f>COUNTIFS(I.1!$AF$6:$AF$446,I.2!AA722)</f>
        <v>0</v>
      </c>
      <c r="AC722" s="86">
        <f t="shared" si="93"/>
        <v>70</v>
      </c>
      <c r="AD722" s="86"/>
      <c r="AE722" s="86">
        <f>COUNTIFS(I.1!$AG$6:$AG$446,I.2!AA722)</f>
        <v>0</v>
      </c>
      <c r="AF722" s="86">
        <f t="shared" si="94"/>
        <v>61</v>
      </c>
      <c r="AG722" s="86"/>
      <c r="AH722" s="86">
        <f>COUNTIFS(I.1!$AH$6:$AH$446,I.2!AA722)</f>
        <v>0</v>
      </c>
      <c r="AI722" s="86">
        <f t="shared" si="95"/>
        <v>25</v>
      </c>
      <c r="AJ722" s="86"/>
      <c r="AK722" s="86">
        <f t="shared" si="89"/>
        <v>45</v>
      </c>
      <c r="AL722" s="113">
        <v>0</v>
      </c>
    </row>
    <row r="723" spans="2:38" x14ac:dyDescent="0.25">
      <c r="B723" s="82">
        <v>43453</v>
      </c>
      <c r="C723" s="86">
        <f>COUNTIFS(I.1!$J$6:$J$446,I.2!B723)</f>
        <v>0</v>
      </c>
      <c r="D723" s="86">
        <f t="shared" si="90"/>
        <v>216</v>
      </c>
      <c r="F723" s="86">
        <f>COUNTIFS(I.1!$K$6:$K$446,I.2!B723)</f>
        <v>0</v>
      </c>
      <c r="G723" s="86">
        <f t="shared" si="91"/>
        <v>193</v>
      </c>
      <c r="I723" s="86">
        <f>COUNTIFS(I.1!$L$6:$L$446,I.2!B723)</f>
        <v>0</v>
      </c>
      <c r="J723" s="86">
        <f t="shared" si="92"/>
        <v>83</v>
      </c>
      <c r="L723" s="86">
        <f t="shared" si="88"/>
        <v>133</v>
      </c>
      <c r="AA723" s="82">
        <v>43453</v>
      </c>
      <c r="AB723" s="86">
        <f>COUNTIFS(I.1!$AF$6:$AF$446,I.2!AA723)</f>
        <v>0</v>
      </c>
      <c r="AC723" s="86">
        <f t="shared" si="93"/>
        <v>70</v>
      </c>
      <c r="AD723" s="86"/>
      <c r="AE723" s="86">
        <f>COUNTIFS(I.1!$AG$6:$AG$446,I.2!AA723)</f>
        <v>0</v>
      </c>
      <c r="AF723" s="86">
        <f t="shared" si="94"/>
        <v>61</v>
      </c>
      <c r="AG723" s="86"/>
      <c r="AH723" s="86">
        <f>COUNTIFS(I.1!$AH$6:$AH$446,I.2!AA723)</f>
        <v>0</v>
      </c>
      <c r="AI723" s="86">
        <f t="shared" si="95"/>
        <v>25</v>
      </c>
      <c r="AJ723" s="86"/>
      <c r="AK723" s="86">
        <f t="shared" si="89"/>
        <v>45</v>
      </c>
      <c r="AL723" s="113">
        <v>0</v>
      </c>
    </row>
    <row r="724" spans="2:38" x14ac:dyDescent="0.25">
      <c r="B724" s="82">
        <v>43454</v>
      </c>
      <c r="C724" s="86">
        <f>COUNTIFS(I.1!$J$6:$J$446,I.2!B724)</f>
        <v>0</v>
      </c>
      <c r="D724" s="86">
        <f t="shared" si="90"/>
        <v>216</v>
      </c>
      <c r="F724" s="86">
        <f>COUNTIFS(I.1!$K$6:$K$446,I.2!B724)</f>
        <v>0</v>
      </c>
      <c r="G724" s="86">
        <f t="shared" si="91"/>
        <v>193</v>
      </c>
      <c r="I724" s="86">
        <f>COUNTIFS(I.1!$L$6:$L$446,I.2!B724)</f>
        <v>0</v>
      </c>
      <c r="J724" s="86">
        <f t="shared" si="92"/>
        <v>83</v>
      </c>
      <c r="L724" s="86">
        <f t="shared" si="88"/>
        <v>133</v>
      </c>
      <c r="AA724" s="82">
        <v>43454</v>
      </c>
      <c r="AB724" s="86">
        <f>COUNTIFS(I.1!$AF$6:$AF$446,I.2!AA724)</f>
        <v>0</v>
      </c>
      <c r="AC724" s="86">
        <f t="shared" si="93"/>
        <v>70</v>
      </c>
      <c r="AD724" s="86"/>
      <c r="AE724" s="86">
        <f>COUNTIFS(I.1!$AG$6:$AG$446,I.2!AA724)</f>
        <v>0</v>
      </c>
      <c r="AF724" s="86">
        <f t="shared" si="94"/>
        <v>61</v>
      </c>
      <c r="AG724" s="86"/>
      <c r="AH724" s="86">
        <f>COUNTIFS(I.1!$AH$6:$AH$446,I.2!AA724)</f>
        <v>0</v>
      </c>
      <c r="AI724" s="86">
        <f t="shared" si="95"/>
        <v>25</v>
      </c>
      <c r="AJ724" s="86"/>
      <c r="AK724" s="86">
        <f t="shared" si="89"/>
        <v>45</v>
      </c>
      <c r="AL724" s="113">
        <v>0</v>
      </c>
    </row>
    <row r="725" spans="2:38" x14ac:dyDescent="0.25">
      <c r="B725" s="82">
        <v>43455</v>
      </c>
      <c r="C725" s="86">
        <f>COUNTIFS(I.1!$J$6:$J$446,I.2!B725)</f>
        <v>0</v>
      </c>
      <c r="D725" s="86">
        <f t="shared" si="90"/>
        <v>216</v>
      </c>
      <c r="F725" s="86">
        <f>COUNTIFS(I.1!$K$6:$K$446,I.2!B725)</f>
        <v>1</v>
      </c>
      <c r="G725" s="86">
        <f t="shared" si="91"/>
        <v>194</v>
      </c>
      <c r="I725" s="86">
        <f>COUNTIFS(I.1!$L$6:$L$446,I.2!B725)</f>
        <v>0</v>
      </c>
      <c r="J725" s="86">
        <f t="shared" si="92"/>
        <v>83</v>
      </c>
      <c r="L725" s="86">
        <f t="shared" si="88"/>
        <v>133</v>
      </c>
      <c r="AA725" s="82">
        <v>43455</v>
      </c>
      <c r="AB725" s="86">
        <f>COUNTIFS(I.1!$AF$6:$AF$446,I.2!AA725)</f>
        <v>0</v>
      </c>
      <c r="AC725" s="86">
        <f t="shared" si="93"/>
        <v>70</v>
      </c>
      <c r="AD725" s="86"/>
      <c r="AE725" s="86">
        <f>COUNTIFS(I.1!$AG$6:$AG$446,I.2!AA725)</f>
        <v>1</v>
      </c>
      <c r="AF725" s="86">
        <f t="shared" si="94"/>
        <v>62</v>
      </c>
      <c r="AG725" s="86"/>
      <c r="AH725" s="86">
        <f>COUNTIFS(I.1!$AH$6:$AH$446,I.2!AA725)</f>
        <v>0</v>
      </c>
      <c r="AI725" s="86">
        <f t="shared" si="95"/>
        <v>25</v>
      </c>
      <c r="AJ725" s="86"/>
      <c r="AK725" s="86">
        <f t="shared" si="89"/>
        <v>45</v>
      </c>
      <c r="AL725" s="113">
        <v>0</v>
      </c>
    </row>
    <row r="726" spans="2:38" x14ac:dyDescent="0.25">
      <c r="B726" s="82">
        <v>43456</v>
      </c>
      <c r="C726" s="86">
        <f>COUNTIFS(I.1!$J$6:$J$446,I.2!B726)</f>
        <v>0</v>
      </c>
      <c r="D726" s="86">
        <f t="shared" si="90"/>
        <v>216</v>
      </c>
      <c r="F726" s="86">
        <f>COUNTIFS(I.1!$K$6:$K$446,I.2!B726)</f>
        <v>1</v>
      </c>
      <c r="G726" s="86">
        <f t="shared" si="91"/>
        <v>195</v>
      </c>
      <c r="I726" s="86">
        <f>COUNTIFS(I.1!$L$6:$L$446,I.2!B726)</f>
        <v>0</v>
      </c>
      <c r="J726" s="86">
        <f t="shared" si="92"/>
        <v>83</v>
      </c>
      <c r="L726" s="86">
        <f t="shared" si="88"/>
        <v>133</v>
      </c>
      <c r="AA726" s="82">
        <v>43456</v>
      </c>
      <c r="AB726" s="86">
        <f>COUNTIFS(I.1!$AF$6:$AF$446,I.2!AA726)</f>
        <v>0</v>
      </c>
      <c r="AC726" s="86">
        <f t="shared" si="93"/>
        <v>70</v>
      </c>
      <c r="AD726" s="86"/>
      <c r="AE726" s="86">
        <f>COUNTIFS(I.1!$AG$6:$AG$446,I.2!AA726)</f>
        <v>1</v>
      </c>
      <c r="AF726" s="86">
        <f t="shared" si="94"/>
        <v>63</v>
      </c>
      <c r="AG726" s="86"/>
      <c r="AH726" s="86">
        <f>COUNTIFS(I.1!$AH$6:$AH$446,I.2!AA726)</f>
        <v>0</v>
      </c>
      <c r="AI726" s="86">
        <f t="shared" si="95"/>
        <v>25</v>
      </c>
      <c r="AJ726" s="86"/>
      <c r="AK726" s="86">
        <f t="shared" si="89"/>
        <v>45</v>
      </c>
      <c r="AL726" s="113">
        <v>0</v>
      </c>
    </row>
    <row r="727" spans="2:38" x14ac:dyDescent="0.25">
      <c r="B727" s="82">
        <v>43457</v>
      </c>
      <c r="C727" s="86">
        <f>COUNTIFS(I.1!$J$6:$J$446,I.2!B727)</f>
        <v>0</v>
      </c>
      <c r="D727" s="86">
        <f t="shared" si="90"/>
        <v>216</v>
      </c>
      <c r="F727" s="86">
        <f>COUNTIFS(I.1!$K$6:$K$446,I.2!B727)</f>
        <v>0</v>
      </c>
      <c r="G727" s="86">
        <f t="shared" si="91"/>
        <v>195</v>
      </c>
      <c r="I727" s="86">
        <f>COUNTIFS(I.1!$L$6:$L$446,I.2!B727)</f>
        <v>0</v>
      </c>
      <c r="J727" s="86">
        <f t="shared" si="92"/>
        <v>83</v>
      </c>
      <c r="L727" s="86">
        <f t="shared" si="88"/>
        <v>133</v>
      </c>
      <c r="AA727" s="82">
        <v>43457</v>
      </c>
      <c r="AB727" s="86">
        <f>COUNTIFS(I.1!$AF$6:$AF$446,I.2!AA727)</f>
        <v>0</v>
      </c>
      <c r="AC727" s="86">
        <f t="shared" si="93"/>
        <v>70</v>
      </c>
      <c r="AD727" s="86"/>
      <c r="AE727" s="86">
        <f>COUNTIFS(I.1!$AG$6:$AG$446,I.2!AA727)</f>
        <v>0</v>
      </c>
      <c r="AF727" s="86">
        <f t="shared" si="94"/>
        <v>63</v>
      </c>
      <c r="AG727" s="86"/>
      <c r="AH727" s="86">
        <f>COUNTIFS(I.1!$AH$6:$AH$446,I.2!AA727)</f>
        <v>0</v>
      </c>
      <c r="AI727" s="86">
        <f t="shared" si="95"/>
        <v>25</v>
      </c>
      <c r="AJ727" s="86"/>
      <c r="AK727" s="86">
        <f t="shared" si="89"/>
        <v>45</v>
      </c>
      <c r="AL727" s="113">
        <v>0</v>
      </c>
    </row>
    <row r="728" spans="2:38" x14ac:dyDescent="0.25">
      <c r="B728" s="82">
        <v>43458</v>
      </c>
      <c r="C728" s="86">
        <f>COUNTIFS(I.1!$J$6:$J$446,I.2!B728)</f>
        <v>0</v>
      </c>
      <c r="D728" s="86">
        <f t="shared" si="90"/>
        <v>216</v>
      </c>
      <c r="F728" s="86">
        <f>COUNTIFS(I.1!$K$6:$K$446,I.2!B728)</f>
        <v>0</v>
      </c>
      <c r="G728" s="86">
        <f t="shared" si="91"/>
        <v>195</v>
      </c>
      <c r="I728" s="86">
        <f>COUNTIFS(I.1!$L$6:$L$446,I.2!B728)</f>
        <v>0</v>
      </c>
      <c r="J728" s="86">
        <f t="shared" si="92"/>
        <v>83</v>
      </c>
      <c r="L728" s="86">
        <f t="shared" si="88"/>
        <v>133</v>
      </c>
      <c r="AA728" s="82">
        <v>43458</v>
      </c>
      <c r="AB728" s="86">
        <f>COUNTIFS(I.1!$AF$6:$AF$446,I.2!AA728)</f>
        <v>0</v>
      </c>
      <c r="AC728" s="86">
        <f t="shared" si="93"/>
        <v>70</v>
      </c>
      <c r="AD728" s="86"/>
      <c r="AE728" s="86">
        <f>COUNTIFS(I.1!$AG$6:$AG$446,I.2!AA728)</f>
        <v>0</v>
      </c>
      <c r="AF728" s="86">
        <f t="shared" si="94"/>
        <v>63</v>
      </c>
      <c r="AG728" s="86"/>
      <c r="AH728" s="86">
        <f>COUNTIFS(I.1!$AH$6:$AH$446,I.2!AA728)</f>
        <v>0</v>
      </c>
      <c r="AI728" s="86">
        <f t="shared" si="95"/>
        <v>25</v>
      </c>
      <c r="AJ728" s="86"/>
      <c r="AK728" s="86">
        <f t="shared" si="89"/>
        <v>45</v>
      </c>
      <c r="AL728" s="113">
        <v>0</v>
      </c>
    </row>
    <row r="729" spans="2:38" x14ac:dyDescent="0.25">
      <c r="B729" s="82">
        <v>43459</v>
      </c>
      <c r="C729" s="86">
        <f>COUNTIFS(I.1!$J$6:$J$446,I.2!B729)</f>
        <v>0</v>
      </c>
      <c r="D729" s="86">
        <f t="shared" si="90"/>
        <v>216</v>
      </c>
      <c r="F729" s="86">
        <f>COUNTIFS(I.1!$K$6:$K$446,I.2!B729)</f>
        <v>0</v>
      </c>
      <c r="G729" s="86">
        <f t="shared" si="91"/>
        <v>195</v>
      </c>
      <c r="I729" s="86">
        <f>COUNTIFS(I.1!$L$6:$L$446,I.2!B729)</f>
        <v>0</v>
      </c>
      <c r="J729" s="86">
        <f t="shared" si="92"/>
        <v>83</v>
      </c>
      <c r="L729" s="86">
        <f t="shared" si="88"/>
        <v>133</v>
      </c>
      <c r="AA729" s="82">
        <v>43459</v>
      </c>
      <c r="AB729" s="86">
        <f>COUNTIFS(I.1!$AF$6:$AF$446,I.2!AA729)</f>
        <v>0</v>
      </c>
      <c r="AC729" s="86">
        <f t="shared" si="93"/>
        <v>70</v>
      </c>
      <c r="AD729" s="86"/>
      <c r="AE729" s="86">
        <f>COUNTIFS(I.1!$AG$6:$AG$446,I.2!AA729)</f>
        <v>0</v>
      </c>
      <c r="AF729" s="86">
        <f t="shared" si="94"/>
        <v>63</v>
      </c>
      <c r="AG729" s="86"/>
      <c r="AH729" s="86">
        <f>COUNTIFS(I.1!$AH$6:$AH$446,I.2!AA729)</f>
        <v>0</v>
      </c>
      <c r="AI729" s="86">
        <f t="shared" si="95"/>
        <v>25</v>
      </c>
      <c r="AJ729" s="86"/>
      <c r="AK729" s="86">
        <f t="shared" si="89"/>
        <v>45</v>
      </c>
      <c r="AL729" s="113">
        <v>0</v>
      </c>
    </row>
    <row r="730" spans="2:38" x14ac:dyDescent="0.25">
      <c r="B730" s="82">
        <v>43460</v>
      </c>
      <c r="C730" s="86">
        <f>COUNTIFS(I.1!$J$6:$J$446,I.2!B730)</f>
        <v>0</v>
      </c>
      <c r="D730" s="86">
        <f t="shared" si="90"/>
        <v>216</v>
      </c>
      <c r="F730" s="86">
        <f>COUNTIFS(I.1!$K$6:$K$446,I.2!B730)</f>
        <v>0</v>
      </c>
      <c r="G730" s="86">
        <f t="shared" si="91"/>
        <v>195</v>
      </c>
      <c r="I730" s="86">
        <f>COUNTIFS(I.1!$L$6:$L$446,I.2!B730)</f>
        <v>0</v>
      </c>
      <c r="J730" s="86">
        <f t="shared" si="92"/>
        <v>83</v>
      </c>
      <c r="L730" s="86">
        <f t="shared" si="88"/>
        <v>133</v>
      </c>
      <c r="AA730" s="82">
        <v>43460</v>
      </c>
      <c r="AB730" s="86">
        <f>COUNTIFS(I.1!$AF$6:$AF$446,I.2!AA730)</f>
        <v>0</v>
      </c>
      <c r="AC730" s="86">
        <f t="shared" si="93"/>
        <v>70</v>
      </c>
      <c r="AD730" s="86"/>
      <c r="AE730" s="86">
        <f>COUNTIFS(I.1!$AG$6:$AG$446,I.2!AA730)</f>
        <v>0</v>
      </c>
      <c r="AF730" s="86">
        <f t="shared" si="94"/>
        <v>63</v>
      </c>
      <c r="AG730" s="86"/>
      <c r="AH730" s="86">
        <f>COUNTIFS(I.1!$AH$6:$AH$446,I.2!AA730)</f>
        <v>0</v>
      </c>
      <c r="AI730" s="86">
        <f t="shared" si="95"/>
        <v>25</v>
      </c>
      <c r="AJ730" s="86"/>
      <c r="AK730" s="86">
        <f t="shared" si="89"/>
        <v>45</v>
      </c>
      <c r="AL730" s="113">
        <v>0</v>
      </c>
    </row>
    <row r="731" spans="2:38" x14ac:dyDescent="0.25">
      <c r="B731" s="82">
        <v>43461</v>
      </c>
      <c r="C731" s="86">
        <f>COUNTIFS(I.1!$J$6:$J$446,I.2!B731)</f>
        <v>0</v>
      </c>
      <c r="D731" s="86">
        <f t="shared" si="90"/>
        <v>216</v>
      </c>
      <c r="F731" s="86">
        <f>COUNTIFS(I.1!$K$6:$K$446,I.2!B731)</f>
        <v>0</v>
      </c>
      <c r="G731" s="86">
        <f t="shared" si="91"/>
        <v>195</v>
      </c>
      <c r="I731" s="86">
        <f>COUNTIFS(I.1!$L$6:$L$446,I.2!B731)</f>
        <v>0</v>
      </c>
      <c r="J731" s="86">
        <f t="shared" si="92"/>
        <v>83</v>
      </c>
      <c r="L731" s="86">
        <f t="shared" si="88"/>
        <v>133</v>
      </c>
      <c r="AA731" s="82">
        <v>43461</v>
      </c>
      <c r="AB731" s="86">
        <f>COUNTIFS(I.1!$AF$6:$AF$446,I.2!AA731)</f>
        <v>0</v>
      </c>
      <c r="AC731" s="86">
        <f t="shared" si="93"/>
        <v>70</v>
      </c>
      <c r="AD731" s="86"/>
      <c r="AE731" s="86">
        <f>COUNTIFS(I.1!$AG$6:$AG$446,I.2!AA731)</f>
        <v>0</v>
      </c>
      <c r="AF731" s="86">
        <f t="shared" si="94"/>
        <v>63</v>
      </c>
      <c r="AG731" s="86"/>
      <c r="AH731" s="86">
        <f>COUNTIFS(I.1!$AH$6:$AH$446,I.2!AA731)</f>
        <v>0</v>
      </c>
      <c r="AI731" s="86">
        <f t="shared" si="95"/>
        <v>25</v>
      </c>
      <c r="AJ731" s="86"/>
      <c r="AK731" s="86">
        <f t="shared" si="89"/>
        <v>45</v>
      </c>
      <c r="AL731" s="113">
        <v>0</v>
      </c>
    </row>
    <row r="732" spans="2:38" x14ac:dyDescent="0.25">
      <c r="B732" s="82">
        <v>43462</v>
      </c>
      <c r="C732" s="86">
        <f>COUNTIFS(I.1!$J$6:$J$446,I.2!B732)</f>
        <v>0</v>
      </c>
      <c r="D732" s="86">
        <f t="shared" si="90"/>
        <v>216</v>
      </c>
      <c r="F732" s="86">
        <f>COUNTIFS(I.1!$K$6:$K$446,I.2!B732)</f>
        <v>0</v>
      </c>
      <c r="G732" s="86">
        <f t="shared" si="91"/>
        <v>195</v>
      </c>
      <c r="I732" s="86">
        <f>COUNTIFS(I.1!$L$6:$L$446,I.2!B732)</f>
        <v>0</v>
      </c>
      <c r="J732" s="86">
        <f t="shared" si="92"/>
        <v>83</v>
      </c>
      <c r="L732" s="86">
        <f t="shared" si="88"/>
        <v>133</v>
      </c>
      <c r="AA732" s="82">
        <v>43462</v>
      </c>
      <c r="AB732" s="86">
        <f>COUNTIFS(I.1!$AF$6:$AF$446,I.2!AA732)</f>
        <v>0</v>
      </c>
      <c r="AC732" s="86">
        <f t="shared" si="93"/>
        <v>70</v>
      </c>
      <c r="AD732" s="86"/>
      <c r="AE732" s="86">
        <f>COUNTIFS(I.1!$AG$6:$AG$446,I.2!AA732)</f>
        <v>0</v>
      </c>
      <c r="AF732" s="86">
        <f t="shared" si="94"/>
        <v>63</v>
      </c>
      <c r="AG732" s="86"/>
      <c r="AH732" s="86">
        <f>COUNTIFS(I.1!$AH$6:$AH$446,I.2!AA732)</f>
        <v>0</v>
      </c>
      <c r="AI732" s="86">
        <f t="shared" si="95"/>
        <v>25</v>
      </c>
      <c r="AJ732" s="86"/>
      <c r="AK732" s="86">
        <f t="shared" si="89"/>
        <v>45</v>
      </c>
      <c r="AL732" s="113">
        <v>0</v>
      </c>
    </row>
    <row r="733" spans="2:38" x14ac:dyDescent="0.25">
      <c r="B733" s="82">
        <v>43463</v>
      </c>
      <c r="C733" s="86">
        <f>COUNTIFS(I.1!$J$6:$J$446,I.2!B733)</f>
        <v>0</v>
      </c>
      <c r="D733" s="86">
        <f t="shared" si="90"/>
        <v>216</v>
      </c>
      <c r="F733" s="86">
        <f>COUNTIFS(I.1!$K$6:$K$446,I.2!B733)</f>
        <v>0</v>
      </c>
      <c r="G733" s="86">
        <f t="shared" si="91"/>
        <v>195</v>
      </c>
      <c r="I733" s="86">
        <f>COUNTIFS(I.1!$L$6:$L$446,I.2!B733)</f>
        <v>0</v>
      </c>
      <c r="J733" s="86">
        <f t="shared" si="92"/>
        <v>83</v>
      </c>
      <c r="L733" s="86">
        <f t="shared" si="88"/>
        <v>133</v>
      </c>
      <c r="AA733" s="82">
        <v>43463</v>
      </c>
      <c r="AB733" s="86">
        <f>COUNTIFS(I.1!$AF$6:$AF$446,I.2!AA733)</f>
        <v>0</v>
      </c>
      <c r="AC733" s="86">
        <f t="shared" si="93"/>
        <v>70</v>
      </c>
      <c r="AD733" s="86"/>
      <c r="AE733" s="86">
        <f>COUNTIFS(I.1!$AG$6:$AG$446,I.2!AA733)</f>
        <v>0</v>
      </c>
      <c r="AF733" s="86">
        <f t="shared" si="94"/>
        <v>63</v>
      </c>
      <c r="AG733" s="86"/>
      <c r="AH733" s="86">
        <f>COUNTIFS(I.1!$AH$6:$AH$446,I.2!AA733)</f>
        <v>0</v>
      </c>
      <c r="AI733" s="86">
        <f t="shared" si="95"/>
        <v>25</v>
      </c>
      <c r="AJ733" s="86"/>
      <c r="AK733" s="86">
        <f t="shared" si="89"/>
        <v>45</v>
      </c>
      <c r="AL733" s="113">
        <v>0</v>
      </c>
    </row>
    <row r="734" spans="2:38" x14ac:dyDescent="0.25">
      <c r="B734" s="82">
        <v>43464</v>
      </c>
      <c r="C734" s="86">
        <f>COUNTIFS(I.1!$J$6:$J$446,I.2!B734)</f>
        <v>0</v>
      </c>
      <c r="D734" s="86">
        <f t="shared" si="90"/>
        <v>216</v>
      </c>
      <c r="F734" s="86">
        <f>COUNTIFS(I.1!$K$6:$K$446,I.2!B734)</f>
        <v>0</v>
      </c>
      <c r="G734" s="86">
        <f t="shared" si="91"/>
        <v>195</v>
      </c>
      <c r="I734" s="86">
        <f>COUNTIFS(I.1!$L$6:$L$446,I.2!B734)</f>
        <v>0</v>
      </c>
      <c r="J734" s="86">
        <f t="shared" si="92"/>
        <v>83</v>
      </c>
      <c r="L734" s="86">
        <f t="shared" si="88"/>
        <v>133</v>
      </c>
      <c r="AA734" s="82">
        <v>43464</v>
      </c>
      <c r="AB734" s="86">
        <f>COUNTIFS(I.1!$AF$6:$AF$446,I.2!AA734)</f>
        <v>0</v>
      </c>
      <c r="AC734" s="86">
        <f t="shared" si="93"/>
        <v>70</v>
      </c>
      <c r="AD734" s="86"/>
      <c r="AE734" s="86">
        <f>COUNTIFS(I.1!$AG$6:$AG$446,I.2!AA734)</f>
        <v>0</v>
      </c>
      <c r="AF734" s="86">
        <f t="shared" si="94"/>
        <v>63</v>
      </c>
      <c r="AG734" s="86"/>
      <c r="AH734" s="86">
        <f>COUNTIFS(I.1!$AH$6:$AH$446,I.2!AA734)</f>
        <v>0</v>
      </c>
      <c r="AI734" s="86">
        <f t="shared" si="95"/>
        <v>25</v>
      </c>
      <c r="AJ734" s="86"/>
      <c r="AK734" s="86">
        <f t="shared" si="89"/>
        <v>45</v>
      </c>
      <c r="AL734" s="113">
        <v>0</v>
      </c>
    </row>
    <row r="735" spans="2:38" x14ac:dyDescent="0.25">
      <c r="B735" s="82">
        <v>43465</v>
      </c>
      <c r="C735" s="86">
        <f>COUNTIFS(I.1!$J$6:$J$446,I.2!B735)</f>
        <v>0</v>
      </c>
      <c r="D735" s="86">
        <f t="shared" si="90"/>
        <v>216</v>
      </c>
      <c r="F735" s="86">
        <f>COUNTIFS(I.1!$K$6:$K$446,I.2!B735)</f>
        <v>0</v>
      </c>
      <c r="G735" s="86">
        <f t="shared" si="91"/>
        <v>195</v>
      </c>
      <c r="I735" s="86">
        <f>COUNTIFS(I.1!$L$6:$L$446,I.2!B735)</f>
        <v>0</v>
      </c>
      <c r="J735" s="86">
        <f t="shared" si="92"/>
        <v>83</v>
      </c>
      <c r="L735" s="86">
        <f t="shared" si="88"/>
        <v>133</v>
      </c>
      <c r="AA735" s="82">
        <v>43465</v>
      </c>
      <c r="AB735" s="86">
        <f>COUNTIFS(I.1!$AF$6:$AF$446,I.2!AA735)</f>
        <v>0</v>
      </c>
      <c r="AC735" s="86">
        <f t="shared" si="93"/>
        <v>70</v>
      </c>
      <c r="AD735" s="86"/>
      <c r="AE735" s="86">
        <f>COUNTIFS(I.1!$AG$6:$AG$446,I.2!AA735)</f>
        <v>0</v>
      </c>
      <c r="AF735" s="86">
        <f t="shared" si="94"/>
        <v>63</v>
      </c>
      <c r="AG735" s="86"/>
      <c r="AH735" s="86">
        <f>COUNTIFS(I.1!$AH$6:$AH$446,I.2!AA735)</f>
        <v>0</v>
      </c>
      <c r="AI735" s="86">
        <f t="shared" si="95"/>
        <v>25</v>
      </c>
      <c r="AJ735" s="86"/>
      <c r="AK735" s="86">
        <f t="shared" si="89"/>
        <v>45</v>
      </c>
      <c r="AL735" s="113">
        <v>0</v>
      </c>
    </row>
    <row r="736" spans="2:38" x14ac:dyDescent="0.25">
      <c r="B736" s="82">
        <v>43466</v>
      </c>
      <c r="C736" s="86">
        <f>COUNTIFS(I.1!$J$6:$J$446,I.2!B736)</f>
        <v>0</v>
      </c>
      <c r="D736" s="86">
        <f t="shared" si="90"/>
        <v>216</v>
      </c>
      <c r="F736" s="86">
        <f>COUNTIFS(I.1!$K$6:$K$446,I.2!B736)</f>
        <v>0</v>
      </c>
      <c r="G736" s="86">
        <f t="shared" si="91"/>
        <v>195</v>
      </c>
      <c r="I736" s="86">
        <f>COUNTIFS(I.1!$L$6:$L$446,I.2!B736)</f>
        <v>0</v>
      </c>
      <c r="J736" s="86">
        <f t="shared" si="92"/>
        <v>83</v>
      </c>
      <c r="L736" s="86">
        <f t="shared" si="88"/>
        <v>133</v>
      </c>
      <c r="AA736" s="82">
        <v>43466</v>
      </c>
      <c r="AB736" s="86">
        <f>COUNTIFS(I.1!$AF$6:$AF$446,I.2!AA736)</f>
        <v>0</v>
      </c>
      <c r="AC736" s="86">
        <f t="shared" si="93"/>
        <v>70</v>
      </c>
      <c r="AD736" s="86"/>
      <c r="AE736" s="86">
        <f>COUNTIFS(I.1!$AG$6:$AG$446,I.2!AA736)</f>
        <v>0</v>
      </c>
      <c r="AF736" s="86">
        <f t="shared" si="94"/>
        <v>63</v>
      </c>
      <c r="AG736" s="86"/>
      <c r="AH736" s="86">
        <f>COUNTIFS(I.1!$AH$6:$AH$446,I.2!AA736)</f>
        <v>0</v>
      </c>
      <c r="AI736" s="86">
        <f t="shared" si="95"/>
        <v>25</v>
      </c>
      <c r="AJ736" s="86"/>
      <c r="AK736" s="86">
        <f t="shared" si="89"/>
        <v>45</v>
      </c>
      <c r="AL736" s="113">
        <v>0</v>
      </c>
    </row>
    <row r="737" spans="2:38" x14ac:dyDescent="0.25">
      <c r="B737" s="82">
        <v>43467</v>
      </c>
      <c r="C737" s="86">
        <f>COUNTIFS(I.1!$J$6:$J$446,I.2!B737)</f>
        <v>0</v>
      </c>
      <c r="D737" s="86">
        <f t="shared" si="90"/>
        <v>216</v>
      </c>
      <c r="F737" s="86">
        <f>COUNTIFS(I.1!$K$6:$K$446,I.2!B737)</f>
        <v>0</v>
      </c>
      <c r="G737" s="86">
        <f t="shared" si="91"/>
        <v>195</v>
      </c>
      <c r="I737" s="86">
        <f>COUNTIFS(I.1!$L$6:$L$446,I.2!B737)</f>
        <v>0</v>
      </c>
      <c r="J737" s="86">
        <f t="shared" si="92"/>
        <v>83</v>
      </c>
      <c r="L737" s="86">
        <f t="shared" si="88"/>
        <v>133</v>
      </c>
      <c r="AA737" s="82">
        <v>43467</v>
      </c>
      <c r="AB737" s="86">
        <f>COUNTIFS(I.1!$AF$6:$AF$446,I.2!AA737)</f>
        <v>0</v>
      </c>
      <c r="AC737" s="86">
        <f t="shared" si="93"/>
        <v>70</v>
      </c>
      <c r="AD737" s="86"/>
      <c r="AE737" s="86">
        <f>COUNTIFS(I.1!$AG$6:$AG$446,I.2!AA737)</f>
        <v>0</v>
      </c>
      <c r="AF737" s="86">
        <f t="shared" si="94"/>
        <v>63</v>
      </c>
      <c r="AG737" s="86"/>
      <c r="AH737" s="86">
        <f>COUNTIFS(I.1!$AH$6:$AH$446,I.2!AA737)</f>
        <v>0</v>
      </c>
      <c r="AI737" s="86">
        <f t="shared" si="95"/>
        <v>25</v>
      </c>
      <c r="AJ737" s="86"/>
      <c r="AK737" s="86">
        <f t="shared" si="89"/>
        <v>45</v>
      </c>
      <c r="AL737" s="113">
        <v>0</v>
      </c>
    </row>
    <row r="738" spans="2:38" x14ac:dyDescent="0.25">
      <c r="B738" s="82">
        <v>43468</v>
      </c>
      <c r="C738" s="86">
        <f>COUNTIFS(I.1!$J$6:$J$446,I.2!B738)</f>
        <v>0</v>
      </c>
      <c r="D738" s="86">
        <f t="shared" si="90"/>
        <v>216</v>
      </c>
      <c r="F738" s="86">
        <f>COUNTIFS(I.1!$K$6:$K$446,I.2!B738)</f>
        <v>0</v>
      </c>
      <c r="G738" s="86">
        <f t="shared" si="91"/>
        <v>195</v>
      </c>
      <c r="I738" s="86">
        <f>COUNTIFS(I.1!$L$6:$L$446,I.2!B738)</f>
        <v>0</v>
      </c>
      <c r="J738" s="86">
        <f t="shared" si="92"/>
        <v>83</v>
      </c>
      <c r="L738" s="86">
        <f t="shared" si="88"/>
        <v>133</v>
      </c>
      <c r="AA738" s="82">
        <v>43468</v>
      </c>
      <c r="AB738" s="86">
        <f>COUNTIFS(I.1!$AF$6:$AF$446,I.2!AA738)</f>
        <v>0</v>
      </c>
      <c r="AC738" s="86">
        <f t="shared" si="93"/>
        <v>70</v>
      </c>
      <c r="AD738" s="86"/>
      <c r="AE738" s="86">
        <f>COUNTIFS(I.1!$AG$6:$AG$446,I.2!AA738)</f>
        <v>0</v>
      </c>
      <c r="AF738" s="86">
        <f t="shared" si="94"/>
        <v>63</v>
      </c>
      <c r="AG738" s="86"/>
      <c r="AH738" s="86">
        <f>COUNTIFS(I.1!$AH$6:$AH$446,I.2!AA738)</f>
        <v>0</v>
      </c>
      <c r="AI738" s="86">
        <f t="shared" si="95"/>
        <v>25</v>
      </c>
      <c r="AJ738" s="86"/>
      <c r="AK738" s="86">
        <f t="shared" si="89"/>
        <v>45</v>
      </c>
      <c r="AL738" s="113">
        <v>0</v>
      </c>
    </row>
    <row r="739" spans="2:38" x14ac:dyDescent="0.25">
      <c r="B739" s="82">
        <v>43469</v>
      </c>
      <c r="C739" s="86">
        <f>COUNTIFS(I.1!$J$6:$J$446,I.2!B739)</f>
        <v>0</v>
      </c>
      <c r="D739" s="86">
        <f t="shared" si="90"/>
        <v>216</v>
      </c>
      <c r="F739" s="86">
        <f>COUNTIFS(I.1!$K$6:$K$446,I.2!B739)</f>
        <v>0</v>
      </c>
      <c r="G739" s="86">
        <f t="shared" si="91"/>
        <v>195</v>
      </c>
      <c r="I739" s="86">
        <f>COUNTIFS(I.1!$L$6:$L$446,I.2!B739)</f>
        <v>0</v>
      </c>
      <c r="J739" s="86">
        <f t="shared" si="92"/>
        <v>83</v>
      </c>
      <c r="L739" s="86">
        <f t="shared" si="88"/>
        <v>133</v>
      </c>
      <c r="AA739" s="82">
        <v>43469</v>
      </c>
      <c r="AB739" s="86">
        <f>COUNTIFS(I.1!$AF$6:$AF$446,I.2!AA739)</f>
        <v>0</v>
      </c>
      <c r="AC739" s="86">
        <f t="shared" si="93"/>
        <v>70</v>
      </c>
      <c r="AD739" s="86"/>
      <c r="AE739" s="86">
        <f>COUNTIFS(I.1!$AG$6:$AG$446,I.2!AA739)</f>
        <v>0</v>
      </c>
      <c r="AF739" s="86">
        <f t="shared" si="94"/>
        <v>63</v>
      </c>
      <c r="AG739" s="86"/>
      <c r="AH739" s="86">
        <f>COUNTIFS(I.1!$AH$6:$AH$446,I.2!AA739)</f>
        <v>0</v>
      </c>
      <c r="AI739" s="86">
        <f t="shared" si="95"/>
        <v>25</v>
      </c>
      <c r="AJ739" s="86"/>
      <c r="AK739" s="86">
        <f t="shared" si="89"/>
        <v>45</v>
      </c>
      <c r="AL739" s="113">
        <v>0</v>
      </c>
    </row>
    <row r="740" spans="2:38" x14ac:dyDescent="0.25">
      <c r="B740" s="82">
        <v>43470</v>
      </c>
      <c r="C740" s="86">
        <f>COUNTIFS(I.1!$J$6:$J$446,I.2!B740)</f>
        <v>0</v>
      </c>
      <c r="D740" s="86">
        <f t="shared" si="90"/>
        <v>216</v>
      </c>
      <c r="F740" s="86">
        <f>COUNTIFS(I.1!$K$6:$K$446,I.2!B740)</f>
        <v>0</v>
      </c>
      <c r="G740" s="86">
        <f t="shared" si="91"/>
        <v>195</v>
      </c>
      <c r="I740" s="86">
        <f>COUNTIFS(I.1!$L$6:$L$446,I.2!B740)</f>
        <v>0</v>
      </c>
      <c r="J740" s="86">
        <f t="shared" si="92"/>
        <v>83</v>
      </c>
      <c r="L740" s="86">
        <f t="shared" si="88"/>
        <v>133</v>
      </c>
      <c r="AA740" s="82">
        <v>43470</v>
      </c>
      <c r="AB740" s="86">
        <f>COUNTIFS(I.1!$AF$6:$AF$446,I.2!AA740)</f>
        <v>0</v>
      </c>
      <c r="AC740" s="86">
        <f t="shared" si="93"/>
        <v>70</v>
      </c>
      <c r="AD740" s="86"/>
      <c r="AE740" s="86">
        <f>COUNTIFS(I.1!$AG$6:$AG$446,I.2!AA740)</f>
        <v>0</v>
      </c>
      <c r="AF740" s="86">
        <f t="shared" si="94"/>
        <v>63</v>
      </c>
      <c r="AG740" s="86"/>
      <c r="AH740" s="86">
        <f>COUNTIFS(I.1!$AH$6:$AH$446,I.2!AA740)</f>
        <v>0</v>
      </c>
      <c r="AI740" s="86">
        <f t="shared" si="95"/>
        <v>25</v>
      </c>
      <c r="AJ740" s="86"/>
      <c r="AK740" s="86">
        <f t="shared" si="89"/>
        <v>45</v>
      </c>
      <c r="AL740" s="113">
        <v>0</v>
      </c>
    </row>
    <row r="741" spans="2:38" x14ac:dyDescent="0.25">
      <c r="B741" s="82">
        <v>43471</v>
      </c>
      <c r="C741" s="86">
        <f>COUNTIFS(I.1!$J$6:$J$446,I.2!B741)</f>
        <v>0</v>
      </c>
      <c r="D741" s="86">
        <f t="shared" si="90"/>
        <v>216</v>
      </c>
      <c r="F741" s="86">
        <f>COUNTIFS(I.1!$K$6:$K$446,I.2!B741)</f>
        <v>0</v>
      </c>
      <c r="G741" s="86">
        <f t="shared" si="91"/>
        <v>195</v>
      </c>
      <c r="I741" s="86">
        <f>COUNTIFS(I.1!$L$6:$L$446,I.2!B741)</f>
        <v>0</v>
      </c>
      <c r="J741" s="86">
        <f t="shared" si="92"/>
        <v>83</v>
      </c>
      <c r="L741" s="86">
        <f t="shared" si="88"/>
        <v>133</v>
      </c>
      <c r="AA741" s="82">
        <v>43471</v>
      </c>
      <c r="AB741" s="86">
        <f>COUNTIFS(I.1!$AF$6:$AF$446,I.2!AA741)</f>
        <v>0</v>
      </c>
      <c r="AC741" s="86">
        <f t="shared" si="93"/>
        <v>70</v>
      </c>
      <c r="AD741" s="86"/>
      <c r="AE741" s="86">
        <f>COUNTIFS(I.1!$AG$6:$AG$446,I.2!AA741)</f>
        <v>0</v>
      </c>
      <c r="AF741" s="86">
        <f t="shared" si="94"/>
        <v>63</v>
      </c>
      <c r="AG741" s="86"/>
      <c r="AH741" s="86">
        <f>COUNTIFS(I.1!$AH$6:$AH$446,I.2!AA741)</f>
        <v>0</v>
      </c>
      <c r="AI741" s="86">
        <f t="shared" si="95"/>
        <v>25</v>
      </c>
      <c r="AJ741" s="86"/>
      <c r="AK741" s="86">
        <f t="shared" si="89"/>
        <v>45</v>
      </c>
      <c r="AL741" s="113">
        <v>0</v>
      </c>
    </row>
    <row r="742" spans="2:38" x14ac:dyDescent="0.25">
      <c r="B742" s="82">
        <v>43472</v>
      </c>
      <c r="C742" s="86">
        <f>COUNTIFS(I.1!$J$6:$J$446,I.2!B742)</f>
        <v>0</v>
      </c>
      <c r="D742" s="86">
        <f t="shared" si="90"/>
        <v>216</v>
      </c>
      <c r="F742" s="86">
        <f>COUNTIFS(I.1!$K$6:$K$446,I.2!B742)</f>
        <v>0</v>
      </c>
      <c r="G742" s="86">
        <f t="shared" si="91"/>
        <v>195</v>
      </c>
      <c r="I742" s="86">
        <f>COUNTIFS(I.1!$L$6:$L$446,I.2!B742)</f>
        <v>0</v>
      </c>
      <c r="J742" s="86">
        <f t="shared" si="92"/>
        <v>83</v>
      </c>
      <c r="L742" s="86">
        <f t="shared" si="88"/>
        <v>133</v>
      </c>
      <c r="AA742" s="82">
        <v>43472</v>
      </c>
      <c r="AB742" s="86">
        <f>COUNTIFS(I.1!$AF$6:$AF$446,I.2!AA742)</f>
        <v>0</v>
      </c>
      <c r="AC742" s="86">
        <f t="shared" si="93"/>
        <v>70</v>
      </c>
      <c r="AD742" s="86"/>
      <c r="AE742" s="86">
        <f>COUNTIFS(I.1!$AG$6:$AG$446,I.2!AA742)</f>
        <v>0</v>
      </c>
      <c r="AF742" s="86">
        <f t="shared" si="94"/>
        <v>63</v>
      </c>
      <c r="AG742" s="86"/>
      <c r="AH742" s="86">
        <f>COUNTIFS(I.1!$AH$6:$AH$446,I.2!AA742)</f>
        <v>0</v>
      </c>
      <c r="AI742" s="86">
        <f t="shared" si="95"/>
        <v>25</v>
      </c>
      <c r="AJ742" s="86"/>
      <c r="AK742" s="86">
        <f t="shared" si="89"/>
        <v>45</v>
      </c>
      <c r="AL742" s="113">
        <v>0</v>
      </c>
    </row>
    <row r="743" spans="2:38" x14ac:dyDescent="0.25">
      <c r="B743" s="82">
        <v>43473</v>
      </c>
      <c r="C743" s="86">
        <f>COUNTIFS(I.1!$J$6:$J$446,I.2!B743)</f>
        <v>0</v>
      </c>
      <c r="D743" s="86">
        <f t="shared" si="90"/>
        <v>216</v>
      </c>
      <c r="F743" s="86">
        <f>COUNTIFS(I.1!$K$6:$K$446,I.2!B743)</f>
        <v>1</v>
      </c>
      <c r="G743" s="86">
        <f t="shared" si="91"/>
        <v>196</v>
      </c>
      <c r="I743" s="86">
        <f>COUNTIFS(I.1!$L$6:$L$446,I.2!B743)</f>
        <v>0</v>
      </c>
      <c r="J743" s="86">
        <f t="shared" si="92"/>
        <v>83</v>
      </c>
      <c r="L743" s="86">
        <f t="shared" si="88"/>
        <v>133</v>
      </c>
      <c r="AA743" s="82">
        <v>43473</v>
      </c>
      <c r="AB743" s="86">
        <f>COUNTIFS(I.1!$AF$6:$AF$446,I.2!AA743)</f>
        <v>0</v>
      </c>
      <c r="AC743" s="86">
        <f t="shared" si="93"/>
        <v>70</v>
      </c>
      <c r="AD743" s="86"/>
      <c r="AE743" s="86">
        <f>COUNTIFS(I.1!$AG$6:$AG$446,I.2!AA743)</f>
        <v>1</v>
      </c>
      <c r="AF743" s="86">
        <f t="shared" si="94"/>
        <v>64</v>
      </c>
      <c r="AG743" s="86"/>
      <c r="AH743" s="86">
        <f>COUNTIFS(I.1!$AH$6:$AH$446,I.2!AA743)</f>
        <v>0</v>
      </c>
      <c r="AI743" s="86">
        <f t="shared" si="95"/>
        <v>25</v>
      </c>
      <c r="AJ743" s="86"/>
      <c r="AK743" s="86">
        <f t="shared" si="89"/>
        <v>45</v>
      </c>
      <c r="AL743" s="113">
        <v>0</v>
      </c>
    </row>
    <row r="744" spans="2:38" x14ac:dyDescent="0.25">
      <c r="B744" s="82">
        <v>43474</v>
      </c>
      <c r="C744" s="86">
        <f>COUNTIFS(I.1!$J$6:$J$446,I.2!B744)</f>
        <v>0</v>
      </c>
      <c r="D744" s="86">
        <f t="shared" si="90"/>
        <v>216</v>
      </c>
      <c r="F744" s="86">
        <f>COUNTIFS(I.1!$K$6:$K$446,I.2!B744)</f>
        <v>0</v>
      </c>
      <c r="G744" s="86">
        <f t="shared" si="91"/>
        <v>196</v>
      </c>
      <c r="I744" s="86">
        <f>COUNTIFS(I.1!$L$6:$L$446,I.2!B744)</f>
        <v>0</v>
      </c>
      <c r="J744" s="86">
        <f t="shared" si="92"/>
        <v>83</v>
      </c>
      <c r="L744" s="86">
        <f t="shared" si="88"/>
        <v>133</v>
      </c>
      <c r="AA744" s="82">
        <v>43474</v>
      </c>
      <c r="AB744" s="86">
        <f>COUNTIFS(I.1!$AF$6:$AF$446,I.2!AA744)</f>
        <v>0</v>
      </c>
      <c r="AC744" s="86">
        <f t="shared" si="93"/>
        <v>70</v>
      </c>
      <c r="AD744" s="86"/>
      <c r="AE744" s="86">
        <f>COUNTIFS(I.1!$AG$6:$AG$446,I.2!AA744)</f>
        <v>0</v>
      </c>
      <c r="AF744" s="86">
        <f t="shared" si="94"/>
        <v>64</v>
      </c>
      <c r="AG744" s="86"/>
      <c r="AH744" s="86">
        <f>COUNTIFS(I.1!$AH$6:$AH$446,I.2!AA744)</f>
        <v>0</v>
      </c>
      <c r="AI744" s="86">
        <f t="shared" si="95"/>
        <v>25</v>
      </c>
      <c r="AJ744" s="86"/>
      <c r="AK744" s="86">
        <f t="shared" si="89"/>
        <v>45</v>
      </c>
      <c r="AL744" s="113">
        <v>0</v>
      </c>
    </row>
    <row r="745" spans="2:38" x14ac:dyDescent="0.25">
      <c r="B745" s="82">
        <v>43475</v>
      </c>
      <c r="C745" s="86">
        <f>COUNTIFS(I.1!$J$6:$J$446,I.2!B745)</f>
        <v>0</v>
      </c>
      <c r="D745" s="86">
        <f t="shared" si="90"/>
        <v>216</v>
      </c>
      <c r="F745" s="86">
        <f>COUNTIFS(I.1!$K$6:$K$446,I.2!B745)</f>
        <v>0</v>
      </c>
      <c r="G745" s="86">
        <f t="shared" si="91"/>
        <v>196</v>
      </c>
      <c r="I745" s="86">
        <f>COUNTIFS(I.1!$L$6:$L$446,I.2!B745)</f>
        <v>0</v>
      </c>
      <c r="J745" s="86">
        <f t="shared" si="92"/>
        <v>83</v>
      </c>
      <c r="L745" s="86">
        <f t="shared" si="88"/>
        <v>133</v>
      </c>
      <c r="AA745" s="82">
        <v>43475</v>
      </c>
      <c r="AB745" s="86">
        <f>COUNTIFS(I.1!$AF$6:$AF$446,I.2!AA745)</f>
        <v>0</v>
      </c>
      <c r="AC745" s="86">
        <f t="shared" si="93"/>
        <v>70</v>
      </c>
      <c r="AD745" s="86"/>
      <c r="AE745" s="86">
        <f>COUNTIFS(I.1!$AG$6:$AG$446,I.2!AA745)</f>
        <v>0</v>
      </c>
      <c r="AF745" s="86">
        <f t="shared" si="94"/>
        <v>64</v>
      </c>
      <c r="AG745" s="86"/>
      <c r="AH745" s="86">
        <f>COUNTIFS(I.1!$AH$6:$AH$446,I.2!AA745)</f>
        <v>0</v>
      </c>
      <c r="AI745" s="86">
        <f t="shared" si="95"/>
        <v>25</v>
      </c>
      <c r="AJ745" s="86"/>
      <c r="AK745" s="86">
        <f t="shared" si="89"/>
        <v>45</v>
      </c>
      <c r="AL745" s="113">
        <v>0</v>
      </c>
    </row>
    <row r="746" spans="2:38" x14ac:dyDescent="0.25">
      <c r="B746" s="82">
        <v>43476</v>
      </c>
      <c r="C746" s="86">
        <f>COUNTIFS(I.1!$J$6:$J$446,I.2!B746)</f>
        <v>0</v>
      </c>
      <c r="D746" s="86">
        <f t="shared" si="90"/>
        <v>216</v>
      </c>
      <c r="F746" s="86">
        <f>COUNTIFS(I.1!$K$6:$K$446,I.2!B746)</f>
        <v>0</v>
      </c>
      <c r="G746" s="86">
        <f t="shared" si="91"/>
        <v>196</v>
      </c>
      <c r="I746" s="86">
        <f>COUNTIFS(I.1!$L$6:$L$446,I.2!B746)</f>
        <v>0</v>
      </c>
      <c r="J746" s="86">
        <f t="shared" si="92"/>
        <v>83</v>
      </c>
      <c r="L746" s="86">
        <f t="shared" si="88"/>
        <v>133</v>
      </c>
      <c r="AA746" s="82">
        <v>43476</v>
      </c>
      <c r="AB746" s="86">
        <f>COUNTIFS(I.1!$AF$6:$AF$446,I.2!AA746)</f>
        <v>0</v>
      </c>
      <c r="AC746" s="86">
        <f t="shared" si="93"/>
        <v>70</v>
      </c>
      <c r="AD746" s="86"/>
      <c r="AE746" s="86">
        <f>COUNTIFS(I.1!$AG$6:$AG$446,I.2!AA746)</f>
        <v>0</v>
      </c>
      <c r="AF746" s="86">
        <f t="shared" si="94"/>
        <v>64</v>
      </c>
      <c r="AG746" s="86"/>
      <c r="AH746" s="86">
        <f>COUNTIFS(I.1!$AH$6:$AH$446,I.2!AA746)</f>
        <v>0</v>
      </c>
      <c r="AI746" s="86">
        <f t="shared" si="95"/>
        <v>25</v>
      </c>
      <c r="AJ746" s="86"/>
      <c r="AK746" s="86">
        <f t="shared" si="89"/>
        <v>45</v>
      </c>
      <c r="AL746" s="113">
        <v>0</v>
      </c>
    </row>
    <row r="747" spans="2:38" x14ac:dyDescent="0.25">
      <c r="B747" s="82">
        <v>43477</v>
      </c>
      <c r="C747" s="86">
        <f>COUNTIFS(I.1!$J$6:$J$446,I.2!B747)</f>
        <v>0</v>
      </c>
      <c r="D747" s="86">
        <f t="shared" si="90"/>
        <v>216</v>
      </c>
      <c r="F747" s="86">
        <f>COUNTIFS(I.1!$K$6:$K$446,I.2!B747)</f>
        <v>0</v>
      </c>
      <c r="G747" s="86">
        <f t="shared" si="91"/>
        <v>196</v>
      </c>
      <c r="I747" s="86">
        <f>COUNTIFS(I.1!$L$6:$L$446,I.2!B747)</f>
        <v>0</v>
      </c>
      <c r="J747" s="86">
        <f t="shared" si="92"/>
        <v>83</v>
      </c>
      <c r="L747" s="86">
        <f t="shared" si="88"/>
        <v>133</v>
      </c>
      <c r="AA747" s="82">
        <v>43477</v>
      </c>
      <c r="AB747" s="86">
        <f>COUNTIFS(I.1!$AF$6:$AF$446,I.2!AA747)</f>
        <v>0</v>
      </c>
      <c r="AC747" s="86">
        <f t="shared" si="93"/>
        <v>70</v>
      </c>
      <c r="AD747" s="86"/>
      <c r="AE747" s="86">
        <f>COUNTIFS(I.1!$AG$6:$AG$446,I.2!AA747)</f>
        <v>0</v>
      </c>
      <c r="AF747" s="86">
        <f t="shared" si="94"/>
        <v>64</v>
      </c>
      <c r="AG747" s="86"/>
      <c r="AH747" s="86">
        <f>COUNTIFS(I.1!$AH$6:$AH$446,I.2!AA747)</f>
        <v>0</v>
      </c>
      <c r="AI747" s="86">
        <f t="shared" si="95"/>
        <v>25</v>
      </c>
      <c r="AJ747" s="86"/>
      <c r="AK747" s="86">
        <f t="shared" si="89"/>
        <v>45</v>
      </c>
      <c r="AL747" s="113">
        <v>0</v>
      </c>
    </row>
    <row r="748" spans="2:38" x14ac:dyDescent="0.25">
      <c r="B748" s="82">
        <v>43478</v>
      </c>
      <c r="C748" s="86">
        <f>COUNTIFS(I.1!$J$6:$J$446,I.2!B748)</f>
        <v>0</v>
      </c>
      <c r="D748" s="86">
        <f t="shared" si="90"/>
        <v>216</v>
      </c>
      <c r="F748" s="86">
        <f>COUNTIFS(I.1!$K$6:$K$446,I.2!B748)</f>
        <v>0</v>
      </c>
      <c r="G748" s="86">
        <f t="shared" si="91"/>
        <v>196</v>
      </c>
      <c r="I748" s="86">
        <f>COUNTIFS(I.1!$L$6:$L$446,I.2!B748)</f>
        <v>0</v>
      </c>
      <c r="J748" s="86">
        <f t="shared" si="92"/>
        <v>83</v>
      </c>
      <c r="L748" s="86">
        <f t="shared" si="88"/>
        <v>133</v>
      </c>
      <c r="AA748" s="82">
        <v>43478</v>
      </c>
      <c r="AB748" s="86">
        <f>COUNTIFS(I.1!$AF$6:$AF$446,I.2!AA748)</f>
        <v>0</v>
      </c>
      <c r="AC748" s="86">
        <f t="shared" si="93"/>
        <v>70</v>
      </c>
      <c r="AD748" s="86"/>
      <c r="AE748" s="86">
        <f>COUNTIFS(I.1!$AG$6:$AG$446,I.2!AA748)</f>
        <v>0</v>
      </c>
      <c r="AF748" s="86">
        <f t="shared" si="94"/>
        <v>64</v>
      </c>
      <c r="AG748" s="86"/>
      <c r="AH748" s="86">
        <f>COUNTIFS(I.1!$AH$6:$AH$446,I.2!AA748)</f>
        <v>0</v>
      </c>
      <c r="AI748" s="86">
        <f t="shared" si="95"/>
        <v>25</v>
      </c>
      <c r="AJ748" s="86"/>
      <c r="AK748" s="86">
        <f t="shared" si="89"/>
        <v>45</v>
      </c>
      <c r="AL748" s="113">
        <v>0</v>
      </c>
    </row>
    <row r="749" spans="2:38" x14ac:dyDescent="0.25">
      <c r="B749" s="82">
        <v>43479</v>
      </c>
      <c r="C749" s="86">
        <f>COUNTIFS(I.1!$J$6:$J$446,I.2!B749)</f>
        <v>5</v>
      </c>
      <c r="D749" s="86">
        <f t="shared" si="90"/>
        <v>221</v>
      </c>
      <c r="F749" s="86">
        <f>COUNTIFS(I.1!$K$6:$K$446,I.2!B749)</f>
        <v>0</v>
      </c>
      <c r="G749" s="86">
        <f t="shared" si="91"/>
        <v>196</v>
      </c>
      <c r="I749" s="86">
        <f>COUNTIFS(I.1!$L$6:$L$446,I.2!B749)</f>
        <v>0</v>
      </c>
      <c r="J749" s="86">
        <f t="shared" si="92"/>
        <v>83</v>
      </c>
      <c r="L749" s="86">
        <f t="shared" si="88"/>
        <v>138</v>
      </c>
      <c r="AA749" s="82">
        <v>43479</v>
      </c>
      <c r="AB749" s="86">
        <f>COUNTIFS(I.1!$AF$6:$AF$446,I.2!AA749)</f>
        <v>5</v>
      </c>
      <c r="AC749" s="86">
        <f t="shared" si="93"/>
        <v>75</v>
      </c>
      <c r="AD749" s="86"/>
      <c r="AE749" s="86">
        <f>COUNTIFS(I.1!$AG$6:$AG$446,I.2!AA749)</f>
        <v>0</v>
      </c>
      <c r="AF749" s="86">
        <f t="shared" si="94"/>
        <v>64</v>
      </c>
      <c r="AG749" s="86"/>
      <c r="AH749" s="86">
        <f>COUNTIFS(I.1!$AH$6:$AH$446,I.2!AA749)</f>
        <v>0</v>
      </c>
      <c r="AI749" s="86">
        <f t="shared" si="95"/>
        <v>25</v>
      </c>
      <c r="AJ749" s="86"/>
      <c r="AK749" s="86">
        <f t="shared" si="89"/>
        <v>50</v>
      </c>
      <c r="AL749" s="113">
        <v>0</v>
      </c>
    </row>
    <row r="750" spans="2:38" x14ac:dyDescent="0.25">
      <c r="B750" s="82">
        <v>43480</v>
      </c>
      <c r="C750" s="86">
        <f>COUNTIFS(I.1!$J$6:$J$446,I.2!B750)</f>
        <v>10</v>
      </c>
      <c r="D750" s="86">
        <f t="shared" si="90"/>
        <v>231</v>
      </c>
      <c r="F750" s="86">
        <f>COUNTIFS(I.1!$K$6:$K$446,I.2!B750)</f>
        <v>0</v>
      </c>
      <c r="G750" s="86">
        <f t="shared" si="91"/>
        <v>196</v>
      </c>
      <c r="I750" s="86">
        <f>COUNTIFS(I.1!$L$6:$L$446,I.2!B750)</f>
        <v>0</v>
      </c>
      <c r="J750" s="86">
        <f t="shared" si="92"/>
        <v>83</v>
      </c>
      <c r="L750" s="86">
        <f t="shared" si="88"/>
        <v>148</v>
      </c>
      <c r="AA750" s="82">
        <v>43480</v>
      </c>
      <c r="AB750" s="86">
        <f>COUNTIFS(I.1!$AF$6:$AF$446,I.2!AA750)</f>
        <v>10</v>
      </c>
      <c r="AC750" s="86">
        <f t="shared" si="93"/>
        <v>85</v>
      </c>
      <c r="AD750" s="86"/>
      <c r="AE750" s="86">
        <f>COUNTIFS(I.1!$AG$6:$AG$446,I.2!AA750)</f>
        <v>0</v>
      </c>
      <c r="AF750" s="86">
        <f t="shared" si="94"/>
        <v>64</v>
      </c>
      <c r="AG750" s="86"/>
      <c r="AH750" s="86">
        <f>COUNTIFS(I.1!$AH$6:$AH$446,I.2!AA750)</f>
        <v>0</v>
      </c>
      <c r="AI750" s="86">
        <f t="shared" si="95"/>
        <v>25</v>
      </c>
      <c r="AJ750" s="86"/>
      <c r="AK750" s="86">
        <f t="shared" si="89"/>
        <v>60</v>
      </c>
      <c r="AL750" s="113">
        <v>0</v>
      </c>
    </row>
    <row r="751" spans="2:38" x14ac:dyDescent="0.25">
      <c r="B751" s="82">
        <v>43481</v>
      </c>
      <c r="C751" s="86">
        <f>COUNTIFS(I.1!$J$6:$J$446,I.2!B751)</f>
        <v>7</v>
      </c>
      <c r="D751" s="86">
        <f t="shared" si="90"/>
        <v>238</v>
      </c>
      <c r="F751" s="86">
        <f>COUNTIFS(I.1!$K$6:$K$446,I.2!B751)</f>
        <v>0</v>
      </c>
      <c r="G751" s="86">
        <f t="shared" si="91"/>
        <v>196</v>
      </c>
      <c r="I751" s="86">
        <f>COUNTIFS(I.1!$L$6:$L$446,I.2!B751)</f>
        <v>0</v>
      </c>
      <c r="J751" s="86">
        <f t="shared" si="92"/>
        <v>83</v>
      </c>
      <c r="L751" s="86">
        <f t="shared" si="88"/>
        <v>155</v>
      </c>
      <c r="AA751" s="82">
        <v>43481</v>
      </c>
      <c r="AB751" s="86">
        <f>COUNTIFS(I.1!$AF$6:$AF$446,I.2!AA751)</f>
        <v>7</v>
      </c>
      <c r="AC751" s="86">
        <f t="shared" si="93"/>
        <v>92</v>
      </c>
      <c r="AD751" s="86"/>
      <c r="AE751" s="86">
        <f>COUNTIFS(I.1!$AG$6:$AG$446,I.2!AA751)</f>
        <v>0</v>
      </c>
      <c r="AF751" s="86">
        <f t="shared" si="94"/>
        <v>64</v>
      </c>
      <c r="AG751" s="86"/>
      <c r="AH751" s="86">
        <f>COUNTIFS(I.1!$AH$6:$AH$446,I.2!AA751)</f>
        <v>0</v>
      </c>
      <c r="AI751" s="86">
        <f t="shared" si="95"/>
        <v>25</v>
      </c>
      <c r="AJ751" s="86"/>
      <c r="AK751" s="86">
        <f t="shared" si="89"/>
        <v>67</v>
      </c>
      <c r="AL751" s="113">
        <v>0</v>
      </c>
    </row>
    <row r="752" spans="2:38" x14ac:dyDescent="0.25">
      <c r="B752" s="82">
        <v>43482</v>
      </c>
      <c r="C752" s="86">
        <f>COUNTIFS(I.1!$J$6:$J$446,I.2!B752)</f>
        <v>0</v>
      </c>
      <c r="D752" s="86">
        <f t="shared" si="90"/>
        <v>238</v>
      </c>
      <c r="F752" s="86">
        <f>COUNTIFS(I.1!$K$6:$K$446,I.2!B752)</f>
        <v>1</v>
      </c>
      <c r="G752" s="86">
        <f t="shared" si="91"/>
        <v>197</v>
      </c>
      <c r="I752" s="86">
        <f>COUNTIFS(I.1!$L$6:$L$446,I.2!B752)</f>
        <v>0</v>
      </c>
      <c r="J752" s="86">
        <f t="shared" si="92"/>
        <v>83</v>
      </c>
      <c r="L752" s="86">
        <f t="shared" si="88"/>
        <v>155</v>
      </c>
      <c r="AA752" s="82">
        <v>43482</v>
      </c>
      <c r="AB752" s="86">
        <f>COUNTIFS(I.1!$AF$6:$AF$446,I.2!AA752)</f>
        <v>0</v>
      </c>
      <c r="AC752" s="86">
        <f t="shared" si="93"/>
        <v>92</v>
      </c>
      <c r="AD752" s="86"/>
      <c r="AE752" s="86">
        <f>COUNTIFS(I.1!$AG$6:$AG$446,I.2!AA752)</f>
        <v>1</v>
      </c>
      <c r="AF752" s="86">
        <f t="shared" si="94"/>
        <v>65</v>
      </c>
      <c r="AG752" s="86"/>
      <c r="AH752" s="86">
        <f>COUNTIFS(I.1!$AH$6:$AH$446,I.2!AA752)</f>
        <v>0</v>
      </c>
      <c r="AI752" s="86">
        <f t="shared" si="95"/>
        <v>25</v>
      </c>
      <c r="AJ752" s="86"/>
      <c r="AK752" s="86">
        <f t="shared" si="89"/>
        <v>67</v>
      </c>
      <c r="AL752" s="113">
        <v>0</v>
      </c>
    </row>
    <row r="753" spans="2:38" x14ac:dyDescent="0.25">
      <c r="B753" s="82">
        <v>43483</v>
      </c>
      <c r="C753" s="86">
        <f>COUNTIFS(I.1!$J$6:$J$446,I.2!B753)</f>
        <v>0</v>
      </c>
      <c r="D753" s="86">
        <f t="shared" si="90"/>
        <v>238</v>
      </c>
      <c r="F753" s="86">
        <f>COUNTIFS(I.1!$K$6:$K$446,I.2!B753)</f>
        <v>0</v>
      </c>
      <c r="G753" s="86">
        <f t="shared" si="91"/>
        <v>197</v>
      </c>
      <c r="I753" s="86">
        <f>COUNTIFS(I.1!$L$6:$L$446,I.2!B753)</f>
        <v>0</v>
      </c>
      <c r="J753" s="86">
        <f t="shared" si="92"/>
        <v>83</v>
      </c>
      <c r="L753" s="86">
        <f t="shared" si="88"/>
        <v>155</v>
      </c>
      <c r="AA753" s="82">
        <v>43483</v>
      </c>
      <c r="AB753" s="86">
        <f>COUNTIFS(I.1!$AF$6:$AF$446,I.2!AA753)</f>
        <v>0</v>
      </c>
      <c r="AC753" s="86">
        <f t="shared" si="93"/>
        <v>92</v>
      </c>
      <c r="AD753" s="86"/>
      <c r="AE753" s="86">
        <f>COUNTIFS(I.1!$AG$6:$AG$446,I.2!AA753)</f>
        <v>0</v>
      </c>
      <c r="AF753" s="86">
        <f t="shared" si="94"/>
        <v>65</v>
      </c>
      <c r="AG753" s="86"/>
      <c r="AH753" s="86">
        <f>COUNTIFS(I.1!$AH$6:$AH$446,I.2!AA753)</f>
        <v>0</v>
      </c>
      <c r="AI753" s="86">
        <f t="shared" si="95"/>
        <v>25</v>
      </c>
      <c r="AJ753" s="86"/>
      <c r="AK753" s="86">
        <f t="shared" si="89"/>
        <v>67</v>
      </c>
      <c r="AL753" s="113">
        <v>0</v>
      </c>
    </row>
    <row r="754" spans="2:38" x14ac:dyDescent="0.25">
      <c r="B754" s="82">
        <v>43484</v>
      </c>
      <c r="C754" s="86">
        <f>COUNTIFS(I.1!$J$6:$J$446,I.2!B754)</f>
        <v>0</v>
      </c>
      <c r="D754" s="86">
        <f t="shared" si="90"/>
        <v>238</v>
      </c>
      <c r="F754" s="86">
        <f>COUNTIFS(I.1!$K$6:$K$446,I.2!B754)</f>
        <v>0</v>
      </c>
      <c r="G754" s="86">
        <f t="shared" si="91"/>
        <v>197</v>
      </c>
      <c r="I754" s="86">
        <f>COUNTIFS(I.1!$L$6:$L$446,I.2!B754)</f>
        <v>0</v>
      </c>
      <c r="J754" s="86">
        <f t="shared" si="92"/>
        <v>83</v>
      </c>
      <c r="L754" s="86">
        <f t="shared" si="88"/>
        <v>155</v>
      </c>
      <c r="AA754" s="82">
        <v>43484</v>
      </c>
      <c r="AB754" s="86">
        <f>COUNTIFS(I.1!$AF$6:$AF$446,I.2!AA754)</f>
        <v>0</v>
      </c>
      <c r="AC754" s="86">
        <f t="shared" si="93"/>
        <v>92</v>
      </c>
      <c r="AD754" s="86"/>
      <c r="AE754" s="86">
        <f>COUNTIFS(I.1!$AG$6:$AG$446,I.2!AA754)</f>
        <v>0</v>
      </c>
      <c r="AF754" s="86">
        <f t="shared" si="94"/>
        <v>65</v>
      </c>
      <c r="AG754" s="86"/>
      <c r="AH754" s="86">
        <f>COUNTIFS(I.1!$AH$6:$AH$446,I.2!AA754)</f>
        <v>0</v>
      </c>
      <c r="AI754" s="86">
        <f t="shared" si="95"/>
        <v>25</v>
      </c>
      <c r="AJ754" s="86"/>
      <c r="AK754" s="86">
        <f t="shared" si="89"/>
        <v>67</v>
      </c>
      <c r="AL754" s="113">
        <v>0</v>
      </c>
    </row>
    <row r="755" spans="2:38" x14ac:dyDescent="0.25">
      <c r="B755" s="82">
        <v>43485</v>
      </c>
      <c r="C755" s="86">
        <f>COUNTIFS(I.1!$J$6:$J$446,I.2!B755)</f>
        <v>0</v>
      </c>
      <c r="D755" s="86">
        <f t="shared" si="90"/>
        <v>238</v>
      </c>
      <c r="F755" s="86">
        <f>COUNTIFS(I.1!$K$6:$K$446,I.2!B755)</f>
        <v>0</v>
      </c>
      <c r="G755" s="86">
        <f t="shared" si="91"/>
        <v>197</v>
      </c>
      <c r="I755" s="86">
        <f>COUNTIFS(I.1!$L$6:$L$446,I.2!B755)</f>
        <v>0</v>
      </c>
      <c r="J755" s="86">
        <f t="shared" si="92"/>
        <v>83</v>
      </c>
      <c r="L755" s="86">
        <f t="shared" si="88"/>
        <v>155</v>
      </c>
      <c r="AA755" s="82">
        <v>43485</v>
      </c>
      <c r="AB755" s="86">
        <f>COUNTIFS(I.1!$AF$6:$AF$446,I.2!AA755)</f>
        <v>0</v>
      </c>
      <c r="AC755" s="86">
        <f t="shared" si="93"/>
        <v>92</v>
      </c>
      <c r="AD755" s="86"/>
      <c r="AE755" s="86">
        <f>COUNTIFS(I.1!$AG$6:$AG$446,I.2!AA755)</f>
        <v>0</v>
      </c>
      <c r="AF755" s="86">
        <f t="shared" si="94"/>
        <v>65</v>
      </c>
      <c r="AG755" s="86"/>
      <c r="AH755" s="86">
        <f>COUNTIFS(I.1!$AH$6:$AH$446,I.2!AA755)</f>
        <v>0</v>
      </c>
      <c r="AI755" s="86">
        <f t="shared" si="95"/>
        <v>25</v>
      </c>
      <c r="AJ755" s="86"/>
      <c r="AK755" s="86">
        <f t="shared" si="89"/>
        <v>67</v>
      </c>
      <c r="AL755" s="113">
        <v>0</v>
      </c>
    </row>
    <row r="756" spans="2:38" x14ac:dyDescent="0.25">
      <c r="B756" s="82">
        <v>43486</v>
      </c>
      <c r="C756" s="86">
        <f>COUNTIFS(I.1!$J$6:$J$446,I.2!B756)</f>
        <v>0</v>
      </c>
      <c r="D756" s="86">
        <f t="shared" si="90"/>
        <v>238</v>
      </c>
      <c r="F756" s="86">
        <f>COUNTIFS(I.1!$K$6:$K$446,I.2!B756)</f>
        <v>0</v>
      </c>
      <c r="G756" s="86">
        <f t="shared" si="91"/>
        <v>197</v>
      </c>
      <c r="I756" s="86">
        <f>COUNTIFS(I.1!$L$6:$L$446,I.2!B756)</f>
        <v>0</v>
      </c>
      <c r="J756" s="86">
        <f t="shared" si="92"/>
        <v>83</v>
      </c>
      <c r="L756" s="86">
        <f t="shared" si="88"/>
        <v>155</v>
      </c>
      <c r="AA756" s="82">
        <v>43486</v>
      </c>
      <c r="AB756" s="86">
        <f>COUNTIFS(I.1!$AF$6:$AF$446,I.2!AA756)</f>
        <v>0</v>
      </c>
      <c r="AC756" s="86">
        <f t="shared" si="93"/>
        <v>92</v>
      </c>
      <c r="AD756" s="86"/>
      <c r="AE756" s="86">
        <f>COUNTIFS(I.1!$AG$6:$AG$446,I.2!AA756)</f>
        <v>0</v>
      </c>
      <c r="AF756" s="86">
        <f t="shared" si="94"/>
        <v>65</v>
      </c>
      <c r="AG756" s="86"/>
      <c r="AH756" s="86">
        <f>COUNTIFS(I.1!$AH$6:$AH$446,I.2!AA756)</f>
        <v>0</v>
      </c>
      <c r="AI756" s="86">
        <f t="shared" si="95"/>
        <v>25</v>
      </c>
      <c r="AJ756" s="86"/>
      <c r="AK756" s="86">
        <f t="shared" si="89"/>
        <v>67</v>
      </c>
      <c r="AL756" s="113">
        <v>0</v>
      </c>
    </row>
    <row r="757" spans="2:38" x14ac:dyDescent="0.25">
      <c r="B757" s="82">
        <v>43487</v>
      </c>
      <c r="C757" s="86">
        <f>COUNTIFS(I.1!$J$6:$J$446,I.2!B757)</f>
        <v>0</v>
      </c>
      <c r="D757" s="86">
        <f t="shared" si="90"/>
        <v>238</v>
      </c>
      <c r="F757" s="86">
        <f>COUNTIFS(I.1!$K$6:$K$446,I.2!B757)</f>
        <v>1</v>
      </c>
      <c r="G757" s="86">
        <f t="shared" si="91"/>
        <v>198</v>
      </c>
      <c r="I757" s="86">
        <f>COUNTIFS(I.1!$L$6:$L$446,I.2!B757)</f>
        <v>0</v>
      </c>
      <c r="J757" s="86">
        <f t="shared" si="92"/>
        <v>83</v>
      </c>
      <c r="L757" s="86">
        <f t="shared" si="88"/>
        <v>155</v>
      </c>
      <c r="AA757" s="82">
        <v>43487</v>
      </c>
      <c r="AB757" s="86">
        <f>COUNTIFS(I.1!$AF$6:$AF$446,I.2!AA757)</f>
        <v>0</v>
      </c>
      <c r="AC757" s="86">
        <f t="shared" si="93"/>
        <v>92</v>
      </c>
      <c r="AD757" s="86"/>
      <c r="AE757" s="86">
        <f>COUNTIFS(I.1!$AG$6:$AG$446,I.2!AA757)</f>
        <v>1</v>
      </c>
      <c r="AF757" s="86">
        <f t="shared" si="94"/>
        <v>66</v>
      </c>
      <c r="AG757" s="86"/>
      <c r="AH757" s="86">
        <f>COUNTIFS(I.1!$AH$6:$AH$446,I.2!AA757)</f>
        <v>0</v>
      </c>
      <c r="AI757" s="86">
        <f t="shared" si="95"/>
        <v>25</v>
      </c>
      <c r="AJ757" s="86"/>
      <c r="AK757" s="86">
        <f t="shared" si="89"/>
        <v>67</v>
      </c>
      <c r="AL757" s="113">
        <v>0</v>
      </c>
    </row>
    <row r="758" spans="2:38" x14ac:dyDescent="0.25">
      <c r="B758" s="82">
        <v>43488</v>
      </c>
      <c r="C758" s="86">
        <f>COUNTIFS(I.1!$J$6:$J$446,I.2!B758)</f>
        <v>0</v>
      </c>
      <c r="D758" s="86">
        <f t="shared" si="90"/>
        <v>238</v>
      </c>
      <c r="F758" s="86">
        <f>COUNTIFS(I.1!$K$6:$K$446,I.2!B758)</f>
        <v>0</v>
      </c>
      <c r="G758" s="86">
        <f t="shared" si="91"/>
        <v>198</v>
      </c>
      <c r="I758" s="86">
        <f>COUNTIFS(I.1!$L$6:$L$446,I.2!B758)</f>
        <v>0</v>
      </c>
      <c r="J758" s="86">
        <f t="shared" si="92"/>
        <v>83</v>
      </c>
      <c r="L758" s="86">
        <f t="shared" si="88"/>
        <v>155</v>
      </c>
      <c r="AA758" s="82">
        <v>43488</v>
      </c>
      <c r="AB758" s="86">
        <f>COUNTIFS(I.1!$AF$6:$AF$446,I.2!AA758)</f>
        <v>0</v>
      </c>
      <c r="AC758" s="86">
        <f t="shared" si="93"/>
        <v>92</v>
      </c>
      <c r="AD758" s="86"/>
      <c r="AE758" s="86">
        <f>COUNTIFS(I.1!$AG$6:$AG$446,I.2!AA758)</f>
        <v>0</v>
      </c>
      <c r="AF758" s="86">
        <f t="shared" si="94"/>
        <v>66</v>
      </c>
      <c r="AG758" s="86"/>
      <c r="AH758" s="86">
        <f>COUNTIFS(I.1!$AH$6:$AH$446,I.2!AA758)</f>
        <v>0</v>
      </c>
      <c r="AI758" s="86">
        <f t="shared" si="95"/>
        <v>25</v>
      </c>
      <c r="AJ758" s="86"/>
      <c r="AK758" s="86">
        <f t="shared" si="89"/>
        <v>67</v>
      </c>
      <c r="AL758" s="113">
        <v>0</v>
      </c>
    </row>
    <row r="759" spans="2:38" x14ac:dyDescent="0.25">
      <c r="B759" s="82">
        <v>43489</v>
      </c>
      <c r="C759" s="86">
        <f>COUNTIFS(I.1!$J$6:$J$446,I.2!B759)</f>
        <v>0</v>
      </c>
      <c r="D759" s="86">
        <f t="shared" si="90"/>
        <v>238</v>
      </c>
      <c r="F759" s="86">
        <f>COUNTIFS(I.1!$K$6:$K$446,I.2!B759)</f>
        <v>0</v>
      </c>
      <c r="G759" s="86">
        <f t="shared" si="91"/>
        <v>198</v>
      </c>
      <c r="I759" s="86">
        <f>COUNTIFS(I.1!$L$6:$L$446,I.2!B759)</f>
        <v>0</v>
      </c>
      <c r="J759" s="86">
        <f t="shared" si="92"/>
        <v>83</v>
      </c>
      <c r="L759" s="86">
        <f t="shared" si="88"/>
        <v>155</v>
      </c>
      <c r="AA759" s="82">
        <v>43489</v>
      </c>
      <c r="AB759" s="86">
        <f>COUNTIFS(I.1!$AF$6:$AF$446,I.2!AA759)</f>
        <v>0</v>
      </c>
      <c r="AC759" s="86">
        <f t="shared" si="93"/>
        <v>92</v>
      </c>
      <c r="AD759" s="86"/>
      <c r="AE759" s="86">
        <f>COUNTIFS(I.1!$AG$6:$AG$446,I.2!AA759)</f>
        <v>0</v>
      </c>
      <c r="AF759" s="86">
        <f t="shared" si="94"/>
        <v>66</v>
      </c>
      <c r="AG759" s="86"/>
      <c r="AH759" s="86">
        <f>COUNTIFS(I.1!$AH$6:$AH$446,I.2!AA759)</f>
        <v>0</v>
      </c>
      <c r="AI759" s="86">
        <f t="shared" si="95"/>
        <v>25</v>
      </c>
      <c r="AJ759" s="86"/>
      <c r="AK759" s="86">
        <f t="shared" si="89"/>
        <v>67</v>
      </c>
      <c r="AL759" s="113">
        <v>0</v>
      </c>
    </row>
    <row r="760" spans="2:38" x14ac:dyDescent="0.25">
      <c r="B760" s="82">
        <v>43490</v>
      </c>
      <c r="C760" s="86">
        <f>COUNTIFS(I.1!$J$6:$J$446,I.2!B760)</f>
        <v>0</v>
      </c>
      <c r="D760" s="86">
        <f t="shared" si="90"/>
        <v>238</v>
      </c>
      <c r="F760" s="86">
        <f>COUNTIFS(I.1!$K$6:$K$446,I.2!B760)</f>
        <v>0</v>
      </c>
      <c r="G760" s="86">
        <f t="shared" si="91"/>
        <v>198</v>
      </c>
      <c r="I760" s="86">
        <f>COUNTIFS(I.1!$L$6:$L$446,I.2!B760)</f>
        <v>0</v>
      </c>
      <c r="J760" s="86">
        <f t="shared" si="92"/>
        <v>83</v>
      </c>
      <c r="L760" s="86">
        <f t="shared" si="88"/>
        <v>155</v>
      </c>
      <c r="AA760" s="82">
        <v>43490</v>
      </c>
      <c r="AB760" s="86">
        <f>COUNTIFS(I.1!$AF$6:$AF$446,I.2!AA760)</f>
        <v>0</v>
      </c>
      <c r="AC760" s="86">
        <f t="shared" si="93"/>
        <v>92</v>
      </c>
      <c r="AD760" s="86"/>
      <c r="AE760" s="86">
        <f>COUNTIFS(I.1!$AG$6:$AG$446,I.2!AA760)</f>
        <v>0</v>
      </c>
      <c r="AF760" s="86">
        <f t="shared" si="94"/>
        <v>66</v>
      </c>
      <c r="AG760" s="86"/>
      <c r="AH760" s="86">
        <f>COUNTIFS(I.1!$AH$6:$AH$446,I.2!AA760)</f>
        <v>0</v>
      </c>
      <c r="AI760" s="86">
        <f t="shared" si="95"/>
        <v>25</v>
      </c>
      <c r="AJ760" s="86"/>
      <c r="AK760" s="86">
        <f t="shared" si="89"/>
        <v>67</v>
      </c>
      <c r="AL760" s="113">
        <v>0</v>
      </c>
    </row>
    <row r="761" spans="2:38" x14ac:dyDescent="0.25">
      <c r="B761" s="82">
        <v>43491</v>
      </c>
      <c r="C761" s="86">
        <f>COUNTIFS(I.1!$J$6:$J$446,I.2!B761)</f>
        <v>0</v>
      </c>
      <c r="D761" s="86">
        <f t="shared" si="90"/>
        <v>238</v>
      </c>
      <c r="F761" s="86">
        <f>COUNTIFS(I.1!$K$6:$K$446,I.2!B761)</f>
        <v>0</v>
      </c>
      <c r="G761" s="86">
        <f t="shared" si="91"/>
        <v>198</v>
      </c>
      <c r="I761" s="86">
        <f>COUNTIFS(I.1!$L$6:$L$446,I.2!B761)</f>
        <v>0</v>
      </c>
      <c r="J761" s="86">
        <f t="shared" si="92"/>
        <v>83</v>
      </c>
      <c r="L761" s="86">
        <f t="shared" si="88"/>
        <v>155</v>
      </c>
      <c r="AA761" s="82">
        <v>43491</v>
      </c>
      <c r="AB761" s="86">
        <f>COUNTIFS(I.1!$AF$6:$AF$446,I.2!AA761)</f>
        <v>0</v>
      </c>
      <c r="AC761" s="86">
        <f t="shared" si="93"/>
        <v>92</v>
      </c>
      <c r="AD761" s="86"/>
      <c r="AE761" s="86">
        <f>COUNTIFS(I.1!$AG$6:$AG$446,I.2!AA761)</f>
        <v>0</v>
      </c>
      <c r="AF761" s="86">
        <f t="shared" si="94"/>
        <v>66</v>
      </c>
      <c r="AG761" s="86"/>
      <c r="AH761" s="86">
        <f>COUNTIFS(I.1!$AH$6:$AH$446,I.2!AA761)</f>
        <v>0</v>
      </c>
      <c r="AI761" s="86">
        <f t="shared" si="95"/>
        <v>25</v>
      </c>
      <c r="AJ761" s="86"/>
      <c r="AK761" s="86">
        <f t="shared" si="89"/>
        <v>67</v>
      </c>
      <c r="AL761" s="113">
        <v>0</v>
      </c>
    </row>
    <row r="762" spans="2:38" x14ac:dyDescent="0.25">
      <c r="B762" s="82">
        <v>43492</v>
      </c>
      <c r="C762" s="86">
        <f>COUNTIFS(I.1!$J$6:$J$446,I.2!B762)</f>
        <v>0</v>
      </c>
      <c r="D762" s="86">
        <f t="shared" si="90"/>
        <v>238</v>
      </c>
      <c r="F762" s="86">
        <f>COUNTIFS(I.1!$K$6:$K$446,I.2!B762)</f>
        <v>0</v>
      </c>
      <c r="G762" s="86">
        <f t="shared" si="91"/>
        <v>198</v>
      </c>
      <c r="I762" s="86">
        <f>COUNTIFS(I.1!$L$6:$L$446,I.2!B762)</f>
        <v>0</v>
      </c>
      <c r="J762" s="86">
        <f t="shared" si="92"/>
        <v>83</v>
      </c>
      <c r="L762" s="86">
        <f t="shared" si="88"/>
        <v>155</v>
      </c>
      <c r="AA762" s="82">
        <v>43492</v>
      </c>
      <c r="AB762" s="86">
        <f>COUNTIFS(I.1!$AF$6:$AF$446,I.2!AA762)</f>
        <v>0</v>
      </c>
      <c r="AC762" s="86">
        <f t="shared" si="93"/>
        <v>92</v>
      </c>
      <c r="AD762" s="86"/>
      <c r="AE762" s="86">
        <f>COUNTIFS(I.1!$AG$6:$AG$446,I.2!AA762)</f>
        <v>0</v>
      </c>
      <c r="AF762" s="86">
        <f t="shared" si="94"/>
        <v>66</v>
      </c>
      <c r="AG762" s="86"/>
      <c r="AH762" s="86">
        <f>COUNTIFS(I.1!$AH$6:$AH$446,I.2!AA762)</f>
        <v>0</v>
      </c>
      <c r="AI762" s="86">
        <f t="shared" si="95"/>
        <v>25</v>
      </c>
      <c r="AJ762" s="86"/>
      <c r="AK762" s="86">
        <f t="shared" si="89"/>
        <v>67</v>
      </c>
      <c r="AL762" s="113">
        <v>0</v>
      </c>
    </row>
    <row r="763" spans="2:38" x14ac:dyDescent="0.25">
      <c r="B763" s="82">
        <v>43493</v>
      </c>
      <c r="C763" s="86">
        <f>COUNTIFS(I.1!$J$6:$J$446,I.2!B763)</f>
        <v>0</v>
      </c>
      <c r="D763" s="86">
        <f t="shared" si="90"/>
        <v>238</v>
      </c>
      <c r="F763" s="86">
        <f>COUNTIFS(I.1!$K$6:$K$446,I.2!B763)</f>
        <v>0</v>
      </c>
      <c r="G763" s="86">
        <f t="shared" si="91"/>
        <v>198</v>
      </c>
      <c r="I763" s="86">
        <f>COUNTIFS(I.1!$L$6:$L$446,I.2!B763)</f>
        <v>0</v>
      </c>
      <c r="J763" s="86">
        <f t="shared" si="92"/>
        <v>83</v>
      </c>
      <c r="L763" s="86">
        <f t="shared" si="88"/>
        <v>155</v>
      </c>
      <c r="AA763" s="82">
        <v>43493</v>
      </c>
      <c r="AB763" s="86">
        <f>COUNTIFS(I.1!$AF$6:$AF$446,I.2!AA763)</f>
        <v>0</v>
      </c>
      <c r="AC763" s="86">
        <f t="shared" si="93"/>
        <v>92</v>
      </c>
      <c r="AD763" s="86"/>
      <c r="AE763" s="86">
        <f>COUNTIFS(I.1!$AG$6:$AG$446,I.2!AA763)</f>
        <v>0</v>
      </c>
      <c r="AF763" s="86">
        <f t="shared" si="94"/>
        <v>66</v>
      </c>
      <c r="AG763" s="86"/>
      <c r="AH763" s="86">
        <f>COUNTIFS(I.1!$AH$6:$AH$446,I.2!AA763)</f>
        <v>0</v>
      </c>
      <c r="AI763" s="86">
        <f t="shared" si="95"/>
        <v>25</v>
      </c>
      <c r="AJ763" s="86"/>
      <c r="AK763" s="86">
        <f t="shared" si="89"/>
        <v>67</v>
      </c>
      <c r="AL763" s="113">
        <v>0</v>
      </c>
    </row>
    <row r="764" spans="2:38" x14ac:dyDescent="0.25">
      <c r="B764" s="82">
        <v>43494</v>
      </c>
      <c r="C764" s="86">
        <f>COUNTIFS(I.1!$J$6:$J$446,I.2!B764)</f>
        <v>6</v>
      </c>
      <c r="D764" s="86">
        <f t="shared" si="90"/>
        <v>244</v>
      </c>
      <c r="F764" s="86">
        <f>COUNTIFS(I.1!$K$6:$K$446,I.2!B764)</f>
        <v>0</v>
      </c>
      <c r="G764" s="86">
        <f t="shared" si="91"/>
        <v>198</v>
      </c>
      <c r="I764" s="86">
        <f>COUNTIFS(I.1!$L$6:$L$446,I.2!B764)</f>
        <v>0</v>
      </c>
      <c r="J764" s="86">
        <f t="shared" si="92"/>
        <v>83</v>
      </c>
      <c r="L764" s="86">
        <f t="shared" si="88"/>
        <v>161</v>
      </c>
      <c r="AA764" s="82">
        <v>43494</v>
      </c>
      <c r="AB764" s="86">
        <f>COUNTIFS(I.1!$AF$6:$AF$446,I.2!AA764)</f>
        <v>0</v>
      </c>
      <c r="AC764" s="86">
        <f t="shared" si="93"/>
        <v>92</v>
      </c>
      <c r="AD764" s="86"/>
      <c r="AE764" s="86">
        <f>COUNTIFS(I.1!$AG$6:$AG$446,I.2!AA764)</f>
        <v>0</v>
      </c>
      <c r="AF764" s="86">
        <f t="shared" si="94"/>
        <v>66</v>
      </c>
      <c r="AG764" s="86"/>
      <c r="AH764" s="86">
        <f>COUNTIFS(I.1!$AH$6:$AH$446,I.2!AA764)</f>
        <v>0</v>
      </c>
      <c r="AI764" s="86">
        <f t="shared" si="95"/>
        <v>25</v>
      </c>
      <c r="AJ764" s="86"/>
      <c r="AK764" s="86">
        <f t="shared" si="89"/>
        <v>67</v>
      </c>
      <c r="AL764" s="113">
        <v>0</v>
      </c>
    </row>
    <row r="765" spans="2:38" x14ac:dyDescent="0.25">
      <c r="B765" s="82">
        <v>43495</v>
      </c>
      <c r="C765" s="86">
        <f>COUNTIFS(I.1!$J$6:$J$446,I.2!B765)</f>
        <v>3</v>
      </c>
      <c r="D765" s="86">
        <f t="shared" si="90"/>
        <v>247</v>
      </c>
      <c r="F765" s="86">
        <f>COUNTIFS(I.1!$K$6:$K$446,I.2!B765)</f>
        <v>0</v>
      </c>
      <c r="G765" s="86">
        <f t="shared" si="91"/>
        <v>198</v>
      </c>
      <c r="I765" s="86">
        <f>COUNTIFS(I.1!$L$6:$L$446,I.2!B765)</f>
        <v>0</v>
      </c>
      <c r="J765" s="86">
        <f t="shared" si="92"/>
        <v>83</v>
      </c>
      <c r="L765" s="86">
        <f t="shared" si="88"/>
        <v>164</v>
      </c>
      <c r="AA765" s="82">
        <v>43495</v>
      </c>
      <c r="AB765" s="86">
        <f>COUNTIFS(I.1!$AF$6:$AF$446,I.2!AA765)</f>
        <v>0</v>
      </c>
      <c r="AC765" s="86">
        <f t="shared" si="93"/>
        <v>92</v>
      </c>
      <c r="AD765" s="86"/>
      <c r="AE765" s="86">
        <f>COUNTIFS(I.1!$AG$6:$AG$446,I.2!AA765)</f>
        <v>0</v>
      </c>
      <c r="AF765" s="86">
        <f t="shared" si="94"/>
        <v>66</v>
      </c>
      <c r="AG765" s="86"/>
      <c r="AH765" s="86">
        <f>COUNTIFS(I.1!$AH$6:$AH$446,I.2!AA765)</f>
        <v>0</v>
      </c>
      <c r="AI765" s="86">
        <f t="shared" si="95"/>
        <v>25</v>
      </c>
      <c r="AJ765" s="86"/>
      <c r="AK765" s="86">
        <f t="shared" si="89"/>
        <v>67</v>
      </c>
      <c r="AL765" s="113">
        <v>0</v>
      </c>
    </row>
    <row r="766" spans="2:38" x14ac:dyDescent="0.25">
      <c r="B766" s="82">
        <v>43496</v>
      </c>
      <c r="C766" s="86">
        <f>COUNTIFS(I.1!$J$6:$J$446,I.2!B766)</f>
        <v>1</v>
      </c>
      <c r="D766" s="86">
        <f t="shared" si="90"/>
        <v>248</v>
      </c>
      <c r="F766" s="86">
        <f>COUNTIFS(I.1!$K$6:$K$446,I.2!B766)</f>
        <v>0</v>
      </c>
      <c r="G766" s="86">
        <f t="shared" si="91"/>
        <v>198</v>
      </c>
      <c r="I766" s="86">
        <f>COUNTIFS(I.1!$L$6:$L$446,I.2!B766)</f>
        <v>0</v>
      </c>
      <c r="J766" s="86">
        <f t="shared" si="92"/>
        <v>83</v>
      </c>
      <c r="L766" s="86">
        <f t="shared" si="88"/>
        <v>165</v>
      </c>
      <c r="AA766" s="82">
        <v>43496</v>
      </c>
      <c r="AB766" s="86">
        <f>COUNTIFS(I.1!$AF$6:$AF$446,I.2!AA766)</f>
        <v>0</v>
      </c>
      <c r="AC766" s="86">
        <f t="shared" si="93"/>
        <v>92</v>
      </c>
      <c r="AD766" s="86"/>
      <c r="AE766" s="86">
        <f>COUNTIFS(I.1!$AG$6:$AG$446,I.2!AA766)</f>
        <v>0</v>
      </c>
      <c r="AF766" s="86">
        <f t="shared" si="94"/>
        <v>66</v>
      </c>
      <c r="AG766" s="86"/>
      <c r="AH766" s="86">
        <f>COUNTIFS(I.1!$AH$6:$AH$446,I.2!AA766)</f>
        <v>0</v>
      </c>
      <c r="AI766" s="86">
        <f t="shared" si="95"/>
        <v>25</v>
      </c>
      <c r="AJ766" s="86"/>
      <c r="AK766" s="86">
        <f t="shared" si="89"/>
        <v>67</v>
      </c>
      <c r="AL766" s="113">
        <v>0</v>
      </c>
    </row>
    <row r="767" spans="2:38" x14ac:dyDescent="0.25">
      <c r="B767" s="82">
        <v>43497</v>
      </c>
      <c r="C767" s="86">
        <f>COUNTIFS(I.1!$J$6:$J$446,I.2!B767)</f>
        <v>2</v>
      </c>
      <c r="D767" s="86">
        <f t="shared" si="90"/>
        <v>250</v>
      </c>
      <c r="F767" s="86">
        <f>COUNTIFS(I.1!$K$6:$K$446,I.2!B767)</f>
        <v>0</v>
      </c>
      <c r="G767" s="86">
        <f t="shared" si="91"/>
        <v>198</v>
      </c>
      <c r="I767" s="86">
        <f>COUNTIFS(I.1!$L$6:$L$446,I.2!B767)</f>
        <v>0</v>
      </c>
      <c r="J767" s="86">
        <f t="shared" si="92"/>
        <v>83</v>
      </c>
      <c r="L767" s="86">
        <f t="shared" si="88"/>
        <v>167</v>
      </c>
      <c r="AA767" s="82">
        <v>43497</v>
      </c>
      <c r="AB767" s="86">
        <f>COUNTIFS(I.1!$AF$6:$AF$446,I.2!AA767)</f>
        <v>0</v>
      </c>
      <c r="AC767" s="86">
        <f t="shared" si="93"/>
        <v>92</v>
      </c>
      <c r="AD767" s="86"/>
      <c r="AE767" s="86">
        <f>COUNTIFS(I.1!$AG$6:$AG$446,I.2!AA767)</f>
        <v>0</v>
      </c>
      <c r="AF767" s="86">
        <f t="shared" si="94"/>
        <v>66</v>
      </c>
      <c r="AG767" s="86"/>
      <c r="AH767" s="86">
        <f>COUNTIFS(I.1!$AH$6:$AH$446,I.2!AA767)</f>
        <v>0</v>
      </c>
      <c r="AI767" s="86">
        <f t="shared" si="95"/>
        <v>25</v>
      </c>
      <c r="AJ767" s="86"/>
      <c r="AK767" s="86">
        <f t="shared" si="89"/>
        <v>67</v>
      </c>
      <c r="AL767" s="113">
        <v>0</v>
      </c>
    </row>
    <row r="768" spans="2:38" x14ac:dyDescent="0.25">
      <c r="B768" s="82">
        <v>43498</v>
      </c>
      <c r="C768" s="86">
        <f>COUNTIFS(I.1!$J$6:$J$446,I.2!B768)</f>
        <v>0</v>
      </c>
      <c r="D768" s="86">
        <f t="shared" si="90"/>
        <v>250</v>
      </c>
      <c r="F768" s="86">
        <f>COUNTIFS(I.1!$K$6:$K$446,I.2!B768)</f>
        <v>0</v>
      </c>
      <c r="G768" s="86">
        <f t="shared" si="91"/>
        <v>198</v>
      </c>
      <c r="I768" s="86">
        <f>COUNTIFS(I.1!$L$6:$L$446,I.2!B768)</f>
        <v>1</v>
      </c>
      <c r="J768" s="86">
        <f t="shared" si="92"/>
        <v>84</v>
      </c>
      <c r="L768" s="86">
        <f t="shared" si="88"/>
        <v>166</v>
      </c>
      <c r="AA768" s="82">
        <v>43498</v>
      </c>
      <c r="AB768" s="86">
        <f>COUNTIFS(I.1!$AF$6:$AF$446,I.2!AA768)</f>
        <v>0</v>
      </c>
      <c r="AC768" s="86">
        <f t="shared" si="93"/>
        <v>92</v>
      </c>
      <c r="AD768" s="86"/>
      <c r="AE768" s="86">
        <f>COUNTIFS(I.1!$AG$6:$AG$446,I.2!AA768)</f>
        <v>0</v>
      </c>
      <c r="AF768" s="86">
        <f t="shared" si="94"/>
        <v>66</v>
      </c>
      <c r="AG768" s="86"/>
      <c r="AH768" s="86">
        <f>COUNTIFS(I.1!$AH$6:$AH$446,I.2!AA768)</f>
        <v>0</v>
      </c>
      <c r="AI768" s="86">
        <f t="shared" si="95"/>
        <v>25</v>
      </c>
      <c r="AJ768" s="86"/>
      <c r="AK768" s="86">
        <f t="shared" si="89"/>
        <v>67</v>
      </c>
      <c r="AL768" s="113">
        <v>0</v>
      </c>
    </row>
    <row r="769" spans="2:38" x14ac:dyDescent="0.25">
      <c r="B769" s="82">
        <v>43499</v>
      </c>
      <c r="C769" s="86">
        <f>COUNTIFS(I.1!$J$6:$J$446,I.2!B769)</f>
        <v>0</v>
      </c>
      <c r="D769" s="86">
        <f t="shared" si="90"/>
        <v>250</v>
      </c>
      <c r="F769" s="86">
        <f>COUNTIFS(I.1!$K$6:$K$446,I.2!B769)</f>
        <v>0</v>
      </c>
      <c r="G769" s="86">
        <f t="shared" si="91"/>
        <v>198</v>
      </c>
      <c r="I769" s="86">
        <f>COUNTIFS(I.1!$L$6:$L$446,I.2!B769)</f>
        <v>0</v>
      </c>
      <c r="J769" s="86">
        <f t="shared" si="92"/>
        <v>84</v>
      </c>
      <c r="L769" s="86">
        <f t="shared" si="88"/>
        <v>166</v>
      </c>
      <c r="AA769" s="82">
        <v>43499</v>
      </c>
      <c r="AB769" s="86">
        <f>COUNTIFS(I.1!$AF$6:$AF$446,I.2!AA769)</f>
        <v>0</v>
      </c>
      <c r="AC769" s="86">
        <f t="shared" si="93"/>
        <v>92</v>
      </c>
      <c r="AD769" s="86"/>
      <c r="AE769" s="86">
        <f>COUNTIFS(I.1!$AG$6:$AG$446,I.2!AA769)</f>
        <v>0</v>
      </c>
      <c r="AF769" s="86">
        <f t="shared" si="94"/>
        <v>66</v>
      </c>
      <c r="AG769" s="86"/>
      <c r="AH769" s="86">
        <f>COUNTIFS(I.1!$AH$6:$AH$446,I.2!AA769)</f>
        <v>0</v>
      </c>
      <c r="AI769" s="86">
        <f t="shared" si="95"/>
        <v>25</v>
      </c>
      <c r="AJ769" s="86"/>
      <c r="AK769" s="86">
        <f t="shared" si="89"/>
        <v>67</v>
      </c>
      <c r="AL769" s="113">
        <v>0</v>
      </c>
    </row>
    <row r="770" spans="2:38" x14ac:dyDescent="0.25">
      <c r="B770" s="82">
        <v>43500</v>
      </c>
      <c r="C770" s="86">
        <f>COUNTIFS(I.1!$J$6:$J$446,I.2!B770)</f>
        <v>1</v>
      </c>
      <c r="D770" s="86">
        <f t="shared" si="90"/>
        <v>251</v>
      </c>
      <c r="F770" s="86">
        <f>COUNTIFS(I.1!$K$6:$K$446,I.2!B770)</f>
        <v>0</v>
      </c>
      <c r="G770" s="86">
        <f t="shared" si="91"/>
        <v>198</v>
      </c>
      <c r="I770" s="86">
        <f>COUNTIFS(I.1!$L$6:$L$446,I.2!B770)</f>
        <v>0</v>
      </c>
      <c r="J770" s="86">
        <f t="shared" si="92"/>
        <v>84</v>
      </c>
      <c r="L770" s="86">
        <f t="shared" si="88"/>
        <v>167</v>
      </c>
      <c r="AA770" s="82">
        <v>43500</v>
      </c>
      <c r="AB770" s="86">
        <f>COUNTIFS(I.1!$AF$6:$AF$446,I.2!AA770)</f>
        <v>0</v>
      </c>
      <c r="AC770" s="86">
        <f t="shared" si="93"/>
        <v>92</v>
      </c>
      <c r="AD770" s="86"/>
      <c r="AE770" s="86">
        <f>COUNTIFS(I.1!$AG$6:$AG$446,I.2!AA770)</f>
        <v>0</v>
      </c>
      <c r="AF770" s="86">
        <f t="shared" si="94"/>
        <v>66</v>
      </c>
      <c r="AG770" s="86"/>
      <c r="AH770" s="86">
        <f>COUNTIFS(I.1!$AH$6:$AH$446,I.2!AA770)</f>
        <v>0</v>
      </c>
      <c r="AI770" s="86">
        <f t="shared" si="95"/>
        <v>25</v>
      </c>
      <c r="AJ770" s="86"/>
      <c r="AK770" s="86">
        <f t="shared" si="89"/>
        <v>67</v>
      </c>
      <c r="AL770" s="113">
        <v>0</v>
      </c>
    </row>
    <row r="771" spans="2:38" x14ac:dyDescent="0.25">
      <c r="B771" s="82">
        <v>43501</v>
      </c>
      <c r="C771" s="86">
        <f>COUNTIFS(I.1!$J$6:$J$446,I.2!B771)</f>
        <v>2</v>
      </c>
      <c r="D771" s="86">
        <f t="shared" si="90"/>
        <v>253</v>
      </c>
      <c r="F771" s="86">
        <f>COUNTIFS(I.1!$K$6:$K$446,I.2!B771)</f>
        <v>0</v>
      </c>
      <c r="G771" s="86">
        <f t="shared" si="91"/>
        <v>198</v>
      </c>
      <c r="I771" s="86">
        <f>COUNTIFS(I.1!$L$6:$L$446,I.2!B771)</f>
        <v>0</v>
      </c>
      <c r="J771" s="86">
        <f t="shared" si="92"/>
        <v>84</v>
      </c>
      <c r="L771" s="86">
        <f t="shared" si="88"/>
        <v>169</v>
      </c>
      <c r="AA771" s="82">
        <v>43501</v>
      </c>
      <c r="AB771" s="86">
        <f>COUNTIFS(I.1!$AF$6:$AF$446,I.2!AA771)</f>
        <v>0</v>
      </c>
      <c r="AC771" s="86">
        <f t="shared" si="93"/>
        <v>92</v>
      </c>
      <c r="AD771" s="86"/>
      <c r="AE771" s="86">
        <f>COUNTIFS(I.1!$AG$6:$AG$446,I.2!AA771)</f>
        <v>0</v>
      </c>
      <c r="AF771" s="86">
        <f t="shared" si="94"/>
        <v>66</v>
      </c>
      <c r="AG771" s="86"/>
      <c r="AH771" s="86">
        <f>COUNTIFS(I.1!$AH$6:$AH$446,I.2!AA771)</f>
        <v>0</v>
      </c>
      <c r="AI771" s="86">
        <f t="shared" si="95"/>
        <v>25</v>
      </c>
      <c r="AJ771" s="86"/>
      <c r="AK771" s="86">
        <f t="shared" si="89"/>
        <v>67</v>
      </c>
      <c r="AL771" s="113">
        <v>0</v>
      </c>
    </row>
    <row r="772" spans="2:38" x14ac:dyDescent="0.25">
      <c r="B772" s="82">
        <v>43502</v>
      </c>
      <c r="C772" s="86">
        <f>COUNTIFS(I.1!$J$6:$J$446,I.2!B772)</f>
        <v>0</v>
      </c>
      <c r="D772" s="86">
        <f t="shared" si="90"/>
        <v>253</v>
      </c>
      <c r="F772" s="86">
        <f>COUNTIFS(I.1!$K$6:$K$446,I.2!B772)</f>
        <v>0</v>
      </c>
      <c r="G772" s="86">
        <f t="shared" si="91"/>
        <v>198</v>
      </c>
      <c r="I772" s="86">
        <f>COUNTIFS(I.1!$L$6:$L$446,I.2!B772)</f>
        <v>5</v>
      </c>
      <c r="J772" s="86">
        <f t="shared" si="92"/>
        <v>89</v>
      </c>
      <c r="L772" s="86">
        <f t="shared" si="88"/>
        <v>164</v>
      </c>
      <c r="AA772" s="82">
        <v>43502</v>
      </c>
      <c r="AB772" s="86">
        <f>COUNTIFS(I.1!$AF$6:$AF$446,I.2!AA772)</f>
        <v>0</v>
      </c>
      <c r="AC772" s="86">
        <f t="shared" si="93"/>
        <v>92</v>
      </c>
      <c r="AD772" s="86"/>
      <c r="AE772" s="86">
        <f>COUNTIFS(I.1!$AG$6:$AG$446,I.2!AA772)</f>
        <v>0</v>
      </c>
      <c r="AF772" s="86">
        <f t="shared" si="94"/>
        <v>66</v>
      </c>
      <c r="AG772" s="86"/>
      <c r="AH772" s="86">
        <f>COUNTIFS(I.1!$AH$6:$AH$446,I.2!AA772)</f>
        <v>0</v>
      </c>
      <c r="AI772" s="86">
        <f t="shared" si="95"/>
        <v>25</v>
      </c>
      <c r="AJ772" s="86"/>
      <c r="AK772" s="86">
        <f t="shared" si="89"/>
        <v>67</v>
      </c>
      <c r="AL772" s="113">
        <v>0</v>
      </c>
    </row>
    <row r="773" spans="2:38" x14ac:dyDescent="0.25">
      <c r="B773" s="82">
        <v>43503</v>
      </c>
      <c r="C773" s="86">
        <f>COUNTIFS(I.1!$J$6:$J$446,I.2!B773)</f>
        <v>2</v>
      </c>
      <c r="D773" s="86">
        <f t="shared" si="90"/>
        <v>255</v>
      </c>
      <c r="F773" s="86">
        <f>COUNTIFS(I.1!$K$6:$K$446,I.2!B773)</f>
        <v>0</v>
      </c>
      <c r="G773" s="86">
        <f t="shared" si="91"/>
        <v>198</v>
      </c>
      <c r="I773" s="86">
        <f>COUNTIFS(I.1!$L$6:$L$446,I.2!B773)</f>
        <v>0</v>
      </c>
      <c r="J773" s="86">
        <f t="shared" si="92"/>
        <v>89</v>
      </c>
      <c r="L773" s="86">
        <f t="shared" si="88"/>
        <v>166</v>
      </c>
      <c r="AA773" s="82">
        <v>43503</v>
      </c>
      <c r="AB773" s="86">
        <f>COUNTIFS(I.1!$AF$6:$AF$446,I.2!AA773)</f>
        <v>0</v>
      </c>
      <c r="AC773" s="86">
        <f t="shared" si="93"/>
        <v>92</v>
      </c>
      <c r="AD773" s="86"/>
      <c r="AE773" s="86">
        <f>COUNTIFS(I.1!$AG$6:$AG$446,I.2!AA773)</f>
        <v>0</v>
      </c>
      <c r="AF773" s="86">
        <f t="shared" si="94"/>
        <v>66</v>
      </c>
      <c r="AG773" s="86"/>
      <c r="AH773" s="86">
        <f>COUNTIFS(I.1!$AH$6:$AH$446,I.2!AA773)</f>
        <v>0</v>
      </c>
      <c r="AI773" s="86">
        <f t="shared" si="95"/>
        <v>25</v>
      </c>
      <c r="AJ773" s="86"/>
      <c r="AK773" s="86">
        <f t="shared" si="89"/>
        <v>67</v>
      </c>
      <c r="AL773" s="113">
        <v>0</v>
      </c>
    </row>
    <row r="774" spans="2:38" x14ac:dyDescent="0.25">
      <c r="B774" s="82">
        <v>43504</v>
      </c>
      <c r="C774" s="86">
        <f>COUNTIFS(I.1!$J$6:$J$446,I.2!B774)</f>
        <v>0</v>
      </c>
      <c r="D774" s="86">
        <f t="shared" si="90"/>
        <v>255</v>
      </c>
      <c r="F774" s="86">
        <f>COUNTIFS(I.1!$K$6:$K$446,I.2!B774)</f>
        <v>0</v>
      </c>
      <c r="G774" s="86">
        <f t="shared" si="91"/>
        <v>198</v>
      </c>
      <c r="I774" s="86">
        <f>COUNTIFS(I.1!$L$6:$L$446,I.2!B774)</f>
        <v>0</v>
      </c>
      <c r="J774" s="86">
        <f t="shared" si="92"/>
        <v>89</v>
      </c>
      <c r="L774" s="86">
        <f t="shared" si="88"/>
        <v>166</v>
      </c>
      <c r="AA774" s="82">
        <v>43504</v>
      </c>
      <c r="AB774" s="86">
        <f>COUNTIFS(I.1!$AF$6:$AF$446,I.2!AA774)</f>
        <v>0</v>
      </c>
      <c r="AC774" s="86">
        <f t="shared" si="93"/>
        <v>92</v>
      </c>
      <c r="AD774" s="86"/>
      <c r="AE774" s="86">
        <f>COUNTIFS(I.1!$AG$6:$AG$446,I.2!AA774)</f>
        <v>0</v>
      </c>
      <c r="AF774" s="86">
        <f t="shared" si="94"/>
        <v>66</v>
      </c>
      <c r="AG774" s="86"/>
      <c r="AH774" s="86">
        <f>COUNTIFS(I.1!$AH$6:$AH$446,I.2!AA774)</f>
        <v>0</v>
      </c>
      <c r="AI774" s="86">
        <f t="shared" si="95"/>
        <v>25</v>
      </c>
      <c r="AJ774" s="86"/>
      <c r="AK774" s="86">
        <f t="shared" si="89"/>
        <v>67</v>
      </c>
      <c r="AL774" s="113">
        <v>0</v>
      </c>
    </row>
    <row r="775" spans="2:38" x14ac:dyDescent="0.25">
      <c r="B775" s="82">
        <v>43505</v>
      </c>
      <c r="C775" s="86">
        <f>COUNTIFS(I.1!$J$6:$J$446,I.2!B775)</f>
        <v>0</v>
      </c>
      <c r="D775" s="86">
        <f t="shared" si="90"/>
        <v>255</v>
      </c>
      <c r="F775" s="86">
        <f>COUNTIFS(I.1!$K$6:$K$446,I.2!B775)</f>
        <v>0</v>
      </c>
      <c r="G775" s="86">
        <f t="shared" si="91"/>
        <v>198</v>
      </c>
      <c r="I775" s="86">
        <f>COUNTIFS(I.1!$L$6:$L$446,I.2!B775)</f>
        <v>0</v>
      </c>
      <c r="J775" s="86">
        <f t="shared" si="92"/>
        <v>89</v>
      </c>
      <c r="L775" s="86">
        <f t="shared" ref="L775:L838" si="96">D775-J775</f>
        <v>166</v>
      </c>
      <c r="AA775" s="82">
        <v>43505</v>
      </c>
      <c r="AB775" s="86">
        <f>COUNTIFS(I.1!$AF$6:$AF$446,I.2!AA775)</f>
        <v>0</v>
      </c>
      <c r="AC775" s="86">
        <f t="shared" si="93"/>
        <v>92</v>
      </c>
      <c r="AD775" s="86"/>
      <c r="AE775" s="86">
        <f>COUNTIFS(I.1!$AG$6:$AG$446,I.2!AA775)</f>
        <v>0</v>
      </c>
      <c r="AF775" s="86">
        <f t="shared" si="94"/>
        <v>66</v>
      </c>
      <c r="AG775" s="86"/>
      <c r="AH775" s="86">
        <f>COUNTIFS(I.1!$AH$6:$AH$446,I.2!AA775)</f>
        <v>0</v>
      </c>
      <c r="AI775" s="86">
        <f t="shared" si="95"/>
        <v>25</v>
      </c>
      <c r="AJ775" s="86"/>
      <c r="AK775" s="86">
        <f t="shared" ref="AK775:AK838" si="97">AC775-AI775</f>
        <v>67</v>
      </c>
      <c r="AL775" s="113">
        <v>0</v>
      </c>
    </row>
    <row r="776" spans="2:38" x14ac:dyDescent="0.25">
      <c r="B776" s="82">
        <v>43506</v>
      </c>
      <c r="C776" s="86">
        <f>COUNTIFS(I.1!$J$6:$J$446,I.2!B776)</f>
        <v>0</v>
      </c>
      <c r="D776" s="86">
        <f t="shared" ref="D776:D839" si="98">C776+D775</f>
        <v>255</v>
      </c>
      <c r="F776" s="86">
        <f>COUNTIFS(I.1!$K$6:$K$446,I.2!B776)</f>
        <v>0</v>
      </c>
      <c r="G776" s="86">
        <f t="shared" ref="G776:G839" si="99">F776+G775</f>
        <v>198</v>
      </c>
      <c r="I776" s="86">
        <f>COUNTIFS(I.1!$L$6:$L$446,I.2!B776)</f>
        <v>0</v>
      </c>
      <c r="J776" s="86">
        <f t="shared" ref="J776:J839" si="100">I776+J775</f>
        <v>89</v>
      </c>
      <c r="L776" s="86">
        <f t="shared" si="96"/>
        <v>166</v>
      </c>
      <c r="AA776" s="82">
        <v>43506</v>
      </c>
      <c r="AB776" s="86">
        <f>COUNTIFS(I.1!$AF$6:$AF$446,I.2!AA776)</f>
        <v>0</v>
      </c>
      <c r="AC776" s="86">
        <f t="shared" ref="AC776:AC839" si="101">AB776+AC775</f>
        <v>92</v>
      </c>
      <c r="AD776" s="86"/>
      <c r="AE776" s="86">
        <f>COUNTIFS(I.1!$AG$6:$AG$446,I.2!AA776)</f>
        <v>0</v>
      </c>
      <c r="AF776" s="86">
        <f t="shared" ref="AF776:AF839" si="102">AE776+AF775</f>
        <v>66</v>
      </c>
      <c r="AG776" s="86"/>
      <c r="AH776" s="86">
        <f>COUNTIFS(I.1!$AH$6:$AH$446,I.2!AA776)</f>
        <v>0</v>
      </c>
      <c r="AI776" s="86">
        <f t="shared" ref="AI776:AI839" si="103">AH776+AI775</f>
        <v>25</v>
      </c>
      <c r="AJ776" s="86"/>
      <c r="AK776" s="86">
        <f t="shared" si="97"/>
        <v>67</v>
      </c>
      <c r="AL776" s="113">
        <v>0</v>
      </c>
    </row>
    <row r="777" spans="2:38" x14ac:dyDescent="0.25">
      <c r="B777" s="82">
        <v>43507</v>
      </c>
      <c r="C777" s="86">
        <f>COUNTIFS(I.1!$J$6:$J$446,I.2!B777)</f>
        <v>0</v>
      </c>
      <c r="D777" s="86">
        <f t="shared" si="98"/>
        <v>255</v>
      </c>
      <c r="F777" s="86">
        <f>COUNTIFS(I.1!$K$6:$K$446,I.2!B777)</f>
        <v>1</v>
      </c>
      <c r="G777" s="86">
        <f t="shared" si="99"/>
        <v>199</v>
      </c>
      <c r="I777" s="86">
        <f>COUNTIFS(I.1!$L$6:$L$446,I.2!B777)</f>
        <v>0</v>
      </c>
      <c r="J777" s="86">
        <f t="shared" si="100"/>
        <v>89</v>
      </c>
      <c r="L777" s="86">
        <f t="shared" si="96"/>
        <v>166</v>
      </c>
      <c r="AA777" s="82">
        <v>43507</v>
      </c>
      <c r="AB777" s="86">
        <f>COUNTIFS(I.1!$AF$6:$AF$446,I.2!AA777)</f>
        <v>0</v>
      </c>
      <c r="AC777" s="86">
        <f t="shared" si="101"/>
        <v>92</v>
      </c>
      <c r="AD777" s="86"/>
      <c r="AE777" s="86">
        <f>COUNTIFS(I.1!$AG$6:$AG$446,I.2!AA777)</f>
        <v>1</v>
      </c>
      <c r="AF777" s="86">
        <f t="shared" si="102"/>
        <v>67</v>
      </c>
      <c r="AG777" s="86"/>
      <c r="AH777" s="86">
        <f>COUNTIFS(I.1!$AH$6:$AH$446,I.2!AA777)</f>
        <v>0</v>
      </c>
      <c r="AI777" s="86">
        <f t="shared" si="103"/>
        <v>25</v>
      </c>
      <c r="AJ777" s="86"/>
      <c r="AK777" s="86">
        <f t="shared" si="97"/>
        <v>67</v>
      </c>
      <c r="AL777" s="113">
        <v>0</v>
      </c>
    </row>
    <row r="778" spans="2:38" x14ac:dyDescent="0.25">
      <c r="B778" s="82">
        <v>43508</v>
      </c>
      <c r="C778" s="86">
        <f>COUNTIFS(I.1!$J$6:$J$446,I.2!B778)</f>
        <v>3</v>
      </c>
      <c r="D778" s="86">
        <f t="shared" si="98"/>
        <v>258</v>
      </c>
      <c r="F778" s="86">
        <f>COUNTIFS(I.1!$K$6:$K$446,I.2!B778)</f>
        <v>0</v>
      </c>
      <c r="G778" s="86">
        <f t="shared" si="99"/>
        <v>199</v>
      </c>
      <c r="I778" s="86">
        <f>COUNTIFS(I.1!$L$6:$L$446,I.2!B778)</f>
        <v>0</v>
      </c>
      <c r="J778" s="86">
        <f t="shared" si="100"/>
        <v>89</v>
      </c>
      <c r="L778" s="86">
        <f t="shared" si="96"/>
        <v>169</v>
      </c>
      <c r="AA778" s="82">
        <v>43508</v>
      </c>
      <c r="AB778" s="86">
        <f>COUNTIFS(I.1!$AF$6:$AF$446,I.2!AA778)</f>
        <v>0</v>
      </c>
      <c r="AC778" s="86">
        <f t="shared" si="101"/>
        <v>92</v>
      </c>
      <c r="AD778" s="86"/>
      <c r="AE778" s="86">
        <f>COUNTIFS(I.1!$AG$6:$AG$446,I.2!AA778)</f>
        <v>0</v>
      </c>
      <c r="AF778" s="86">
        <f t="shared" si="102"/>
        <v>67</v>
      </c>
      <c r="AG778" s="86"/>
      <c r="AH778" s="86">
        <f>COUNTIFS(I.1!$AH$6:$AH$446,I.2!AA778)</f>
        <v>0</v>
      </c>
      <c r="AI778" s="86">
        <f t="shared" si="103"/>
        <v>25</v>
      </c>
      <c r="AJ778" s="86"/>
      <c r="AK778" s="86">
        <f t="shared" si="97"/>
        <v>67</v>
      </c>
      <c r="AL778" s="113">
        <v>0</v>
      </c>
    </row>
    <row r="779" spans="2:38" x14ac:dyDescent="0.25">
      <c r="B779" s="82">
        <v>43509</v>
      </c>
      <c r="C779" s="86">
        <f>COUNTIFS(I.1!$J$6:$J$446,I.2!B779)</f>
        <v>12</v>
      </c>
      <c r="D779" s="86">
        <f t="shared" si="98"/>
        <v>270</v>
      </c>
      <c r="F779" s="86">
        <f>COUNTIFS(I.1!$K$6:$K$446,I.2!B779)</f>
        <v>0</v>
      </c>
      <c r="G779" s="86">
        <f t="shared" si="99"/>
        <v>199</v>
      </c>
      <c r="I779" s="86">
        <f>COUNTIFS(I.1!$L$6:$L$446,I.2!B779)</f>
        <v>0</v>
      </c>
      <c r="J779" s="86">
        <f t="shared" si="100"/>
        <v>89</v>
      </c>
      <c r="L779" s="86">
        <f t="shared" si="96"/>
        <v>181</v>
      </c>
      <c r="AA779" s="82">
        <v>43509</v>
      </c>
      <c r="AB779" s="86">
        <f>COUNTIFS(I.1!$AF$6:$AF$446,I.2!AA779)</f>
        <v>0</v>
      </c>
      <c r="AC779" s="86">
        <f t="shared" si="101"/>
        <v>92</v>
      </c>
      <c r="AD779" s="86"/>
      <c r="AE779" s="86">
        <f>COUNTIFS(I.1!$AG$6:$AG$446,I.2!AA779)</f>
        <v>0</v>
      </c>
      <c r="AF779" s="86">
        <f t="shared" si="102"/>
        <v>67</v>
      </c>
      <c r="AG779" s="86"/>
      <c r="AH779" s="86">
        <f>COUNTIFS(I.1!$AH$6:$AH$446,I.2!AA779)</f>
        <v>0</v>
      </c>
      <c r="AI779" s="86">
        <f t="shared" si="103"/>
        <v>25</v>
      </c>
      <c r="AJ779" s="86"/>
      <c r="AK779" s="86">
        <f t="shared" si="97"/>
        <v>67</v>
      </c>
      <c r="AL779" s="113">
        <v>0</v>
      </c>
    </row>
    <row r="780" spans="2:38" x14ac:dyDescent="0.25">
      <c r="B780" s="82">
        <v>43510</v>
      </c>
      <c r="C780" s="86">
        <f>COUNTIFS(I.1!$J$6:$J$446,I.2!B780)</f>
        <v>56</v>
      </c>
      <c r="D780" s="86">
        <f t="shared" si="98"/>
        <v>326</v>
      </c>
      <c r="F780" s="86">
        <f>COUNTIFS(I.1!$K$6:$K$446,I.2!B780)</f>
        <v>0</v>
      </c>
      <c r="G780" s="86">
        <f t="shared" si="99"/>
        <v>199</v>
      </c>
      <c r="I780" s="86">
        <f>COUNTIFS(I.1!$L$6:$L$446,I.2!B780)</f>
        <v>0</v>
      </c>
      <c r="J780" s="86">
        <f t="shared" si="100"/>
        <v>89</v>
      </c>
      <c r="L780" s="86">
        <f t="shared" si="96"/>
        <v>237</v>
      </c>
      <c r="AA780" s="82">
        <v>43510</v>
      </c>
      <c r="AB780" s="86">
        <f>COUNTIFS(I.1!$AF$6:$AF$446,I.2!AA780)</f>
        <v>0</v>
      </c>
      <c r="AC780" s="86">
        <f t="shared" si="101"/>
        <v>92</v>
      </c>
      <c r="AD780" s="86"/>
      <c r="AE780" s="86">
        <f>COUNTIFS(I.1!$AG$6:$AG$446,I.2!AA780)</f>
        <v>0</v>
      </c>
      <c r="AF780" s="86">
        <f t="shared" si="102"/>
        <v>67</v>
      </c>
      <c r="AG780" s="86"/>
      <c r="AH780" s="86">
        <f>COUNTIFS(I.1!$AH$6:$AH$446,I.2!AA780)</f>
        <v>0</v>
      </c>
      <c r="AI780" s="86">
        <f t="shared" si="103"/>
        <v>25</v>
      </c>
      <c r="AJ780" s="86"/>
      <c r="AK780" s="86">
        <f t="shared" si="97"/>
        <v>67</v>
      </c>
      <c r="AL780" s="113">
        <v>0</v>
      </c>
    </row>
    <row r="781" spans="2:38" x14ac:dyDescent="0.25">
      <c r="B781" s="82">
        <v>43511</v>
      </c>
      <c r="C781" s="86">
        <f>COUNTIFS(I.1!$J$6:$J$446,I.2!B781)</f>
        <v>17</v>
      </c>
      <c r="D781" s="86">
        <f t="shared" si="98"/>
        <v>343</v>
      </c>
      <c r="F781" s="86">
        <f>COUNTIFS(I.1!$K$6:$K$446,I.2!B781)</f>
        <v>0</v>
      </c>
      <c r="G781" s="86">
        <f t="shared" si="99"/>
        <v>199</v>
      </c>
      <c r="I781" s="86">
        <f>COUNTIFS(I.1!$L$6:$L$446,I.2!B781)</f>
        <v>0</v>
      </c>
      <c r="J781" s="86">
        <f t="shared" si="100"/>
        <v>89</v>
      </c>
      <c r="L781" s="86">
        <f t="shared" si="96"/>
        <v>254</v>
      </c>
      <c r="AA781" s="82">
        <v>43511</v>
      </c>
      <c r="AB781" s="86">
        <f>COUNTIFS(I.1!$AF$6:$AF$446,I.2!AA781)</f>
        <v>0</v>
      </c>
      <c r="AC781" s="86">
        <f t="shared" si="101"/>
        <v>92</v>
      </c>
      <c r="AD781" s="86"/>
      <c r="AE781" s="86">
        <f>COUNTIFS(I.1!$AG$6:$AG$446,I.2!AA781)</f>
        <v>0</v>
      </c>
      <c r="AF781" s="86">
        <f t="shared" si="102"/>
        <v>67</v>
      </c>
      <c r="AG781" s="86"/>
      <c r="AH781" s="86">
        <f>COUNTIFS(I.1!$AH$6:$AH$446,I.2!AA781)</f>
        <v>0</v>
      </c>
      <c r="AI781" s="86">
        <f t="shared" si="103"/>
        <v>25</v>
      </c>
      <c r="AJ781" s="86"/>
      <c r="AK781" s="86">
        <f t="shared" si="97"/>
        <v>67</v>
      </c>
      <c r="AL781" s="113">
        <v>0</v>
      </c>
    </row>
    <row r="782" spans="2:38" x14ac:dyDescent="0.25">
      <c r="B782" s="82">
        <v>43512</v>
      </c>
      <c r="C782" s="86">
        <f>COUNTIFS(I.1!$J$6:$J$446,I.2!B782)</f>
        <v>0</v>
      </c>
      <c r="D782" s="86">
        <f t="shared" si="98"/>
        <v>343</v>
      </c>
      <c r="F782" s="86">
        <f>COUNTIFS(I.1!$K$6:$K$446,I.2!B782)</f>
        <v>0</v>
      </c>
      <c r="G782" s="86">
        <f t="shared" si="99"/>
        <v>199</v>
      </c>
      <c r="I782" s="86">
        <f>COUNTIFS(I.1!$L$6:$L$446,I.2!B782)</f>
        <v>0</v>
      </c>
      <c r="J782" s="86">
        <f t="shared" si="100"/>
        <v>89</v>
      </c>
      <c r="L782" s="86">
        <f t="shared" si="96"/>
        <v>254</v>
      </c>
      <c r="AA782" s="82">
        <v>43512</v>
      </c>
      <c r="AB782" s="86">
        <f>COUNTIFS(I.1!$AF$6:$AF$446,I.2!AA782)</f>
        <v>0</v>
      </c>
      <c r="AC782" s="86">
        <f t="shared" si="101"/>
        <v>92</v>
      </c>
      <c r="AD782" s="86"/>
      <c r="AE782" s="86">
        <f>COUNTIFS(I.1!$AG$6:$AG$446,I.2!AA782)</f>
        <v>0</v>
      </c>
      <c r="AF782" s="86">
        <f t="shared" si="102"/>
        <v>67</v>
      </c>
      <c r="AG782" s="86"/>
      <c r="AH782" s="86">
        <f>COUNTIFS(I.1!$AH$6:$AH$446,I.2!AA782)</f>
        <v>0</v>
      </c>
      <c r="AI782" s="86">
        <f t="shared" si="103"/>
        <v>25</v>
      </c>
      <c r="AJ782" s="86"/>
      <c r="AK782" s="86">
        <f t="shared" si="97"/>
        <v>67</v>
      </c>
      <c r="AL782" s="113">
        <v>0</v>
      </c>
    </row>
    <row r="783" spans="2:38" x14ac:dyDescent="0.25">
      <c r="B783" s="82">
        <v>43513</v>
      </c>
      <c r="C783" s="86">
        <f>COUNTIFS(I.1!$J$6:$J$446,I.2!B783)</f>
        <v>0</v>
      </c>
      <c r="D783" s="86">
        <f t="shared" si="98"/>
        <v>343</v>
      </c>
      <c r="F783" s="86">
        <f>COUNTIFS(I.1!$K$6:$K$446,I.2!B783)</f>
        <v>0</v>
      </c>
      <c r="G783" s="86">
        <f t="shared" si="99"/>
        <v>199</v>
      </c>
      <c r="I783" s="86">
        <f>COUNTIFS(I.1!$L$6:$L$446,I.2!B783)</f>
        <v>0</v>
      </c>
      <c r="J783" s="86">
        <f t="shared" si="100"/>
        <v>89</v>
      </c>
      <c r="L783" s="86">
        <f t="shared" si="96"/>
        <v>254</v>
      </c>
      <c r="AA783" s="82">
        <v>43513</v>
      </c>
      <c r="AB783" s="86">
        <f>COUNTIFS(I.1!$AF$6:$AF$446,I.2!AA783)</f>
        <v>0</v>
      </c>
      <c r="AC783" s="86">
        <f t="shared" si="101"/>
        <v>92</v>
      </c>
      <c r="AD783" s="86"/>
      <c r="AE783" s="86">
        <f>COUNTIFS(I.1!$AG$6:$AG$446,I.2!AA783)</f>
        <v>0</v>
      </c>
      <c r="AF783" s="86">
        <f t="shared" si="102"/>
        <v>67</v>
      </c>
      <c r="AG783" s="86"/>
      <c r="AH783" s="86">
        <f>COUNTIFS(I.1!$AH$6:$AH$446,I.2!AA783)</f>
        <v>0</v>
      </c>
      <c r="AI783" s="86">
        <f t="shared" si="103"/>
        <v>25</v>
      </c>
      <c r="AJ783" s="86"/>
      <c r="AK783" s="86">
        <f t="shared" si="97"/>
        <v>67</v>
      </c>
      <c r="AL783" s="113">
        <v>0</v>
      </c>
    </row>
    <row r="784" spans="2:38" x14ac:dyDescent="0.25">
      <c r="B784" s="82">
        <v>43514</v>
      </c>
      <c r="C784" s="86">
        <f>COUNTIFS(I.1!$J$6:$J$446,I.2!B784)</f>
        <v>0</v>
      </c>
      <c r="D784" s="86">
        <f t="shared" si="98"/>
        <v>343</v>
      </c>
      <c r="F784" s="86">
        <f>COUNTIFS(I.1!$K$6:$K$446,I.2!B784)</f>
        <v>0</v>
      </c>
      <c r="G784" s="86">
        <f t="shared" si="99"/>
        <v>199</v>
      </c>
      <c r="I784" s="86">
        <f>COUNTIFS(I.1!$L$6:$L$446,I.2!B784)</f>
        <v>3</v>
      </c>
      <c r="J784" s="86">
        <f t="shared" si="100"/>
        <v>92</v>
      </c>
      <c r="L784" s="86">
        <f t="shared" si="96"/>
        <v>251</v>
      </c>
      <c r="AA784" s="82">
        <v>43514</v>
      </c>
      <c r="AB784" s="86">
        <f>COUNTIFS(I.1!$AF$6:$AF$446,I.2!AA784)</f>
        <v>0</v>
      </c>
      <c r="AC784" s="86">
        <f t="shared" si="101"/>
        <v>92</v>
      </c>
      <c r="AD784" s="86"/>
      <c r="AE784" s="86">
        <f>COUNTIFS(I.1!$AG$6:$AG$446,I.2!AA784)</f>
        <v>0</v>
      </c>
      <c r="AF784" s="86">
        <f t="shared" si="102"/>
        <v>67</v>
      </c>
      <c r="AG784" s="86"/>
      <c r="AH784" s="86">
        <f>COUNTIFS(I.1!$AH$6:$AH$446,I.2!AA784)</f>
        <v>0</v>
      </c>
      <c r="AI784" s="86">
        <f t="shared" si="103"/>
        <v>25</v>
      </c>
      <c r="AJ784" s="86"/>
      <c r="AK784" s="86">
        <f t="shared" si="97"/>
        <v>67</v>
      </c>
      <c r="AL784" s="113">
        <v>0</v>
      </c>
    </row>
    <row r="785" spans="2:38" x14ac:dyDescent="0.25">
      <c r="B785" s="82">
        <v>43515</v>
      </c>
      <c r="C785" s="86">
        <f>COUNTIFS(I.1!$J$6:$J$446,I.2!B785)</f>
        <v>1</v>
      </c>
      <c r="D785" s="86">
        <f t="shared" si="98"/>
        <v>344</v>
      </c>
      <c r="F785" s="86">
        <f>COUNTIFS(I.1!$K$6:$K$446,I.2!B785)</f>
        <v>0</v>
      </c>
      <c r="G785" s="86">
        <f t="shared" si="99"/>
        <v>199</v>
      </c>
      <c r="I785" s="86">
        <f>COUNTIFS(I.1!$L$6:$L$446,I.2!B785)</f>
        <v>1</v>
      </c>
      <c r="J785" s="86">
        <f t="shared" si="100"/>
        <v>93</v>
      </c>
      <c r="L785" s="86">
        <f t="shared" si="96"/>
        <v>251</v>
      </c>
      <c r="AA785" s="82">
        <v>43515</v>
      </c>
      <c r="AB785" s="86">
        <f>COUNTIFS(I.1!$AF$6:$AF$446,I.2!AA785)</f>
        <v>0</v>
      </c>
      <c r="AC785" s="86">
        <f t="shared" si="101"/>
        <v>92</v>
      </c>
      <c r="AD785" s="86"/>
      <c r="AE785" s="86">
        <f>COUNTIFS(I.1!$AG$6:$AG$446,I.2!AA785)</f>
        <v>0</v>
      </c>
      <c r="AF785" s="86">
        <f t="shared" si="102"/>
        <v>67</v>
      </c>
      <c r="AG785" s="86"/>
      <c r="AH785" s="86">
        <f>COUNTIFS(I.1!$AH$6:$AH$446,I.2!AA785)</f>
        <v>0</v>
      </c>
      <c r="AI785" s="86">
        <f t="shared" si="103"/>
        <v>25</v>
      </c>
      <c r="AJ785" s="86"/>
      <c r="AK785" s="86">
        <f t="shared" si="97"/>
        <v>67</v>
      </c>
      <c r="AL785" s="113">
        <v>0</v>
      </c>
    </row>
    <row r="786" spans="2:38" x14ac:dyDescent="0.25">
      <c r="B786" s="82">
        <v>43516</v>
      </c>
      <c r="C786" s="86">
        <f>COUNTIFS(I.1!$J$6:$J$446,I.2!B786)</f>
        <v>0</v>
      </c>
      <c r="D786" s="86">
        <f t="shared" si="98"/>
        <v>344</v>
      </c>
      <c r="F786" s="86">
        <f>COUNTIFS(I.1!$K$6:$K$446,I.2!B786)</f>
        <v>0</v>
      </c>
      <c r="G786" s="86">
        <f t="shared" si="99"/>
        <v>199</v>
      </c>
      <c r="I786" s="86">
        <f>COUNTIFS(I.1!$L$6:$L$446,I.2!B786)</f>
        <v>1</v>
      </c>
      <c r="J786" s="86">
        <f t="shared" si="100"/>
        <v>94</v>
      </c>
      <c r="L786" s="86">
        <f t="shared" si="96"/>
        <v>250</v>
      </c>
      <c r="AA786" s="82">
        <v>43516</v>
      </c>
      <c r="AB786" s="86">
        <f>COUNTIFS(I.1!$AF$6:$AF$446,I.2!AA786)</f>
        <v>0</v>
      </c>
      <c r="AC786" s="86">
        <f t="shared" si="101"/>
        <v>92</v>
      </c>
      <c r="AD786" s="86"/>
      <c r="AE786" s="86">
        <f>COUNTIFS(I.1!$AG$6:$AG$446,I.2!AA786)</f>
        <v>0</v>
      </c>
      <c r="AF786" s="86">
        <f t="shared" si="102"/>
        <v>67</v>
      </c>
      <c r="AG786" s="86"/>
      <c r="AH786" s="86">
        <f>COUNTIFS(I.1!$AH$6:$AH$446,I.2!AA786)</f>
        <v>0</v>
      </c>
      <c r="AI786" s="86">
        <f t="shared" si="103"/>
        <v>25</v>
      </c>
      <c r="AJ786" s="86"/>
      <c r="AK786" s="86">
        <f t="shared" si="97"/>
        <v>67</v>
      </c>
      <c r="AL786" s="113">
        <v>0</v>
      </c>
    </row>
    <row r="787" spans="2:38" x14ac:dyDescent="0.25">
      <c r="B787" s="82">
        <v>43517</v>
      </c>
      <c r="C787" s="86">
        <f>COUNTIFS(I.1!$J$6:$J$446,I.2!B787)</f>
        <v>0</v>
      </c>
      <c r="D787" s="86">
        <f t="shared" si="98"/>
        <v>344</v>
      </c>
      <c r="F787" s="86">
        <f>COUNTIFS(I.1!$K$6:$K$446,I.2!B787)</f>
        <v>0</v>
      </c>
      <c r="G787" s="86">
        <f t="shared" si="99"/>
        <v>199</v>
      </c>
      <c r="I787" s="86">
        <f>COUNTIFS(I.1!$L$6:$L$446,I.2!B787)</f>
        <v>1</v>
      </c>
      <c r="J787" s="86">
        <f t="shared" si="100"/>
        <v>95</v>
      </c>
      <c r="L787" s="86">
        <f t="shared" si="96"/>
        <v>249</v>
      </c>
      <c r="AA787" s="82">
        <v>43517</v>
      </c>
      <c r="AB787" s="86">
        <f>COUNTIFS(I.1!$AF$6:$AF$446,I.2!AA787)</f>
        <v>0</v>
      </c>
      <c r="AC787" s="86">
        <f t="shared" si="101"/>
        <v>92</v>
      </c>
      <c r="AD787" s="86"/>
      <c r="AE787" s="86">
        <f>COUNTIFS(I.1!$AG$6:$AG$446,I.2!AA787)</f>
        <v>0</v>
      </c>
      <c r="AF787" s="86">
        <f t="shared" si="102"/>
        <v>67</v>
      </c>
      <c r="AG787" s="86"/>
      <c r="AH787" s="86">
        <f>COUNTIFS(I.1!$AH$6:$AH$446,I.2!AA787)</f>
        <v>0</v>
      </c>
      <c r="AI787" s="86">
        <f t="shared" si="103"/>
        <v>25</v>
      </c>
      <c r="AJ787" s="86"/>
      <c r="AK787" s="86">
        <f t="shared" si="97"/>
        <v>67</v>
      </c>
      <c r="AL787" s="113">
        <v>0</v>
      </c>
    </row>
    <row r="788" spans="2:38" x14ac:dyDescent="0.25">
      <c r="B788" s="82">
        <v>43518</v>
      </c>
      <c r="C788" s="86">
        <f>COUNTIFS(I.1!$J$6:$J$446,I.2!B788)</f>
        <v>1</v>
      </c>
      <c r="D788" s="86">
        <f t="shared" si="98"/>
        <v>345</v>
      </c>
      <c r="F788" s="86">
        <f>COUNTIFS(I.1!$K$6:$K$446,I.2!B788)</f>
        <v>0</v>
      </c>
      <c r="G788" s="86">
        <f t="shared" si="99"/>
        <v>199</v>
      </c>
      <c r="I788" s="86">
        <f>COUNTIFS(I.1!$L$6:$L$446,I.2!B788)</f>
        <v>1</v>
      </c>
      <c r="J788" s="86">
        <f t="shared" si="100"/>
        <v>96</v>
      </c>
      <c r="L788" s="86">
        <f t="shared" si="96"/>
        <v>249</v>
      </c>
      <c r="AA788" s="82">
        <v>43518</v>
      </c>
      <c r="AB788" s="86">
        <f>COUNTIFS(I.1!$AF$6:$AF$446,I.2!AA788)</f>
        <v>0</v>
      </c>
      <c r="AC788" s="86">
        <f t="shared" si="101"/>
        <v>92</v>
      </c>
      <c r="AD788" s="86"/>
      <c r="AE788" s="86">
        <f>COUNTIFS(I.1!$AG$6:$AG$446,I.2!AA788)</f>
        <v>0</v>
      </c>
      <c r="AF788" s="86">
        <f t="shared" si="102"/>
        <v>67</v>
      </c>
      <c r="AG788" s="86"/>
      <c r="AH788" s="86">
        <f>COUNTIFS(I.1!$AH$6:$AH$446,I.2!AA788)</f>
        <v>0</v>
      </c>
      <c r="AI788" s="86">
        <f t="shared" si="103"/>
        <v>25</v>
      </c>
      <c r="AJ788" s="86"/>
      <c r="AK788" s="86">
        <f t="shared" si="97"/>
        <v>67</v>
      </c>
      <c r="AL788" s="113">
        <v>0</v>
      </c>
    </row>
    <row r="789" spans="2:38" x14ac:dyDescent="0.25">
      <c r="B789" s="82">
        <v>43519</v>
      </c>
      <c r="C789" s="86">
        <f>COUNTIFS(I.1!$J$6:$J$446,I.2!B789)</f>
        <v>0</v>
      </c>
      <c r="D789" s="86">
        <f t="shared" si="98"/>
        <v>345</v>
      </c>
      <c r="F789" s="86">
        <f>COUNTIFS(I.1!$K$6:$K$446,I.2!B789)</f>
        <v>0</v>
      </c>
      <c r="G789" s="86">
        <f t="shared" si="99"/>
        <v>199</v>
      </c>
      <c r="I789" s="86">
        <f>COUNTIFS(I.1!$L$6:$L$446,I.2!B789)</f>
        <v>0</v>
      </c>
      <c r="J789" s="86">
        <f t="shared" si="100"/>
        <v>96</v>
      </c>
      <c r="L789" s="86">
        <f t="shared" si="96"/>
        <v>249</v>
      </c>
      <c r="AA789" s="82">
        <v>43519</v>
      </c>
      <c r="AB789" s="86">
        <f>COUNTIFS(I.1!$AF$6:$AF$446,I.2!AA789)</f>
        <v>0</v>
      </c>
      <c r="AC789" s="86">
        <f t="shared" si="101"/>
        <v>92</v>
      </c>
      <c r="AD789" s="86"/>
      <c r="AE789" s="86">
        <f>COUNTIFS(I.1!$AG$6:$AG$446,I.2!AA789)</f>
        <v>0</v>
      </c>
      <c r="AF789" s="86">
        <f t="shared" si="102"/>
        <v>67</v>
      </c>
      <c r="AG789" s="86"/>
      <c r="AH789" s="86">
        <f>COUNTIFS(I.1!$AH$6:$AH$446,I.2!AA789)</f>
        <v>0</v>
      </c>
      <c r="AI789" s="86">
        <f t="shared" si="103"/>
        <v>25</v>
      </c>
      <c r="AJ789" s="86"/>
      <c r="AK789" s="86">
        <f t="shared" si="97"/>
        <v>67</v>
      </c>
      <c r="AL789" s="113">
        <v>0</v>
      </c>
    </row>
    <row r="790" spans="2:38" x14ac:dyDescent="0.25">
      <c r="B790" s="82">
        <v>43520</v>
      </c>
      <c r="C790" s="86">
        <f>COUNTIFS(I.1!$J$6:$J$446,I.2!B790)</f>
        <v>0</v>
      </c>
      <c r="D790" s="86">
        <f t="shared" si="98"/>
        <v>345</v>
      </c>
      <c r="F790" s="86">
        <f>COUNTIFS(I.1!$K$6:$K$446,I.2!B790)</f>
        <v>0</v>
      </c>
      <c r="G790" s="86">
        <f t="shared" si="99"/>
        <v>199</v>
      </c>
      <c r="I790" s="86">
        <f>COUNTIFS(I.1!$L$6:$L$446,I.2!B790)</f>
        <v>0</v>
      </c>
      <c r="J790" s="86">
        <f t="shared" si="100"/>
        <v>96</v>
      </c>
      <c r="L790" s="86">
        <f t="shared" si="96"/>
        <v>249</v>
      </c>
      <c r="AA790" s="82">
        <v>43520</v>
      </c>
      <c r="AB790" s="86">
        <f>COUNTIFS(I.1!$AF$6:$AF$446,I.2!AA790)</f>
        <v>0</v>
      </c>
      <c r="AC790" s="86">
        <f t="shared" si="101"/>
        <v>92</v>
      </c>
      <c r="AD790" s="86"/>
      <c r="AE790" s="86">
        <f>COUNTIFS(I.1!$AG$6:$AG$446,I.2!AA790)</f>
        <v>0</v>
      </c>
      <c r="AF790" s="86">
        <f t="shared" si="102"/>
        <v>67</v>
      </c>
      <c r="AG790" s="86"/>
      <c r="AH790" s="86">
        <f>COUNTIFS(I.1!$AH$6:$AH$446,I.2!AA790)</f>
        <v>0</v>
      </c>
      <c r="AI790" s="86">
        <f t="shared" si="103"/>
        <v>25</v>
      </c>
      <c r="AJ790" s="86"/>
      <c r="AK790" s="86">
        <f t="shared" si="97"/>
        <v>67</v>
      </c>
      <c r="AL790" s="113">
        <v>0</v>
      </c>
    </row>
    <row r="791" spans="2:38" x14ac:dyDescent="0.25">
      <c r="B791" s="82">
        <v>43521</v>
      </c>
      <c r="C791" s="86">
        <f>COUNTIFS(I.1!$J$6:$J$446,I.2!B791)</f>
        <v>0</v>
      </c>
      <c r="D791" s="86">
        <f t="shared" si="98"/>
        <v>345</v>
      </c>
      <c r="F791" s="86">
        <f>COUNTIFS(I.1!$K$6:$K$446,I.2!B791)</f>
        <v>0</v>
      </c>
      <c r="G791" s="86">
        <f t="shared" si="99"/>
        <v>199</v>
      </c>
      <c r="I791" s="86">
        <f>COUNTIFS(I.1!$L$6:$L$446,I.2!B791)</f>
        <v>0</v>
      </c>
      <c r="J791" s="86">
        <f t="shared" si="100"/>
        <v>96</v>
      </c>
      <c r="L791" s="86">
        <f t="shared" si="96"/>
        <v>249</v>
      </c>
      <c r="AA791" s="82">
        <v>43521</v>
      </c>
      <c r="AB791" s="86">
        <f>COUNTIFS(I.1!$AF$6:$AF$446,I.2!AA791)</f>
        <v>0</v>
      </c>
      <c r="AC791" s="86">
        <f t="shared" si="101"/>
        <v>92</v>
      </c>
      <c r="AD791" s="86"/>
      <c r="AE791" s="86">
        <f>COUNTIFS(I.1!$AG$6:$AG$446,I.2!AA791)</f>
        <v>0</v>
      </c>
      <c r="AF791" s="86">
        <f t="shared" si="102"/>
        <v>67</v>
      </c>
      <c r="AG791" s="86"/>
      <c r="AH791" s="86">
        <f>COUNTIFS(I.1!$AH$6:$AH$446,I.2!AA791)</f>
        <v>0</v>
      </c>
      <c r="AI791" s="86">
        <f t="shared" si="103"/>
        <v>25</v>
      </c>
      <c r="AJ791" s="86"/>
      <c r="AK791" s="86">
        <f t="shared" si="97"/>
        <v>67</v>
      </c>
      <c r="AL791" s="113">
        <v>0</v>
      </c>
    </row>
    <row r="792" spans="2:38" x14ac:dyDescent="0.25">
      <c r="B792" s="82">
        <v>43522</v>
      </c>
      <c r="C792" s="86">
        <f>COUNTIFS(I.1!$J$6:$J$446,I.2!B792)</f>
        <v>0</v>
      </c>
      <c r="D792" s="86">
        <f t="shared" si="98"/>
        <v>345</v>
      </c>
      <c r="F792" s="86">
        <f>COUNTIFS(I.1!$K$6:$K$446,I.2!B792)</f>
        <v>0</v>
      </c>
      <c r="G792" s="86">
        <f t="shared" si="99"/>
        <v>199</v>
      </c>
      <c r="I792" s="86">
        <f>COUNTIFS(I.1!$L$6:$L$446,I.2!B792)</f>
        <v>0</v>
      </c>
      <c r="J792" s="86">
        <f t="shared" si="100"/>
        <v>96</v>
      </c>
      <c r="L792" s="86">
        <f t="shared" si="96"/>
        <v>249</v>
      </c>
      <c r="AA792" s="82">
        <v>43522</v>
      </c>
      <c r="AB792" s="86">
        <f>COUNTIFS(I.1!$AF$6:$AF$446,I.2!AA792)</f>
        <v>0</v>
      </c>
      <c r="AC792" s="86">
        <f t="shared" si="101"/>
        <v>92</v>
      </c>
      <c r="AD792" s="86"/>
      <c r="AE792" s="86">
        <f>COUNTIFS(I.1!$AG$6:$AG$446,I.2!AA792)</f>
        <v>0</v>
      </c>
      <c r="AF792" s="86">
        <f t="shared" si="102"/>
        <v>67</v>
      </c>
      <c r="AG792" s="86"/>
      <c r="AH792" s="86">
        <f>COUNTIFS(I.1!$AH$6:$AH$446,I.2!AA792)</f>
        <v>0</v>
      </c>
      <c r="AI792" s="86">
        <f t="shared" si="103"/>
        <v>25</v>
      </c>
      <c r="AJ792" s="86"/>
      <c r="AK792" s="86">
        <f t="shared" si="97"/>
        <v>67</v>
      </c>
      <c r="AL792" s="113">
        <v>0</v>
      </c>
    </row>
    <row r="793" spans="2:38" x14ac:dyDescent="0.25">
      <c r="B793" s="82">
        <v>43523</v>
      </c>
      <c r="C793" s="86">
        <f>COUNTIFS(I.1!$J$6:$J$446,I.2!B793)</f>
        <v>0</v>
      </c>
      <c r="D793" s="86">
        <f t="shared" si="98"/>
        <v>345</v>
      </c>
      <c r="F793" s="86">
        <f>COUNTIFS(I.1!$K$6:$K$446,I.2!B793)</f>
        <v>0</v>
      </c>
      <c r="G793" s="86">
        <f t="shared" si="99"/>
        <v>199</v>
      </c>
      <c r="I793" s="86">
        <f>COUNTIFS(I.1!$L$6:$L$446,I.2!B793)</f>
        <v>0</v>
      </c>
      <c r="J793" s="86">
        <f t="shared" si="100"/>
        <v>96</v>
      </c>
      <c r="L793" s="86">
        <f t="shared" si="96"/>
        <v>249</v>
      </c>
      <c r="AA793" s="82">
        <v>43523</v>
      </c>
      <c r="AB793" s="86">
        <f>COUNTIFS(I.1!$AF$6:$AF$446,I.2!AA793)</f>
        <v>0</v>
      </c>
      <c r="AC793" s="86">
        <f t="shared" si="101"/>
        <v>92</v>
      </c>
      <c r="AD793" s="86"/>
      <c r="AE793" s="86">
        <f>COUNTIFS(I.1!$AG$6:$AG$446,I.2!AA793)</f>
        <v>0</v>
      </c>
      <c r="AF793" s="86">
        <f t="shared" si="102"/>
        <v>67</v>
      </c>
      <c r="AG793" s="86"/>
      <c r="AH793" s="86">
        <f>COUNTIFS(I.1!$AH$6:$AH$446,I.2!AA793)</f>
        <v>0</v>
      </c>
      <c r="AI793" s="86">
        <f t="shared" si="103"/>
        <v>25</v>
      </c>
      <c r="AJ793" s="86"/>
      <c r="AK793" s="86">
        <f t="shared" si="97"/>
        <v>67</v>
      </c>
      <c r="AL793" s="113">
        <v>0</v>
      </c>
    </row>
    <row r="794" spans="2:38" x14ac:dyDescent="0.25">
      <c r="B794" s="82">
        <v>43524</v>
      </c>
      <c r="C794" s="86">
        <f>COUNTIFS(I.1!$J$6:$J$446,I.2!B794)</f>
        <v>0</v>
      </c>
      <c r="D794" s="86">
        <f t="shared" si="98"/>
        <v>345</v>
      </c>
      <c r="F794" s="86">
        <f>COUNTIFS(I.1!$K$6:$K$446,I.2!B794)</f>
        <v>0</v>
      </c>
      <c r="G794" s="86">
        <f t="shared" si="99"/>
        <v>199</v>
      </c>
      <c r="I794" s="86">
        <f>COUNTIFS(I.1!$L$6:$L$446,I.2!B794)</f>
        <v>3</v>
      </c>
      <c r="J794" s="86">
        <f t="shared" si="100"/>
        <v>99</v>
      </c>
      <c r="L794" s="86">
        <f t="shared" si="96"/>
        <v>246</v>
      </c>
      <c r="AA794" s="82">
        <v>43524</v>
      </c>
      <c r="AB794" s="86">
        <f>COUNTIFS(I.1!$AF$6:$AF$446,I.2!AA794)</f>
        <v>0</v>
      </c>
      <c r="AC794" s="86">
        <f t="shared" si="101"/>
        <v>92</v>
      </c>
      <c r="AD794" s="86"/>
      <c r="AE794" s="86">
        <f>COUNTIFS(I.1!$AG$6:$AG$446,I.2!AA794)</f>
        <v>0</v>
      </c>
      <c r="AF794" s="86">
        <f t="shared" si="102"/>
        <v>67</v>
      </c>
      <c r="AG794" s="86"/>
      <c r="AH794" s="86">
        <f>COUNTIFS(I.1!$AH$6:$AH$446,I.2!AA794)</f>
        <v>0</v>
      </c>
      <c r="AI794" s="86">
        <f t="shared" si="103"/>
        <v>25</v>
      </c>
      <c r="AJ794" s="86"/>
      <c r="AK794" s="86">
        <f t="shared" si="97"/>
        <v>67</v>
      </c>
      <c r="AL794" s="113">
        <v>0</v>
      </c>
    </row>
    <row r="795" spans="2:38" x14ac:dyDescent="0.25">
      <c r="B795" s="82">
        <v>43525</v>
      </c>
      <c r="C795" s="86">
        <f>COUNTIFS(I.1!$J$6:$J$446,I.2!B795)</f>
        <v>0</v>
      </c>
      <c r="D795" s="86">
        <f t="shared" si="98"/>
        <v>345</v>
      </c>
      <c r="F795" s="86">
        <f>COUNTIFS(I.1!$K$6:$K$446,I.2!B795)</f>
        <v>0</v>
      </c>
      <c r="G795" s="86">
        <f t="shared" si="99"/>
        <v>199</v>
      </c>
      <c r="I795" s="86">
        <f>COUNTIFS(I.1!$L$6:$L$446,I.2!B795)</f>
        <v>0</v>
      </c>
      <c r="J795" s="86">
        <f t="shared" si="100"/>
        <v>99</v>
      </c>
      <c r="L795" s="86">
        <f t="shared" si="96"/>
        <v>246</v>
      </c>
      <c r="AA795" s="82">
        <v>43525</v>
      </c>
      <c r="AB795" s="86">
        <f>COUNTIFS(I.1!$AF$6:$AF$446,I.2!AA795)</f>
        <v>0</v>
      </c>
      <c r="AC795" s="86">
        <f t="shared" si="101"/>
        <v>92</v>
      </c>
      <c r="AD795" s="86"/>
      <c r="AE795" s="86">
        <f>COUNTIFS(I.1!$AG$6:$AG$446,I.2!AA795)</f>
        <v>0</v>
      </c>
      <c r="AF795" s="86">
        <f t="shared" si="102"/>
        <v>67</v>
      </c>
      <c r="AG795" s="86"/>
      <c r="AH795" s="86">
        <f>COUNTIFS(I.1!$AH$6:$AH$446,I.2!AA795)</f>
        <v>0</v>
      </c>
      <c r="AI795" s="86">
        <f t="shared" si="103"/>
        <v>25</v>
      </c>
      <c r="AJ795" s="86"/>
      <c r="AK795" s="86">
        <f t="shared" si="97"/>
        <v>67</v>
      </c>
      <c r="AL795" s="113">
        <v>0</v>
      </c>
    </row>
    <row r="796" spans="2:38" x14ac:dyDescent="0.25">
      <c r="B796" s="82">
        <v>43526</v>
      </c>
      <c r="C796" s="86">
        <f>COUNTIFS(I.1!$J$6:$J$446,I.2!B796)</f>
        <v>0</v>
      </c>
      <c r="D796" s="86">
        <f t="shared" si="98"/>
        <v>345</v>
      </c>
      <c r="F796" s="86">
        <f>COUNTIFS(I.1!$K$6:$K$446,I.2!B796)</f>
        <v>0</v>
      </c>
      <c r="G796" s="86">
        <f t="shared" si="99"/>
        <v>199</v>
      </c>
      <c r="I796" s="86">
        <f>COUNTIFS(I.1!$L$6:$L$446,I.2!B796)</f>
        <v>0</v>
      </c>
      <c r="J796" s="86">
        <f t="shared" si="100"/>
        <v>99</v>
      </c>
      <c r="L796" s="86">
        <f t="shared" si="96"/>
        <v>246</v>
      </c>
      <c r="AA796" s="82">
        <v>43526</v>
      </c>
      <c r="AB796" s="86">
        <f>COUNTIFS(I.1!$AF$6:$AF$446,I.2!AA796)</f>
        <v>0</v>
      </c>
      <c r="AC796" s="86">
        <f t="shared" si="101"/>
        <v>92</v>
      </c>
      <c r="AD796" s="86"/>
      <c r="AE796" s="86">
        <f>COUNTIFS(I.1!$AG$6:$AG$446,I.2!AA796)</f>
        <v>0</v>
      </c>
      <c r="AF796" s="86">
        <f t="shared" si="102"/>
        <v>67</v>
      </c>
      <c r="AG796" s="86"/>
      <c r="AH796" s="86">
        <f>COUNTIFS(I.1!$AH$6:$AH$446,I.2!AA796)</f>
        <v>0</v>
      </c>
      <c r="AI796" s="86">
        <f t="shared" si="103"/>
        <v>25</v>
      </c>
      <c r="AJ796" s="86"/>
      <c r="AK796" s="86">
        <f t="shared" si="97"/>
        <v>67</v>
      </c>
      <c r="AL796" s="113">
        <v>0</v>
      </c>
    </row>
    <row r="797" spans="2:38" x14ac:dyDescent="0.25">
      <c r="B797" s="82">
        <v>43527</v>
      </c>
      <c r="C797" s="86">
        <f>COUNTIFS(I.1!$J$6:$J$446,I.2!B797)</f>
        <v>0</v>
      </c>
      <c r="D797" s="86">
        <f t="shared" si="98"/>
        <v>345</v>
      </c>
      <c r="F797" s="86">
        <f>COUNTIFS(I.1!$K$6:$K$446,I.2!B797)</f>
        <v>0</v>
      </c>
      <c r="G797" s="86">
        <f t="shared" si="99"/>
        <v>199</v>
      </c>
      <c r="I797" s="86">
        <f>COUNTIFS(I.1!$L$6:$L$446,I.2!B797)</f>
        <v>0</v>
      </c>
      <c r="J797" s="86">
        <f t="shared" si="100"/>
        <v>99</v>
      </c>
      <c r="L797" s="86">
        <f t="shared" si="96"/>
        <v>246</v>
      </c>
      <c r="AA797" s="82">
        <v>43527</v>
      </c>
      <c r="AB797" s="86">
        <f>COUNTIFS(I.1!$AF$6:$AF$446,I.2!AA797)</f>
        <v>0</v>
      </c>
      <c r="AC797" s="86">
        <f t="shared" si="101"/>
        <v>92</v>
      </c>
      <c r="AD797" s="86"/>
      <c r="AE797" s="86">
        <f>COUNTIFS(I.1!$AG$6:$AG$446,I.2!AA797)</f>
        <v>0</v>
      </c>
      <c r="AF797" s="86">
        <f t="shared" si="102"/>
        <v>67</v>
      </c>
      <c r="AG797" s="86"/>
      <c r="AH797" s="86">
        <f>COUNTIFS(I.1!$AH$6:$AH$446,I.2!AA797)</f>
        <v>0</v>
      </c>
      <c r="AI797" s="86">
        <f t="shared" si="103"/>
        <v>25</v>
      </c>
      <c r="AJ797" s="86"/>
      <c r="AK797" s="86">
        <f t="shared" si="97"/>
        <v>67</v>
      </c>
      <c r="AL797" s="113">
        <v>0</v>
      </c>
    </row>
    <row r="798" spans="2:38" x14ac:dyDescent="0.25">
      <c r="B798" s="82">
        <v>43528</v>
      </c>
      <c r="C798" s="86">
        <f>COUNTIFS(I.1!$J$6:$J$446,I.2!B798)</f>
        <v>0</v>
      </c>
      <c r="D798" s="86">
        <f t="shared" si="98"/>
        <v>345</v>
      </c>
      <c r="F798" s="86">
        <f>COUNTIFS(I.1!$K$6:$K$446,I.2!B798)</f>
        <v>0</v>
      </c>
      <c r="G798" s="86">
        <f t="shared" si="99"/>
        <v>199</v>
      </c>
      <c r="I798" s="86">
        <f>COUNTIFS(I.1!$L$6:$L$446,I.2!B798)</f>
        <v>0</v>
      </c>
      <c r="J798" s="86">
        <f t="shared" si="100"/>
        <v>99</v>
      </c>
      <c r="L798" s="86">
        <f t="shared" si="96"/>
        <v>246</v>
      </c>
      <c r="AA798" s="82">
        <v>43528</v>
      </c>
      <c r="AB798" s="86">
        <f>COUNTIFS(I.1!$AF$6:$AF$446,I.2!AA798)</f>
        <v>0</v>
      </c>
      <c r="AC798" s="86">
        <f t="shared" si="101"/>
        <v>92</v>
      </c>
      <c r="AD798" s="86"/>
      <c r="AE798" s="86">
        <f>COUNTIFS(I.1!$AG$6:$AG$446,I.2!AA798)</f>
        <v>0</v>
      </c>
      <c r="AF798" s="86">
        <f t="shared" si="102"/>
        <v>67</v>
      </c>
      <c r="AG798" s="86"/>
      <c r="AH798" s="86">
        <f>COUNTIFS(I.1!$AH$6:$AH$446,I.2!AA798)</f>
        <v>0</v>
      </c>
      <c r="AI798" s="86">
        <f t="shared" si="103"/>
        <v>25</v>
      </c>
      <c r="AJ798" s="86"/>
      <c r="AK798" s="86">
        <f t="shared" si="97"/>
        <v>67</v>
      </c>
      <c r="AL798" s="113">
        <v>0</v>
      </c>
    </row>
    <row r="799" spans="2:38" x14ac:dyDescent="0.25">
      <c r="B799" s="82">
        <v>43529</v>
      </c>
      <c r="C799" s="86">
        <f>COUNTIFS(I.1!$J$6:$J$446,I.2!B799)</f>
        <v>0</v>
      </c>
      <c r="D799" s="86">
        <f t="shared" si="98"/>
        <v>345</v>
      </c>
      <c r="F799" s="86">
        <f>COUNTIFS(I.1!$K$6:$K$446,I.2!B799)</f>
        <v>0</v>
      </c>
      <c r="G799" s="86">
        <f t="shared" si="99"/>
        <v>199</v>
      </c>
      <c r="I799" s="86">
        <f>COUNTIFS(I.1!$L$6:$L$446,I.2!B799)</f>
        <v>0</v>
      </c>
      <c r="J799" s="86">
        <f t="shared" si="100"/>
        <v>99</v>
      </c>
      <c r="L799" s="86">
        <f t="shared" si="96"/>
        <v>246</v>
      </c>
      <c r="AA799" s="82">
        <v>43529</v>
      </c>
      <c r="AB799" s="86">
        <f>COUNTIFS(I.1!$AF$6:$AF$446,I.2!AA799)</f>
        <v>0</v>
      </c>
      <c r="AC799" s="86">
        <f t="shared" si="101"/>
        <v>92</v>
      </c>
      <c r="AD799" s="86"/>
      <c r="AE799" s="86">
        <f>COUNTIFS(I.1!$AG$6:$AG$446,I.2!AA799)</f>
        <v>0</v>
      </c>
      <c r="AF799" s="86">
        <f t="shared" si="102"/>
        <v>67</v>
      </c>
      <c r="AG799" s="86"/>
      <c r="AH799" s="86">
        <f>COUNTIFS(I.1!$AH$6:$AH$446,I.2!AA799)</f>
        <v>0</v>
      </c>
      <c r="AI799" s="86">
        <f t="shared" si="103"/>
        <v>25</v>
      </c>
      <c r="AJ799" s="86"/>
      <c r="AK799" s="86">
        <f t="shared" si="97"/>
        <v>67</v>
      </c>
      <c r="AL799" s="113">
        <v>0</v>
      </c>
    </row>
    <row r="800" spans="2:38" x14ac:dyDescent="0.25">
      <c r="B800" s="82">
        <v>43530</v>
      </c>
      <c r="C800" s="86">
        <f>COUNTIFS(I.1!$J$6:$J$446,I.2!B800)</f>
        <v>0</v>
      </c>
      <c r="D800" s="86">
        <f t="shared" si="98"/>
        <v>345</v>
      </c>
      <c r="F800" s="86">
        <f>COUNTIFS(I.1!$K$6:$K$446,I.2!B800)</f>
        <v>0</v>
      </c>
      <c r="G800" s="86">
        <f t="shared" si="99"/>
        <v>199</v>
      </c>
      <c r="I800" s="86">
        <f>COUNTIFS(I.1!$L$6:$L$446,I.2!B800)</f>
        <v>0</v>
      </c>
      <c r="J800" s="86">
        <f t="shared" si="100"/>
        <v>99</v>
      </c>
      <c r="L800" s="86">
        <f t="shared" si="96"/>
        <v>246</v>
      </c>
      <c r="AA800" s="82">
        <v>43530</v>
      </c>
      <c r="AB800" s="86">
        <f>COUNTIFS(I.1!$AF$6:$AF$446,I.2!AA800)</f>
        <v>0</v>
      </c>
      <c r="AC800" s="86">
        <f t="shared" si="101"/>
        <v>92</v>
      </c>
      <c r="AD800" s="86"/>
      <c r="AE800" s="86">
        <f>COUNTIFS(I.1!$AG$6:$AG$446,I.2!AA800)</f>
        <v>0</v>
      </c>
      <c r="AF800" s="86">
        <f t="shared" si="102"/>
        <v>67</v>
      </c>
      <c r="AG800" s="86"/>
      <c r="AH800" s="86">
        <f>COUNTIFS(I.1!$AH$6:$AH$446,I.2!AA800)</f>
        <v>0</v>
      </c>
      <c r="AI800" s="86">
        <f t="shared" si="103"/>
        <v>25</v>
      </c>
      <c r="AJ800" s="86"/>
      <c r="AK800" s="86">
        <f t="shared" si="97"/>
        <v>67</v>
      </c>
      <c r="AL800" s="113">
        <v>0</v>
      </c>
    </row>
    <row r="801" spans="2:38" x14ac:dyDescent="0.25">
      <c r="B801" s="82">
        <v>43531</v>
      </c>
      <c r="C801" s="86">
        <f>COUNTIFS(I.1!$J$6:$J$446,I.2!B801)</f>
        <v>0</v>
      </c>
      <c r="D801" s="86">
        <f t="shared" si="98"/>
        <v>345</v>
      </c>
      <c r="F801" s="86">
        <f>COUNTIFS(I.1!$K$6:$K$446,I.2!B801)</f>
        <v>0</v>
      </c>
      <c r="G801" s="86">
        <f t="shared" si="99"/>
        <v>199</v>
      </c>
      <c r="I801" s="86">
        <f>COUNTIFS(I.1!$L$6:$L$446,I.2!B801)</f>
        <v>4</v>
      </c>
      <c r="J801" s="86">
        <f t="shared" si="100"/>
        <v>103</v>
      </c>
      <c r="L801" s="86">
        <f t="shared" si="96"/>
        <v>242</v>
      </c>
      <c r="AA801" s="82">
        <v>43531</v>
      </c>
      <c r="AB801" s="86">
        <f>COUNTIFS(I.1!$AF$6:$AF$446,I.2!AA801)</f>
        <v>0</v>
      </c>
      <c r="AC801" s="86">
        <f t="shared" si="101"/>
        <v>92</v>
      </c>
      <c r="AD801" s="86"/>
      <c r="AE801" s="86">
        <f>COUNTIFS(I.1!$AG$6:$AG$446,I.2!AA801)</f>
        <v>0</v>
      </c>
      <c r="AF801" s="86">
        <f t="shared" si="102"/>
        <v>67</v>
      </c>
      <c r="AG801" s="86"/>
      <c r="AH801" s="86">
        <f>COUNTIFS(I.1!$AH$6:$AH$446,I.2!AA801)</f>
        <v>0</v>
      </c>
      <c r="AI801" s="86">
        <f t="shared" si="103"/>
        <v>25</v>
      </c>
      <c r="AJ801" s="86"/>
      <c r="AK801" s="86">
        <f t="shared" si="97"/>
        <v>67</v>
      </c>
      <c r="AL801" s="113">
        <v>0</v>
      </c>
    </row>
    <row r="802" spans="2:38" x14ac:dyDescent="0.25">
      <c r="B802" s="82">
        <v>43532</v>
      </c>
      <c r="C802" s="86">
        <f>COUNTIFS(I.1!$J$6:$J$446,I.2!B802)</f>
        <v>0</v>
      </c>
      <c r="D802" s="86">
        <f t="shared" si="98"/>
        <v>345</v>
      </c>
      <c r="F802" s="86">
        <f>COUNTIFS(I.1!$K$6:$K$446,I.2!B802)</f>
        <v>0</v>
      </c>
      <c r="G802" s="86">
        <f t="shared" si="99"/>
        <v>199</v>
      </c>
      <c r="I802" s="86">
        <f>COUNTIFS(I.1!$L$6:$L$446,I.2!B802)</f>
        <v>1</v>
      </c>
      <c r="J802" s="86">
        <f t="shared" si="100"/>
        <v>104</v>
      </c>
      <c r="L802" s="86">
        <f t="shared" si="96"/>
        <v>241</v>
      </c>
      <c r="AA802" s="82">
        <v>43532</v>
      </c>
      <c r="AB802" s="86">
        <f>COUNTIFS(I.1!$AF$6:$AF$446,I.2!AA802)</f>
        <v>0</v>
      </c>
      <c r="AC802" s="86">
        <f t="shared" si="101"/>
        <v>92</v>
      </c>
      <c r="AD802" s="86"/>
      <c r="AE802" s="86">
        <f>COUNTIFS(I.1!$AG$6:$AG$446,I.2!AA802)</f>
        <v>0</v>
      </c>
      <c r="AF802" s="86">
        <f t="shared" si="102"/>
        <v>67</v>
      </c>
      <c r="AG802" s="86"/>
      <c r="AH802" s="86">
        <f>COUNTIFS(I.1!$AH$6:$AH$446,I.2!AA802)</f>
        <v>0</v>
      </c>
      <c r="AI802" s="86">
        <f t="shared" si="103"/>
        <v>25</v>
      </c>
      <c r="AJ802" s="86"/>
      <c r="AK802" s="86">
        <f t="shared" si="97"/>
        <v>67</v>
      </c>
      <c r="AL802" s="113">
        <v>0</v>
      </c>
    </row>
    <row r="803" spans="2:38" x14ac:dyDescent="0.25">
      <c r="B803" s="82">
        <v>43533</v>
      </c>
      <c r="C803" s="86">
        <f>COUNTIFS(I.1!$J$6:$J$446,I.2!B803)</f>
        <v>0</v>
      </c>
      <c r="D803" s="86">
        <f t="shared" si="98"/>
        <v>345</v>
      </c>
      <c r="F803" s="86">
        <f>COUNTIFS(I.1!$K$6:$K$446,I.2!B803)</f>
        <v>0</v>
      </c>
      <c r="G803" s="86">
        <f t="shared" si="99"/>
        <v>199</v>
      </c>
      <c r="I803" s="86">
        <f>COUNTIFS(I.1!$L$6:$L$446,I.2!B803)</f>
        <v>0</v>
      </c>
      <c r="J803" s="86">
        <f t="shared" si="100"/>
        <v>104</v>
      </c>
      <c r="L803" s="86">
        <f t="shared" si="96"/>
        <v>241</v>
      </c>
      <c r="AA803" s="82">
        <v>43533</v>
      </c>
      <c r="AB803" s="86">
        <f>COUNTIFS(I.1!$AF$6:$AF$446,I.2!AA803)</f>
        <v>0</v>
      </c>
      <c r="AC803" s="86">
        <f t="shared" si="101"/>
        <v>92</v>
      </c>
      <c r="AD803" s="86"/>
      <c r="AE803" s="86">
        <f>COUNTIFS(I.1!$AG$6:$AG$446,I.2!AA803)</f>
        <v>0</v>
      </c>
      <c r="AF803" s="86">
        <f t="shared" si="102"/>
        <v>67</v>
      </c>
      <c r="AG803" s="86"/>
      <c r="AH803" s="86">
        <f>COUNTIFS(I.1!$AH$6:$AH$446,I.2!AA803)</f>
        <v>0</v>
      </c>
      <c r="AI803" s="86">
        <f t="shared" si="103"/>
        <v>25</v>
      </c>
      <c r="AJ803" s="86"/>
      <c r="AK803" s="86">
        <f t="shared" si="97"/>
        <v>67</v>
      </c>
      <c r="AL803" s="113">
        <v>0</v>
      </c>
    </row>
    <row r="804" spans="2:38" x14ac:dyDescent="0.25">
      <c r="B804" s="82">
        <v>43534</v>
      </c>
      <c r="C804" s="86">
        <f>COUNTIFS(I.1!$J$6:$J$446,I.2!B804)</f>
        <v>0</v>
      </c>
      <c r="D804" s="86">
        <f t="shared" si="98"/>
        <v>345</v>
      </c>
      <c r="F804" s="86">
        <f>COUNTIFS(I.1!$K$6:$K$446,I.2!B804)</f>
        <v>0</v>
      </c>
      <c r="G804" s="86">
        <f t="shared" si="99"/>
        <v>199</v>
      </c>
      <c r="I804" s="86">
        <f>COUNTIFS(I.1!$L$6:$L$446,I.2!B804)</f>
        <v>0</v>
      </c>
      <c r="J804" s="86">
        <f t="shared" si="100"/>
        <v>104</v>
      </c>
      <c r="L804" s="86">
        <f t="shared" si="96"/>
        <v>241</v>
      </c>
      <c r="AA804" s="82">
        <v>43534</v>
      </c>
      <c r="AB804" s="86">
        <f>COUNTIFS(I.1!$AF$6:$AF$446,I.2!AA804)</f>
        <v>0</v>
      </c>
      <c r="AC804" s="86">
        <f t="shared" si="101"/>
        <v>92</v>
      </c>
      <c r="AD804" s="86"/>
      <c r="AE804" s="86">
        <f>COUNTIFS(I.1!$AG$6:$AG$446,I.2!AA804)</f>
        <v>0</v>
      </c>
      <c r="AF804" s="86">
        <f t="shared" si="102"/>
        <v>67</v>
      </c>
      <c r="AG804" s="86"/>
      <c r="AH804" s="86">
        <f>COUNTIFS(I.1!$AH$6:$AH$446,I.2!AA804)</f>
        <v>0</v>
      </c>
      <c r="AI804" s="86">
        <f t="shared" si="103"/>
        <v>25</v>
      </c>
      <c r="AJ804" s="86"/>
      <c r="AK804" s="86">
        <f t="shared" si="97"/>
        <v>67</v>
      </c>
      <c r="AL804" s="113">
        <v>0</v>
      </c>
    </row>
    <row r="805" spans="2:38" x14ac:dyDescent="0.25">
      <c r="B805" s="82">
        <v>43535</v>
      </c>
      <c r="C805" s="86">
        <f>COUNTIFS(I.1!$J$6:$J$446,I.2!B805)</f>
        <v>0</v>
      </c>
      <c r="D805" s="86">
        <f t="shared" si="98"/>
        <v>345</v>
      </c>
      <c r="F805" s="86">
        <f>COUNTIFS(I.1!$K$6:$K$446,I.2!B805)</f>
        <v>2</v>
      </c>
      <c r="G805" s="86">
        <f t="shared" si="99"/>
        <v>201</v>
      </c>
      <c r="I805" s="86">
        <f>COUNTIFS(I.1!$L$6:$L$446,I.2!B805)</f>
        <v>0</v>
      </c>
      <c r="J805" s="86">
        <f t="shared" si="100"/>
        <v>104</v>
      </c>
      <c r="L805" s="86">
        <f t="shared" si="96"/>
        <v>241</v>
      </c>
      <c r="AA805" s="82">
        <v>43535</v>
      </c>
      <c r="AB805" s="86">
        <f>COUNTIFS(I.1!$AF$6:$AF$446,I.2!AA805)</f>
        <v>0</v>
      </c>
      <c r="AC805" s="86">
        <f t="shared" si="101"/>
        <v>92</v>
      </c>
      <c r="AD805" s="86"/>
      <c r="AE805" s="86">
        <f>COUNTIFS(I.1!$AG$6:$AG$446,I.2!AA805)</f>
        <v>1</v>
      </c>
      <c r="AF805" s="86">
        <f t="shared" si="102"/>
        <v>68</v>
      </c>
      <c r="AG805" s="86"/>
      <c r="AH805" s="86">
        <f>COUNTIFS(I.1!$AH$6:$AH$446,I.2!AA805)</f>
        <v>0</v>
      </c>
      <c r="AI805" s="86">
        <f t="shared" si="103"/>
        <v>25</v>
      </c>
      <c r="AJ805" s="86"/>
      <c r="AK805" s="86">
        <f t="shared" si="97"/>
        <v>67</v>
      </c>
      <c r="AL805" s="113">
        <v>0</v>
      </c>
    </row>
    <row r="806" spans="2:38" x14ac:dyDescent="0.25">
      <c r="B806" s="82">
        <v>43536</v>
      </c>
      <c r="C806" s="86">
        <f>COUNTIFS(I.1!$J$6:$J$446,I.2!B806)</f>
        <v>0</v>
      </c>
      <c r="D806" s="86">
        <f t="shared" si="98"/>
        <v>345</v>
      </c>
      <c r="F806" s="86">
        <f>COUNTIFS(I.1!$K$6:$K$446,I.2!B806)</f>
        <v>1</v>
      </c>
      <c r="G806" s="86">
        <f t="shared" si="99"/>
        <v>202</v>
      </c>
      <c r="I806" s="86">
        <f>COUNTIFS(I.1!$L$6:$L$446,I.2!B806)</f>
        <v>0</v>
      </c>
      <c r="J806" s="86">
        <f t="shared" si="100"/>
        <v>104</v>
      </c>
      <c r="L806" s="86">
        <f t="shared" si="96"/>
        <v>241</v>
      </c>
      <c r="AA806" s="82">
        <v>43536</v>
      </c>
      <c r="AB806" s="86">
        <f>COUNTIFS(I.1!$AF$6:$AF$446,I.2!AA806)</f>
        <v>0</v>
      </c>
      <c r="AC806" s="86">
        <f t="shared" si="101"/>
        <v>92</v>
      </c>
      <c r="AD806" s="86"/>
      <c r="AE806" s="86">
        <f>COUNTIFS(I.1!$AG$6:$AG$446,I.2!AA806)</f>
        <v>1</v>
      </c>
      <c r="AF806" s="86">
        <f t="shared" si="102"/>
        <v>69</v>
      </c>
      <c r="AG806" s="86"/>
      <c r="AH806" s="86">
        <f>COUNTIFS(I.1!$AH$6:$AH$446,I.2!AA806)</f>
        <v>0</v>
      </c>
      <c r="AI806" s="86">
        <f t="shared" si="103"/>
        <v>25</v>
      </c>
      <c r="AJ806" s="86"/>
      <c r="AK806" s="86">
        <f t="shared" si="97"/>
        <v>67</v>
      </c>
      <c r="AL806" s="113">
        <v>0</v>
      </c>
    </row>
    <row r="807" spans="2:38" x14ac:dyDescent="0.25">
      <c r="B807" s="82">
        <v>43537</v>
      </c>
      <c r="C807" s="86">
        <f>COUNTIFS(I.1!$J$6:$J$446,I.2!B807)</f>
        <v>0</v>
      </c>
      <c r="D807" s="86">
        <f t="shared" si="98"/>
        <v>345</v>
      </c>
      <c r="F807" s="86">
        <f>COUNTIFS(I.1!$K$6:$K$446,I.2!B807)</f>
        <v>1</v>
      </c>
      <c r="G807" s="86">
        <f t="shared" si="99"/>
        <v>203</v>
      </c>
      <c r="I807" s="86">
        <f>COUNTIFS(I.1!$L$6:$L$446,I.2!B807)</f>
        <v>2</v>
      </c>
      <c r="J807" s="86">
        <f t="shared" si="100"/>
        <v>106</v>
      </c>
      <c r="L807" s="86">
        <f t="shared" si="96"/>
        <v>239</v>
      </c>
      <c r="AA807" s="82">
        <v>43537</v>
      </c>
      <c r="AB807" s="86">
        <f>COUNTIFS(I.1!$AF$6:$AF$446,I.2!AA807)</f>
        <v>0</v>
      </c>
      <c r="AC807" s="86">
        <f t="shared" si="101"/>
        <v>92</v>
      </c>
      <c r="AD807" s="86"/>
      <c r="AE807" s="86">
        <f>COUNTIFS(I.1!$AG$6:$AG$446,I.2!AA807)</f>
        <v>0</v>
      </c>
      <c r="AF807" s="86">
        <f t="shared" si="102"/>
        <v>69</v>
      </c>
      <c r="AG807" s="86"/>
      <c r="AH807" s="86">
        <f>COUNTIFS(I.1!$AH$6:$AH$446,I.2!AA807)</f>
        <v>0</v>
      </c>
      <c r="AI807" s="86">
        <f t="shared" si="103"/>
        <v>25</v>
      </c>
      <c r="AJ807" s="86"/>
      <c r="AK807" s="86">
        <f t="shared" si="97"/>
        <v>67</v>
      </c>
      <c r="AL807" s="113">
        <v>0</v>
      </c>
    </row>
    <row r="808" spans="2:38" x14ac:dyDescent="0.25">
      <c r="B808" s="82">
        <v>43538</v>
      </c>
      <c r="C808" s="86">
        <f>COUNTIFS(I.1!$J$6:$J$446,I.2!B808)</f>
        <v>1</v>
      </c>
      <c r="D808" s="86">
        <f t="shared" si="98"/>
        <v>346</v>
      </c>
      <c r="F808" s="86">
        <f>COUNTIFS(I.1!$K$6:$K$446,I.2!B808)</f>
        <v>3</v>
      </c>
      <c r="G808" s="86">
        <f t="shared" si="99"/>
        <v>206</v>
      </c>
      <c r="I808" s="86">
        <f>COUNTIFS(I.1!$L$6:$L$446,I.2!B808)</f>
        <v>0</v>
      </c>
      <c r="J808" s="86">
        <f t="shared" si="100"/>
        <v>106</v>
      </c>
      <c r="L808" s="86">
        <f t="shared" si="96"/>
        <v>240</v>
      </c>
      <c r="AA808" s="82">
        <v>43538</v>
      </c>
      <c r="AB808" s="86">
        <f>COUNTIFS(I.1!$AF$6:$AF$446,I.2!AA808)</f>
        <v>1</v>
      </c>
      <c r="AC808" s="86">
        <f t="shared" si="101"/>
        <v>93</v>
      </c>
      <c r="AD808" s="86"/>
      <c r="AE808" s="86">
        <f>COUNTIFS(I.1!$AG$6:$AG$446,I.2!AA808)</f>
        <v>1</v>
      </c>
      <c r="AF808" s="86">
        <f t="shared" si="102"/>
        <v>70</v>
      </c>
      <c r="AG808" s="86"/>
      <c r="AH808" s="86">
        <f>COUNTIFS(I.1!$AH$6:$AH$446,I.2!AA808)</f>
        <v>0</v>
      </c>
      <c r="AI808" s="86">
        <f t="shared" si="103"/>
        <v>25</v>
      </c>
      <c r="AJ808" s="86"/>
      <c r="AK808" s="86">
        <f t="shared" si="97"/>
        <v>68</v>
      </c>
      <c r="AL808" s="113">
        <v>0</v>
      </c>
    </row>
    <row r="809" spans="2:38" x14ac:dyDescent="0.25">
      <c r="B809" s="82">
        <v>43539</v>
      </c>
      <c r="C809" s="86">
        <f>COUNTIFS(I.1!$J$6:$J$446,I.2!B809)</f>
        <v>9</v>
      </c>
      <c r="D809" s="86">
        <f t="shared" si="98"/>
        <v>355</v>
      </c>
      <c r="F809" s="86">
        <f>COUNTIFS(I.1!$K$6:$K$446,I.2!B809)</f>
        <v>0</v>
      </c>
      <c r="G809" s="86">
        <f t="shared" si="99"/>
        <v>206</v>
      </c>
      <c r="I809" s="86">
        <f>COUNTIFS(I.1!$L$6:$L$446,I.2!B809)</f>
        <v>0</v>
      </c>
      <c r="J809" s="86">
        <f t="shared" si="100"/>
        <v>106</v>
      </c>
      <c r="L809" s="86">
        <f t="shared" si="96"/>
        <v>249</v>
      </c>
      <c r="AA809" s="82">
        <v>43539</v>
      </c>
      <c r="AB809" s="86">
        <f>COUNTIFS(I.1!$AF$6:$AF$446,I.2!AA809)</f>
        <v>9</v>
      </c>
      <c r="AC809" s="86">
        <f t="shared" si="101"/>
        <v>102</v>
      </c>
      <c r="AD809" s="86"/>
      <c r="AE809" s="86">
        <f>COUNTIFS(I.1!$AG$6:$AG$446,I.2!AA809)</f>
        <v>0</v>
      </c>
      <c r="AF809" s="86">
        <f t="shared" si="102"/>
        <v>70</v>
      </c>
      <c r="AG809" s="86"/>
      <c r="AH809" s="86">
        <f>COUNTIFS(I.1!$AH$6:$AH$446,I.2!AA809)</f>
        <v>0</v>
      </c>
      <c r="AI809" s="86">
        <f t="shared" si="103"/>
        <v>25</v>
      </c>
      <c r="AJ809" s="86"/>
      <c r="AK809" s="86">
        <f t="shared" si="97"/>
        <v>77</v>
      </c>
      <c r="AL809" s="113">
        <v>0</v>
      </c>
    </row>
    <row r="810" spans="2:38" x14ac:dyDescent="0.25">
      <c r="B810" s="82">
        <v>43540</v>
      </c>
      <c r="C810" s="86">
        <f>COUNTIFS(I.1!$J$6:$J$446,I.2!B810)</f>
        <v>0</v>
      </c>
      <c r="D810" s="86">
        <f t="shared" si="98"/>
        <v>355</v>
      </c>
      <c r="F810" s="86">
        <f>COUNTIFS(I.1!$K$6:$K$446,I.2!B810)</f>
        <v>0</v>
      </c>
      <c r="G810" s="86">
        <f t="shared" si="99"/>
        <v>206</v>
      </c>
      <c r="I810" s="86">
        <f>COUNTIFS(I.1!$L$6:$L$446,I.2!B810)</f>
        <v>0</v>
      </c>
      <c r="J810" s="86">
        <f t="shared" si="100"/>
        <v>106</v>
      </c>
      <c r="L810" s="86">
        <f t="shared" si="96"/>
        <v>249</v>
      </c>
      <c r="AA810" s="82">
        <v>43540</v>
      </c>
      <c r="AB810" s="86">
        <f>COUNTIFS(I.1!$AF$6:$AF$446,I.2!AA810)</f>
        <v>0</v>
      </c>
      <c r="AC810" s="86">
        <f t="shared" si="101"/>
        <v>102</v>
      </c>
      <c r="AD810" s="86"/>
      <c r="AE810" s="86">
        <f>COUNTIFS(I.1!$AG$6:$AG$446,I.2!AA810)</f>
        <v>0</v>
      </c>
      <c r="AF810" s="86">
        <f t="shared" si="102"/>
        <v>70</v>
      </c>
      <c r="AG810" s="86"/>
      <c r="AH810" s="86">
        <f>COUNTIFS(I.1!$AH$6:$AH$446,I.2!AA810)</f>
        <v>0</v>
      </c>
      <c r="AI810" s="86">
        <f t="shared" si="103"/>
        <v>25</v>
      </c>
      <c r="AJ810" s="86"/>
      <c r="AK810" s="86">
        <f t="shared" si="97"/>
        <v>77</v>
      </c>
      <c r="AL810" s="113">
        <v>0</v>
      </c>
    </row>
    <row r="811" spans="2:38" x14ac:dyDescent="0.25">
      <c r="B811" s="82">
        <v>43541</v>
      </c>
      <c r="C811" s="86">
        <f>COUNTIFS(I.1!$J$6:$J$446,I.2!B811)</f>
        <v>0</v>
      </c>
      <c r="D811" s="86">
        <f t="shared" si="98"/>
        <v>355</v>
      </c>
      <c r="F811" s="86">
        <f>COUNTIFS(I.1!$K$6:$K$446,I.2!B811)</f>
        <v>1</v>
      </c>
      <c r="G811" s="86">
        <f t="shared" si="99"/>
        <v>207</v>
      </c>
      <c r="I811" s="86">
        <f>COUNTIFS(I.1!$L$6:$L$446,I.2!B811)</f>
        <v>0</v>
      </c>
      <c r="J811" s="86">
        <f t="shared" si="100"/>
        <v>106</v>
      </c>
      <c r="L811" s="86">
        <f t="shared" si="96"/>
        <v>249</v>
      </c>
      <c r="AA811" s="82">
        <v>43541</v>
      </c>
      <c r="AB811" s="86">
        <f>COUNTIFS(I.1!$AF$6:$AF$446,I.2!AA811)</f>
        <v>0</v>
      </c>
      <c r="AC811" s="86">
        <f t="shared" si="101"/>
        <v>102</v>
      </c>
      <c r="AD811" s="86"/>
      <c r="AE811" s="86">
        <f>COUNTIFS(I.1!$AG$6:$AG$446,I.2!AA811)</f>
        <v>1</v>
      </c>
      <c r="AF811" s="86">
        <f t="shared" si="102"/>
        <v>71</v>
      </c>
      <c r="AG811" s="86"/>
      <c r="AH811" s="86">
        <f>COUNTIFS(I.1!$AH$6:$AH$446,I.2!AA811)</f>
        <v>0</v>
      </c>
      <c r="AI811" s="86">
        <f t="shared" si="103"/>
        <v>25</v>
      </c>
      <c r="AJ811" s="86"/>
      <c r="AK811" s="86">
        <f t="shared" si="97"/>
        <v>77</v>
      </c>
      <c r="AL811" s="113">
        <v>0</v>
      </c>
    </row>
    <row r="812" spans="2:38" x14ac:dyDescent="0.25">
      <c r="B812" s="82">
        <v>43542</v>
      </c>
      <c r="C812" s="86">
        <f>COUNTIFS(I.1!$J$6:$J$446,I.2!B812)</f>
        <v>18</v>
      </c>
      <c r="D812" s="86">
        <f t="shared" si="98"/>
        <v>373</v>
      </c>
      <c r="F812" s="86">
        <f>COUNTIFS(I.1!$K$6:$K$446,I.2!B812)</f>
        <v>1</v>
      </c>
      <c r="G812" s="86">
        <f t="shared" si="99"/>
        <v>208</v>
      </c>
      <c r="I812" s="86">
        <f>COUNTIFS(I.1!$L$6:$L$446,I.2!B812)</f>
        <v>0</v>
      </c>
      <c r="J812" s="86">
        <f t="shared" si="100"/>
        <v>106</v>
      </c>
      <c r="L812" s="86">
        <f t="shared" si="96"/>
        <v>267</v>
      </c>
      <c r="AA812" s="82">
        <v>43542</v>
      </c>
      <c r="AB812" s="86">
        <f>COUNTIFS(I.1!$AF$6:$AF$446,I.2!AA812)</f>
        <v>18</v>
      </c>
      <c r="AC812" s="86">
        <f t="shared" si="101"/>
        <v>120</v>
      </c>
      <c r="AD812" s="86"/>
      <c r="AE812" s="86">
        <f>COUNTIFS(I.1!$AG$6:$AG$446,I.2!AA812)</f>
        <v>1</v>
      </c>
      <c r="AF812" s="86">
        <f t="shared" si="102"/>
        <v>72</v>
      </c>
      <c r="AG812" s="86"/>
      <c r="AH812" s="86">
        <f>COUNTIFS(I.1!$AH$6:$AH$446,I.2!AA812)</f>
        <v>0</v>
      </c>
      <c r="AI812" s="86">
        <f t="shared" si="103"/>
        <v>25</v>
      </c>
      <c r="AJ812" s="86"/>
      <c r="AK812" s="86">
        <f t="shared" si="97"/>
        <v>95</v>
      </c>
      <c r="AL812" s="113">
        <v>0</v>
      </c>
    </row>
    <row r="813" spans="2:38" x14ac:dyDescent="0.25">
      <c r="B813" s="82">
        <v>43543</v>
      </c>
      <c r="C813" s="86">
        <f>COUNTIFS(I.1!$J$6:$J$446,I.2!B813)</f>
        <v>0</v>
      </c>
      <c r="D813" s="86">
        <f t="shared" si="98"/>
        <v>373</v>
      </c>
      <c r="F813" s="86">
        <f>COUNTIFS(I.1!$K$6:$K$446,I.2!B813)</f>
        <v>1</v>
      </c>
      <c r="G813" s="86">
        <f t="shared" si="99"/>
        <v>209</v>
      </c>
      <c r="I813" s="86">
        <f>COUNTIFS(I.1!$L$6:$L$446,I.2!B813)</f>
        <v>1</v>
      </c>
      <c r="J813" s="86">
        <f t="shared" si="100"/>
        <v>107</v>
      </c>
      <c r="L813" s="86">
        <f t="shared" si="96"/>
        <v>266</v>
      </c>
      <c r="AA813" s="82">
        <v>43543</v>
      </c>
      <c r="AB813" s="86">
        <f>COUNTIFS(I.1!$AF$6:$AF$446,I.2!AA813)</f>
        <v>0</v>
      </c>
      <c r="AC813" s="86">
        <f t="shared" si="101"/>
        <v>120</v>
      </c>
      <c r="AD813" s="86"/>
      <c r="AE813" s="86">
        <f>COUNTIFS(I.1!$AG$6:$AG$446,I.2!AA813)</f>
        <v>1</v>
      </c>
      <c r="AF813" s="86">
        <f t="shared" si="102"/>
        <v>73</v>
      </c>
      <c r="AG813" s="86"/>
      <c r="AH813" s="86">
        <f>COUNTIFS(I.1!$AH$6:$AH$446,I.2!AA813)</f>
        <v>0</v>
      </c>
      <c r="AI813" s="86">
        <f t="shared" si="103"/>
        <v>25</v>
      </c>
      <c r="AJ813" s="86"/>
      <c r="AK813" s="86">
        <f t="shared" si="97"/>
        <v>95</v>
      </c>
      <c r="AL813" s="113">
        <v>0</v>
      </c>
    </row>
    <row r="814" spans="2:38" x14ac:dyDescent="0.25">
      <c r="B814" s="82">
        <v>43544</v>
      </c>
      <c r="C814" s="86">
        <f>COUNTIFS(I.1!$J$6:$J$446,I.2!B814)</f>
        <v>0</v>
      </c>
      <c r="D814" s="86">
        <f t="shared" si="98"/>
        <v>373</v>
      </c>
      <c r="F814" s="86">
        <f>COUNTIFS(I.1!$K$6:$K$446,I.2!B814)</f>
        <v>1</v>
      </c>
      <c r="G814" s="86">
        <f t="shared" si="99"/>
        <v>210</v>
      </c>
      <c r="I814" s="86">
        <f>COUNTIFS(I.1!$L$6:$L$446,I.2!B814)</f>
        <v>1</v>
      </c>
      <c r="J814" s="86">
        <f t="shared" si="100"/>
        <v>108</v>
      </c>
      <c r="L814" s="86">
        <f t="shared" si="96"/>
        <v>265</v>
      </c>
      <c r="AA814" s="82">
        <v>43544</v>
      </c>
      <c r="AB814" s="86">
        <f>COUNTIFS(I.1!$AF$6:$AF$446,I.2!AA814)</f>
        <v>0</v>
      </c>
      <c r="AC814" s="86">
        <f t="shared" si="101"/>
        <v>120</v>
      </c>
      <c r="AD814" s="86"/>
      <c r="AE814" s="86">
        <f>COUNTIFS(I.1!$AG$6:$AG$446,I.2!AA814)</f>
        <v>1</v>
      </c>
      <c r="AF814" s="86">
        <f t="shared" si="102"/>
        <v>74</v>
      </c>
      <c r="AG814" s="86"/>
      <c r="AH814" s="86">
        <f>COUNTIFS(I.1!$AH$6:$AH$446,I.2!AA814)</f>
        <v>0</v>
      </c>
      <c r="AI814" s="86">
        <f t="shared" si="103"/>
        <v>25</v>
      </c>
      <c r="AJ814" s="86"/>
      <c r="AK814" s="86">
        <f t="shared" si="97"/>
        <v>95</v>
      </c>
      <c r="AL814" s="113">
        <v>0</v>
      </c>
    </row>
    <row r="815" spans="2:38" x14ac:dyDescent="0.25">
      <c r="B815" s="82">
        <v>43545</v>
      </c>
      <c r="C815" s="86">
        <f>COUNTIFS(I.1!$J$6:$J$446,I.2!B815)</f>
        <v>0</v>
      </c>
      <c r="D815" s="86">
        <f t="shared" si="98"/>
        <v>373</v>
      </c>
      <c r="F815" s="86">
        <f>COUNTIFS(I.1!$K$6:$K$446,I.2!B815)</f>
        <v>0</v>
      </c>
      <c r="G815" s="86">
        <f t="shared" si="99"/>
        <v>210</v>
      </c>
      <c r="I815" s="86">
        <f>COUNTIFS(I.1!$L$6:$L$446,I.2!B815)</f>
        <v>0</v>
      </c>
      <c r="J815" s="86">
        <f t="shared" si="100"/>
        <v>108</v>
      </c>
      <c r="L815" s="86">
        <f t="shared" si="96"/>
        <v>265</v>
      </c>
      <c r="AA815" s="82">
        <v>43545</v>
      </c>
      <c r="AB815" s="86">
        <f>COUNTIFS(I.1!$AF$6:$AF$446,I.2!AA815)</f>
        <v>0</v>
      </c>
      <c r="AC815" s="86">
        <f t="shared" si="101"/>
        <v>120</v>
      </c>
      <c r="AD815" s="86"/>
      <c r="AE815" s="86">
        <f>COUNTIFS(I.1!$AG$6:$AG$446,I.2!AA815)</f>
        <v>0</v>
      </c>
      <c r="AF815" s="86">
        <f t="shared" si="102"/>
        <v>74</v>
      </c>
      <c r="AG815" s="86"/>
      <c r="AH815" s="86">
        <f>COUNTIFS(I.1!$AH$6:$AH$446,I.2!AA815)</f>
        <v>0</v>
      </c>
      <c r="AI815" s="86">
        <f t="shared" si="103"/>
        <v>25</v>
      </c>
      <c r="AJ815" s="86"/>
      <c r="AK815" s="86">
        <f t="shared" si="97"/>
        <v>95</v>
      </c>
      <c r="AL815" s="113">
        <v>0</v>
      </c>
    </row>
    <row r="816" spans="2:38" x14ac:dyDescent="0.25">
      <c r="B816" s="82">
        <v>43546</v>
      </c>
      <c r="C816" s="86">
        <f>COUNTIFS(I.1!$J$6:$J$446,I.2!B816)</f>
        <v>0</v>
      </c>
      <c r="D816" s="86">
        <f t="shared" si="98"/>
        <v>373</v>
      </c>
      <c r="F816" s="86">
        <f>COUNTIFS(I.1!$K$6:$K$446,I.2!B816)</f>
        <v>6</v>
      </c>
      <c r="G816" s="86">
        <f t="shared" si="99"/>
        <v>216</v>
      </c>
      <c r="I816" s="86">
        <f>COUNTIFS(I.1!$L$6:$L$446,I.2!B816)</f>
        <v>0</v>
      </c>
      <c r="J816" s="86">
        <f t="shared" si="100"/>
        <v>108</v>
      </c>
      <c r="L816" s="86">
        <f t="shared" si="96"/>
        <v>265</v>
      </c>
      <c r="AA816" s="82">
        <v>43546</v>
      </c>
      <c r="AB816" s="86">
        <f>COUNTIFS(I.1!$AF$6:$AF$446,I.2!AA816)</f>
        <v>0</v>
      </c>
      <c r="AC816" s="86">
        <f t="shared" si="101"/>
        <v>120</v>
      </c>
      <c r="AD816" s="86"/>
      <c r="AE816" s="86">
        <f>COUNTIFS(I.1!$AG$6:$AG$446,I.2!AA816)</f>
        <v>2</v>
      </c>
      <c r="AF816" s="86">
        <f t="shared" si="102"/>
        <v>76</v>
      </c>
      <c r="AG816" s="86"/>
      <c r="AH816" s="86">
        <f>COUNTIFS(I.1!$AH$6:$AH$446,I.2!AA816)</f>
        <v>0</v>
      </c>
      <c r="AI816" s="86">
        <f t="shared" si="103"/>
        <v>25</v>
      </c>
      <c r="AJ816" s="86"/>
      <c r="AK816" s="86">
        <f t="shared" si="97"/>
        <v>95</v>
      </c>
      <c r="AL816" s="113">
        <v>0</v>
      </c>
    </row>
    <row r="817" spans="2:38" x14ac:dyDescent="0.25">
      <c r="B817" s="82">
        <v>43547</v>
      </c>
      <c r="C817" s="86">
        <f>COUNTIFS(I.1!$J$6:$J$446,I.2!B817)</f>
        <v>0</v>
      </c>
      <c r="D817" s="86">
        <f t="shared" si="98"/>
        <v>373</v>
      </c>
      <c r="F817" s="86">
        <f>COUNTIFS(I.1!$K$6:$K$446,I.2!B817)</f>
        <v>1</v>
      </c>
      <c r="G817" s="86">
        <f t="shared" si="99"/>
        <v>217</v>
      </c>
      <c r="I817" s="86">
        <f>COUNTIFS(I.1!$L$6:$L$446,I.2!B817)</f>
        <v>0</v>
      </c>
      <c r="J817" s="86">
        <f t="shared" si="100"/>
        <v>108</v>
      </c>
      <c r="L817" s="86">
        <f t="shared" si="96"/>
        <v>265</v>
      </c>
      <c r="AA817" s="82">
        <v>43547</v>
      </c>
      <c r="AB817" s="86">
        <f>COUNTIFS(I.1!$AF$6:$AF$446,I.2!AA817)</f>
        <v>0</v>
      </c>
      <c r="AC817" s="86">
        <f t="shared" si="101"/>
        <v>120</v>
      </c>
      <c r="AD817" s="86"/>
      <c r="AE817" s="86">
        <f>COUNTIFS(I.1!$AG$6:$AG$446,I.2!AA817)</f>
        <v>0</v>
      </c>
      <c r="AF817" s="86">
        <f t="shared" si="102"/>
        <v>76</v>
      </c>
      <c r="AG817" s="86"/>
      <c r="AH817" s="86">
        <f>COUNTIFS(I.1!$AH$6:$AH$446,I.2!AA817)</f>
        <v>0</v>
      </c>
      <c r="AI817" s="86">
        <f t="shared" si="103"/>
        <v>25</v>
      </c>
      <c r="AJ817" s="86"/>
      <c r="AK817" s="86">
        <f t="shared" si="97"/>
        <v>95</v>
      </c>
      <c r="AL817" s="113">
        <v>0</v>
      </c>
    </row>
    <row r="818" spans="2:38" x14ac:dyDescent="0.25">
      <c r="B818" s="82">
        <v>43548</v>
      </c>
      <c r="C818" s="86">
        <f>COUNTIFS(I.1!$J$6:$J$446,I.2!B818)</f>
        <v>0</v>
      </c>
      <c r="D818" s="86">
        <f t="shared" si="98"/>
        <v>373</v>
      </c>
      <c r="F818" s="86">
        <f>COUNTIFS(I.1!$K$6:$K$446,I.2!B818)</f>
        <v>0</v>
      </c>
      <c r="G818" s="86">
        <f t="shared" si="99"/>
        <v>217</v>
      </c>
      <c r="I818" s="86">
        <f>COUNTIFS(I.1!$L$6:$L$446,I.2!B818)</f>
        <v>0</v>
      </c>
      <c r="J818" s="86">
        <f t="shared" si="100"/>
        <v>108</v>
      </c>
      <c r="L818" s="86">
        <f t="shared" si="96"/>
        <v>265</v>
      </c>
      <c r="AA818" s="82">
        <v>43548</v>
      </c>
      <c r="AB818" s="86">
        <f>COUNTIFS(I.1!$AF$6:$AF$446,I.2!AA818)</f>
        <v>0</v>
      </c>
      <c r="AC818" s="86">
        <f t="shared" si="101"/>
        <v>120</v>
      </c>
      <c r="AD818" s="86"/>
      <c r="AE818" s="86">
        <f>COUNTIFS(I.1!$AG$6:$AG$446,I.2!AA818)</f>
        <v>0</v>
      </c>
      <c r="AF818" s="86">
        <f t="shared" si="102"/>
        <v>76</v>
      </c>
      <c r="AG818" s="86"/>
      <c r="AH818" s="86">
        <f>COUNTIFS(I.1!$AH$6:$AH$446,I.2!AA818)</f>
        <v>0</v>
      </c>
      <c r="AI818" s="86">
        <f t="shared" si="103"/>
        <v>25</v>
      </c>
      <c r="AJ818" s="86"/>
      <c r="AK818" s="86">
        <f t="shared" si="97"/>
        <v>95</v>
      </c>
      <c r="AL818" s="113">
        <v>0</v>
      </c>
    </row>
    <row r="819" spans="2:38" x14ac:dyDescent="0.25">
      <c r="B819" s="82">
        <v>43549</v>
      </c>
      <c r="C819" s="86">
        <f>COUNTIFS(I.1!$J$6:$J$446,I.2!B819)</f>
        <v>0</v>
      </c>
      <c r="D819" s="86">
        <f t="shared" si="98"/>
        <v>373</v>
      </c>
      <c r="F819" s="86">
        <f>COUNTIFS(I.1!$K$6:$K$446,I.2!B819)</f>
        <v>2</v>
      </c>
      <c r="G819" s="86">
        <f t="shared" si="99"/>
        <v>219</v>
      </c>
      <c r="I819" s="86">
        <f>COUNTIFS(I.1!$L$6:$L$446,I.2!B819)</f>
        <v>0</v>
      </c>
      <c r="J819" s="86">
        <f t="shared" si="100"/>
        <v>108</v>
      </c>
      <c r="L819" s="86">
        <f t="shared" si="96"/>
        <v>265</v>
      </c>
      <c r="AA819" s="82">
        <v>43549</v>
      </c>
      <c r="AB819" s="86">
        <f>COUNTIFS(I.1!$AF$6:$AF$446,I.2!AA819)</f>
        <v>0</v>
      </c>
      <c r="AC819" s="86">
        <f t="shared" si="101"/>
        <v>120</v>
      </c>
      <c r="AD819" s="86"/>
      <c r="AE819" s="86">
        <f>COUNTIFS(I.1!$AG$6:$AG$446,I.2!AA819)</f>
        <v>1</v>
      </c>
      <c r="AF819" s="86">
        <f t="shared" si="102"/>
        <v>77</v>
      </c>
      <c r="AG819" s="86"/>
      <c r="AH819" s="86">
        <f>COUNTIFS(I.1!$AH$6:$AH$446,I.2!AA819)</f>
        <v>0</v>
      </c>
      <c r="AI819" s="86">
        <f t="shared" si="103"/>
        <v>25</v>
      </c>
      <c r="AJ819" s="86"/>
      <c r="AK819" s="86">
        <f t="shared" si="97"/>
        <v>95</v>
      </c>
      <c r="AL819" s="113">
        <v>0</v>
      </c>
    </row>
    <row r="820" spans="2:38" x14ac:dyDescent="0.25">
      <c r="B820" s="82">
        <v>43550</v>
      </c>
      <c r="C820" s="86">
        <f>COUNTIFS(I.1!$J$6:$J$446,I.2!B820)</f>
        <v>0</v>
      </c>
      <c r="D820" s="86">
        <f t="shared" si="98"/>
        <v>373</v>
      </c>
      <c r="F820" s="86">
        <f>COUNTIFS(I.1!$K$6:$K$446,I.2!B820)</f>
        <v>1</v>
      </c>
      <c r="G820" s="86">
        <f t="shared" si="99"/>
        <v>220</v>
      </c>
      <c r="I820" s="86">
        <f>COUNTIFS(I.1!$L$6:$L$446,I.2!B820)</f>
        <v>1</v>
      </c>
      <c r="J820" s="86">
        <f t="shared" si="100"/>
        <v>109</v>
      </c>
      <c r="L820" s="86">
        <f t="shared" si="96"/>
        <v>264</v>
      </c>
      <c r="AA820" s="82">
        <v>43550</v>
      </c>
      <c r="AB820" s="86">
        <f>COUNTIFS(I.1!$AF$6:$AF$446,I.2!AA820)</f>
        <v>0</v>
      </c>
      <c r="AC820" s="86">
        <f t="shared" si="101"/>
        <v>120</v>
      </c>
      <c r="AD820" s="86"/>
      <c r="AE820" s="86">
        <f>COUNTIFS(I.1!$AG$6:$AG$446,I.2!AA820)</f>
        <v>1</v>
      </c>
      <c r="AF820" s="86">
        <f t="shared" si="102"/>
        <v>78</v>
      </c>
      <c r="AG820" s="86"/>
      <c r="AH820" s="86">
        <f>COUNTIFS(I.1!$AH$6:$AH$446,I.2!AA820)</f>
        <v>0</v>
      </c>
      <c r="AI820" s="86">
        <f t="shared" si="103"/>
        <v>25</v>
      </c>
      <c r="AJ820" s="86"/>
      <c r="AK820" s="86">
        <f t="shared" si="97"/>
        <v>95</v>
      </c>
      <c r="AL820" s="113">
        <v>0</v>
      </c>
    </row>
    <row r="821" spans="2:38" x14ac:dyDescent="0.25">
      <c r="B821" s="82">
        <v>43551</v>
      </c>
      <c r="C821" s="86">
        <f>COUNTIFS(I.1!$J$6:$J$446,I.2!B821)</f>
        <v>0</v>
      </c>
      <c r="D821" s="86">
        <f t="shared" si="98"/>
        <v>373</v>
      </c>
      <c r="F821" s="86">
        <f>COUNTIFS(I.1!$K$6:$K$446,I.2!B821)</f>
        <v>2</v>
      </c>
      <c r="G821" s="86">
        <f t="shared" si="99"/>
        <v>222</v>
      </c>
      <c r="I821" s="86">
        <f>COUNTIFS(I.1!$L$6:$L$446,I.2!B821)</f>
        <v>0</v>
      </c>
      <c r="J821" s="86">
        <f t="shared" si="100"/>
        <v>109</v>
      </c>
      <c r="L821" s="86">
        <f t="shared" si="96"/>
        <v>264</v>
      </c>
      <c r="AA821" s="82">
        <v>43551</v>
      </c>
      <c r="AB821" s="86">
        <f>COUNTIFS(I.1!$AF$6:$AF$446,I.2!AA821)</f>
        <v>0</v>
      </c>
      <c r="AC821" s="86">
        <f t="shared" si="101"/>
        <v>120</v>
      </c>
      <c r="AD821" s="86"/>
      <c r="AE821" s="86">
        <f>COUNTIFS(I.1!$AG$6:$AG$446,I.2!AA821)</f>
        <v>0</v>
      </c>
      <c r="AF821" s="86">
        <f t="shared" si="102"/>
        <v>78</v>
      </c>
      <c r="AG821" s="86"/>
      <c r="AH821" s="86">
        <f>COUNTIFS(I.1!$AH$6:$AH$446,I.2!AA821)</f>
        <v>0</v>
      </c>
      <c r="AI821" s="86">
        <f t="shared" si="103"/>
        <v>25</v>
      </c>
      <c r="AJ821" s="86"/>
      <c r="AK821" s="86">
        <f t="shared" si="97"/>
        <v>95</v>
      </c>
      <c r="AL821" s="113">
        <v>0</v>
      </c>
    </row>
    <row r="822" spans="2:38" x14ac:dyDescent="0.25">
      <c r="B822" s="82">
        <v>43552</v>
      </c>
      <c r="C822" s="86">
        <f>COUNTIFS(I.1!$J$6:$J$446,I.2!B822)</f>
        <v>0</v>
      </c>
      <c r="D822" s="86">
        <f t="shared" si="98"/>
        <v>373</v>
      </c>
      <c r="F822" s="86">
        <f>COUNTIFS(I.1!$K$6:$K$446,I.2!B822)</f>
        <v>1</v>
      </c>
      <c r="G822" s="86">
        <f t="shared" si="99"/>
        <v>223</v>
      </c>
      <c r="I822" s="86">
        <f>COUNTIFS(I.1!$L$6:$L$446,I.2!B822)</f>
        <v>1</v>
      </c>
      <c r="J822" s="86">
        <f t="shared" si="100"/>
        <v>110</v>
      </c>
      <c r="L822" s="86">
        <f t="shared" si="96"/>
        <v>263</v>
      </c>
      <c r="AA822" s="82">
        <v>43552</v>
      </c>
      <c r="AB822" s="86">
        <f>COUNTIFS(I.1!$AF$6:$AF$446,I.2!AA822)</f>
        <v>0</v>
      </c>
      <c r="AC822" s="86">
        <f t="shared" si="101"/>
        <v>120</v>
      </c>
      <c r="AD822" s="86"/>
      <c r="AE822" s="86">
        <f>COUNTIFS(I.1!$AG$6:$AG$446,I.2!AA822)</f>
        <v>1</v>
      </c>
      <c r="AF822" s="86">
        <f t="shared" si="102"/>
        <v>79</v>
      </c>
      <c r="AG822" s="86"/>
      <c r="AH822" s="86">
        <f>COUNTIFS(I.1!$AH$6:$AH$446,I.2!AA822)</f>
        <v>0</v>
      </c>
      <c r="AI822" s="86">
        <f t="shared" si="103"/>
        <v>25</v>
      </c>
      <c r="AJ822" s="86"/>
      <c r="AK822" s="86">
        <f t="shared" si="97"/>
        <v>95</v>
      </c>
      <c r="AL822" s="113">
        <v>0</v>
      </c>
    </row>
    <row r="823" spans="2:38" x14ac:dyDescent="0.25">
      <c r="B823" s="82">
        <v>43553</v>
      </c>
      <c r="C823" s="86">
        <f>COUNTIFS(I.1!$J$6:$J$446,I.2!B823)</f>
        <v>0</v>
      </c>
      <c r="D823" s="86">
        <f t="shared" si="98"/>
        <v>373</v>
      </c>
      <c r="F823" s="86">
        <f>COUNTIFS(I.1!$K$6:$K$446,I.2!B823)</f>
        <v>1</v>
      </c>
      <c r="G823" s="86">
        <f t="shared" si="99"/>
        <v>224</v>
      </c>
      <c r="I823" s="86">
        <f>COUNTIFS(I.1!$L$6:$L$446,I.2!B823)</f>
        <v>2</v>
      </c>
      <c r="J823" s="86">
        <f t="shared" si="100"/>
        <v>112</v>
      </c>
      <c r="L823" s="86">
        <f t="shared" si="96"/>
        <v>261</v>
      </c>
      <c r="AA823" s="82">
        <v>43553</v>
      </c>
      <c r="AB823" s="86">
        <f>COUNTIFS(I.1!$AF$6:$AF$446,I.2!AA823)</f>
        <v>0</v>
      </c>
      <c r="AC823" s="86">
        <f t="shared" si="101"/>
        <v>120</v>
      </c>
      <c r="AD823" s="86"/>
      <c r="AE823" s="86">
        <f>COUNTIFS(I.1!$AG$6:$AG$446,I.2!AA823)</f>
        <v>0</v>
      </c>
      <c r="AF823" s="86">
        <f t="shared" si="102"/>
        <v>79</v>
      </c>
      <c r="AG823" s="86"/>
      <c r="AH823" s="86">
        <f>COUNTIFS(I.1!$AH$6:$AH$446,I.2!AA823)</f>
        <v>0</v>
      </c>
      <c r="AI823" s="86">
        <f t="shared" si="103"/>
        <v>25</v>
      </c>
      <c r="AJ823" s="86"/>
      <c r="AK823" s="86">
        <f t="shared" si="97"/>
        <v>95</v>
      </c>
      <c r="AL823" s="113">
        <v>0</v>
      </c>
    </row>
    <row r="824" spans="2:38" x14ac:dyDescent="0.25">
      <c r="B824" s="82">
        <v>43554</v>
      </c>
      <c r="C824" s="86">
        <f>COUNTIFS(I.1!$J$6:$J$446,I.2!B824)</f>
        <v>0</v>
      </c>
      <c r="D824" s="86">
        <f t="shared" si="98"/>
        <v>373</v>
      </c>
      <c r="F824" s="86">
        <f>COUNTIFS(I.1!$K$6:$K$446,I.2!B824)</f>
        <v>0</v>
      </c>
      <c r="G824" s="86">
        <f t="shared" si="99"/>
        <v>224</v>
      </c>
      <c r="I824" s="86">
        <f>COUNTIFS(I.1!$L$6:$L$446,I.2!B824)</f>
        <v>0</v>
      </c>
      <c r="J824" s="86">
        <f t="shared" si="100"/>
        <v>112</v>
      </c>
      <c r="L824" s="86">
        <f t="shared" si="96"/>
        <v>261</v>
      </c>
      <c r="AA824" s="82">
        <v>43554</v>
      </c>
      <c r="AB824" s="86">
        <f>COUNTIFS(I.1!$AF$6:$AF$446,I.2!AA824)</f>
        <v>0</v>
      </c>
      <c r="AC824" s="86">
        <f t="shared" si="101"/>
        <v>120</v>
      </c>
      <c r="AD824" s="86"/>
      <c r="AE824" s="86">
        <f>COUNTIFS(I.1!$AG$6:$AG$446,I.2!AA824)</f>
        <v>0</v>
      </c>
      <c r="AF824" s="86">
        <f t="shared" si="102"/>
        <v>79</v>
      </c>
      <c r="AG824" s="86"/>
      <c r="AH824" s="86">
        <f>COUNTIFS(I.1!$AH$6:$AH$446,I.2!AA824)</f>
        <v>0</v>
      </c>
      <c r="AI824" s="86">
        <f t="shared" si="103"/>
        <v>25</v>
      </c>
      <c r="AJ824" s="86"/>
      <c r="AK824" s="86">
        <f t="shared" si="97"/>
        <v>95</v>
      </c>
      <c r="AL824" s="113">
        <v>0</v>
      </c>
    </row>
    <row r="825" spans="2:38" x14ac:dyDescent="0.25">
      <c r="B825" s="82">
        <v>43555</v>
      </c>
      <c r="C825" s="86">
        <f>COUNTIFS(I.1!$J$6:$J$446,I.2!B825)</f>
        <v>0</v>
      </c>
      <c r="D825" s="86">
        <f t="shared" si="98"/>
        <v>373</v>
      </c>
      <c r="F825" s="86">
        <f>COUNTIFS(I.1!$K$6:$K$446,I.2!B825)</f>
        <v>0</v>
      </c>
      <c r="G825" s="86">
        <f t="shared" si="99"/>
        <v>224</v>
      </c>
      <c r="I825" s="86">
        <f>COUNTIFS(I.1!$L$6:$L$446,I.2!B825)</f>
        <v>0</v>
      </c>
      <c r="J825" s="86">
        <f t="shared" si="100"/>
        <v>112</v>
      </c>
      <c r="L825" s="86">
        <f t="shared" si="96"/>
        <v>261</v>
      </c>
      <c r="AA825" s="82">
        <v>43555</v>
      </c>
      <c r="AB825" s="86">
        <f>COUNTIFS(I.1!$AF$6:$AF$446,I.2!AA825)</f>
        <v>0</v>
      </c>
      <c r="AC825" s="86">
        <f t="shared" si="101"/>
        <v>120</v>
      </c>
      <c r="AD825" s="86"/>
      <c r="AE825" s="86">
        <f>COUNTIFS(I.1!$AG$6:$AG$446,I.2!AA825)</f>
        <v>0</v>
      </c>
      <c r="AF825" s="86">
        <f t="shared" si="102"/>
        <v>79</v>
      </c>
      <c r="AG825" s="86"/>
      <c r="AH825" s="86">
        <f>COUNTIFS(I.1!$AH$6:$AH$446,I.2!AA825)</f>
        <v>0</v>
      </c>
      <c r="AI825" s="86">
        <f t="shared" si="103"/>
        <v>25</v>
      </c>
      <c r="AJ825" s="86"/>
      <c r="AK825" s="86">
        <f t="shared" si="97"/>
        <v>95</v>
      </c>
      <c r="AL825" s="113">
        <v>0</v>
      </c>
    </row>
    <row r="826" spans="2:38" x14ac:dyDescent="0.25">
      <c r="B826" s="82">
        <v>43556</v>
      </c>
      <c r="C826" s="86">
        <f>COUNTIFS(I.1!$J$6:$J$446,I.2!B826)</f>
        <v>0</v>
      </c>
      <c r="D826" s="86">
        <f t="shared" si="98"/>
        <v>373</v>
      </c>
      <c r="F826" s="86">
        <f>COUNTIFS(I.1!$K$6:$K$446,I.2!B826)</f>
        <v>3</v>
      </c>
      <c r="G826" s="86">
        <f t="shared" si="99"/>
        <v>227</v>
      </c>
      <c r="I826" s="86">
        <f>COUNTIFS(I.1!$L$6:$L$446,I.2!B826)</f>
        <v>0</v>
      </c>
      <c r="J826" s="86">
        <f t="shared" si="100"/>
        <v>112</v>
      </c>
      <c r="L826" s="86">
        <f t="shared" si="96"/>
        <v>261</v>
      </c>
      <c r="AA826" s="82">
        <v>43556</v>
      </c>
      <c r="AB826" s="86">
        <f>COUNTIFS(I.1!$AF$6:$AF$446,I.2!AA826)</f>
        <v>0</v>
      </c>
      <c r="AC826" s="86">
        <f t="shared" si="101"/>
        <v>120</v>
      </c>
      <c r="AD826" s="86"/>
      <c r="AE826" s="86">
        <f>COUNTIFS(I.1!$AG$6:$AG$446,I.2!AA826)</f>
        <v>1</v>
      </c>
      <c r="AF826" s="86">
        <f t="shared" si="102"/>
        <v>80</v>
      </c>
      <c r="AG826" s="86"/>
      <c r="AH826" s="86">
        <f>COUNTIFS(I.1!$AH$6:$AH$446,I.2!AA826)</f>
        <v>0</v>
      </c>
      <c r="AI826" s="86">
        <f t="shared" si="103"/>
        <v>25</v>
      </c>
      <c r="AJ826" s="86"/>
      <c r="AK826" s="86">
        <f t="shared" si="97"/>
        <v>95</v>
      </c>
      <c r="AL826" s="113">
        <v>0</v>
      </c>
    </row>
    <row r="827" spans="2:38" x14ac:dyDescent="0.25">
      <c r="B827" s="82">
        <v>43557</v>
      </c>
      <c r="C827" s="86">
        <f>COUNTIFS(I.1!$J$6:$J$446,I.2!B827)</f>
        <v>0</v>
      </c>
      <c r="D827" s="86">
        <f t="shared" si="98"/>
        <v>373</v>
      </c>
      <c r="F827" s="86">
        <f>COUNTIFS(I.1!$K$6:$K$446,I.2!B827)</f>
        <v>0</v>
      </c>
      <c r="G827" s="86">
        <f t="shared" si="99"/>
        <v>227</v>
      </c>
      <c r="I827" s="86">
        <f>COUNTIFS(I.1!$L$6:$L$446,I.2!B827)</f>
        <v>0</v>
      </c>
      <c r="J827" s="86">
        <f t="shared" si="100"/>
        <v>112</v>
      </c>
      <c r="L827" s="86">
        <f t="shared" si="96"/>
        <v>261</v>
      </c>
      <c r="AA827" s="82">
        <v>43557</v>
      </c>
      <c r="AB827" s="86">
        <f>COUNTIFS(I.1!$AF$6:$AF$446,I.2!AA827)</f>
        <v>0</v>
      </c>
      <c r="AC827" s="86">
        <f t="shared" si="101"/>
        <v>120</v>
      </c>
      <c r="AD827" s="86"/>
      <c r="AE827" s="86">
        <f>COUNTIFS(I.1!$AG$6:$AG$446,I.2!AA827)</f>
        <v>0</v>
      </c>
      <c r="AF827" s="86">
        <f t="shared" si="102"/>
        <v>80</v>
      </c>
      <c r="AG827" s="86"/>
      <c r="AH827" s="86">
        <f>COUNTIFS(I.1!$AH$6:$AH$446,I.2!AA827)</f>
        <v>0</v>
      </c>
      <c r="AI827" s="86">
        <f t="shared" si="103"/>
        <v>25</v>
      </c>
      <c r="AJ827" s="86"/>
      <c r="AK827" s="86">
        <f t="shared" si="97"/>
        <v>95</v>
      </c>
      <c r="AL827" s="113">
        <v>0</v>
      </c>
    </row>
    <row r="828" spans="2:38" x14ac:dyDescent="0.25">
      <c r="B828" s="82">
        <v>43558</v>
      </c>
      <c r="C828" s="86">
        <f>COUNTIFS(I.1!$J$6:$J$446,I.2!B828)</f>
        <v>0</v>
      </c>
      <c r="D828" s="86">
        <f t="shared" si="98"/>
        <v>373</v>
      </c>
      <c r="F828" s="86">
        <f>COUNTIFS(I.1!$K$6:$K$446,I.2!B828)</f>
        <v>2</v>
      </c>
      <c r="G828" s="86">
        <f t="shared" si="99"/>
        <v>229</v>
      </c>
      <c r="I828" s="86">
        <f>COUNTIFS(I.1!$L$6:$L$446,I.2!B828)</f>
        <v>0</v>
      </c>
      <c r="J828" s="86">
        <f t="shared" si="100"/>
        <v>112</v>
      </c>
      <c r="L828" s="86">
        <f t="shared" si="96"/>
        <v>261</v>
      </c>
      <c r="AA828" s="82">
        <v>43558</v>
      </c>
      <c r="AB828" s="86">
        <f>COUNTIFS(I.1!$AF$6:$AF$446,I.2!AA828)</f>
        <v>0</v>
      </c>
      <c r="AC828" s="86">
        <f t="shared" si="101"/>
        <v>120</v>
      </c>
      <c r="AD828" s="86"/>
      <c r="AE828" s="86">
        <f>COUNTIFS(I.1!$AG$6:$AG$446,I.2!AA828)</f>
        <v>0</v>
      </c>
      <c r="AF828" s="86">
        <f t="shared" si="102"/>
        <v>80</v>
      </c>
      <c r="AG828" s="86"/>
      <c r="AH828" s="86">
        <f>COUNTIFS(I.1!$AH$6:$AH$446,I.2!AA828)</f>
        <v>0</v>
      </c>
      <c r="AI828" s="86">
        <f t="shared" si="103"/>
        <v>25</v>
      </c>
      <c r="AJ828" s="86"/>
      <c r="AK828" s="86">
        <f t="shared" si="97"/>
        <v>95</v>
      </c>
      <c r="AL828" s="113">
        <v>0</v>
      </c>
    </row>
    <row r="829" spans="2:38" x14ac:dyDescent="0.25">
      <c r="B829" s="82">
        <v>43559</v>
      </c>
      <c r="C829" s="86">
        <f>COUNTIFS(I.1!$J$6:$J$446,I.2!B829)</f>
        <v>0</v>
      </c>
      <c r="D829" s="86">
        <f t="shared" si="98"/>
        <v>373</v>
      </c>
      <c r="F829" s="86">
        <f>COUNTIFS(I.1!$K$6:$K$446,I.2!B829)</f>
        <v>7</v>
      </c>
      <c r="G829" s="86">
        <f t="shared" si="99"/>
        <v>236</v>
      </c>
      <c r="I829" s="86">
        <f>COUNTIFS(I.1!$L$6:$L$446,I.2!B829)</f>
        <v>0</v>
      </c>
      <c r="J829" s="86">
        <f t="shared" si="100"/>
        <v>112</v>
      </c>
      <c r="L829" s="86">
        <f t="shared" si="96"/>
        <v>261</v>
      </c>
      <c r="AA829" s="82">
        <v>43559</v>
      </c>
      <c r="AB829" s="86">
        <f>COUNTIFS(I.1!$AF$6:$AF$446,I.2!AA829)</f>
        <v>0</v>
      </c>
      <c r="AC829" s="86">
        <f t="shared" si="101"/>
        <v>120</v>
      </c>
      <c r="AD829" s="86"/>
      <c r="AE829" s="86">
        <f>COUNTIFS(I.1!$AG$6:$AG$446,I.2!AA829)</f>
        <v>1</v>
      </c>
      <c r="AF829" s="86">
        <f t="shared" si="102"/>
        <v>81</v>
      </c>
      <c r="AG829" s="86"/>
      <c r="AH829" s="86">
        <f>COUNTIFS(I.1!$AH$6:$AH$446,I.2!AA829)</f>
        <v>0</v>
      </c>
      <c r="AI829" s="86">
        <f t="shared" si="103"/>
        <v>25</v>
      </c>
      <c r="AJ829" s="86"/>
      <c r="AK829" s="86">
        <f t="shared" si="97"/>
        <v>95</v>
      </c>
      <c r="AL829" s="113">
        <v>0</v>
      </c>
    </row>
    <row r="830" spans="2:38" x14ac:dyDescent="0.25">
      <c r="B830" s="82">
        <v>43560</v>
      </c>
      <c r="C830" s="86">
        <f>COUNTIFS(I.1!$J$6:$J$446,I.2!B830)</f>
        <v>0</v>
      </c>
      <c r="D830" s="86">
        <f t="shared" si="98"/>
        <v>373</v>
      </c>
      <c r="F830" s="86">
        <f>COUNTIFS(I.1!$K$6:$K$446,I.2!B830)</f>
        <v>3</v>
      </c>
      <c r="G830" s="86">
        <f t="shared" si="99"/>
        <v>239</v>
      </c>
      <c r="I830" s="86">
        <f>COUNTIFS(I.1!$L$6:$L$446,I.2!B830)</f>
        <v>0</v>
      </c>
      <c r="J830" s="86">
        <f t="shared" si="100"/>
        <v>112</v>
      </c>
      <c r="L830" s="86">
        <f t="shared" si="96"/>
        <v>261</v>
      </c>
      <c r="AA830" s="82">
        <v>43560</v>
      </c>
      <c r="AB830" s="86">
        <f>COUNTIFS(I.1!$AF$6:$AF$446,I.2!AA830)</f>
        <v>0</v>
      </c>
      <c r="AC830" s="86">
        <f t="shared" si="101"/>
        <v>120</v>
      </c>
      <c r="AD830" s="86"/>
      <c r="AE830" s="86">
        <f>COUNTIFS(I.1!$AG$6:$AG$446,I.2!AA830)</f>
        <v>0</v>
      </c>
      <c r="AF830" s="86">
        <f t="shared" si="102"/>
        <v>81</v>
      </c>
      <c r="AG830" s="86"/>
      <c r="AH830" s="86">
        <f>COUNTIFS(I.1!$AH$6:$AH$446,I.2!AA830)</f>
        <v>0</v>
      </c>
      <c r="AI830" s="86">
        <f t="shared" si="103"/>
        <v>25</v>
      </c>
      <c r="AJ830" s="86"/>
      <c r="AK830" s="86">
        <f t="shared" si="97"/>
        <v>95</v>
      </c>
      <c r="AL830" s="113">
        <v>0</v>
      </c>
    </row>
    <row r="831" spans="2:38" x14ac:dyDescent="0.25">
      <c r="B831" s="82">
        <v>43561</v>
      </c>
      <c r="C831" s="86">
        <f>COUNTIFS(I.1!$J$6:$J$446,I.2!B831)</f>
        <v>0</v>
      </c>
      <c r="D831" s="86">
        <f t="shared" si="98"/>
        <v>373</v>
      </c>
      <c r="F831" s="86">
        <f>COUNTIFS(I.1!$K$6:$K$446,I.2!B831)</f>
        <v>0</v>
      </c>
      <c r="G831" s="86">
        <f t="shared" si="99"/>
        <v>239</v>
      </c>
      <c r="I831" s="86">
        <f>COUNTIFS(I.1!$L$6:$L$446,I.2!B831)</f>
        <v>0</v>
      </c>
      <c r="J831" s="86">
        <f t="shared" si="100"/>
        <v>112</v>
      </c>
      <c r="L831" s="86">
        <f t="shared" si="96"/>
        <v>261</v>
      </c>
      <c r="AA831" s="82">
        <v>43561</v>
      </c>
      <c r="AB831" s="86">
        <f>COUNTIFS(I.1!$AF$6:$AF$446,I.2!AA831)</f>
        <v>0</v>
      </c>
      <c r="AC831" s="86">
        <f t="shared" si="101"/>
        <v>120</v>
      </c>
      <c r="AD831" s="86"/>
      <c r="AE831" s="86">
        <f>COUNTIFS(I.1!$AG$6:$AG$446,I.2!AA831)</f>
        <v>0</v>
      </c>
      <c r="AF831" s="86">
        <f t="shared" si="102"/>
        <v>81</v>
      </c>
      <c r="AG831" s="86"/>
      <c r="AH831" s="86">
        <f>COUNTIFS(I.1!$AH$6:$AH$446,I.2!AA831)</f>
        <v>0</v>
      </c>
      <c r="AI831" s="86">
        <f t="shared" si="103"/>
        <v>25</v>
      </c>
      <c r="AJ831" s="86"/>
      <c r="AK831" s="86">
        <f t="shared" si="97"/>
        <v>95</v>
      </c>
      <c r="AL831" s="113">
        <v>0</v>
      </c>
    </row>
    <row r="832" spans="2:38" x14ac:dyDescent="0.25">
      <c r="B832" s="82">
        <v>43562</v>
      </c>
      <c r="C832" s="86">
        <f>COUNTIFS(I.1!$J$6:$J$446,I.2!B832)</f>
        <v>0</v>
      </c>
      <c r="D832" s="86">
        <f t="shared" si="98"/>
        <v>373</v>
      </c>
      <c r="F832" s="86">
        <f>COUNTIFS(I.1!$K$6:$K$446,I.2!B832)</f>
        <v>0</v>
      </c>
      <c r="G832" s="86">
        <f t="shared" si="99"/>
        <v>239</v>
      </c>
      <c r="I832" s="86">
        <f>COUNTIFS(I.1!$L$6:$L$446,I.2!B832)</f>
        <v>0</v>
      </c>
      <c r="J832" s="86">
        <f t="shared" si="100"/>
        <v>112</v>
      </c>
      <c r="L832" s="86">
        <f t="shared" si="96"/>
        <v>261</v>
      </c>
      <c r="AA832" s="82">
        <v>43562</v>
      </c>
      <c r="AB832" s="86">
        <f>COUNTIFS(I.1!$AF$6:$AF$446,I.2!AA832)</f>
        <v>0</v>
      </c>
      <c r="AC832" s="86">
        <f t="shared" si="101"/>
        <v>120</v>
      </c>
      <c r="AD832" s="86"/>
      <c r="AE832" s="86">
        <f>COUNTIFS(I.1!$AG$6:$AG$446,I.2!AA832)</f>
        <v>0</v>
      </c>
      <c r="AF832" s="86">
        <f t="shared" si="102"/>
        <v>81</v>
      </c>
      <c r="AG832" s="86"/>
      <c r="AH832" s="86">
        <f>COUNTIFS(I.1!$AH$6:$AH$446,I.2!AA832)</f>
        <v>0</v>
      </c>
      <c r="AI832" s="86">
        <f t="shared" si="103"/>
        <v>25</v>
      </c>
      <c r="AJ832" s="86"/>
      <c r="AK832" s="86">
        <f t="shared" si="97"/>
        <v>95</v>
      </c>
      <c r="AL832" s="113">
        <v>0</v>
      </c>
    </row>
    <row r="833" spans="2:38" x14ac:dyDescent="0.25">
      <c r="B833" s="82">
        <v>43563</v>
      </c>
      <c r="C833" s="86">
        <f>COUNTIFS(I.1!$J$6:$J$446,I.2!B833)</f>
        <v>0</v>
      </c>
      <c r="D833" s="86">
        <f t="shared" si="98"/>
        <v>373</v>
      </c>
      <c r="F833" s="86">
        <f>COUNTIFS(I.1!$K$6:$K$446,I.2!B833)</f>
        <v>12</v>
      </c>
      <c r="G833" s="86">
        <f t="shared" si="99"/>
        <v>251</v>
      </c>
      <c r="I833" s="86">
        <f>COUNTIFS(I.1!$L$6:$L$446,I.2!B833)</f>
        <v>0</v>
      </c>
      <c r="J833" s="86">
        <f t="shared" si="100"/>
        <v>112</v>
      </c>
      <c r="L833" s="86">
        <f t="shared" si="96"/>
        <v>261</v>
      </c>
      <c r="AA833" s="82">
        <v>43563</v>
      </c>
      <c r="AB833" s="86">
        <f>COUNTIFS(I.1!$AF$6:$AF$446,I.2!AA833)</f>
        <v>0</v>
      </c>
      <c r="AC833" s="86">
        <f t="shared" si="101"/>
        <v>120</v>
      </c>
      <c r="AD833" s="86"/>
      <c r="AE833" s="86">
        <f>COUNTIFS(I.1!$AG$6:$AG$446,I.2!AA833)</f>
        <v>0</v>
      </c>
      <c r="AF833" s="86">
        <f t="shared" si="102"/>
        <v>81</v>
      </c>
      <c r="AG833" s="86"/>
      <c r="AH833" s="86">
        <f>COUNTIFS(I.1!$AH$6:$AH$446,I.2!AA833)</f>
        <v>0</v>
      </c>
      <c r="AI833" s="86">
        <f t="shared" si="103"/>
        <v>25</v>
      </c>
      <c r="AJ833" s="86"/>
      <c r="AK833" s="86">
        <f t="shared" si="97"/>
        <v>95</v>
      </c>
      <c r="AL833" s="113">
        <v>0</v>
      </c>
    </row>
    <row r="834" spans="2:38" x14ac:dyDescent="0.25">
      <c r="B834" s="82">
        <v>43564</v>
      </c>
      <c r="C834" s="86">
        <f>COUNTIFS(I.1!$J$6:$J$446,I.2!B834)</f>
        <v>0</v>
      </c>
      <c r="D834" s="86">
        <f t="shared" si="98"/>
        <v>373</v>
      </c>
      <c r="F834" s="86">
        <f>COUNTIFS(I.1!$K$6:$K$446,I.2!B834)</f>
        <v>13</v>
      </c>
      <c r="G834" s="86">
        <f t="shared" si="99"/>
        <v>264</v>
      </c>
      <c r="I834" s="86">
        <f>COUNTIFS(I.1!$L$6:$L$446,I.2!B834)</f>
        <v>0</v>
      </c>
      <c r="J834" s="86">
        <f t="shared" si="100"/>
        <v>112</v>
      </c>
      <c r="L834" s="86">
        <f t="shared" si="96"/>
        <v>261</v>
      </c>
      <c r="AA834" s="82">
        <v>43564</v>
      </c>
      <c r="AB834" s="86">
        <f>COUNTIFS(I.1!$AF$6:$AF$446,I.2!AA834)</f>
        <v>0</v>
      </c>
      <c r="AC834" s="86">
        <f t="shared" si="101"/>
        <v>120</v>
      </c>
      <c r="AD834" s="86"/>
      <c r="AE834" s="86">
        <f>COUNTIFS(I.1!$AG$6:$AG$446,I.2!AA834)</f>
        <v>1</v>
      </c>
      <c r="AF834" s="86">
        <f t="shared" si="102"/>
        <v>82</v>
      </c>
      <c r="AG834" s="86"/>
      <c r="AH834" s="86">
        <f>COUNTIFS(I.1!$AH$6:$AH$446,I.2!AA834)</f>
        <v>0</v>
      </c>
      <c r="AI834" s="86">
        <f t="shared" si="103"/>
        <v>25</v>
      </c>
      <c r="AJ834" s="86"/>
      <c r="AK834" s="86">
        <f t="shared" si="97"/>
        <v>95</v>
      </c>
      <c r="AL834" s="113">
        <v>0</v>
      </c>
    </row>
    <row r="835" spans="2:38" x14ac:dyDescent="0.25">
      <c r="B835" s="82">
        <v>43565</v>
      </c>
      <c r="C835" s="86">
        <f>COUNTIFS(I.1!$J$6:$J$446,I.2!B835)</f>
        <v>0</v>
      </c>
      <c r="D835" s="86">
        <f t="shared" si="98"/>
        <v>373</v>
      </c>
      <c r="F835" s="86">
        <f>COUNTIFS(I.1!$K$6:$K$446,I.2!B835)</f>
        <v>29</v>
      </c>
      <c r="G835" s="86">
        <f t="shared" si="99"/>
        <v>293</v>
      </c>
      <c r="I835" s="86">
        <f>COUNTIFS(I.1!$L$6:$L$446,I.2!B835)</f>
        <v>0</v>
      </c>
      <c r="J835" s="86">
        <f t="shared" si="100"/>
        <v>112</v>
      </c>
      <c r="L835" s="86">
        <f t="shared" si="96"/>
        <v>261</v>
      </c>
      <c r="AA835" s="82">
        <v>43565</v>
      </c>
      <c r="AB835" s="86">
        <f>COUNTIFS(I.1!$AF$6:$AF$446,I.2!AA835)</f>
        <v>0</v>
      </c>
      <c r="AC835" s="86">
        <f t="shared" si="101"/>
        <v>120</v>
      </c>
      <c r="AD835" s="86"/>
      <c r="AE835" s="86">
        <f>COUNTIFS(I.1!$AG$6:$AG$446,I.2!AA835)</f>
        <v>0</v>
      </c>
      <c r="AF835" s="86">
        <f t="shared" si="102"/>
        <v>82</v>
      </c>
      <c r="AG835" s="86"/>
      <c r="AH835" s="86">
        <f>COUNTIFS(I.1!$AH$6:$AH$446,I.2!AA835)</f>
        <v>0</v>
      </c>
      <c r="AI835" s="86">
        <f t="shared" si="103"/>
        <v>25</v>
      </c>
      <c r="AJ835" s="86"/>
      <c r="AK835" s="86">
        <f t="shared" si="97"/>
        <v>95</v>
      </c>
      <c r="AL835" s="113">
        <v>0</v>
      </c>
    </row>
    <row r="836" spans="2:38" x14ac:dyDescent="0.25">
      <c r="B836" s="82">
        <v>43566</v>
      </c>
      <c r="C836" s="86">
        <f>COUNTIFS(I.1!$J$6:$J$446,I.2!B836)</f>
        <v>0</v>
      </c>
      <c r="D836" s="86">
        <f t="shared" si="98"/>
        <v>373</v>
      </c>
      <c r="F836" s="86">
        <f>COUNTIFS(I.1!$K$6:$K$446,I.2!B836)</f>
        <v>1</v>
      </c>
      <c r="G836" s="86">
        <f t="shared" si="99"/>
        <v>294</v>
      </c>
      <c r="I836" s="86">
        <f>COUNTIFS(I.1!$L$6:$L$446,I.2!B836)</f>
        <v>0</v>
      </c>
      <c r="J836" s="86">
        <f t="shared" si="100"/>
        <v>112</v>
      </c>
      <c r="L836" s="86">
        <f t="shared" si="96"/>
        <v>261</v>
      </c>
      <c r="AA836" s="82">
        <v>43566</v>
      </c>
      <c r="AB836" s="86">
        <f>COUNTIFS(I.1!$AF$6:$AF$446,I.2!AA836)</f>
        <v>0</v>
      </c>
      <c r="AC836" s="86">
        <f t="shared" si="101"/>
        <v>120</v>
      </c>
      <c r="AD836" s="86"/>
      <c r="AE836" s="86">
        <f>COUNTIFS(I.1!$AG$6:$AG$446,I.2!AA836)</f>
        <v>0</v>
      </c>
      <c r="AF836" s="86">
        <f t="shared" si="102"/>
        <v>82</v>
      </c>
      <c r="AG836" s="86"/>
      <c r="AH836" s="86">
        <f>COUNTIFS(I.1!$AH$6:$AH$446,I.2!AA836)</f>
        <v>0</v>
      </c>
      <c r="AI836" s="86">
        <f t="shared" si="103"/>
        <v>25</v>
      </c>
      <c r="AJ836" s="86"/>
      <c r="AK836" s="86">
        <f t="shared" si="97"/>
        <v>95</v>
      </c>
      <c r="AL836" s="113">
        <v>0</v>
      </c>
    </row>
    <row r="837" spans="2:38" x14ac:dyDescent="0.25">
      <c r="B837" s="82">
        <v>43567</v>
      </c>
      <c r="C837" s="86">
        <f>COUNTIFS(I.1!$J$6:$J$446,I.2!B837)</f>
        <v>0</v>
      </c>
      <c r="D837" s="86">
        <f t="shared" si="98"/>
        <v>373</v>
      </c>
      <c r="F837" s="86">
        <f>COUNTIFS(I.1!$K$6:$K$446,I.2!B837)</f>
        <v>2</v>
      </c>
      <c r="G837" s="86">
        <f t="shared" si="99"/>
        <v>296</v>
      </c>
      <c r="I837" s="86">
        <f>COUNTIFS(I.1!$L$6:$L$446,I.2!B837)</f>
        <v>0</v>
      </c>
      <c r="J837" s="86">
        <f t="shared" si="100"/>
        <v>112</v>
      </c>
      <c r="L837" s="86">
        <f t="shared" si="96"/>
        <v>261</v>
      </c>
      <c r="AA837" s="82">
        <v>43567</v>
      </c>
      <c r="AB837" s="86">
        <f>COUNTIFS(I.1!$AF$6:$AF$446,I.2!AA837)</f>
        <v>0</v>
      </c>
      <c r="AC837" s="86">
        <f t="shared" si="101"/>
        <v>120</v>
      </c>
      <c r="AD837" s="86"/>
      <c r="AE837" s="86">
        <f>COUNTIFS(I.1!$AG$6:$AG$446,I.2!AA837)</f>
        <v>1</v>
      </c>
      <c r="AF837" s="86">
        <f t="shared" si="102"/>
        <v>83</v>
      </c>
      <c r="AG837" s="86"/>
      <c r="AH837" s="86">
        <f>COUNTIFS(I.1!$AH$6:$AH$446,I.2!AA837)</f>
        <v>0</v>
      </c>
      <c r="AI837" s="86">
        <f t="shared" si="103"/>
        <v>25</v>
      </c>
      <c r="AJ837" s="86"/>
      <c r="AK837" s="86">
        <f t="shared" si="97"/>
        <v>95</v>
      </c>
      <c r="AL837" s="113">
        <v>0</v>
      </c>
    </row>
    <row r="838" spans="2:38" x14ac:dyDescent="0.25">
      <c r="B838" s="82">
        <v>43568</v>
      </c>
      <c r="C838" s="86">
        <f>COUNTIFS(I.1!$J$6:$J$446,I.2!B838)</f>
        <v>0</v>
      </c>
      <c r="D838" s="86">
        <f t="shared" si="98"/>
        <v>373</v>
      </c>
      <c r="F838" s="86">
        <f>COUNTIFS(I.1!$K$6:$K$446,I.2!B838)</f>
        <v>1</v>
      </c>
      <c r="G838" s="86">
        <f t="shared" si="99"/>
        <v>297</v>
      </c>
      <c r="I838" s="86">
        <f>COUNTIFS(I.1!$L$6:$L$446,I.2!B838)</f>
        <v>0</v>
      </c>
      <c r="J838" s="86">
        <f t="shared" si="100"/>
        <v>112</v>
      </c>
      <c r="L838" s="86">
        <f t="shared" si="96"/>
        <v>261</v>
      </c>
      <c r="AA838" s="82">
        <v>43568</v>
      </c>
      <c r="AB838" s="86">
        <f>COUNTIFS(I.1!$AF$6:$AF$446,I.2!AA838)</f>
        <v>0</v>
      </c>
      <c r="AC838" s="86">
        <f t="shared" si="101"/>
        <v>120</v>
      </c>
      <c r="AD838" s="86"/>
      <c r="AE838" s="86">
        <f>COUNTIFS(I.1!$AG$6:$AG$446,I.2!AA838)</f>
        <v>1</v>
      </c>
      <c r="AF838" s="86">
        <f t="shared" si="102"/>
        <v>84</v>
      </c>
      <c r="AG838" s="86"/>
      <c r="AH838" s="86">
        <f>COUNTIFS(I.1!$AH$6:$AH$446,I.2!AA838)</f>
        <v>0</v>
      </c>
      <c r="AI838" s="86">
        <f t="shared" si="103"/>
        <v>25</v>
      </c>
      <c r="AJ838" s="86"/>
      <c r="AK838" s="86">
        <f t="shared" si="97"/>
        <v>95</v>
      </c>
      <c r="AL838" s="113">
        <v>0</v>
      </c>
    </row>
    <row r="839" spans="2:38" x14ac:dyDescent="0.25">
      <c r="B839" s="82">
        <v>43569</v>
      </c>
      <c r="C839" s="86">
        <f>COUNTIFS(I.1!$J$6:$J$446,I.2!B839)</f>
        <v>0</v>
      </c>
      <c r="D839" s="86">
        <f t="shared" si="98"/>
        <v>373</v>
      </c>
      <c r="F839" s="86">
        <f>COUNTIFS(I.1!$K$6:$K$446,I.2!B839)</f>
        <v>0</v>
      </c>
      <c r="G839" s="86">
        <f t="shared" si="99"/>
        <v>297</v>
      </c>
      <c r="I839" s="86">
        <f>COUNTIFS(I.1!$L$6:$L$446,I.2!B839)</f>
        <v>0</v>
      </c>
      <c r="J839" s="86">
        <f t="shared" si="100"/>
        <v>112</v>
      </c>
      <c r="L839" s="86">
        <f t="shared" ref="L839:L902" si="104">D839-J839</f>
        <v>261</v>
      </c>
      <c r="AA839" s="82">
        <v>43569</v>
      </c>
      <c r="AB839" s="86">
        <f>COUNTIFS(I.1!$AF$6:$AF$446,I.2!AA839)</f>
        <v>0</v>
      </c>
      <c r="AC839" s="86">
        <f t="shared" si="101"/>
        <v>120</v>
      </c>
      <c r="AD839" s="86"/>
      <c r="AE839" s="86">
        <f>COUNTIFS(I.1!$AG$6:$AG$446,I.2!AA839)</f>
        <v>0</v>
      </c>
      <c r="AF839" s="86">
        <f t="shared" si="102"/>
        <v>84</v>
      </c>
      <c r="AG839" s="86"/>
      <c r="AH839" s="86">
        <f>COUNTIFS(I.1!$AH$6:$AH$446,I.2!AA839)</f>
        <v>0</v>
      </c>
      <c r="AI839" s="86">
        <f t="shared" si="103"/>
        <v>25</v>
      </c>
      <c r="AJ839" s="86"/>
      <c r="AK839" s="86">
        <f t="shared" ref="AK839:AK902" si="105">AC839-AI839</f>
        <v>95</v>
      </c>
      <c r="AL839" s="113">
        <v>0</v>
      </c>
    </row>
    <row r="840" spans="2:38" x14ac:dyDescent="0.25">
      <c r="B840" s="82">
        <v>43570</v>
      </c>
      <c r="C840" s="86">
        <f>COUNTIFS(I.1!$J$6:$J$446,I.2!B840)</f>
        <v>0</v>
      </c>
      <c r="D840" s="86">
        <f t="shared" ref="D840:D903" si="106">C840+D839</f>
        <v>373</v>
      </c>
      <c r="F840" s="86">
        <f>COUNTIFS(I.1!$K$6:$K$446,I.2!B840)</f>
        <v>2</v>
      </c>
      <c r="G840" s="86">
        <f t="shared" ref="G840:G903" si="107">F840+G839</f>
        <v>299</v>
      </c>
      <c r="I840" s="86">
        <f>COUNTIFS(I.1!$L$6:$L$446,I.2!B840)</f>
        <v>0</v>
      </c>
      <c r="J840" s="86">
        <f t="shared" ref="J840:J903" si="108">I840+J839</f>
        <v>112</v>
      </c>
      <c r="L840" s="86">
        <f t="shared" si="104"/>
        <v>261</v>
      </c>
      <c r="AA840" s="82">
        <v>43570</v>
      </c>
      <c r="AB840" s="86">
        <f>COUNTIFS(I.1!$AF$6:$AF$446,I.2!AA840)</f>
        <v>0</v>
      </c>
      <c r="AC840" s="86">
        <f t="shared" ref="AC840:AC903" si="109">AB840+AC839</f>
        <v>120</v>
      </c>
      <c r="AD840" s="86"/>
      <c r="AE840" s="86">
        <f>COUNTIFS(I.1!$AG$6:$AG$446,I.2!AA840)</f>
        <v>1</v>
      </c>
      <c r="AF840" s="86">
        <f t="shared" ref="AF840:AF903" si="110">AE840+AF839</f>
        <v>85</v>
      </c>
      <c r="AG840" s="86"/>
      <c r="AH840" s="86">
        <f>COUNTIFS(I.1!$AH$6:$AH$446,I.2!AA840)</f>
        <v>0</v>
      </c>
      <c r="AI840" s="86">
        <f t="shared" ref="AI840:AI903" si="111">AH840+AI839</f>
        <v>25</v>
      </c>
      <c r="AJ840" s="86"/>
      <c r="AK840" s="86">
        <f t="shared" si="105"/>
        <v>95</v>
      </c>
      <c r="AL840" s="113">
        <v>0</v>
      </c>
    </row>
    <row r="841" spans="2:38" x14ac:dyDescent="0.25">
      <c r="B841" s="82">
        <v>43571</v>
      </c>
      <c r="C841" s="86">
        <f>COUNTIFS(I.1!$J$6:$J$446,I.2!B841)</f>
        <v>0</v>
      </c>
      <c r="D841" s="86">
        <f t="shared" si="106"/>
        <v>373</v>
      </c>
      <c r="F841" s="86">
        <f>COUNTIFS(I.1!$K$6:$K$446,I.2!B841)</f>
        <v>0</v>
      </c>
      <c r="G841" s="86">
        <f t="shared" si="107"/>
        <v>299</v>
      </c>
      <c r="I841" s="86">
        <f>COUNTIFS(I.1!$L$6:$L$446,I.2!B841)</f>
        <v>0</v>
      </c>
      <c r="J841" s="86">
        <f t="shared" si="108"/>
        <v>112</v>
      </c>
      <c r="L841" s="86">
        <f t="shared" si="104"/>
        <v>261</v>
      </c>
      <c r="AA841" s="82">
        <v>43571</v>
      </c>
      <c r="AB841" s="86">
        <f>COUNTIFS(I.1!$AF$6:$AF$446,I.2!AA841)</f>
        <v>0</v>
      </c>
      <c r="AC841" s="86">
        <f t="shared" si="109"/>
        <v>120</v>
      </c>
      <c r="AD841" s="86"/>
      <c r="AE841" s="86">
        <f>COUNTIFS(I.1!$AG$6:$AG$446,I.2!AA841)</f>
        <v>0</v>
      </c>
      <c r="AF841" s="86">
        <f t="shared" si="110"/>
        <v>85</v>
      </c>
      <c r="AG841" s="86"/>
      <c r="AH841" s="86">
        <f>COUNTIFS(I.1!$AH$6:$AH$446,I.2!AA841)</f>
        <v>0</v>
      </c>
      <c r="AI841" s="86">
        <f t="shared" si="111"/>
        <v>25</v>
      </c>
      <c r="AJ841" s="86"/>
      <c r="AK841" s="86">
        <f t="shared" si="105"/>
        <v>95</v>
      </c>
      <c r="AL841" s="113">
        <v>0</v>
      </c>
    </row>
    <row r="842" spans="2:38" x14ac:dyDescent="0.25">
      <c r="B842" s="82">
        <v>43572</v>
      </c>
      <c r="C842" s="86">
        <f>COUNTIFS(I.1!$J$6:$J$446,I.2!B842)</f>
        <v>0</v>
      </c>
      <c r="D842" s="86">
        <f t="shared" si="106"/>
        <v>373</v>
      </c>
      <c r="F842" s="86">
        <f>COUNTIFS(I.1!$K$6:$K$446,I.2!B842)</f>
        <v>2</v>
      </c>
      <c r="G842" s="86">
        <f t="shared" si="107"/>
        <v>301</v>
      </c>
      <c r="I842" s="86">
        <f>COUNTIFS(I.1!$L$6:$L$446,I.2!B842)</f>
        <v>0</v>
      </c>
      <c r="J842" s="86">
        <f t="shared" si="108"/>
        <v>112</v>
      </c>
      <c r="L842" s="86">
        <f t="shared" si="104"/>
        <v>261</v>
      </c>
      <c r="AA842" s="82">
        <v>43572</v>
      </c>
      <c r="AB842" s="86">
        <f>COUNTIFS(I.1!$AF$6:$AF$446,I.2!AA842)</f>
        <v>0</v>
      </c>
      <c r="AC842" s="86">
        <f t="shared" si="109"/>
        <v>120</v>
      </c>
      <c r="AD842" s="86"/>
      <c r="AE842" s="86">
        <f>COUNTIFS(I.1!$AG$6:$AG$446,I.2!AA842)</f>
        <v>0</v>
      </c>
      <c r="AF842" s="86">
        <f t="shared" si="110"/>
        <v>85</v>
      </c>
      <c r="AG842" s="86"/>
      <c r="AH842" s="86">
        <f>COUNTIFS(I.1!$AH$6:$AH$446,I.2!AA842)</f>
        <v>0</v>
      </c>
      <c r="AI842" s="86">
        <f t="shared" si="111"/>
        <v>25</v>
      </c>
      <c r="AJ842" s="86"/>
      <c r="AK842" s="86">
        <f t="shared" si="105"/>
        <v>95</v>
      </c>
      <c r="AL842" s="113">
        <v>0</v>
      </c>
    </row>
    <row r="843" spans="2:38" x14ac:dyDescent="0.25">
      <c r="B843" s="82">
        <v>43573</v>
      </c>
      <c r="C843" s="86">
        <f>COUNTIFS(I.1!$J$6:$J$446,I.2!B843)</f>
        <v>0</v>
      </c>
      <c r="D843" s="86">
        <f t="shared" si="106"/>
        <v>373</v>
      </c>
      <c r="F843" s="86">
        <f>COUNTIFS(I.1!$K$6:$K$446,I.2!B843)</f>
        <v>0</v>
      </c>
      <c r="G843" s="86">
        <f t="shared" si="107"/>
        <v>301</v>
      </c>
      <c r="I843" s="86">
        <f>COUNTIFS(I.1!$L$6:$L$446,I.2!B843)</f>
        <v>0</v>
      </c>
      <c r="J843" s="86">
        <f t="shared" si="108"/>
        <v>112</v>
      </c>
      <c r="L843" s="86">
        <f t="shared" si="104"/>
        <v>261</v>
      </c>
      <c r="AA843" s="82">
        <v>43573</v>
      </c>
      <c r="AB843" s="86">
        <f>COUNTIFS(I.1!$AF$6:$AF$446,I.2!AA843)</f>
        <v>0</v>
      </c>
      <c r="AC843" s="86">
        <f t="shared" si="109"/>
        <v>120</v>
      </c>
      <c r="AD843" s="86"/>
      <c r="AE843" s="86">
        <f>COUNTIFS(I.1!$AG$6:$AG$446,I.2!AA843)</f>
        <v>0</v>
      </c>
      <c r="AF843" s="86">
        <f t="shared" si="110"/>
        <v>85</v>
      </c>
      <c r="AG843" s="86"/>
      <c r="AH843" s="86">
        <f>COUNTIFS(I.1!$AH$6:$AH$446,I.2!AA843)</f>
        <v>0</v>
      </c>
      <c r="AI843" s="86">
        <f t="shared" si="111"/>
        <v>25</v>
      </c>
      <c r="AJ843" s="86"/>
      <c r="AK843" s="86">
        <f t="shared" si="105"/>
        <v>95</v>
      </c>
      <c r="AL843" s="113">
        <v>0</v>
      </c>
    </row>
    <row r="844" spans="2:38" x14ac:dyDescent="0.25">
      <c r="B844" s="82">
        <v>43574</v>
      </c>
      <c r="C844" s="86">
        <f>COUNTIFS(I.1!$J$6:$J$446,I.2!B844)</f>
        <v>0</v>
      </c>
      <c r="D844" s="86">
        <f t="shared" si="106"/>
        <v>373</v>
      </c>
      <c r="F844" s="86">
        <f>COUNTIFS(I.1!$K$6:$K$446,I.2!B844)</f>
        <v>0</v>
      </c>
      <c r="G844" s="86">
        <f t="shared" si="107"/>
        <v>301</v>
      </c>
      <c r="I844" s="86">
        <f>COUNTIFS(I.1!$L$6:$L$446,I.2!B844)</f>
        <v>0</v>
      </c>
      <c r="J844" s="86">
        <f t="shared" si="108"/>
        <v>112</v>
      </c>
      <c r="L844" s="86">
        <f t="shared" si="104"/>
        <v>261</v>
      </c>
      <c r="AA844" s="82">
        <v>43574</v>
      </c>
      <c r="AB844" s="86">
        <f>COUNTIFS(I.1!$AF$6:$AF$446,I.2!AA844)</f>
        <v>0</v>
      </c>
      <c r="AC844" s="86">
        <f t="shared" si="109"/>
        <v>120</v>
      </c>
      <c r="AD844" s="86"/>
      <c r="AE844" s="86">
        <f>COUNTIFS(I.1!$AG$6:$AG$446,I.2!AA844)</f>
        <v>0</v>
      </c>
      <c r="AF844" s="86">
        <f t="shared" si="110"/>
        <v>85</v>
      </c>
      <c r="AG844" s="86"/>
      <c r="AH844" s="86">
        <f>COUNTIFS(I.1!$AH$6:$AH$446,I.2!AA844)</f>
        <v>0</v>
      </c>
      <c r="AI844" s="86">
        <f t="shared" si="111"/>
        <v>25</v>
      </c>
      <c r="AJ844" s="86"/>
      <c r="AK844" s="86">
        <f t="shared" si="105"/>
        <v>95</v>
      </c>
      <c r="AL844" s="113">
        <v>0</v>
      </c>
    </row>
    <row r="845" spans="2:38" x14ac:dyDescent="0.25">
      <c r="B845" s="82">
        <v>43575</v>
      </c>
      <c r="C845" s="86">
        <f>COUNTIFS(I.1!$J$6:$J$446,I.2!B845)</f>
        <v>0</v>
      </c>
      <c r="D845" s="86">
        <f t="shared" si="106"/>
        <v>373</v>
      </c>
      <c r="F845" s="86">
        <f>COUNTIFS(I.1!$K$6:$K$446,I.2!B845)</f>
        <v>1</v>
      </c>
      <c r="G845" s="86">
        <f t="shared" si="107"/>
        <v>302</v>
      </c>
      <c r="I845" s="86">
        <f>COUNTIFS(I.1!$L$6:$L$446,I.2!B845)</f>
        <v>0</v>
      </c>
      <c r="J845" s="86">
        <f t="shared" si="108"/>
        <v>112</v>
      </c>
      <c r="L845" s="86">
        <f t="shared" si="104"/>
        <v>261</v>
      </c>
      <c r="AA845" s="82">
        <v>43575</v>
      </c>
      <c r="AB845" s="86">
        <f>COUNTIFS(I.1!$AF$6:$AF$446,I.2!AA845)</f>
        <v>0</v>
      </c>
      <c r="AC845" s="86">
        <f t="shared" si="109"/>
        <v>120</v>
      </c>
      <c r="AD845" s="86"/>
      <c r="AE845" s="86">
        <f>COUNTIFS(I.1!$AG$6:$AG$446,I.2!AA845)</f>
        <v>0</v>
      </c>
      <c r="AF845" s="86">
        <f t="shared" si="110"/>
        <v>85</v>
      </c>
      <c r="AG845" s="86"/>
      <c r="AH845" s="86">
        <f>COUNTIFS(I.1!$AH$6:$AH$446,I.2!AA845)</f>
        <v>0</v>
      </c>
      <c r="AI845" s="86">
        <f t="shared" si="111"/>
        <v>25</v>
      </c>
      <c r="AJ845" s="86"/>
      <c r="AK845" s="86">
        <f t="shared" si="105"/>
        <v>95</v>
      </c>
      <c r="AL845" s="113">
        <v>0</v>
      </c>
    </row>
    <row r="846" spans="2:38" x14ac:dyDescent="0.25">
      <c r="B846" s="82">
        <v>43576</v>
      </c>
      <c r="C846" s="86">
        <f>COUNTIFS(I.1!$J$6:$J$446,I.2!B846)</f>
        <v>0</v>
      </c>
      <c r="D846" s="86">
        <f t="shared" si="106"/>
        <v>373</v>
      </c>
      <c r="F846" s="86">
        <f>COUNTIFS(I.1!$K$6:$K$446,I.2!B846)</f>
        <v>0</v>
      </c>
      <c r="G846" s="86">
        <f t="shared" si="107"/>
        <v>302</v>
      </c>
      <c r="I846" s="86">
        <f>COUNTIFS(I.1!$L$6:$L$446,I.2!B846)</f>
        <v>0</v>
      </c>
      <c r="J846" s="86">
        <f t="shared" si="108"/>
        <v>112</v>
      </c>
      <c r="L846" s="86">
        <f t="shared" si="104"/>
        <v>261</v>
      </c>
      <c r="AA846" s="82">
        <v>43576</v>
      </c>
      <c r="AB846" s="86">
        <f>COUNTIFS(I.1!$AF$6:$AF$446,I.2!AA846)</f>
        <v>0</v>
      </c>
      <c r="AC846" s="86">
        <f t="shared" si="109"/>
        <v>120</v>
      </c>
      <c r="AD846" s="86"/>
      <c r="AE846" s="86">
        <f>COUNTIFS(I.1!$AG$6:$AG$446,I.2!AA846)</f>
        <v>0</v>
      </c>
      <c r="AF846" s="86">
        <f t="shared" si="110"/>
        <v>85</v>
      </c>
      <c r="AG846" s="86"/>
      <c r="AH846" s="86">
        <f>COUNTIFS(I.1!$AH$6:$AH$446,I.2!AA846)</f>
        <v>0</v>
      </c>
      <c r="AI846" s="86">
        <f t="shared" si="111"/>
        <v>25</v>
      </c>
      <c r="AJ846" s="86"/>
      <c r="AK846" s="86">
        <f t="shared" si="105"/>
        <v>95</v>
      </c>
      <c r="AL846" s="113">
        <v>0</v>
      </c>
    </row>
    <row r="847" spans="2:38" x14ac:dyDescent="0.25">
      <c r="B847" s="82">
        <v>43577</v>
      </c>
      <c r="C847" s="86">
        <f>COUNTIFS(I.1!$J$6:$J$446,I.2!B847)</f>
        <v>0</v>
      </c>
      <c r="D847" s="86">
        <f t="shared" si="106"/>
        <v>373</v>
      </c>
      <c r="F847" s="86">
        <f>COUNTIFS(I.1!$K$6:$K$446,I.2!B847)</f>
        <v>0</v>
      </c>
      <c r="G847" s="86">
        <f t="shared" si="107"/>
        <v>302</v>
      </c>
      <c r="I847" s="86">
        <f>COUNTIFS(I.1!$L$6:$L$446,I.2!B847)</f>
        <v>0</v>
      </c>
      <c r="J847" s="86">
        <f t="shared" si="108"/>
        <v>112</v>
      </c>
      <c r="L847" s="86">
        <f t="shared" si="104"/>
        <v>261</v>
      </c>
      <c r="AA847" s="82">
        <v>43577</v>
      </c>
      <c r="AB847" s="86">
        <f>COUNTIFS(I.1!$AF$6:$AF$446,I.2!AA847)</f>
        <v>0</v>
      </c>
      <c r="AC847" s="86">
        <f t="shared" si="109"/>
        <v>120</v>
      </c>
      <c r="AD847" s="86"/>
      <c r="AE847" s="86">
        <f>COUNTIFS(I.1!$AG$6:$AG$446,I.2!AA847)</f>
        <v>0</v>
      </c>
      <c r="AF847" s="86">
        <f t="shared" si="110"/>
        <v>85</v>
      </c>
      <c r="AG847" s="86"/>
      <c r="AH847" s="86">
        <f>COUNTIFS(I.1!$AH$6:$AH$446,I.2!AA847)</f>
        <v>0</v>
      </c>
      <c r="AI847" s="86">
        <f t="shared" si="111"/>
        <v>25</v>
      </c>
      <c r="AJ847" s="86"/>
      <c r="AK847" s="86">
        <f t="shared" si="105"/>
        <v>95</v>
      </c>
      <c r="AL847" s="113">
        <v>0</v>
      </c>
    </row>
    <row r="848" spans="2:38" x14ac:dyDescent="0.25">
      <c r="B848" s="82">
        <v>43578</v>
      </c>
      <c r="C848" s="86">
        <f>COUNTIFS(I.1!$J$6:$J$446,I.2!B848)</f>
        <v>0</v>
      </c>
      <c r="D848" s="86">
        <f t="shared" si="106"/>
        <v>373</v>
      </c>
      <c r="F848" s="86">
        <f>COUNTIFS(I.1!$K$6:$K$446,I.2!B848)</f>
        <v>2</v>
      </c>
      <c r="G848" s="86">
        <f t="shared" si="107"/>
        <v>304</v>
      </c>
      <c r="I848" s="86">
        <f>COUNTIFS(I.1!$L$6:$L$446,I.2!B848)</f>
        <v>0</v>
      </c>
      <c r="J848" s="86">
        <f t="shared" si="108"/>
        <v>112</v>
      </c>
      <c r="L848" s="86">
        <f t="shared" si="104"/>
        <v>261</v>
      </c>
      <c r="AA848" s="82">
        <v>43578</v>
      </c>
      <c r="AB848" s="86">
        <f>COUNTIFS(I.1!$AF$6:$AF$446,I.2!AA848)</f>
        <v>0</v>
      </c>
      <c r="AC848" s="86">
        <f t="shared" si="109"/>
        <v>120</v>
      </c>
      <c r="AD848" s="86"/>
      <c r="AE848" s="86">
        <f>COUNTIFS(I.1!$AG$6:$AG$446,I.2!AA848)</f>
        <v>1</v>
      </c>
      <c r="AF848" s="86">
        <f t="shared" si="110"/>
        <v>86</v>
      </c>
      <c r="AG848" s="86"/>
      <c r="AH848" s="86">
        <f>COUNTIFS(I.1!$AH$6:$AH$446,I.2!AA848)</f>
        <v>0</v>
      </c>
      <c r="AI848" s="86">
        <f t="shared" si="111"/>
        <v>25</v>
      </c>
      <c r="AJ848" s="86"/>
      <c r="AK848" s="86">
        <f t="shared" si="105"/>
        <v>95</v>
      </c>
      <c r="AL848" s="113">
        <v>0</v>
      </c>
    </row>
    <row r="849" spans="2:38" x14ac:dyDescent="0.25">
      <c r="B849" s="82">
        <v>43579</v>
      </c>
      <c r="C849" s="86">
        <f>COUNTIFS(I.1!$J$6:$J$446,I.2!B849)</f>
        <v>0</v>
      </c>
      <c r="D849" s="86">
        <f t="shared" si="106"/>
        <v>373</v>
      </c>
      <c r="F849" s="86">
        <f>COUNTIFS(I.1!$K$6:$K$446,I.2!B849)</f>
        <v>0</v>
      </c>
      <c r="G849" s="86">
        <f t="shared" si="107"/>
        <v>304</v>
      </c>
      <c r="I849" s="86">
        <f>COUNTIFS(I.1!$L$6:$L$446,I.2!B849)</f>
        <v>0</v>
      </c>
      <c r="J849" s="86">
        <f t="shared" si="108"/>
        <v>112</v>
      </c>
      <c r="L849" s="86">
        <f t="shared" si="104"/>
        <v>261</v>
      </c>
      <c r="AA849" s="82">
        <v>43579</v>
      </c>
      <c r="AB849" s="86">
        <f>COUNTIFS(I.1!$AF$6:$AF$446,I.2!AA849)</f>
        <v>0</v>
      </c>
      <c r="AC849" s="86">
        <f t="shared" si="109"/>
        <v>120</v>
      </c>
      <c r="AD849" s="86"/>
      <c r="AE849" s="86">
        <f>COUNTIFS(I.1!$AG$6:$AG$446,I.2!AA849)</f>
        <v>0</v>
      </c>
      <c r="AF849" s="86">
        <f t="shared" si="110"/>
        <v>86</v>
      </c>
      <c r="AG849" s="86"/>
      <c r="AH849" s="86">
        <f>COUNTIFS(I.1!$AH$6:$AH$446,I.2!AA849)</f>
        <v>0</v>
      </c>
      <c r="AI849" s="86">
        <f t="shared" si="111"/>
        <v>25</v>
      </c>
      <c r="AJ849" s="86"/>
      <c r="AK849" s="86">
        <f t="shared" si="105"/>
        <v>95</v>
      </c>
      <c r="AL849" s="113">
        <v>0</v>
      </c>
    </row>
    <row r="850" spans="2:38" x14ac:dyDescent="0.25">
      <c r="B850" s="82">
        <v>43580</v>
      </c>
      <c r="C850" s="86">
        <f>COUNTIFS(I.1!$J$6:$J$446,I.2!B850)</f>
        <v>0</v>
      </c>
      <c r="D850" s="86">
        <f t="shared" si="106"/>
        <v>373</v>
      </c>
      <c r="F850" s="86">
        <f>COUNTIFS(I.1!$K$6:$K$446,I.2!B850)</f>
        <v>0</v>
      </c>
      <c r="G850" s="86">
        <f t="shared" si="107"/>
        <v>304</v>
      </c>
      <c r="I850" s="86">
        <f>COUNTIFS(I.1!$L$6:$L$446,I.2!B850)</f>
        <v>0</v>
      </c>
      <c r="J850" s="86">
        <f t="shared" si="108"/>
        <v>112</v>
      </c>
      <c r="L850" s="86">
        <f t="shared" si="104"/>
        <v>261</v>
      </c>
      <c r="AA850" s="82">
        <v>43580</v>
      </c>
      <c r="AB850" s="86">
        <f>COUNTIFS(I.1!$AF$6:$AF$446,I.2!AA850)</f>
        <v>0</v>
      </c>
      <c r="AC850" s="86">
        <f t="shared" si="109"/>
        <v>120</v>
      </c>
      <c r="AD850" s="86"/>
      <c r="AE850" s="86">
        <f>COUNTIFS(I.1!$AG$6:$AG$446,I.2!AA850)</f>
        <v>0</v>
      </c>
      <c r="AF850" s="86">
        <f t="shared" si="110"/>
        <v>86</v>
      </c>
      <c r="AG850" s="86"/>
      <c r="AH850" s="86">
        <f>COUNTIFS(I.1!$AH$6:$AH$446,I.2!AA850)</f>
        <v>0</v>
      </c>
      <c r="AI850" s="86">
        <f t="shared" si="111"/>
        <v>25</v>
      </c>
      <c r="AJ850" s="86"/>
      <c r="AK850" s="86">
        <f t="shared" si="105"/>
        <v>95</v>
      </c>
      <c r="AL850" s="113">
        <v>0</v>
      </c>
    </row>
    <row r="851" spans="2:38" x14ac:dyDescent="0.25">
      <c r="B851" s="82">
        <v>43581</v>
      </c>
      <c r="C851" s="86">
        <f>COUNTIFS(I.1!$J$6:$J$446,I.2!B851)</f>
        <v>0</v>
      </c>
      <c r="D851" s="86">
        <f t="shared" si="106"/>
        <v>373</v>
      </c>
      <c r="F851" s="86">
        <f>COUNTIFS(I.1!$K$6:$K$446,I.2!B851)</f>
        <v>1</v>
      </c>
      <c r="G851" s="86">
        <f t="shared" si="107"/>
        <v>305</v>
      </c>
      <c r="I851" s="86">
        <f>COUNTIFS(I.1!$L$6:$L$446,I.2!B851)</f>
        <v>0</v>
      </c>
      <c r="J851" s="86">
        <f t="shared" si="108"/>
        <v>112</v>
      </c>
      <c r="L851" s="86">
        <f t="shared" si="104"/>
        <v>261</v>
      </c>
      <c r="AA851" s="82">
        <v>43581</v>
      </c>
      <c r="AB851" s="86">
        <f>COUNTIFS(I.1!$AF$6:$AF$446,I.2!AA851)</f>
        <v>0</v>
      </c>
      <c r="AC851" s="86">
        <f t="shared" si="109"/>
        <v>120</v>
      </c>
      <c r="AD851" s="86"/>
      <c r="AE851" s="86">
        <f>COUNTIFS(I.1!$AG$6:$AG$446,I.2!AA851)</f>
        <v>0</v>
      </c>
      <c r="AF851" s="86">
        <f t="shared" si="110"/>
        <v>86</v>
      </c>
      <c r="AG851" s="86"/>
      <c r="AH851" s="86">
        <f>COUNTIFS(I.1!$AH$6:$AH$446,I.2!AA851)</f>
        <v>0</v>
      </c>
      <c r="AI851" s="86">
        <f t="shared" si="111"/>
        <v>25</v>
      </c>
      <c r="AJ851" s="86"/>
      <c r="AK851" s="86">
        <f t="shared" si="105"/>
        <v>95</v>
      </c>
      <c r="AL851" s="113">
        <v>0</v>
      </c>
    </row>
    <row r="852" spans="2:38" x14ac:dyDescent="0.25">
      <c r="B852" s="82">
        <v>43582</v>
      </c>
      <c r="C852" s="86">
        <f>COUNTIFS(I.1!$J$6:$J$446,I.2!B852)</f>
        <v>0</v>
      </c>
      <c r="D852" s="86">
        <f t="shared" si="106"/>
        <v>373</v>
      </c>
      <c r="F852" s="86">
        <f>COUNTIFS(I.1!$K$6:$K$446,I.2!B852)</f>
        <v>0</v>
      </c>
      <c r="G852" s="86">
        <f t="shared" si="107"/>
        <v>305</v>
      </c>
      <c r="I852" s="86">
        <f>COUNTIFS(I.1!$L$6:$L$446,I.2!B852)</f>
        <v>0</v>
      </c>
      <c r="J852" s="86">
        <f t="shared" si="108"/>
        <v>112</v>
      </c>
      <c r="L852" s="86">
        <f t="shared" si="104"/>
        <v>261</v>
      </c>
      <c r="AA852" s="82">
        <v>43582</v>
      </c>
      <c r="AB852" s="86">
        <f>COUNTIFS(I.1!$AF$6:$AF$446,I.2!AA852)</f>
        <v>0</v>
      </c>
      <c r="AC852" s="86">
        <f t="shared" si="109"/>
        <v>120</v>
      </c>
      <c r="AD852" s="86"/>
      <c r="AE852" s="86">
        <f>COUNTIFS(I.1!$AG$6:$AG$446,I.2!AA852)</f>
        <v>0</v>
      </c>
      <c r="AF852" s="86">
        <f t="shared" si="110"/>
        <v>86</v>
      </c>
      <c r="AG852" s="86"/>
      <c r="AH852" s="86">
        <f>COUNTIFS(I.1!$AH$6:$AH$446,I.2!AA852)</f>
        <v>0</v>
      </c>
      <c r="AI852" s="86">
        <f t="shared" si="111"/>
        <v>25</v>
      </c>
      <c r="AJ852" s="86"/>
      <c r="AK852" s="86">
        <f t="shared" si="105"/>
        <v>95</v>
      </c>
      <c r="AL852" s="113">
        <v>0</v>
      </c>
    </row>
    <row r="853" spans="2:38" x14ac:dyDescent="0.25">
      <c r="B853" s="82">
        <v>43583</v>
      </c>
      <c r="C853" s="86">
        <f>COUNTIFS(I.1!$J$6:$J$446,I.2!B853)</f>
        <v>0</v>
      </c>
      <c r="D853" s="86">
        <f t="shared" si="106"/>
        <v>373</v>
      </c>
      <c r="F853" s="86">
        <f>COUNTIFS(I.1!$K$6:$K$446,I.2!B853)</f>
        <v>0</v>
      </c>
      <c r="G853" s="86">
        <f t="shared" si="107"/>
        <v>305</v>
      </c>
      <c r="I853" s="86">
        <f>COUNTIFS(I.1!$L$6:$L$446,I.2!B853)</f>
        <v>0</v>
      </c>
      <c r="J853" s="86">
        <f t="shared" si="108"/>
        <v>112</v>
      </c>
      <c r="L853" s="86">
        <f t="shared" si="104"/>
        <v>261</v>
      </c>
      <c r="AA853" s="82">
        <v>43583</v>
      </c>
      <c r="AB853" s="86">
        <f>COUNTIFS(I.1!$AF$6:$AF$446,I.2!AA853)</f>
        <v>0</v>
      </c>
      <c r="AC853" s="86">
        <f t="shared" si="109"/>
        <v>120</v>
      </c>
      <c r="AD853" s="86"/>
      <c r="AE853" s="86">
        <f>COUNTIFS(I.1!$AG$6:$AG$446,I.2!AA853)</f>
        <v>0</v>
      </c>
      <c r="AF853" s="86">
        <f t="shared" si="110"/>
        <v>86</v>
      </c>
      <c r="AG853" s="86"/>
      <c r="AH853" s="86">
        <f>COUNTIFS(I.1!$AH$6:$AH$446,I.2!AA853)</f>
        <v>0</v>
      </c>
      <c r="AI853" s="86">
        <f t="shared" si="111"/>
        <v>25</v>
      </c>
      <c r="AJ853" s="86"/>
      <c r="AK853" s="86">
        <f t="shared" si="105"/>
        <v>95</v>
      </c>
      <c r="AL853" s="113">
        <v>0</v>
      </c>
    </row>
    <row r="854" spans="2:38" x14ac:dyDescent="0.25">
      <c r="B854" s="82">
        <v>43584</v>
      </c>
      <c r="C854" s="86">
        <f>COUNTIFS(I.1!$J$6:$J$446,I.2!B854)</f>
        <v>0</v>
      </c>
      <c r="D854" s="86">
        <f t="shared" si="106"/>
        <v>373</v>
      </c>
      <c r="F854" s="86">
        <f>COUNTIFS(I.1!$K$6:$K$446,I.2!B854)</f>
        <v>0</v>
      </c>
      <c r="G854" s="86">
        <f t="shared" si="107"/>
        <v>305</v>
      </c>
      <c r="I854" s="86">
        <f>COUNTIFS(I.1!$L$6:$L$446,I.2!B854)</f>
        <v>0</v>
      </c>
      <c r="J854" s="86">
        <f t="shared" si="108"/>
        <v>112</v>
      </c>
      <c r="L854" s="86">
        <f t="shared" si="104"/>
        <v>261</v>
      </c>
      <c r="AA854" s="82">
        <v>43584</v>
      </c>
      <c r="AB854" s="86">
        <f>COUNTIFS(I.1!$AF$6:$AF$446,I.2!AA854)</f>
        <v>0</v>
      </c>
      <c r="AC854" s="86">
        <f t="shared" si="109"/>
        <v>120</v>
      </c>
      <c r="AD854" s="86"/>
      <c r="AE854" s="86">
        <f>COUNTIFS(I.1!$AG$6:$AG$446,I.2!AA854)</f>
        <v>0</v>
      </c>
      <c r="AF854" s="86">
        <f t="shared" si="110"/>
        <v>86</v>
      </c>
      <c r="AG854" s="86"/>
      <c r="AH854" s="86">
        <f>COUNTIFS(I.1!$AH$6:$AH$446,I.2!AA854)</f>
        <v>0</v>
      </c>
      <c r="AI854" s="86">
        <f t="shared" si="111"/>
        <v>25</v>
      </c>
      <c r="AJ854" s="86"/>
      <c r="AK854" s="86">
        <f t="shared" si="105"/>
        <v>95</v>
      </c>
      <c r="AL854" s="113">
        <v>0</v>
      </c>
    </row>
    <row r="855" spans="2:38" x14ac:dyDescent="0.25">
      <c r="B855" s="82">
        <v>43585</v>
      </c>
      <c r="C855" s="86">
        <f>COUNTIFS(I.1!$J$6:$J$446,I.2!B855)</f>
        <v>0</v>
      </c>
      <c r="D855" s="86">
        <f t="shared" si="106"/>
        <v>373</v>
      </c>
      <c r="F855" s="86">
        <f>COUNTIFS(I.1!$K$6:$K$446,I.2!B855)</f>
        <v>4</v>
      </c>
      <c r="G855" s="86">
        <f t="shared" si="107"/>
        <v>309</v>
      </c>
      <c r="I855" s="86">
        <f>COUNTIFS(I.1!$L$6:$L$446,I.2!B855)</f>
        <v>0</v>
      </c>
      <c r="J855" s="86">
        <f t="shared" si="108"/>
        <v>112</v>
      </c>
      <c r="L855" s="86">
        <f t="shared" si="104"/>
        <v>261</v>
      </c>
      <c r="AA855" s="82">
        <v>43585</v>
      </c>
      <c r="AB855" s="86">
        <f>COUNTIFS(I.1!$AF$6:$AF$446,I.2!AA855)</f>
        <v>0</v>
      </c>
      <c r="AC855" s="86">
        <f t="shared" si="109"/>
        <v>120</v>
      </c>
      <c r="AD855" s="86"/>
      <c r="AE855" s="86">
        <f>COUNTIFS(I.1!$AG$6:$AG$446,I.2!AA855)</f>
        <v>0</v>
      </c>
      <c r="AF855" s="86">
        <f t="shared" si="110"/>
        <v>86</v>
      </c>
      <c r="AG855" s="86"/>
      <c r="AH855" s="86">
        <f>COUNTIFS(I.1!$AH$6:$AH$446,I.2!AA855)</f>
        <v>0</v>
      </c>
      <c r="AI855" s="86">
        <f t="shared" si="111"/>
        <v>25</v>
      </c>
      <c r="AJ855" s="86"/>
      <c r="AK855" s="86">
        <f t="shared" si="105"/>
        <v>95</v>
      </c>
      <c r="AL855" s="113">
        <v>0</v>
      </c>
    </row>
    <row r="856" spans="2:38" x14ac:dyDescent="0.25">
      <c r="B856" s="82">
        <v>43586</v>
      </c>
      <c r="C856" s="86">
        <f>COUNTIFS(I.1!$J$6:$J$446,I.2!B856)</f>
        <v>0</v>
      </c>
      <c r="D856" s="86">
        <f t="shared" si="106"/>
        <v>373</v>
      </c>
      <c r="F856" s="86">
        <f>COUNTIFS(I.1!$K$6:$K$446,I.2!B856)</f>
        <v>0</v>
      </c>
      <c r="G856" s="86">
        <f t="shared" si="107"/>
        <v>309</v>
      </c>
      <c r="I856" s="86">
        <f>COUNTIFS(I.1!$L$6:$L$446,I.2!B856)</f>
        <v>0</v>
      </c>
      <c r="J856" s="86">
        <f t="shared" si="108"/>
        <v>112</v>
      </c>
      <c r="L856" s="86">
        <f t="shared" si="104"/>
        <v>261</v>
      </c>
      <c r="AA856" s="82">
        <v>43586</v>
      </c>
      <c r="AB856" s="86">
        <f>COUNTIFS(I.1!$AF$6:$AF$446,I.2!AA856)</f>
        <v>0</v>
      </c>
      <c r="AC856" s="86">
        <f t="shared" si="109"/>
        <v>120</v>
      </c>
      <c r="AD856" s="86"/>
      <c r="AE856" s="86">
        <f>COUNTIFS(I.1!$AG$6:$AG$446,I.2!AA856)</f>
        <v>0</v>
      </c>
      <c r="AF856" s="86">
        <f t="shared" si="110"/>
        <v>86</v>
      </c>
      <c r="AG856" s="86"/>
      <c r="AH856" s="86">
        <f>COUNTIFS(I.1!$AH$6:$AH$446,I.2!AA856)</f>
        <v>0</v>
      </c>
      <c r="AI856" s="86">
        <f t="shared" si="111"/>
        <v>25</v>
      </c>
      <c r="AJ856" s="86"/>
      <c r="AK856" s="86">
        <f t="shared" si="105"/>
        <v>95</v>
      </c>
      <c r="AL856" s="113">
        <v>0</v>
      </c>
    </row>
    <row r="857" spans="2:38" x14ac:dyDescent="0.25">
      <c r="B857" s="82">
        <v>43587</v>
      </c>
      <c r="C857" s="86">
        <f>COUNTIFS(I.1!$J$6:$J$446,I.2!B857)</f>
        <v>0</v>
      </c>
      <c r="D857" s="86">
        <f t="shared" si="106"/>
        <v>373</v>
      </c>
      <c r="F857" s="86">
        <f>COUNTIFS(I.1!$K$6:$K$446,I.2!B857)</f>
        <v>0</v>
      </c>
      <c r="G857" s="86">
        <f t="shared" si="107"/>
        <v>309</v>
      </c>
      <c r="I857" s="86">
        <f>COUNTIFS(I.1!$L$6:$L$446,I.2!B857)</f>
        <v>0</v>
      </c>
      <c r="J857" s="86">
        <f t="shared" si="108"/>
        <v>112</v>
      </c>
      <c r="L857" s="86">
        <f t="shared" si="104"/>
        <v>261</v>
      </c>
      <c r="AA857" s="82">
        <v>43587</v>
      </c>
      <c r="AB857" s="86">
        <f>COUNTIFS(I.1!$AF$6:$AF$446,I.2!AA857)</f>
        <v>0</v>
      </c>
      <c r="AC857" s="86">
        <f t="shared" si="109"/>
        <v>120</v>
      </c>
      <c r="AD857" s="86"/>
      <c r="AE857" s="86">
        <f>COUNTIFS(I.1!$AG$6:$AG$446,I.2!AA857)</f>
        <v>0</v>
      </c>
      <c r="AF857" s="86">
        <f t="shared" si="110"/>
        <v>86</v>
      </c>
      <c r="AG857" s="86"/>
      <c r="AH857" s="86">
        <f>COUNTIFS(I.1!$AH$6:$AH$446,I.2!AA857)</f>
        <v>0</v>
      </c>
      <c r="AI857" s="86">
        <f t="shared" si="111"/>
        <v>25</v>
      </c>
      <c r="AJ857" s="86"/>
      <c r="AK857" s="86">
        <f t="shared" si="105"/>
        <v>95</v>
      </c>
      <c r="AL857" s="113">
        <v>0</v>
      </c>
    </row>
    <row r="858" spans="2:38" x14ac:dyDescent="0.25">
      <c r="B858" s="82">
        <v>43588</v>
      </c>
      <c r="C858" s="86">
        <f>COUNTIFS(I.1!$J$6:$J$446,I.2!B858)</f>
        <v>0</v>
      </c>
      <c r="D858" s="86">
        <f t="shared" si="106"/>
        <v>373</v>
      </c>
      <c r="F858" s="86">
        <f>COUNTIFS(I.1!$K$6:$K$446,I.2!B858)</f>
        <v>0</v>
      </c>
      <c r="G858" s="86">
        <f t="shared" si="107"/>
        <v>309</v>
      </c>
      <c r="I858" s="86">
        <f>COUNTIFS(I.1!$L$6:$L$446,I.2!B858)</f>
        <v>0</v>
      </c>
      <c r="J858" s="86">
        <f t="shared" si="108"/>
        <v>112</v>
      </c>
      <c r="L858" s="86">
        <f t="shared" si="104"/>
        <v>261</v>
      </c>
      <c r="AA858" s="82">
        <v>43588</v>
      </c>
      <c r="AB858" s="86">
        <f>COUNTIFS(I.1!$AF$6:$AF$446,I.2!AA858)</f>
        <v>0</v>
      </c>
      <c r="AC858" s="86">
        <f t="shared" si="109"/>
        <v>120</v>
      </c>
      <c r="AD858" s="86"/>
      <c r="AE858" s="86">
        <f>COUNTIFS(I.1!$AG$6:$AG$446,I.2!AA858)</f>
        <v>0</v>
      </c>
      <c r="AF858" s="86">
        <f t="shared" si="110"/>
        <v>86</v>
      </c>
      <c r="AG858" s="86"/>
      <c r="AH858" s="86">
        <f>COUNTIFS(I.1!$AH$6:$AH$446,I.2!AA858)</f>
        <v>0</v>
      </c>
      <c r="AI858" s="86">
        <f t="shared" si="111"/>
        <v>25</v>
      </c>
      <c r="AJ858" s="86"/>
      <c r="AK858" s="86">
        <f t="shared" si="105"/>
        <v>95</v>
      </c>
      <c r="AL858" s="113">
        <v>0</v>
      </c>
    </row>
    <row r="859" spans="2:38" x14ac:dyDescent="0.25">
      <c r="B859" s="82">
        <v>43589</v>
      </c>
      <c r="C859" s="86">
        <f>COUNTIFS(I.1!$J$6:$J$446,I.2!B859)</f>
        <v>0</v>
      </c>
      <c r="D859" s="86">
        <f t="shared" si="106"/>
        <v>373</v>
      </c>
      <c r="F859" s="86">
        <f>COUNTIFS(I.1!$K$6:$K$446,I.2!B859)</f>
        <v>0</v>
      </c>
      <c r="G859" s="86">
        <f t="shared" si="107"/>
        <v>309</v>
      </c>
      <c r="I859" s="86">
        <f>COUNTIFS(I.1!$L$6:$L$446,I.2!B859)</f>
        <v>0</v>
      </c>
      <c r="J859" s="86">
        <f t="shared" si="108"/>
        <v>112</v>
      </c>
      <c r="L859" s="86">
        <f t="shared" si="104"/>
        <v>261</v>
      </c>
      <c r="AA859" s="82">
        <v>43589</v>
      </c>
      <c r="AB859" s="86">
        <f>COUNTIFS(I.1!$AF$6:$AF$446,I.2!AA859)</f>
        <v>0</v>
      </c>
      <c r="AC859" s="86">
        <f t="shared" si="109"/>
        <v>120</v>
      </c>
      <c r="AD859" s="86"/>
      <c r="AE859" s="86">
        <f>COUNTIFS(I.1!$AG$6:$AG$446,I.2!AA859)</f>
        <v>0</v>
      </c>
      <c r="AF859" s="86">
        <f t="shared" si="110"/>
        <v>86</v>
      </c>
      <c r="AG859" s="86"/>
      <c r="AH859" s="86">
        <f>COUNTIFS(I.1!$AH$6:$AH$446,I.2!AA859)</f>
        <v>0</v>
      </c>
      <c r="AI859" s="86">
        <f t="shared" si="111"/>
        <v>25</v>
      </c>
      <c r="AJ859" s="86"/>
      <c r="AK859" s="86">
        <f t="shared" si="105"/>
        <v>95</v>
      </c>
      <c r="AL859" s="113">
        <v>0</v>
      </c>
    </row>
    <row r="860" spans="2:38" x14ac:dyDescent="0.25">
      <c r="B860" s="82">
        <v>43590</v>
      </c>
      <c r="C860" s="86">
        <f>COUNTIFS(I.1!$J$6:$J$446,I.2!B860)</f>
        <v>0</v>
      </c>
      <c r="D860" s="86">
        <f t="shared" si="106"/>
        <v>373</v>
      </c>
      <c r="F860" s="86">
        <f>COUNTIFS(I.1!$K$6:$K$446,I.2!B860)</f>
        <v>0</v>
      </c>
      <c r="G860" s="86">
        <f t="shared" si="107"/>
        <v>309</v>
      </c>
      <c r="I860" s="86">
        <f>COUNTIFS(I.1!$L$6:$L$446,I.2!B860)</f>
        <v>0</v>
      </c>
      <c r="J860" s="86">
        <f t="shared" si="108"/>
        <v>112</v>
      </c>
      <c r="L860" s="86">
        <f t="shared" si="104"/>
        <v>261</v>
      </c>
      <c r="AA860" s="82">
        <v>43590</v>
      </c>
      <c r="AB860" s="86">
        <f>COUNTIFS(I.1!$AF$6:$AF$446,I.2!AA860)</f>
        <v>0</v>
      </c>
      <c r="AC860" s="86">
        <f t="shared" si="109"/>
        <v>120</v>
      </c>
      <c r="AD860" s="86"/>
      <c r="AE860" s="86">
        <f>COUNTIFS(I.1!$AG$6:$AG$446,I.2!AA860)</f>
        <v>0</v>
      </c>
      <c r="AF860" s="86">
        <f t="shared" si="110"/>
        <v>86</v>
      </c>
      <c r="AG860" s="86"/>
      <c r="AH860" s="86">
        <f>COUNTIFS(I.1!$AH$6:$AH$446,I.2!AA860)</f>
        <v>0</v>
      </c>
      <c r="AI860" s="86">
        <f t="shared" si="111"/>
        <v>25</v>
      </c>
      <c r="AJ860" s="86"/>
      <c r="AK860" s="86">
        <f t="shared" si="105"/>
        <v>95</v>
      </c>
      <c r="AL860" s="113">
        <v>0</v>
      </c>
    </row>
    <row r="861" spans="2:38" x14ac:dyDescent="0.25">
      <c r="B861" s="82">
        <v>43591</v>
      </c>
      <c r="C861" s="86">
        <f>COUNTIFS(I.1!$J$6:$J$446,I.2!B861)</f>
        <v>0</v>
      </c>
      <c r="D861" s="86">
        <f t="shared" si="106"/>
        <v>373</v>
      </c>
      <c r="F861" s="86">
        <f>COUNTIFS(I.1!$K$6:$K$446,I.2!B861)</f>
        <v>0</v>
      </c>
      <c r="G861" s="86">
        <f t="shared" si="107"/>
        <v>309</v>
      </c>
      <c r="I861" s="86">
        <f>COUNTIFS(I.1!$L$6:$L$446,I.2!B861)</f>
        <v>0</v>
      </c>
      <c r="J861" s="86">
        <f t="shared" si="108"/>
        <v>112</v>
      </c>
      <c r="L861" s="86">
        <f t="shared" si="104"/>
        <v>261</v>
      </c>
      <c r="AA861" s="82">
        <v>43591</v>
      </c>
      <c r="AB861" s="86">
        <f>COUNTIFS(I.1!$AF$6:$AF$446,I.2!AA861)</f>
        <v>0</v>
      </c>
      <c r="AC861" s="86">
        <f t="shared" si="109"/>
        <v>120</v>
      </c>
      <c r="AD861" s="86"/>
      <c r="AE861" s="86">
        <f>COUNTIFS(I.1!$AG$6:$AG$446,I.2!AA861)</f>
        <v>0</v>
      </c>
      <c r="AF861" s="86">
        <f t="shared" si="110"/>
        <v>86</v>
      </c>
      <c r="AG861" s="86"/>
      <c r="AH861" s="86">
        <f>COUNTIFS(I.1!$AH$6:$AH$446,I.2!AA861)</f>
        <v>0</v>
      </c>
      <c r="AI861" s="86">
        <f t="shared" si="111"/>
        <v>25</v>
      </c>
      <c r="AJ861" s="86"/>
      <c r="AK861" s="86">
        <f t="shared" si="105"/>
        <v>95</v>
      </c>
      <c r="AL861" s="113">
        <v>0</v>
      </c>
    </row>
    <row r="862" spans="2:38" x14ac:dyDescent="0.25">
      <c r="B862" s="82">
        <v>43592</v>
      </c>
      <c r="C862" s="86">
        <f>COUNTIFS(I.1!$J$6:$J$446,I.2!B862)</f>
        <v>0</v>
      </c>
      <c r="D862" s="86">
        <f t="shared" si="106"/>
        <v>373</v>
      </c>
      <c r="F862" s="86">
        <f>COUNTIFS(I.1!$K$6:$K$446,I.2!B862)</f>
        <v>0</v>
      </c>
      <c r="G862" s="86">
        <f t="shared" si="107"/>
        <v>309</v>
      </c>
      <c r="I862" s="86">
        <f>COUNTIFS(I.1!$L$6:$L$446,I.2!B862)</f>
        <v>0</v>
      </c>
      <c r="J862" s="86">
        <f t="shared" si="108"/>
        <v>112</v>
      </c>
      <c r="L862" s="86">
        <f t="shared" si="104"/>
        <v>261</v>
      </c>
      <c r="AA862" s="82">
        <v>43592</v>
      </c>
      <c r="AB862" s="86">
        <f>COUNTIFS(I.1!$AF$6:$AF$446,I.2!AA862)</f>
        <v>0</v>
      </c>
      <c r="AC862" s="86">
        <f t="shared" si="109"/>
        <v>120</v>
      </c>
      <c r="AD862" s="86"/>
      <c r="AE862" s="86">
        <f>COUNTIFS(I.1!$AG$6:$AG$446,I.2!AA862)</f>
        <v>0</v>
      </c>
      <c r="AF862" s="86">
        <f t="shared" si="110"/>
        <v>86</v>
      </c>
      <c r="AG862" s="86"/>
      <c r="AH862" s="86">
        <f>COUNTIFS(I.1!$AH$6:$AH$446,I.2!AA862)</f>
        <v>0</v>
      </c>
      <c r="AI862" s="86">
        <f t="shared" si="111"/>
        <v>25</v>
      </c>
      <c r="AJ862" s="86"/>
      <c r="AK862" s="86">
        <f t="shared" si="105"/>
        <v>95</v>
      </c>
      <c r="AL862" s="113">
        <v>0</v>
      </c>
    </row>
    <row r="863" spans="2:38" x14ac:dyDescent="0.25">
      <c r="B863" s="82">
        <v>43593</v>
      </c>
      <c r="C863" s="86">
        <f>COUNTIFS(I.1!$J$6:$J$446,I.2!B863)</f>
        <v>0</v>
      </c>
      <c r="D863" s="86">
        <f t="shared" si="106"/>
        <v>373</v>
      </c>
      <c r="F863" s="86">
        <f>COUNTIFS(I.1!$K$6:$K$446,I.2!B863)</f>
        <v>1</v>
      </c>
      <c r="G863" s="86">
        <f t="shared" si="107"/>
        <v>310</v>
      </c>
      <c r="I863" s="86">
        <f>COUNTIFS(I.1!$L$6:$L$446,I.2!B863)</f>
        <v>0</v>
      </c>
      <c r="J863" s="86">
        <f t="shared" si="108"/>
        <v>112</v>
      </c>
      <c r="L863" s="86">
        <f t="shared" si="104"/>
        <v>261</v>
      </c>
      <c r="AA863" s="82">
        <v>43593</v>
      </c>
      <c r="AB863" s="86">
        <f>COUNTIFS(I.1!$AF$6:$AF$446,I.2!AA863)</f>
        <v>0</v>
      </c>
      <c r="AC863" s="86">
        <f t="shared" si="109"/>
        <v>120</v>
      </c>
      <c r="AD863" s="86"/>
      <c r="AE863" s="86">
        <f>COUNTIFS(I.1!$AG$6:$AG$446,I.2!AA863)</f>
        <v>0</v>
      </c>
      <c r="AF863" s="86">
        <f t="shared" si="110"/>
        <v>86</v>
      </c>
      <c r="AG863" s="86"/>
      <c r="AH863" s="86">
        <f>COUNTIFS(I.1!$AH$6:$AH$446,I.2!AA863)</f>
        <v>0</v>
      </c>
      <c r="AI863" s="86">
        <f t="shared" si="111"/>
        <v>25</v>
      </c>
      <c r="AJ863" s="86"/>
      <c r="AK863" s="86">
        <f t="shared" si="105"/>
        <v>95</v>
      </c>
      <c r="AL863" s="113">
        <v>0</v>
      </c>
    </row>
    <row r="864" spans="2:38" x14ac:dyDescent="0.25">
      <c r="B864" s="82">
        <v>43594</v>
      </c>
      <c r="C864" s="86">
        <f>COUNTIFS(I.1!$J$6:$J$446,I.2!B864)</f>
        <v>0</v>
      </c>
      <c r="D864" s="86">
        <f t="shared" si="106"/>
        <v>373</v>
      </c>
      <c r="F864" s="86">
        <f>COUNTIFS(I.1!$K$6:$K$446,I.2!B864)</f>
        <v>0</v>
      </c>
      <c r="G864" s="86">
        <f t="shared" si="107"/>
        <v>310</v>
      </c>
      <c r="I864" s="86">
        <f>COUNTIFS(I.1!$L$6:$L$446,I.2!B864)</f>
        <v>0</v>
      </c>
      <c r="J864" s="86">
        <f t="shared" si="108"/>
        <v>112</v>
      </c>
      <c r="L864" s="86">
        <f t="shared" si="104"/>
        <v>261</v>
      </c>
      <c r="AA864" s="82">
        <v>43594</v>
      </c>
      <c r="AB864" s="86">
        <f>COUNTIFS(I.1!$AF$6:$AF$446,I.2!AA864)</f>
        <v>0</v>
      </c>
      <c r="AC864" s="86">
        <f t="shared" si="109"/>
        <v>120</v>
      </c>
      <c r="AD864" s="86"/>
      <c r="AE864" s="86">
        <f>COUNTIFS(I.1!$AG$6:$AG$446,I.2!AA864)</f>
        <v>0</v>
      </c>
      <c r="AF864" s="86">
        <f t="shared" si="110"/>
        <v>86</v>
      </c>
      <c r="AG864" s="86"/>
      <c r="AH864" s="86">
        <f>COUNTIFS(I.1!$AH$6:$AH$446,I.2!AA864)</f>
        <v>0</v>
      </c>
      <c r="AI864" s="86">
        <f t="shared" si="111"/>
        <v>25</v>
      </c>
      <c r="AJ864" s="86"/>
      <c r="AK864" s="86">
        <f t="shared" si="105"/>
        <v>95</v>
      </c>
      <c r="AL864" s="113">
        <v>0</v>
      </c>
    </row>
    <row r="865" spans="2:38" x14ac:dyDescent="0.25">
      <c r="B865" s="82">
        <v>43595</v>
      </c>
      <c r="C865" s="86">
        <f>COUNTIFS(I.1!$J$6:$J$446,I.2!B865)</f>
        <v>0</v>
      </c>
      <c r="D865" s="86">
        <f t="shared" si="106"/>
        <v>373</v>
      </c>
      <c r="F865" s="86">
        <f>COUNTIFS(I.1!$K$6:$K$446,I.2!B865)</f>
        <v>0</v>
      </c>
      <c r="G865" s="86">
        <f t="shared" si="107"/>
        <v>310</v>
      </c>
      <c r="I865" s="86">
        <f>COUNTIFS(I.1!$L$6:$L$446,I.2!B865)</f>
        <v>0</v>
      </c>
      <c r="J865" s="86">
        <f t="shared" si="108"/>
        <v>112</v>
      </c>
      <c r="L865" s="86">
        <f t="shared" si="104"/>
        <v>261</v>
      </c>
      <c r="AA865" s="82">
        <v>43595</v>
      </c>
      <c r="AB865" s="86">
        <f>COUNTIFS(I.1!$AF$6:$AF$446,I.2!AA865)</f>
        <v>0</v>
      </c>
      <c r="AC865" s="86">
        <f t="shared" si="109"/>
        <v>120</v>
      </c>
      <c r="AD865" s="86"/>
      <c r="AE865" s="86">
        <f>COUNTIFS(I.1!$AG$6:$AG$446,I.2!AA865)</f>
        <v>0</v>
      </c>
      <c r="AF865" s="86">
        <f t="shared" si="110"/>
        <v>86</v>
      </c>
      <c r="AG865" s="86"/>
      <c r="AH865" s="86">
        <f>COUNTIFS(I.1!$AH$6:$AH$446,I.2!AA865)</f>
        <v>0</v>
      </c>
      <c r="AI865" s="86">
        <f t="shared" si="111"/>
        <v>25</v>
      </c>
      <c r="AJ865" s="86"/>
      <c r="AK865" s="86">
        <f t="shared" si="105"/>
        <v>95</v>
      </c>
      <c r="AL865" s="113">
        <v>0</v>
      </c>
    </row>
    <row r="866" spans="2:38" x14ac:dyDescent="0.25">
      <c r="B866" s="82">
        <v>43596</v>
      </c>
      <c r="C866" s="86">
        <f>COUNTIFS(I.1!$J$6:$J$446,I.2!B866)</f>
        <v>0</v>
      </c>
      <c r="D866" s="86">
        <f t="shared" si="106"/>
        <v>373</v>
      </c>
      <c r="F866" s="86">
        <f>COUNTIFS(I.1!$K$6:$K$446,I.2!B866)</f>
        <v>0</v>
      </c>
      <c r="G866" s="86">
        <f t="shared" si="107"/>
        <v>310</v>
      </c>
      <c r="I866" s="86">
        <f>COUNTIFS(I.1!$L$6:$L$446,I.2!B866)</f>
        <v>0</v>
      </c>
      <c r="J866" s="86">
        <f t="shared" si="108"/>
        <v>112</v>
      </c>
      <c r="L866" s="86">
        <f t="shared" si="104"/>
        <v>261</v>
      </c>
      <c r="AA866" s="82">
        <v>43596</v>
      </c>
      <c r="AB866" s="86">
        <f>COUNTIFS(I.1!$AF$6:$AF$446,I.2!AA866)</f>
        <v>0</v>
      </c>
      <c r="AC866" s="86">
        <f t="shared" si="109"/>
        <v>120</v>
      </c>
      <c r="AD866" s="86"/>
      <c r="AE866" s="86">
        <f>COUNTIFS(I.1!$AG$6:$AG$446,I.2!AA866)</f>
        <v>0</v>
      </c>
      <c r="AF866" s="86">
        <f t="shared" si="110"/>
        <v>86</v>
      </c>
      <c r="AG866" s="86"/>
      <c r="AH866" s="86">
        <f>COUNTIFS(I.1!$AH$6:$AH$446,I.2!AA866)</f>
        <v>0</v>
      </c>
      <c r="AI866" s="86">
        <f t="shared" si="111"/>
        <v>25</v>
      </c>
      <c r="AJ866" s="86"/>
      <c r="AK866" s="86">
        <f t="shared" si="105"/>
        <v>95</v>
      </c>
      <c r="AL866" s="113">
        <v>0</v>
      </c>
    </row>
    <row r="867" spans="2:38" x14ac:dyDescent="0.25">
      <c r="B867" s="82">
        <v>43597</v>
      </c>
      <c r="C867" s="86">
        <f>COUNTIFS(I.1!$J$6:$J$446,I.2!B867)</f>
        <v>0</v>
      </c>
      <c r="D867" s="86">
        <f t="shared" si="106"/>
        <v>373</v>
      </c>
      <c r="F867" s="86">
        <f>COUNTIFS(I.1!$K$6:$K$446,I.2!B867)</f>
        <v>0</v>
      </c>
      <c r="G867" s="86">
        <f t="shared" si="107"/>
        <v>310</v>
      </c>
      <c r="I867" s="86">
        <f>COUNTIFS(I.1!$L$6:$L$446,I.2!B867)</f>
        <v>0</v>
      </c>
      <c r="J867" s="86">
        <f t="shared" si="108"/>
        <v>112</v>
      </c>
      <c r="L867" s="86">
        <f t="shared" si="104"/>
        <v>261</v>
      </c>
      <c r="AA867" s="82">
        <v>43597</v>
      </c>
      <c r="AB867" s="86">
        <f>COUNTIFS(I.1!$AF$6:$AF$446,I.2!AA867)</f>
        <v>0</v>
      </c>
      <c r="AC867" s="86">
        <f t="shared" si="109"/>
        <v>120</v>
      </c>
      <c r="AD867" s="86"/>
      <c r="AE867" s="86">
        <f>COUNTIFS(I.1!$AG$6:$AG$446,I.2!AA867)</f>
        <v>0</v>
      </c>
      <c r="AF867" s="86">
        <f t="shared" si="110"/>
        <v>86</v>
      </c>
      <c r="AG867" s="86"/>
      <c r="AH867" s="86">
        <f>COUNTIFS(I.1!$AH$6:$AH$446,I.2!AA867)</f>
        <v>0</v>
      </c>
      <c r="AI867" s="86">
        <f t="shared" si="111"/>
        <v>25</v>
      </c>
      <c r="AJ867" s="86"/>
      <c r="AK867" s="86">
        <f t="shared" si="105"/>
        <v>95</v>
      </c>
      <c r="AL867" s="113">
        <v>0</v>
      </c>
    </row>
    <row r="868" spans="2:38" x14ac:dyDescent="0.25">
      <c r="B868" s="82">
        <v>43598</v>
      </c>
      <c r="C868" s="86">
        <f>COUNTIFS(I.1!$J$6:$J$446,I.2!B868)</f>
        <v>0</v>
      </c>
      <c r="D868" s="86">
        <f t="shared" si="106"/>
        <v>373</v>
      </c>
      <c r="F868" s="86">
        <f>COUNTIFS(I.1!$K$6:$K$446,I.2!B868)</f>
        <v>0</v>
      </c>
      <c r="G868" s="86">
        <f t="shared" si="107"/>
        <v>310</v>
      </c>
      <c r="I868" s="86">
        <f>COUNTIFS(I.1!$L$6:$L$446,I.2!B868)</f>
        <v>0</v>
      </c>
      <c r="J868" s="86">
        <f t="shared" si="108"/>
        <v>112</v>
      </c>
      <c r="L868" s="86">
        <f t="shared" si="104"/>
        <v>261</v>
      </c>
      <c r="AA868" s="82">
        <v>43598</v>
      </c>
      <c r="AB868" s="86">
        <f>COUNTIFS(I.1!$AF$6:$AF$446,I.2!AA868)</f>
        <v>0</v>
      </c>
      <c r="AC868" s="86">
        <f t="shared" si="109"/>
        <v>120</v>
      </c>
      <c r="AD868" s="86"/>
      <c r="AE868" s="86">
        <f>COUNTIFS(I.1!$AG$6:$AG$446,I.2!AA868)</f>
        <v>0</v>
      </c>
      <c r="AF868" s="86">
        <f t="shared" si="110"/>
        <v>86</v>
      </c>
      <c r="AG868" s="86"/>
      <c r="AH868" s="86">
        <f>COUNTIFS(I.1!$AH$6:$AH$446,I.2!AA868)</f>
        <v>0</v>
      </c>
      <c r="AI868" s="86">
        <f t="shared" si="111"/>
        <v>25</v>
      </c>
      <c r="AJ868" s="86"/>
      <c r="AK868" s="86">
        <f t="shared" si="105"/>
        <v>95</v>
      </c>
      <c r="AL868" s="113">
        <v>0</v>
      </c>
    </row>
    <row r="869" spans="2:38" x14ac:dyDescent="0.25">
      <c r="B869" s="82">
        <v>43599</v>
      </c>
      <c r="C869" s="86">
        <f>COUNTIFS(I.1!$J$6:$J$446,I.2!B869)</f>
        <v>0</v>
      </c>
      <c r="D869" s="86">
        <f t="shared" si="106"/>
        <v>373</v>
      </c>
      <c r="F869" s="86">
        <f>COUNTIFS(I.1!$K$6:$K$446,I.2!B869)</f>
        <v>0</v>
      </c>
      <c r="G869" s="86">
        <f t="shared" si="107"/>
        <v>310</v>
      </c>
      <c r="I869" s="86">
        <f>COUNTIFS(I.1!$L$6:$L$446,I.2!B869)</f>
        <v>0</v>
      </c>
      <c r="J869" s="86">
        <f t="shared" si="108"/>
        <v>112</v>
      </c>
      <c r="L869" s="86">
        <f t="shared" si="104"/>
        <v>261</v>
      </c>
      <c r="AA869" s="82">
        <v>43599</v>
      </c>
      <c r="AB869" s="86">
        <f>COUNTIFS(I.1!$AF$6:$AF$446,I.2!AA869)</f>
        <v>0</v>
      </c>
      <c r="AC869" s="86">
        <f t="shared" si="109"/>
        <v>120</v>
      </c>
      <c r="AD869" s="86"/>
      <c r="AE869" s="86">
        <f>COUNTIFS(I.1!$AG$6:$AG$446,I.2!AA869)</f>
        <v>0</v>
      </c>
      <c r="AF869" s="86">
        <f t="shared" si="110"/>
        <v>86</v>
      </c>
      <c r="AG869" s="86"/>
      <c r="AH869" s="86">
        <f>COUNTIFS(I.1!$AH$6:$AH$446,I.2!AA869)</f>
        <v>0</v>
      </c>
      <c r="AI869" s="86">
        <f t="shared" si="111"/>
        <v>25</v>
      </c>
      <c r="AJ869" s="86"/>
      <c r="AK869" s="86">
        <f t="shared" si="105"/>
        <v>95</v>
      </c>
      <c r="AL869" s="113">
        <v>0</v>
      </c>
    </row>
    <row r="870" spans="2:38" x14ac:dyDescent="0.25">
      <c r="B870" s="82">
        <v>43600</v>
      </c>
      <c r="C870" s="86">
        <f>COUNTIFS(I.1!$J$6:$J$446,I.2!B870)</f>
        <v>0</v>
      </c>
      <c r="D870" s="86">
        <f t="shared" si="106"/>
        <v>373</v>
      </c>
      <c r="F870" s="86">
        <f>COUNTIFS(I.1!$K$6:$K$446,I.2!B870)</f>
        <v>0</v>
      </c>
      <c r="G870" s="86">
        <f t="shared" si="107"/>
        <v>310</v>
      </c>
      <c r="I870" s="86">
        <f>COUNTIFS(I.1!$L$6:$L$446,I.2!B870)</f>
        <v>0</v>
      </c>
      <c r="J870" s="86">
        <f t="shared" si="108"/>
        <v>112</v>
      </c>
      <c r="L870" s="86">
        <f t="shared" si="104"/>
        <v>261</v>
      </c>
      <c r="AA870" s="82">
        <v>43600</v>
      </c>
      <c r="AB870" s="86">
        <f>COUNTIFS(I.1!$AF$6:$AF$446,I.2!AA870)</f>
        <v>0</v>
      </c>
      <c r="AC870" s="86">
        <f t="shared" si="109"/>
        <v>120</v>
      </c>
      <c r="AD870" s="86"/>
      <c r="AE870" s="86">
        <f>COUNTIFS(I.1!$AG$6:$AG$446,I.2!AA870)</f>
        <v>0</v>
      </c>
      <c r="AF870" s="86">
        <f t="shared" si="110"/>
        <v>86</v>
      </c>
      <c r="AG870" s="86"/>
      <c r="AH870" s="86">
        <f>COUNTIFS(I.1!$AH$6:$AH$446,I.2!AA870)</f>
        <v>0</v>
      </c>
      <c r="AI870" s="86">
        <f t="shared" si="111"/>
        <v>25</v>
      </c>
      <c r="AJ870" s="86"/>
      <c r="AK870" s="86">
        <f t="shared" si="105"/>
        <v>95</v>
      </c>
      <c r="AL870" s="113">
        <v>0</v>
      </c>
    </row>
    <row r="871" spans="2:38" x14ac:dyDescent="0.25">
      <c r="B871" s="82">
        <v>43601</v>
      </c>
      <c r="C871" s="86">
        <f>COUNTIFS(I.1!$J$6:$J$446,I.2!B871)</f>
        <v>0</v>
      </c>
      <c r="D871" s="86">
        <f t="shared" si="106"/>
        <v>373</v>
      </c>
      <c r="F871" s="86">
        <f>COUNTIFS(I.1!$K$6:$K$446,I.2!B871)</f>
        <v>0</v>
      </c>
      <c r="G871" s="86">
        <f t="shared" si="107"/>
        <v>310</v>
      </c>
      <c r="I871" s="86">
        <f>COUNTIFS(I.1!$L$6:$L$446,I.2!B871)</f>
        <v>0</v>
      </c>
      <c r="J871" s="86">
        <f t="shared" si="108"/>
        <v>112</v>
      </c>
      <c r="L871" s="86">
        <f t="shared" si="104"/>
        <v>261</v>
      </c>
      <c r="AA871" s="82">
        <v>43601</v>
      </c>
      <c r="AB871" s="86">
        <f>COUNTIFS(I.1!$AF$6:$AF$446,I.2!AA871)</f>
        <v>0</v>
      </c>
      <c r="AC871" s="86">
        <f t="shared" si="109"/>
        <v>120</v>
      </c>
      <c r="AD871" s="86"/>
      <c r="AE871" s="86">
        <f>COUNTIFS(I.1!$AG$6:$AG$446,I.2!AA871)</f>
        <v>0</v>
      </c>
      <c r="AF871" s="86">
        <f t="shared" si="110"/>
        <v>86</v>
      </c>
      <c r="AG871" s="86"/>
      <c r="AH871" s="86">
        <f>COUNTIFS(I.1!$AH$6:$AH$446,I.2!AA871)</f>
        <v>0</v>
      </c>
      <c r="AI871" s="86">
        <f t="shared" si="111"/>
        <v>25</v>
      </c>
      <c r="AJ871" s="86"/>
      <c r="AK871" s="86">
        <f t="shared" si="105"/>
        <v>95</v>
      </c>
      <c r="AL871" s="113">
        <v>0</v>
      </c>
    </row>
    <row r="872" spans="2:38" x14ac:dyDescent="0.25">
      <c r="B872" s="82">
        <v>43602</v>
      </c>
      <c r="C872" s="86">
        <f>COUNTIFS(I.1!$J$6:$J$446,I.2!B872)</f>
        <v>0</v>
      </c>
      <c r="D872" s="86">
        <f t="shared" si="106"/>
        <v>373</v>
      </c>
      <c r="F872" s="86">
        <f>COUNTIFS(I.1!$K$6:$K$446,I.2!B872)</f>
        <v>0</v>
      </c>
      <c r="G872" s="86">
        <f t="shared" si="107"/>
        <v>310</v>
      </c>
      <c r="I872" s="86">
        <f>COUNTIFS(I.1!$L$6:$L$446,I.2!B872)</f>
        <v>0</v>
      </c>
      <c r="J872" s="86">
        <f t="shared" si="108"/>
        <v>112</v>
      </c>
      <c r="L872" s="86">
        <f t="shared" si="104"/>
        <v>261</v>
      </c>
      <c r="AA872" s="82">
        <v>43602</v>
      </c>
      <c r="AB872" s="86">
        <f>COUNTIFS(I.1!$AF$6:$AF$446,I.2!AA872)</f>
        <v>0</v>
      </c>
      <c r="AC872" s="86">
        <f t="shared" si="109"/>
        <v>120</v>
      </c>
      <c r="AD872" s="86"/>
      <c r="AE872" s="86">
        <f>COUNTIFS(I.1!$AG$6:$AG$446,I.2!AA872)</f>
        <v>0</v>
      </c>
      <c r="AF872" s="86">
        <f t="shared" si="110"/>
        <v>86</v>
      </c>
      <c r="AG872" s="86"/>
      <c r="AH872" s="86">
        <f>COUNTIFS(I.1!$AH$6:$AH$446,I.2!AA872)</f>
        <v>0</v>
      </c>
      <c r="AI872" s="86">
        <f t="shared" si="111"/>
        <v>25</v>
      </c>
      <c r="AJ872" s="86"/>
      <c r="AK872" s="86">
        <f t="shared" si="105"/>
        <v>95</v>
      </c>
      <c r="AL872" s="113">
        <v>0</v>
      </c>
    </row>
    <row r="873" spans="2:38" x14ac:dyDescent="0.25">
      <c r="B873" s="82">
        <v>43603</v>
      </c>
      <c r="C873" s="86">
        <f>COUNTIFS(I.1!$J$6:$J$446,I.2!B873)</f>
        <v>0</v>
      </c>
      <c r="D873" s="86">
        <f t="shared" si="106"/>
        <v>373</v>
      </c>
      <c r="F873" s="86">
        <f>COUNTIFS(I.1!$K$6:$K$446,I.2!B873)</f>
        <v>0</v>
      </c>
      <c r="G873" s="86">
        <f t="shared" si="107"/>
        <v>310</v>
      </c>
      <c r="I873" s="86">
        <f>COUNTIFS(I.1!$L$6:$L$446,I.2!B873)</f>
        <v>0</v>
      </c>
      <c r="J873" s="86">
        <f t="shared" si="108"/>
        <v>112</v>
      </c>
      <c r="L873" s="86">
        <f t="shared" si="104"/>
        <v>261</v>
      </c>
      <c r="AA873" s="82">
        <v>43603</v>
      </c>
      <c r="AB873" s="86">
        <f>COUNTIFS(I.1!$AF$6:$AF$446,I.2!AA873)</f>
        <v>0</v>
      </c>
      <c r="AC873" s="86">
        <f t="shared" si="109"/>
        <v>120</v>
      </c>
      <c r="AD873" s="86"/>
      <c r="AE873" s="86">
        <f>COUNTIFS(I.1!$AG$6:$AG$446,I.2!AA873)</f>
        <v>0</v>
      </c>
      <c r="AF873" s="86">
        <f t="shared" si="110"/>
        <v>86</v>
      </c>
      <c r="AG873" s="86"/>
      <c r="AH873" s="86">
        <f>COUNTIFS(I.1!$AH$6:$AH$446,I.2!AA873)</f>
        <v>0</v>
      </c>
      <c r="AI873" s="86">
        <f t="shared" si="111"/>
        <v>25</v>
      </c>
      <c r="AJ873" s="86"/>
      <c r="AK873" s="86">
        <f t="shared" si="105"/>
        <v>95</v>
      </c>
      <c r="AL873" s="113">
        <v>0</v>
      </c>
    </row>
    <row r="874" spans="2:38" x14ac:dyDescent="0.25">
      <c r="B874" s="82">
        <v>43604</v>
      </c>
      <c r="C874" s="86">
        <f>COUNTIFS(I.1!$J$6:$J$446,I.2!B874)</f>
        <v>0</v>
      </c>
      <c r="D874" s="86">
        <f t="shared" si="106"/>
        <v>373</v>
      </c>
      <c r="F874" s="86">
        <f>COUNTIFS(I.1!$K$6:$K$446,I.2!B874)</f>
        <v>0</v>
      </c>
      <c r="G874" s="86">
        <f t="shared" si="107"/>
        <v>310</v>
      </c>
      <c r="I874" s="86">
        <f>COUNTIFS(I.1!$L$6:$L$446,I.2!B874)</f>
        <v>0</v>
      </c>
      <c r="J874" s="86">
        <f t="shared" si="108"/>
        <v>112</v>
      </c>
      <c r="L874" s="86">
        <f t="shared" si="104"/>
        <v>261</v>
      </c>
      <c r="AA874" s="82">
        <v>43604</v>
      </c>
      <c r="AB874" s="86">
        <f>COUNTIFS(I.1!$AF$6:$AF$446,I.2!AA874)</f>
        <v>0</v>
      </c>
      <c r="AC874" s="86">
        <f t="shared" si="109"/>
        <v>120</v>
      </c>
      <c r="AD874" s="86"/>
      <c r="AE874" s="86">
        <f>COUNTIFS(I.1!$AG$6:$AG$446,I.2!AA874)</f>
        <v>0</v>
      </c>
      <c r="AF874" s="86">
        <f t="shared" si="110"/>
        <v>86</v>
      </c>
      <c r="AG874" s="86"/>
      <c r="AH874" s="86">
        <f>COUNTIFS(I.1!$AH$6:$AH$446,I.2!AA874)</f>
        <v>0</v>
      </c>
      <c r="AI874" s="86">
        <f t="shared" si="111"/>
        <v>25</v>
      </c>
      <c r="AJ874" s="86"/>
      <c r="AK874" s="86">
        <f t="shared" si="105"/>
        <v>95</v>
      </c>
      <c r="AL874" s="113">
        <v>0</v>
      </c>
    </row>
    <row r="875" spans="2:38" x14ac:dyDescent="0.25">
      <c r="B875" s="82">
        <v>43605</v>
      </c>
      <c r="C875" s="86">
        <f>COUNTIFS(I.1!$J$6:$J$446,I.2!B875)</f>
        <v>0</v>
      </c>
      <c r="D875" s="86">
        <f t="shared" si="106"/>
        <v>373</v>
      </c>
      <c r="F875" s="86">
        <f>COUNTIFS(I.1!$K$6:$K$446,I.2!B875)</f>
        <v>0</v>
      </c>
      <c r="G875" s="86">
        <f t="shared" si="107"/>
        <v>310</v>
      </c>
      <c r="I875" s="86">
        <f>COUNTIFS(I.1!$L$6:$L$446,I.2!B875)</f>
        <v>0</v>
      </c>
      <c r="J875" s="86">
        <f t="shared" si="108"/>
        <v>112</v>
      </c>
      <c r="L875" s="86">
        <f t="shared" si="104"/>
        <v>261</v>
      </c>
      <c r="AA875" s="82">
        <v>43605</v>
      </c>
      <c r="AB875" s="86">
        <f>COUNTIFS(I.1!$AF$6:$AF$446,I.2!AA875)</f>
        <v>0</v>
      </c>
      <c r="AC875" s="86">
        <f t="shared" si="109"/>
        <v>120</v>
      </c>
      <c r="AD875" s="86"/>
      <c r="AE875" s="86">
        <f>COUNTIFS(I.1!$AG$6:$AG$446,I.2!AA875)</f>
        <v>0</v>
      </c>
      <c r="AF875" s="86">
        <f t="shared" si="110"/>
        <v>86</v>
      </c>
      <c r="AG875" s="86"/>
      <c r="AH875" s="86">
        <f>COUNTIFS(I.1!$AH$6:$AH$446,I.2!AA875)</f>
        <v>0</v>
      </c>
      <c r="AI875" s="86">
        <f t="shared" si="111"/>
        <v>25</v>
      </c>
      <c r="AJ875" s="86"/>
      <c r="AK875" s="86">
        <f t="shared" si="105"/>
        <v>95</v>
      </c>
      <c r="AL875" s="113">
        <v>0</v>
      </c>
    </row>
    <row r="876" spans="2:38" x14ac:dyDescent="0.25">
      <c r="B876" s="82">
        <v>43606</v>
      </c>
      <c r="C876" s="86">
        <f>COUNTIFS(I.1!$J$6:$J$446,I.2!B876)</f>
        <v>0</v>
      </c>
      <c r="D876" s="86">
        <f t="shared" si="106"/>
        <v>373</v>
      </c>
      <c r="F876" s="86">
        <f>COUNTIFS(I.1!$K$6:$K$446,I.2!B876)</f>
        <v>0</v>
      </c>
      <c r="G876" s="86">
        <f t="shared" si="107"/>
        <v>310</v>
      </c>
      <c r="I876" s="86">
        <f>COUNTIFS(I.1!$L$6:$L$446,I.2!B876)</f>
        <v>0</v>
      </c>
      <c r="J876" s="86">
        <f t="shared" si="108"/>
        <v>112</v>
      </c>
      <c r="L876" s="86">
        <f t="shared" si="104"/>
        <v>261</v>
      </c>
      <c r="AA876" s="82">
        <v>43606</v>
      </c>
      <c r="AB876" s="86">
        <f>COUNTIFS(I.1!$AF$6:$AF$446,I.2!AA876)</f>
        <v>0</v>
      </c>
      <c r="AC876" s="86">
        <f t="shared" si="109"/>
        <v>120</v>
      </c>
      <c r="AD876" s="86"/>
      <c r="AE876" s="86">
        <f>COUNTIFS(I.1!$AG$6:$AG$446,I.2!AA876)</f>
        <v>0</v>
      </c>
      <c r="AF876" s="86">
        <f t="shared" si="110"/>
        <v>86</v>
      </c>
      <c r="AG876" s="86"/>
      <c r="AH876" s="86">
        <f>COUNTIFS(I.1!$AH$6:$AH$446,I.2!AA876)</f>
        <v>0</v>
      </c>
      <c r="AI876" s="86">
        <f t="shared" si="111"/>
        <v>25</v>
      </c>
      <c r="AJ876" s="86"/>
      <c r="AK876" s="86">
        <f t="shared" si="105"/>
        <v>95</v>
      </c>
      <c r="AL876" s="113">
        <v>0</v>
      </c>
    </row>
    <row r="877" spans="2:38" x14ac:dyDescent="0.25">
      <c r="B877" s="82">
        <v>43607</v>
      </c>
      <c r="C877" s="86">
        <f>COUNTIFS(I.1!$J$6:$J$446,I.2!B877)</f>
        <v>0</v>
      </c>
      <c r="D877" s="86">
        <f t="shared" si="106"/>
        <v>373</v>
      </c>
      <c r="F877" s="86">
        <f>COUNTIFS(I.1!$K$6:$K$446,I.2!B877)</f>
        <v>0</v>
      </c>
      <c r="G877" s="86">
        <f t="shared" si="107"/>
        <v>310</v>
      </c>
      <c r="I877" s="86">
        <f>COUNTIFS(I.1!$L$6:$L$446,I.2!B877)</f>
        <v>0</v>
      </c>
      <c r="J877" s="86">
        <f t="shared" si="108"/>
        <v>112</v>
      </c>
      <c r="L877" s="86">
        <f t="shared" si="104"/>
        <v>261</v>
      </c>
      <c r="AA877" s="82">
        <v>43607</v>
      </c>
      <c r="AB877" s="86">
        <f>COUNTIFS(I.1!$AF$6:$AF$446,I.2!AA877)</f>
        <v>0</v>
      </c>
      <c r="AC877" s="86">
        <f t="shared" si="109"/>
        <v>120</v>
      </c>
      <c r="AD877" s="86"/>
      <c r="AE877" s="86">
        <f>COUNTIFS(I.1!$AG$6:$AG$446,I.2!AA877)</f>
        <v>0</v>
      </c>
      <c r="AF877" s="86">
        <f t="shared" si="110"/>
        <v>86</v>
      </c>
      <c r="AG877" s="86"/>
      <c r="AH877" s="86">
        <f>COUNTIFS(I.1!$AH$6:$AH$446,I.2!AA877)</f>
        <v>0</v>
      </c>
      <c r="AI877" s="86">
        <f t="shared" si="111"/>
        <v>25</v>
      </c>
      <c r="AJ877" s="86"/>
      <c r="AK877" s="86">
        <f t="shared" si="105"/>
        <v>95</v>
      </c>
      <c r="AL877" s="113">
        <v>0</v>
      </c>
    </row>
    <row r="878" spans="2:38" x14ac:dyDescent="0.25">
      <c r="B878" s="82">
        <v>43608</v>
      </c>
      <c r="C878" s="86">
        <f>COUNTIFS(I.1!$J$6:$J$446,I.2!B878)</f>
        <v>0</v>
      </c>
      <c r="D878" s="86">
        <f t="shared" si="106"/>
        <v>373</v>
      </c>
      <c r="F878" s="86">
        <f>COUNTIFS(I.1!$K$6:$K$446,I.2!B878)</f>
        <v>1</v>
      </c>
      <c r="G878" s="86">
        <f t="shared" si="107"/>
        <v>311</v>
      </c>
      <c r="I878" s="86">
        <f>COUNTIFS(I.1!$L$6:$L$446,I.2!B878)</f>
        <v>0</v>
      </c>
      <c r="J878" s="86">
        <f t="shared" si="108"/>
        <v>112</v>
      </c>
      <c r="L878" s="86">
        <f t="shared" si="104"/>
        <v>261</v>
      </c>
      <c r="AA878" s="82">
        <v>43608</v>
      </c>
      <c r="AB878" s="86">
        <f>COUNTIFS(I.1!$AF$6:$AF$446,I.2!AA878)</f>
        <v>0</v>
      </c>
      <c r="AC878" s="86">
        <f t="shared" si="109"/>
        <v>120</v>
      </c>
      <c r="AD878" s="86"/>
      <c r="AE878" s="86">
        <f>COUNTIFS(I.1!$AG$6:$AG$446,I.2!AA878)</f>
        <v>1</v>
      </c>
      <c r="AF878" s="86">
        <f t="shared" si="110"/>
        <v>87</v>
      </c>
      <c r="AG878" s="86"/>
      <c r="AH878" s="86">
        <f>COUNTIFS(I.1!$AH$6:$AH$446,I.2!AA878)</f>
        <v>0</v>
      </c>
      <c r="AI878" s="86">
        <f t="shared" si="111"/>
        <v>25</v>
      </c>
      <c r="AJ878" s="86"/>
      <c r="AK878" s="86">
        <f t="shared" si="105"/>
        <v>95</v>
      </c>
      <c r="AL878" s="113">
        <v>0</v>
      </c>
    </row>
    <row r="879" spans="2:38" x14ac:dyDescent="0.25">
      <c r="B879" s="82">
        <v>43609</v>
      </c>
      <c r="C879" s="86">
        <f>COUNTIFS(I.1!$J$6:$J$446,I.2!B879)</f>
        <v>0</v>
      </c>
      <c r="D879" s="86">
        <f t="shared" si="106"/>
        <v>373</v>
      </c>
      <c r="F879" s="86">
        <f>COUNTIFS(I.1!$K$6:$K$446,I.2!B879)</f>
        <v>1</v>
      </c>
      <c r="G879" s="86">
        <f t="shared" si="107"/>
        <v>312</v>
      </c>
      <c r="I879" s="86">
        <f>COUNTIFS(I.1!$L$6:$L$446,I.2!B879)</f>
        <v>0</v>
      </c>
      <c r="J879" s="86">
        <f t="shared" si="108"/>
        <v>112</v>
      </c>
      <c r="L879" s="86">
        <f t="shared" si="104"/>
        <v>261</v>
      </c>
      <c r="AA879" s="82">
        <v>43609</v>
      </c>
      <c r="AB879" s="86">
        <f>COUNTIFS(I.1!$AF$6:$AF$446,I.2!AA879)</f>
        <v>0</v>
      </c>
      <c r="AC879" s="86">
        <f t="shared" si="109"/>
        <v>120</v>
      </c>
      <c r="AD879" s="86"/>
      <c r="AE879" s="86">
        <f>COUNTIFS(I.1!$AG$6:$AG$446,I.2!AA879)</f>
        <v>1</v>
      </c>
      <c r="AF879" s="86">
        <f t="shared" si="110"/>
        <v>88</v>
      </c>
      <c r="AG879" s="86"/>
      <c r="AH879" s="86">
        <f>COUNTIFS(I.1!$AH$6:$AH$446,I.2!AA879)</f>
        <v>0</v>
      </c>
      <c r="AI879" s="86">
        <f t="shared" si="111"/>
        <v>25</v>
      </c>
      <c r="AJ879" s="86"/>
      <c r="AK879" s="86">
        <f t="shared" si="105"/>
        <v>95</v>
      </c>
      <c r="AL879" s="113">
        <v>0</v>
      </c>
    </row>
    <row r="880" spans="2:38" x14ac:dyDescent="0.25">
      <c r="B880" s="82">
        <v>43610</v>
      </c>
      <c r="C880" s="86">
        <f>COUNTIFS(I.1!$J$6:$J$446,I.2!B880)</f>
        <v>0</v>
      </c>
      <c r="D880" s="86">
        <f t="shared" si="106"/>
        <v>373</v>
      </c>
      <c r="F880" s="86">
        <f>COUNTIFS(I.1!$K$6:$K$446,I.2!B880)</f>
        <v>0</v>
      </c>
      <c r="G880" s="86">
        <f t="shared" si="107"/>
        <v>312</v>
      </c>
      <c r="I880" s="86">
        <f>COUNTIFS(I.1!$L$6:$L$446,I.2!B880)</f>
        <v>0</v>
      </c>
      <c r="J880" s="86">
        <f t="shared" si="108"/>
        <v>112</v>
      </c>
      <c r="L880" s="86">
        <f t="shared" si="104"/>
        <v>261</v>
      </c>
      <c r="AA880" s="82">
        <v>43610</v>
      </c>
      <c r="AB880" s="86">
        <f>COUNTIFS(I.1!$AF$6:$AF$446,I.2!AA880)</f>
        <v>0</v>
      </c>
      <c r="AC880" s="86">
        <f t="shared" si="109"/>
        <v>120</v>
      </c>
      <c r="AD880" s="86"/>
      <c r="AE880" s="86">
        <f>COUNTIFS(I.1!$AG$6:$AG$446,I.2!AA880)</f>
        <v>0</v>
      </c>
      <c r="AF880" s="86">
        <f t="shared" si="110"/>
        <v>88</v>
      </c>
      <c r="AG880" s="86"/>
      <c r="AH880" s="86">
        <f>COUNTIFS(I.1!$AH$6:$AH$446,I.2!AA880)</f>
        <v>0</v>
      </c>
      <c r="AI880" s="86">
        <f t="shared" si="111"/>
        <v>25</v>
      </c>
      <c r="AJ880" s="86"/>
      <c r="AK880" s="86">
        <f t="shared" si="105"/>
        <v>95</v>
      </c>
      <c r="AL880" s="113">
        <v>0</v>
      </c>
    </row>
    <row r="881" spans="2:38" x14ac:dyDescent="0.25">
      <c r="B881" s="82">
        <v>43611</v>
      </c>
      <c r="C881" s="86">
        <f>COUNTIFS(I.1!$J$6:$J$446,I.2!B881)</f>
        <v>0</v>
      </c>
      <c r="D881" s="86">
        <f t="shared" si="106"/>
        <v>373</v>
      </c>
      <c r="F881" s="86">
        <f>COUNTIFS(I.1!$K$6:$K$446,I.2!B881)</f>
        <v>0</v>
      </c>
      <c r="G881" s="86">
        <f t="shared" si="107"/>
        <v>312</v>
      </c>
      <c r="I881" s="86">
        <f>COUNTIFS(I.1!$L$6:$L$446,I.2!B881)</f>
        <v>0</v>
      </c>
      <c r="J881" s="86">
        <f t="shared" si="108"/>
        <v>112</v>
      </c>
      <c r="L881" s="86">
        <f t="shared" si="104"/>
        <v>261</v>
      </c>
      <c r="AA881" s="82">
        <v>43611</v>
      </c>
      <c r="AB881" s="86">
        <f>COUNTIFS(I.1!$AF$6:$AF$446,I.2!AA881)</f>
        <v>0</v>
      </c>
      <c r="AC881" s="86">
        <f t="shared" si="109"/>
        <v>120</v>
      </c>
      <c r="AD881" s="86"/>
      <c r="AE881" s="86">
        <f>COUNTIFS(I.1!$AG$6:$AG$446,I.2!AA881)</f>
        <v>0</v>
      </c>
      <c r="AF881" s="86">
        <f t="shared" si="110"/>
        <v>88</v>
      </c>
      <c r="AG881" s="86"/>
      <c r="AH881" s="86">
        <f>COUNTIFS(I.1!$AH$6:$AH$446,I.2!AA881)</f>
        <v>0</v>
      </c>
      <c r="AI881" s="86">
        <f t="shared" si="111"/>
        <v>25</v>
      </c>
      <c r="AJ881" s="86"/>
      <c r="AK881" s="86">
        <f t="shared" si="105"/>
        <v>95</v>
      </c>
      <c r="AL881" s="113">
        <v>0</v>
      </c>
    </row>
    <row r="882" spans="2:38" x14ac:dyDescent="0.25">
      <c r="B882" s="82">
        <v>43612</v>
      </c>
      <c r="C882" s="86">
        <f>COUNTIFS(I.1!$J$6:$J$446,I.2!B882)</f>
        <v>0</v>
      </c>
      <c r="D882" s="86">
        <f t="shared" si="106"/>
        <v>373</v>
      </c>
      <c r="F882" s="86">
        <f>COUNTIFS(I.1!$K$6:$K$446,I.2!B882)</f>
        <v>1</v>
      </c>
      <c r="G882" s="86">
        <f t="shared" si="107"/>
        <v>313</v>
      </c>
      <c r="I882" s="86">
        <f>COUNTIFS(I.1!$L$6:$L$446,I.2!B882)</f>
        <v>2</v>
      </c>
      <c r="J882" s="86">
        <f t="shared" si="108"/>
        <v>114</v>
      </c>
      <c r="L882" s="86">
        <f t="shared" si="104"/>
        <v>259</v>
      </c>
      <c r="AA882" s="82">
        <v>43612</v>
      </c>
      <c r="AB882" s="86">
        <f>COUNTIFS(I.1!$AF$6:$AF$446,I.2!AA882)</f>
        <v>0</v>
      </c>
      <c r="AC882" s="86">
        <f t="shared" si="109"/>
        <v>120</v>
      </c>
      <c r="AD882" s="86"/>
      <c r="AE882" s="86">
        <f>COUNTIFS(I.1!$AG$6:$AG$446,I.2!AA882)</f>
        <v>1</v>
      </c>
      <c r="AF882" s="86">
        <f t="shared" si="110"/>
        <v>89</v>
      </c>
      <c r="AG882" s="86"/>
      <c r="AH882" s="86">
        <f>COUNTIFS(I.1!$AH$6:$AH$446,I.2!AA882)</f>
        <v>0</v>
      </c>
      <c r="AI882" s="86">
        <f t="shared" si="111"/>
        <v>25</v>
      </c>
      <c r="AJ882" s="86"/>
      <c r="AK882" s="86">
        <f t="shared" si="105"/>
        <v>95</v>
      </c>
      <c r="AL882" s="113">
        <v>0</v>
      </c>
    </row>
    <row r="883" spans="2:38" x14ac:dyDescent="0.25">
      <c r="B883" s="82">
        <v>43613</v>
      </c>
      <c r="C883" s="86">
        <f>COUNTIFS(I.1!$J$6:$J$446,I.2!B883)</f>
        <v>0</v>
      </c>
      <c r="D883" s="86">
        <f t="shared" si="106"/>
        <v>373</v>
      </c>
      <c r="F883" s="86">
        <f>COUNTIFS(I.1!$K$6:$K$446,I.2!B883)</f>
        <v>0</v>
      </c>
      <c r="G883" s="86">
        <f t="shared" si="107"/>
        <v>313</v>
      </c>
      <c r="I883" s="86">
        <f>COUNTIFS(I.1!$L$6:$L$446,I.2!B883)</f>
        <v>0</v>
      </c>
      <c r="J883" s="86">
        <f t="shared" si="108"/>
        <v>114</v>
      </c>
      <c r="L883" s="86">
        <f t="shared" si="104"/>
        <v>259</v>
      </c>
      <c r="AA883" s="82">
        <v>43613</v>
      </c>
      <c r="AB883" s="86">
        <f>COUNTIFS(I.1!$AF$6:$AF$446,I.2!AA883)</f>
        <v>0</v>
      </c>
      <c r="AC883" s="86">
        <f t="shared" si="109"/>
        <v>120</v>
      </c>
      <c r="AD883" s="86"/>
      <c r="AE883" s="86">
        <f>COUNTIFS(I.1!$AG$6:$AG$446,I.2!AA883)</f>
        <v>0</v>
      </c>
      <c r="AF883" s="86">
        <f t="shared" si="110"/>
        <v>89</v>
      </c>
      <c r="AG883" s="86"/>
      <c r="AH883" s="86">
        <f>COUNTIFS(I.1!$AH$6:$AH$446,I.2!AA883)</f>
        <v>0</v>
      </c>
      <c r="AI883" s="86">
        <f t="shared" si="111"/>
        <v>25</v>
      </c>
      <c r="AJ883" s="86"/>
      <c r="AK883" s="86">
        <f t="shared" si="105"/>
        <v>95</v>
      </c>
      <c r="AL883" s="113">
        <v>0</v>
      </c>
    </row>
    <row r="884" spans="2:38" x14ac:dyDescent="0.25">
      <c r="B884" s="82">
        <v>43614</v>
      </c>
      <c r="C884" s="86">
        <f>COUNTIFS(I.1!$J$6:$J$446,I.2!B884)</f>
        <v>0</v>
      </c>
      <c r="D884" s="86">
        <f t="shared" si="106"/>
        <v>373</v>
      </c>
      <c r="F884" s="86">
        <f>COUNTIFS(I.1!$K$6:$K$446,I.2!B884)</f>
        <v>0</v>
      </c>
      <c r="G884" s="86">
        <f t="shared" si="107"/>
        <v>313</v>
      </c>
      <c r="I884" s="86">
        <f>COUNTIFS(I.1!$L$6:$L$446,I.2!B884)</f>
        <v>0</v>
      </c>
      <c r="J884" s="86">
        <f t="shared" si="108"/>
        <v>114</v>
      </c>
      <c r="L884" s="86">
        <f t="shared" si="104"/>
        <v>259</v>
      </c>
      <c r="AA884" s="82">
        <v>43614</v>
      </c>
      <c r="AB884" s="86">
        <f>COUNTIFS(I.1!$AF$6:$AF$446,I.2!AA884)</f>
        <v>0</v>
      </c>
      <c r="AC884" s="86">
        <f t="shared" si="109"/>
        <v>120</v>
      </c>
      <c r="AD884" s="86"/>
      <c r="AE884" s="86">
        <f>COUNTIFS(I.1!$AG$6:$AG$446,I.2!AA884)</f>
        <v>0</v>
      </c>
      <c r="AF884" s="86">
        <f t="shared" si="110"/>
        <v>89</v>
      </c>
      <c r="AG884" s="86"/>
      <c r="AH884" s="86">
        <f>COUNTIFS(I.1!$AH$6:$AH$446,I.2!AA884)</f>
        <v>0</v>
      </c>
      <c r="AI884" s="86">
        <f t="shared" si="111"/>
        <v>25</v>
      </c>
      <c r="AJ884" s="86"/>
      <c r="AK884" s="86">
        <f t="shared" si="105"/>
        <v>95</v>
      </c>
      <c r="AL884" s="113">
        <v>0</v>
      </c>
    </row>
    <row r="885" spans="2:38" x14ac:dyDescent="0.25">
      <c r="B885" s="82">
        <v>43615</v>
      </c>
      <c r="C885" s="86">
        <f>COUNTIFS(I.1!$J$6:$J$446,I.2!B885)</f>
        <v>0</v>
      </c>
      <c r="D885" s="86">
        <f t="shared" si="106"/>
        <v>373</v>
      </c>
      <c r="F885" s="86">
        <f>COUNTIFS(I.1!$K$6:$K$446,I.2!B885)</f>
        <v>0</v>
      </c>
      <c r="G885" s="86">
        <f t="shared" si="107"/>
        <v>313</v>
      </c>
      <c r="I885" s="86">
        <f>COUNTIFS(I.1!$L$6:$L$446,I.2!B885)</f>
        <v>0</v>
      </c>
      <c r="J885" s="86">
        <f t="shared" si="108"/>
        <v>114</v>
      </c>
      <c r="L885" s="86">
        <f t="shared" si="104"/>
        <v>259</v>
      </c>
      <c r="AA885" s="82">
        <v>43615</v>
      </c>
      <c r="AB885" s="86">
        <f>COUNTIFS(I.1!$AF$6:$AF$446,I.2!AA885)</f>
        <v>0</v>
      </c>
      <c r="AC885" s="86">
        <f t="shared" si="109"/>
        <v>120</v>
      </c>
      <c r="AD885" s="86"/>
      <c r="AE885" s="86">
        <f>COUNTIFS(I.1!$AG$6:$AG$446,I.2!AA885)</f>
        <v>0</v>
      </c>
      <c r="AF885" s="86">
        <f t="shared" si="110"/>
        <v>89</v>
      </c>
      <c r="AG885" s="86"/>
      <c r="AH885" s="86">
        <f>COUNTIFS(I.1!$AH$6:$AH$446,I.2!AA885)</f>
        <v>0</v>
      </c>
      <c r="AI885" s="86">
        <f t="shared" si="111"/>
        <v>25</v>
      </c>
      <c r="AJ885" s="86"/>
      <c r="AK885" s="86">
        <f t="shared" si="105"/>
        <v>95</v>
      </c>
      <c r="AL885" s="113">
        <v>0</v>
      </c>
    </row>
    <row r="886" spans="2:38" x14ac:dyDescent="0.25">
      <c r="B886" s="82">
        <v>43616</v>
      </c>
      <c r="C886" s="86">
        <f>COUNTIFS(I.1!$J$6:$J$446,I.2!B886)</f>
        <v>0</v>
      </c>
      <c r="D886" s="86">
        <f t="shared" si="106"/>
        <v>373</v>
      </c>
      <c r="F886" s="86">
        <f>COUNTIFS(I.1!$K$6:$K$446,I.2!B886)</f>
        <v>1</v>
      </c>
      <c r="G886" s="86">
        <f t="shared" si="107"/>
        <v>314</v>
      </c>
      <c r="I886" s="86">
        <f>COUNTIFS(I.1!$L$6:$L$446,I.2!B886)</f>
        <v>0</v>
      </c>
      <c r="J886" s="86">
        <f t="shared" si="108"/>
        <v>114</v>
      </c>
      <c r="L886" s="86">
        <f t="shared" si="104"/>
        <v>259</v>
      </c>
      <c r="AA886" s="82">
        <v>43616</v>
      </c>
      <c r="AB886" s="86">
        <f>COUNTIFS(I.1!$AF$6:$AF$446,I.2!AA886)</f>
        <v>0</v>
      </c>
      <c r="AC886" s="86">
        <f t="shared" si="109"/>
        <v>120</v>
      </c>
      <c r="AD886" s="86"/>
      <c r="AE886" s="86">
        <f>COUNTIFS(I.1!$AG$6:$AG$446,I.2!AA886)</f>
        <v>1</v>
      </c>
      <c r="AF886" s="86">
        <f t="shared" si="110"/>
        <v>90</v>
      </c>
      <c r="AG886" s="86"/>
      <c r="AH886" s="86">
        <f>COUNTIFS(I.1!$AH$6:$AH$446,I.2!AA886)</f>
        <v>0</v>
      </c>
      <c r="AI886" s="86">
        <f t="shared" si="111"/>
        <v>25</v>
      </c>
      <c r="AJ886" s="86"/>
      <c r="AK886" s="86">
        <f t="shared" si="105"/>
        <v>95</v>
      </c>
      <c r="AL886" s="113">
        <v>0</v>
      </c>
    </row>
    <row r="887" spans="2:38" x14ac:dyDescent="0.25">
      <c r="B887" s="82">
        <v>43617</v>
      </c>
      <c r="C887" s="86">
        <f>COUNTIFS(I.1!$J$6:$J$446,I.2!B887)</f>
        <v>0</v>
      </c>
      <c r="D887" s="86">
        <f t="shared" si="106"/>
        <v>373</v>
      </c>
      <c r="F887" s="86">
        <f>COUNTIFS(I.1!$K$6:$K$446,I.2!B887)</f>
        <v>0</v>
      </c>
      <c r="G887" s="86">
        <f t="shared" si="107"/>
        <v>314</v>
      </c>
      <c r="I887" s="86">
        <f>COUNTIFS(I.1!$L$6:$L$446,I.2!B887)</f>
        <v>0</v>
      </c>
      <c r="J887" s="86">
        <f t="shared" si="108"/>
        <v>114</v>
      </c>
      <c r="L887" s="86">
        <f t="shared" si="104"/>
        <v>259</v>
      </c>
      <c r="AA887" s="82">
        <v>43617</v>
      </c>
      <c r="AB887" s="86">
        <f>COUNTIFS(I.1!$AF$6:$AF$446,I.2!AA887)</f>
        <v>0</v>
      </c>
      <c r="AC887" s="86">
        <f t="shared" si="109"/>
        <v>120</v>
      </c>
      <c r="AD887" s="86"/>
      <c r="AE887" s="86">
        <f>COUNTIFS(I.1!$AG$6:$AG$446,I.2!AA887)</f>
        <v>0</v>
      </c>
      <c r="AF887" s="86">
        <f t="shared" si="110"/>
        <v>90</v>
      </c>
      <c r="AG887" s="86"/>
      <c r="AH887" s="86">
        <f>COUNTIFS(I.1!$AH$6:$AH$446,I.2!AA887)</f>
        <v>0</v>
      </c>
      <c r="AI887" s="86">
        <f t="shared" si="111"/>
        <v>25</v>
      </c>
      <c r="AJ887" s="86"/>
      <c r="AK887" s="86">
        <f t="shared" si="105"/>
        <v>95</v>
      </c>
      <c r="AL887" s="113">
        <v>0</v>
      </c>
    </row>
    <row r="888" spans="2:38" x14ac:dyDescent="0.25">
      <c r="B888" s="82">
        <v>43618</v>
      </c>
      <c r="C888" s="86">
        <f>COUNTIFS(I.1!$J$6:$J$446,I.2!B888)</f>
        <v>0</v>
      </c>
      <c r="D888" s="86">
        <f t="shared" si="106"/>
        <v>373</v>
      </c>
      <c r="F888" s="86">
        <f>COUNTIFS(I.1!$K$6:$K$446,I.2!B888)</f>
        <v>0</v>
      </c>
      <c r="G888" s="86">
        <f t="shared" si="107"/>
        <v>314</v>
      </c>
      <c r="I888" s="86">
        <f>COUNTIFS(I.1!$L$6:$L$446,I.2!B888)</f>
        <v>0</v>
      </c>
      <c r="J888" s="86">
        <f t="shared" si="108"/>
        <v>114</v>
      </c>
      <c r="L888" s="86">
        <f t="shared" si="104"/>
        <v>259</v>
      </c>
      <c r="AA888" s="82">
        <v>43618</v>
      </c>
      <c r="AB888" s="86">
        <f>COUNTIFS(I.1!$AF$6:$AF$446,I.2!AA888)</f>
        <v>0</v>
      </c>
      <c r="AC888" s="86">
        <f t="shared" si="109"/>
        <v>120</v>
      </c>
      <c r="AD888" s="86"/>
      <c r="AE888" s="86">
        <f>COUNTIFS(I.1!$AG$6:$AG$446,I.2!AA888)</f>
        <v>0</v>
      </c>
      <c r="AF888" s="86">
        <f t="shared" si="110"/>
        <v>90</v>
      </c>
      <c r="AG888" s="86"/>
      <c r="AH888" s="86">
        <f>COUNTIFS(I.1!$AH$6:$AH$446,I.2!AA888)</f>
        <v>0</v>
      </c>
      <c r="AI888" s="86">
        <f t="shared" si="111"/>
        <v>25</v>
      </c>
      <c r="AJ888" s="86"/>
      <c r="AK888" s="86">
        <f t="shared" si="105"/>
        <v>95</v>
      </c>
      <c r="AL888" s="113">
        <v>0</v>
      </c>
    </row>
    <row r="889" spans="2:38" x14ac:dyDescent="0.25">
      <c r="B889" s="82">
        <v>43619</v>
      </c>
      <c r="C889" s="86">
        <f>COUNTIFS(I.1!$J$6:$J$446,I.2!B889)</f>
        <v>0</v>
      </c>
      <c r="D889" s="86">
        <f t="shared" si="106"/>
        <v>373</v>
      </c>
      <c r="F889" s="86">
        <f>COUNTIFS(I.1!$K$6:$K$446,I.2!B889)</f>
        <v>0</v>
      </c>
      <c r="G889" s="86">
        <f t="shared" si="107"/>
        <v>314</v>
      </c>
      <c r="I889" s="86">
        <f>COUNTIFS(I.1!$L$6:$L$446,I.2!B889)</f>
        <v>0</v>
      </c>
      <c r="J889" s="86">
        <f t="shared" si="108"/>
        <v>114</v>
      </c>
      <c r="L889" s="86">
        <f t="shared" si="104"/>
        <v>259</v>
      </c>
      <c r="AA889" s="82">
        <v>43619</v>
      </c>
      <c r="AB889" s="86">
        <f>COUNTIFS(I.1!$AF$6:$AF$446,I.2!AA889)</f>
        <v>0</v>
      </c>
      <c r="AC889" s="86">
        <f t="shared" si="109"/>
        <v>120</v>
      </c>
      <c r="AD889" s="86"/>
      <c r="AE889" s="86">
        <f>COUNTIFS(I.1!$AG$6:$AG$446,I.2!AA889)</f>
        <v>0</v>
      </c>
      <c r="AF889" s="86">
        <f t="shared" si="110"/>
        <v>90</v>
      </c>
      <c r="AG889" s="86"/>
      <c r="AH889" s="86">
        <f>COUNTIFS(I.1!$AH$6:$AH$446,I.2!AA889)</f>
        <v>0</v>
      </c>
      <c r="AI889" s="86">
        <f t="shared" si="111"/>
        <v>25</v>
      </c>
      <c r="AJ889" s="86"/>
      <c r="AK889" s="86">
        <f t="shared" si="105"/>
        <v>95</v>
      </c>
      <c r="AL889" s="113">
        <v>0</v>
      </c>
    </row>
    <row r="890" spans="2:38" x14ac:dyDescent="0.25">
      <c r="B890" s="82">
        <v>43620</v>
      </c>
      <c r="C890" s="86">
        <f>COUNTIFS(I.1!$J$6:$J$446,I.2!B890)</f>
        <v>0</v>
      </c>
      <c r="D890" s="86">
        <f t="shared" si="106"/>
        <v>373</v>
      </c>
      <c r="F890" s="86">
        <f>COUNTIFS(I.1!$K$6:$K$446,I.2!B890)</f>
        <v>0</v>
      </c>
      <c r="G890" s="86">
        <f t="shared" si="107"/>
        <v>314</v>
      </c>
      <c r="I890" s="86">
        <f>COUNTIFS(I.1!$L$6:$L$446,I.2!B890)</f>
        <v>1</v>
      </c>
      <c r="J890" s="86">
        <f t="shared" si="108"/>
        <v>115</v>
      </c>
      <c r="L890" s="86">
        <f t="shared" si="104"/>
        <v>258</v>
      </c>
      <c r="AA890" s="82">
        <v>43620</v>
      </c>
      <c r="AB890" s="86">
        <f>COUNTIFS(I.1!$AF$6:$AF$446,I.2!AA890)</f>
        <v>0</v>
      </c>
      <c r="AC890" s="86">
        <f t="shared" si="109"/>
        <v>120</v>
      </c>
      <c r="AD890" s="86"/>
      <c r="AE890" s="86">
        <f>COUNTIFS(I.1!$AG$6:$AG$446,I.2!AA890)</f>
        <v>0</v>
      </c>
      <c r="AF890" s="86">
        <f t="shared" si="110"/>
        <v>90</v>
      </c>
      <c r="AG890" s="86"/>
      <c r="AH890" s="86">
        <f>COUNTIFS(I.1!$AH$6:$AH$446,I.2!AA890)</f>
        <v>0</v>
      </c>
      <c r="AI890" s="86">
        <f t="shared" si="111"/>
        <v>25</v>
      </c>
      <c r="AJ890" s="86"/>
      <c r="AK890" s="86">
        <f t="shared" si="105"/>
        <v>95</v>
      </c>
      <c r="AL890" s="113">
        <v>0</v>
      </c>
    </row>
    <row r="891" spans="2:38" x14ac:dyDescent="0.25">
      <c r="B891" s="82">
        <v>43621</v>
      </c>
      <c r="C891" s="86">
        <f>COUNTIFS(I.1!$J$6:$J$446,I.2!B891)</f>
        <v>0</v>
      </c>
      <c r="D891" s="86">
        <f t="shared" si="106"/>
        <v>373</v>
      </c>
      <c r="F891" s="86">
        <f>COUNTIFS(I.1!$K$6:$K$446,I.2!B891)</f>
        <v>0</v>
      </c>
      <c r="G891" s="86">
        <f t="shared" si="107"/>
        <v>314</v>
      </c>
      <c r="I891" s="86">
        <f>COUNTIFS(I.1!$L$6:$L$446,I.2!B891)</f>
        <v>0</v>
      </c>
      <c r="J891" s="86">
        <f t="shared" si="108"/>
        <v>115</v>
      </c>
      <c r="L891" s="86">
        <f t="shared" si="104"/>
        <v>258</v>
      </c>
      <c r="AA891" s="82">
        <v>43621</v>
      </c>
      <c r="AB891" s="86">
        <f>COUNTIFS(I.1!$AF$6:$AF$446,I.2!AA891)</f>
        <v>0</v>
      </c>
      <c r="AC891" s="86">
        <f t="shared" si="109"/>
        <v>120</v>
      </c>
      <c r="AD891" s="86"/>
      <c r="AE891" s="86">
        <f>COUNTIFS(I.1!$AG$6:$AG$446,I.2!AA891)</f>
        <v>0</v>
      </c>
      <c r="AF891" s="86">
        <f t="shared" si="110"/>
        <v>90</v>
      </c>
      <c r="AG891" s="86"/>
      <c r="AH891" s="86">
        <f>COUNTIFS(I.1!$AH$6:$AH$446,I.2!AA891)</f>
        <v>0</v>
      </c>
      <c r="AI891" s="86">
        <f t="shared" si="111"/>
        <v>25</v>
      </c>
      <c r="AJ891" s="86"/>
      <c r="AK891" s="86">
        <f t="shared" si="105"/>
        <v>95</v>
      </c>
      <c r="AL891" s="113">
        <v>0</v>
      </c>
    </row>
    <row r="892" spans="2:38" x14ac:dyDescent="0.25">
      <c r="B892" s="82">
        <v>43622</v>
      </c>
      <c r="C892" s="86">
        <f>COUNTIFS(I.1!$J$6:$J$446,I.2!B892)</f>
        <v>0</v>
      </c>
      <c r="D892" s="86">
        <f t="shared" si="106"/>
        <v>373</v>
      </c>
      <c r="F892" s="86">
        <f>COUNTIFS(I.1!$K$6:$K$446,I.2!B892)</f>
        <v>0</v>
      </c>
      <c r="G892" s="86">
        <f t="shared" si="107"/>
        <v>314</v>
      </c>
      <c r="I892" s="86">
        <f>COUNTIFS(I.1!$L$6:$L$446,I.2!B892)</f>
        <v>0</v>
      </c>
      <c r="J892" s="86">
        <f t="shared" si="108"/>
        <v>115</v>
      </c>
      <c r="L892" s="86">
        <f t="shared" si="104"/>
        <v>258</v>
      </c>
      <c r="AA892" s="82">
        <v>43622</v>
      </c>
      <c r="AB892" s="86">
        <f>COUNTIFS(I.1!$AF$6:$AF$446,I.2!AA892)</f>
        <v>0</v>
      </c>
      <c r="AC892" s="86">
        <f t="shared" si="109"/>
        <v>120</v>
      </c>
      <c r="AD892" s="86"/>
      <c r="AE892" s="86">
        <f>COUNTIFS(I.1!$AG$6:$AG$446,I.2!AA892)</f>
        <v>0</v>
      </c>
      <c r="AF892" s="86">
        <f t="shared" si="110"/>
        <v>90</v>
      </c>
      <c r="AG892" s="86"/>
      <c r="AH892" s="86">
        <f>COUNTIFS(I.1!$AH$6:$AH$446,I.2!AA892)</f>
        <v>0</v>
      </c>
      <c r="AI892" s="86">
        <f t="shared" si="111"/>
        <v>25</v>
      </c>
      <c r="AJ892" s="86"/>
      <c r="AK892" s="86">
        <f t="shared" si="105"/>
        <v>95</v>
      </c>
      <c r="AL892" s="113">
        <v>0</v>
      </c>
    </row>
    <row r="893" spans="2:38" x14ac:dyDescent="0.25">
      <c r="B893" s="82">
        <v>43623</v>
      </c>
      <c r="C893" s="86">
        <f>COUNTIFS(I.1!$J$6:$J$446,I.2!B893)</f>
        <v>0</v>
      </c>
      <c r="D893" s="86">
        <f t="shared" si="106"/>
        <v>373</v>
      </c>
      <c r="F893" s="86">
        <f>COUNTIFS(I.1!$K$6:$K$446,I.2!B893)</f>
        <v>0</v>
      </c>
      <c r="G893" s="86">
        <f t="shared" si="107"/>
        <v>314</v>
      </c>
      <c r="I893" s="86">
        <f>COUNTIFS(I.1!$L$6:$L$446,I.2!B893)</f>
        <v>2</v>
      </c>
      <c r="J893" s="86">
        <f t="shared" si="108"/>
        <v>117</v>
      </c>
      <c r="L893" s="86">
        <f t="shared" si="104"/>
        <v>256</v>
      </c>
      <c r="AA893" s="82">
        <v>43623</v>
      </c>
      <c r="AB893" s="86">
        <f>COUNTIFS(I.1!$AF$6:$AF$446,I.2!AA893)</f>
        <v>0</v>
      </c>
      <c r="AC893" s="86">
        <f t="shared" si="109"/>
        <v>120</v>
      </c>
      <c r="AD893" s="86"/>
      <c r="AE893" s="86">
        <f>COUNTIFS(I.1!$AG$6:$AG$446,I.2!AA893)</f>
        <v>0</v>
      </c>
      <c r="AF893" s="86">
        <f t="shared" si="110"/>
        <v>90</v>
      </c>
      <c r="AG893" s="86"/>
      <c r="AH893" s="86">
        <f>COUNTIFS(I.1!$AH$6:$AH$446,I.2!AA893)</f>
        <v>0</v>
      </c>
      <c r="AI893" s="86">
        <f t="shared" si="111"/>
        <v>25</v>
      </c>
      <c r="AJ893" s="86"/>
      <c r="AK893" s="86">
        <f t="shared" si="105"/>
        <v>95</v>
      </c>
      <c r="AL893" s="113">
        <v>0</v>
      </c>
    </row>
    <row r="894" spans="2:38" x14ac:dyDescent="0.25">
      <c r="B894" s="82">
        <v>43624</v>
      </c>
      <c r="C894" s="86">
        <f>COUNTIFS(I.1!$J$6:$J$446,I.2!B894)</f>
        <v>0</v>
      </c>
      <c r="D894" s="86">
        <f t="shared" si="106"/>
        <v>373</v>
      </c>
      <c r="F894" s="86">
        <f>COUNTIFS(I.1!$K$6:$K$446,I.2!B894)</f>
        <v>0</v>
      </c>
      <c r="G894" s="86">
        <f t="shared" si="107"/>
        <v>314</v>
      </c>
      <c r="I894" s="86">
        <f>COUNTIFS(I.1!$L$6:$L$446,I.2!B894)</f>
        <v>0</v>
      </c>
      <c r="J894" s="86">
        <f t="shared" si="108"/>
        <v>117</v>
      </c>
      <c r="L894" s="86">
        <f t="shared" si="104"/>
        <v>256</v>
      </c>
      <c r="AA894" s="82">
        <v>43624</v>
      </c>
      <c r="AB894" s="86">
        <f>COUNTIFS(I.1!$AF$6:$AF$446,I.2!AA894)</f>
        <v>0</v>
      </c>
      <c r="AC894" s="86">
        <f t="shared" si="109"/>
        <v>120</v>
      </c>
      <c r="AD894" s="86"/>
      <c r="AE894" s="86">
        <f>COUNTIFS(I.1!$AG$6:$AG$446,I.2!AA894)</f>
        <v>0</v>
      </c>
      <c r="AF894" s="86">
        <f t="shared" si="110"/>
        <v>90</v>
      </c>
      <c r="AG894" s="86"/>
      <c r="AH894" s="86">
        <f>COUNTIFS(I.1!$AH$6:$AH$446,I.2!AA894)</f>
        <v>0</v>
      </c>
      <c r="AI894" s="86">
        <f t="shared" si="111"/>
        <v>25</v>
      </c>
      <c r="AJ894" s="86"/>
      <c r="AK894" s="86">
        <f t="shared" si="105"/>
        <v>95</v>
      </c>
      <c r="AL894" s="113">
        <v>0</v>
      </c>
    </row>
    <row r="895" spans="2:38" x14ac:dyDescent="0.25">
      <c r="B895" s="82">
        <v>43625</v>
      </c>
      <c r="C895" s="86">
        <f>COUNTIFS(I.1!$J$6:$J$446,I.2!B895)</f>
        <v>0</v>
      </c>
      <c r="D895" s="86">
        <f t="shared" si="106"/>
        <v>373</v>
      </c>
      <c r="F895" s="86">
        <f>COUNTIFS(I.1!$K$6:$K$446,I.2!B895)</f>
        <v>0</v>
      </c>
      <c r="G895" s="86">
        <f t="shared" si="107"/>
        <v>314</v>
      </c>
      <c r="I895" s="86">
        <f>COUNTIFS(I.1!$L$6:$L$446,I.2!B895)</f>
        <v>0</v>
      </c>
      <c r="J895" s="86">
        <f t="shared" si="108"/>
        <v>117</v>
      </c>
      <c r="L895" s="86">
        <f t="shared" si="104"/>
        <v>256</v>
      </c>
      <c r="AA895" s="82">
        <v>43625</v>
      </c>
      <c r="AB895" s="86">
        <f>COUNTIFS(I.1!$AF$6:$AF$446,I.2!AA895)</f>
        <v>0</v>
      </c>
      <c r="AC895" s="86">
        <f t="shared" si="109"/>
        <v>120</v>
      </c>
      <c r="AD895" s="86"/>
      <c r="AE895" s="86">
        <f>COUNTIFS(I.1!$AG$6:$AG$446,I.2!AA895)</f>
        <v>0</v>
      </c>
      <c r="AF895" s="86">
        <f t="shared" si="110"/>
        <v>90</v>
      </c>
      <c r="AG895" s="86"/>
      <c r="AH895" s="86">
        <f>COUNTIFS(I.1!$AH$6:$AH$446,I.2!AA895)</f>
        <v>0</v>
      </c>
      <c r="AI895" s="86">
        <f t="shared" si="111"/>
        <v>25</v>
      </c>
      <c r="AJ895" s="86"/>
      <c r="AK895" s="86">
        <f t="shared" si="105"/>
        <v>95</v>
      </c>
      <c r="AL895" s="113">
        <v>0</v>
      </c>
    </row>
    <row r="896" spans="2:38" x14ac:dyDescent="0.25">
      <c r="B896" s="82">
        <v>43626</v>
      </c>
      <c r="C896" s="86">
        <f>COUNTIFS(I.1!$J$6:$J$446,I.2!B896)</f>
        <v>0</v>
      </c>
      <c r="D896" s="86">
        <f t="shared" si="106"/>
        <v>373</v>
      </c>
      <c r="F896" s="86">
        <f>COUNTIFS(I.1!$K$6:$K$446,I.2!B896)</f>
        <v>1</v>
      </c>
      <c r="G896" s="86">
        <f t="shared" si="107"/>
        <v>315</v>
      </c>
      <c r="I896" s="86">
        <f>COUNTIFS(I.1!$L$6:$L$446,I.2!B896)</f>
        <v>0</v>
      </c>
      <c r="J896" s="86">
        <f t="shared" si="108"/>
        <v>117</v>
      </c>
      <c r="L896" s="86">
        <f t="shared" si="104"/>
        <v>256</v>
      </c>
      <c r="AA896" s="82">
        <v>43626</v>
      </c>
      <c r="AB896" s="86">
        <f>COUNTIFS(I.1!$AF$6:$AF$446,I.2!AA896)</f>
        <v>0</v>
      </c>
      <c r="AC896" s="86">
        <f t="shared" si="109"/>
        <v>120</v>
      </c>
      <c r="AD896" s="86"/>
      <c r="AE896" s="86">
        <f>COUNTIFS(I.1!$AG$6:$AG$446,I.2!AA896)</f>
        <v>1</v>
      </c>
      <c r="AF896" s="86">
        <f t="shared" si="110"/>
        <v>91</v>
      </c>
      <c r="AG896" s="86"/>
      <c r="AH896" s="86">
        <f>COUNTIFS(I.1!$AH$6:$AH$446,I.2!AA896)</f>
        <v>0</v>
      </c>
      <c r="AI896" s="86">
        <f t="shared" si="111"/>
        <v>25</v>
      </c>
      <c r="AJ896" s="86"/>
      <c r="AK896" s="86">
        <f t="shared" si="105"/>
        <v>95</v>
      </c>
      <c r="AL896" s="113">
        <v>0</v>
      </c>
    </row>
    <row r="897" spans="2:38" x14ac:dyDescent="0.25">
      <c r="B897" s="82">
        <v>43627</v>
      </c>
      <c r="C897" s="86">
        <f>COUNTIFS(I.1!$J$6:$J$446,I.2!B897)</f>
        <v>0</v>
      </c>
      <c r="D897" s="86">
        <f t="shared" si="106"/>
        <v>373</v>
      </c>
      <c r="F897" s="86">
        <f>COUNTIFS(I.1!$K$6:$K$446,I.2!B897)</f>
        <v>2</v>
      </c>
      <c r="G897" s="86">
        <f t="shared" si="107"/>
        <v>317</v>
      </c>
      <c r="I897" s="86">
        <f>COUNTIFS(I.1!$L$6:$L$446,I.2!B897)</f>
        <v>0</v>
      </c>
      <c r="J897" s="86">
        <f t="shared" si="108"/>
        <v>117</v>
      </c>
      <c r="L897" s="86">
        <f t="shared" si="104"/>
        <v>256</v>
      </c>
      <c r="AA897" s="82">
        <v>43627</v>
      </c>
      <c r="AB897" s="86">
        <f>COUNTIFS(I.1!$AF$6:$AF$446,I.2!AA897)</f>
        <v>0</v>
      </c>
      <c r="AC897" s="86">
        <f t="shared" si="109"/>
        <v>120</v>
      </c>
      <c r="AD897" s="86"/>
      <c r="AE897" s="86">
        <f>COUNTIFS(I.1!$AG$6:$AG$446,I.2!AA897)</f>
        <v>2</v>
      </c>
      <c r="AF897" s="86">
        <f t="shared" si="110"/>
        <v>93</v>
      </c>
      <c r="AG897" s="86"/>
      <c r="AH897" s="86">
        <f>COUNTIFS(I.1!$AH$6:$AH$446,I.2!AA897)</f>
        <v>0</v>
      </c>
      <c r="AI897" s="86">
        <f t="shared" si="111"/>
        <v>25</v>
      </c>
      <c r="AJ897" s="86"/>
      <c r="AK897" s="86">
        <f t="shared" si="105"/>
        <v>95</v>
      </c>
      <c r="AL897" s="113">
        <v>0</v>
      </c>
    </row>
    <row r="898" spans="2:38" x14ac:dyDescent="0.25">
      <c r="B898" s="82">
        <v>43628</v>
      </c>
      <c r="C898" s="86">
        <f>COUNTIFS(I.1!$J$6:$J$446,I.2!B898)</f>
        <v>31</v>
      </c>
      <c r="D898" s="86">
        <f t="shared" si="106"/>
        <v>404</v>
      </c>
      <c r="F898" s="86">
        <f>COUNTIFS(I.1!$K$6:$K$446,I.2!B898)</f>
        <v>0</v>
      </c>
      <c r="G898" s="86">
        <f t="shared" si="107"/>
        <v>317</v>
      </c>
      <c r="I898" s="86">
        <f>COUNTIFS(I.1!$L$6:$L$446,I.2!B898)</f>
        <v>2</v>
      </c>
      <c r="J898" s="86">
        <f t="shared" si="108"/>
        <v>119</v>
      </c>
      <c r="L898" s="86">
        <f t="shared" si="104"/>
        <v>285</v>
      </c>
      <c r="AA898" s="82">
        <v>43628</v>
      </c>
      <c r="AB898" s="86">
        <f>COUNTIFS(I.1!$AF$6:$AF$446,I.2!AA898)</f>
        <v>0</v>
      </c>
      <c r="AC898" s="86">
        <f t="shared" si="109"/>
        <v>120</v>
      </c>
      <c r="AD898" s="86"/>
      <c r="AE898" s="86">
        <f>COUNTIFS(I.1!$AG$6:$AG$446,I.2!AA898)</f>
        <v>0</v>
      </c>
      <c r="AF898" s="86">
        <f t="shared" si="110"/>
        <v>93</v>
      </c>
      <c r="AG898" s="86"/>
      <c r="AH898" s="86">
        <f>COUNTIFS(I.1!$AH$6:$AH$446,I.2!AA898)</f>
        <v>0</v>
      </c>
      <c r="AI898" s="86">
        <f t="shared" si="111"/>
        <v>25</v>
      </c>
      <c r="AJ898" s="86"/>
      <c r="AK898" s="86">
        <f t="shared" si="105"/>
        <v>95</v>
      </c>
      <c r="AL898" s="113">
        <v>0</v>
      </c>
    </row>
    <row r="899" spans="2:38" x14ac:dyDescent="0.25">
      <c r="B899" s="82">
        <v>43629</v>
      </c>
      <c r="C899" s="86">
        <f>COUNTIFS(I.1!$J$6:$J$446,I.2!B899)</f>
        <v>8</v>
      </c>
      <c r="D899" s="86">
        <f t="shared" si="106"/>
        <v>412</v>
      </c>
      <c r="F899" s="86">
        <f>COUNTIFS(I.1!$K$6:$K$446,I.2!B899)</f>
        <v>0</v>
      </c>
      <c r="G899" s="86">
        <f t="shared" si="107"/>
        <v>317</v>
      </c>
      <c r="I899" s="86">
        <f>COUNTIFS(I.1!$L$6:$L$446,I.2!B899)</f>
        <v>1</v>
      </c>
      <c r="J899" s="86">
        <f t="shared" si="108"/>
        <v>120</v>
      </c>
      <c r="L899" s="86">
        <f t="shared" si="104"/>
        <v>292</v>
      </c>
      <c r="AA899" s="82">
        <v>43629</v>
      </c>
      <c r="AB899" s="86">
        <f>COUNTIFS(I.1!$AF$6:$AF$446,I.2!AA899)</f>
        <v>0</v>
      </c>
      <c r="AC899" s="86">
        <f t="shared" si="109"/>
        <v>120</v>
      </c>
      <c r="AD899" s="86"/>
      <c r="AE899" s="86">
        <f>COUNTIFS(I.1!$AG$6:$AG$446,I.2!AA899)</f>
        <v>0</v>
      </c>
      <c r="AF899" s="86">
        <f t="shared" si="110"/>
        <v>93</v>
      </c>
      <c r="AG899" s="86"/>
      <c r="AH899" s="86">
        <f>COUNTIFS(I.1!$AH$6:$AH$446,I.2!AA899)</f>
        <v>0</v>
      </c>
      <c r="AI899" s="86">
        <f t="shared" si="111"/>
        <v>25</v>
      </c>
      <c r="AJ899" s="86"/>
      <c r="AK899" s="86">
        <f t="shared" si="105"/>
        <v>95</v>
      </c>
      <c r="AL899" s="113">
        <v>0</v>
      </c>
    </row>
    <row r="900" spans="2:38" x14ac:dyDescent="0.25">
      <c r="B900" s="82">
        <v>43630</v>
      </c>
      <c r="C900" s="86">
        <f>COUNTIFS(I.1!$J$6:$J$446,I.2!B900)</f>
        <v>0</v>
      </c>
      <c r="D900" s="86">
        <f t="shared" si="106"/>
        <v>412</v>
      </c>
      <c r="F900" s="86">
        <f>COUNTIFS(I.1!$K$6:$K$446,I.2!B900)</f>
        <v>1</v>
      </c>
      <c r="G900" s="86">
        <f t="shared" si="107"/>
        <v>318</v>
      </c>
      <c r="I900" s="86">
        <f>COUNTIFS(I.1!$L$6:$L$446,I.2!B900)</f>
        <v>1</v>
      </c>
      <c r="J900" s="86">
        <f t="shared" si="108"/>
        <v>121</v>
      </c>
      <c r="L900" s="86">
        <f t="shared" si="104"/>
        <v>291</v>
      </c>
      <c r="AA900" s="82">
        <v>43630</v>
      </c>
      <c r="AB900" s="86">
        <f>COUNTIFS(I.1!$AF$6:$AF$446,I.2!AA900)</f>
        <v>0</v>
      </c>
      <c r="AC900" s="86">
        <f t="shared" si="109"/>
        <v>120</v>
      </c>
      <c r="AD900" s="86"/>
      <c r="AE900" s="86">
        <f>COUNTIFS(I.1!$AG$6:$AG$446,I.2!AA900)</f>
        <v>1</v>
      </c>
      <c r="AF900" s="86">
        <f t="shared" si="110"/>
        <v>94</v>
      </c>
      <c r="AG900" s="86"/>
      <c r="AH900" s="86">
        <f>COUNTIFS(I.1!$AH$6:$AH$446,I.2!AA900)</f>
        <v>0</v>
      </c>
      <c r="AI900" s="86">
        <f t="shared" si="111"/>
        <v>25</v>
      </c>
      <c r="AJ900" s="86"/>
      <c r="AK900" s="86">
        <f t="shared" si="105"/>
        <v>95</v>
      </c>
      <c r="AL900" s="113">
        <v>0</v>
      </c>
    </row>
    <row r="901" spans="2:38" x14ac:dyDescent="0.25">
      <c r="B901" s="82">
        <v>43631</v>
      </c>
      <c r="C901" s="86">
        <f>COUNTIFS(I.1!$J$6:$J$446,I.2!B901)</f>
        <v>0</v>
      </c>
      <c r="D901" s="86">
        <f t="shared" si="106"/>
        <v>412</v>
      </c>
      <c r="F901" s="86">
        <f>COUNTIFS(I.1!$K$6:$K$446,I.2!B901)</f>
        <v>0</v>
      </c>
      <c r="G901" s="86">
        <f t="shared" si="107"/>
        <v>318</v>
      </c>
      <c r="I901" s="86">
        <f>COUNTIFS(I.1!$L$6:$L$446,I.2!B901)</f>
        <v>0</v>
      </c>
      <c r="J901" s="86">
        <f t="shared" si="108"/>
        <v>121</v>
      </c>
      <c r="L901" s="86">
        <f t="shared" si="104"/>
        <v>291</v>
      </c>
      <c r="AA901" s="82">
        <v>43631</v>
      </c>
      <c r="AB901" s="86">
        <f>COUNTIFS(I.1!$AF$6:$AF$446,I.2!AA901)</f>
        <v>0</v>
      </c>
      <c r="AC901" s="86">
        <f t="shared" si="109"/>
        <v>120</v>
      </c>
      <c r="AD901" s="86"/>
      <c r="AE901" s="86">
        <f>COUNTIFS(I.1!$AG$6:$AG$446,I.2!AA901)</f>
        <v>0</v>
      </c>
      <c r="AF901" s="86">
        <f t="shared" si="110"/>
        <v>94</v>
      </c>
      <c r="AG901" s="86"/>
      <c r="AH901" s="86">
        <f>COUNTIFS(I.1!$AH$6:$AH$446,I.2!AA901)</f>
        <v>0</v>
      </c>
      <c r="AI901" s="86">
        <f t="shared" si="111"/>
        <v>25</v>
      </c>
      <c r="AJ901" s="86"/>
      <c r="AK901" s="86">
        <f t="shared" si="105"/>
        <v>95</v>
      </c>
      <c r="AL901" s="113">
        <v>0</v>
      </c>
    </row>
    <row r="902" spans="2:38" x14ac:dyDescent="0.25">
      <c r="B902" s="82">
        <v>43632</v>
      </c>
      <c r="C902" s="86">
        <f>COUNTIFS(I.1!$J$6:$J$446,I.2!B902)</f>
        <v>0</v>
      </c>
      <c r="D902" s="86">
        <f t="shared" si="106"/>
        <v>412</v>
      </c>
      <c r="F902" s="86">
        <f>COUNTIFS(I.1!$K$6:$K$446,I.2!B902)</f>
        <v>0</v>
      </c>
      <c r="G902" s="86">
        <f t="shared" si="107"/>
        <v>318</v>
      </c>
      <c r="I902" s="86">
        <f>COUNTIFS(I.1!$L$6:$L$446,I.2!B902)</f>
        <v>0</v>
      </c>
      <c r="J902" s="86">
        <f t="shared" si="108"/>
        <v>121</v>
      </c>
      <c r="L902" s="86">
        <f t="shared" si="104"/>
        <v>291</v>
      </c>
      <c r="AA902" s="82">
        <v>43632</v>
      </c>
      <c r="AB902" s="86">
        <f>COUNTIFS(I.1!$AF$6:$AF$446,I.2!AA902)</f>
        <v>0</v>
      </c>
      <c r="AC902" s="86">
        <f t="shared" si="109"/>
        <v>120</v>
      </c>
      <c r="AD902" s="86"/>
      <c r="AE902" s="86">
        <f>COUNTIFS(I.1!$AG$6:$AG$446,I.2!AA902)</f>
        <v>0</v>
      </c>
      <c r="AF902" s="86">
        <f t="shared" si="110"/>
        <v>94</v>
      </c>
      <c r="AG902" s="86"/>
      <c r="AH902" s="86">
        <f>COUNTIFS(I.1!$AH$6:$AH$446,I.2!AA902)</f>
        <v>0</v>
      </c>
      <c r="AI902" s="86">
        <f t="shared" si="111"/>
        <v>25</v>
      </c>
      <c r="AJ902" s="86"/>
      <c r="AK902" s="86">
        <f t="shared" si="105"/>
        <v>95</v>
      </c>
      <c r="AL902" s="113">
        <v>0</v>
      </c>
    </row>
    <row r="903" spans="2:38" x14ac:dyDescent="0.25">
      <c r="B903" s="82">
        <v>43633</v>
      </c>
      <c r="C903" s="86">
        <f>COUNTIFS(I.1!$J$6:$J$446,I.2!B903)</f>
        <v>1</v>
      </c>
      <c r="D903" s="86">
        <f t="shared" si="106"/>
        <v>413</v>
      </c>
      <c r="F903" s="86">
        <f>COUNTIFS(I.1!$K$6:$K$446,I.2!B903)</f>
        <v>1</v>
      </c>
      <c r="G903" s="86">
        <f t="shared" si="107"/>
        <v>319</v>
      </c>
      <c r="I903" s="86">
        <f>COUNTIFS(I.1!$L$6:$L$446,I.2!B903)</f>
        <v>0</v>
      </c>
      <c r="J903" s="86">
        <f t="shared" si="108"/>
        <v>121</v>
      </c>
      <c r="L903" s="86">
        <f t="shared" ref="L903:L966" si="112">D903-J903</f>
        <v>292</v>
      </c>
      <c r="AA903" s="82">
        <v>43633</v>
      </c>
      <c r="AB903" s="86">
        <f>COUNTIFS(I.1!$AF$6:$AF$446,I.2!AA903)</f>
        <v>0</v>
      </c>
      <c r="AC903" s="86">
        <f t="shared" si="109"/>
        <v>120</v>
      </c>
      <c r="AD903" s="86"/>
      <c r="AE903" s="86">
        <f>COUNTIFS(I.1!$AG$6:$AG$446,I.2!AA903)</f>
        <v>1</v>
      </c>
      <c r="AF903" s="86">
        <f t="shared" si="110"/>
        <v>95</v>
      </c>
      <c r="AG903" s="86"/>
      <c r="AH903" s="86">
        <f>COUNTIFS(I.1!$AH$6:$AH$446,I.2!AA903)</f>
        <v>0</v>
      </c>
      <c r="AI903" s="86">
        <f t="shared" si="111"/>
        <v>25</v>
      </c>
      <c r="AJ903" s="86"/>
      <c r="AK903" s="86">
        <f t="shared" ref="AK903:AK966" si="113">AC903-AI903</f>
        <v>95</v>
      </c>
      <c r="AL903" s="113">
        <v>0</v>
      </c>
    </row>
    <row r="904" spans="2:38" x14ac:dyDescent="0.25">
      <c r="B904" s="82">
        <v>43634</v>
      </c>
      <c r="C904" s="86">
        <f>COUNTIFS(I.1!$J$6:$J$446,I.2!B904)</f>
        <v>0</v>
      </c>
      <c r="D904" s="86">
        <f t="shared" ref="D904:D967" si="114">C904+D903</f>
        <v>413</v>
      </c>
      <c r="F904" s="86">
        <f>COUNTIFS(I.1!$K$6:$K$446,I.2!B904)</f>
        <v>3</v>
      </c>
      <c r="G904" s="86">
        <f t="shared" ref="G904:G967" si="115">F904+G903</f>
        <v>322</v>
      </c>
      <c r="I904" s="86">
        <f>COUNTIFS(I.1!$L$6:$L$446,I.2!B904)</f>
        <v>0</v>
      </c>
      <c r="J904" s="86">
        <f t="shared" ref="J904:J967" si="116">I904+J903</f>
        <v>121</v>
      </c>
      <c r="L904" s="86">
        <f t="shared" si="112"/>
        <v>292</v>
      </c>
      <c r="AA904" s="82">
        <v>43634</v>
      </c>
      <c r="AB904" s="86">
        <f>COUNTIFS(I.1!$AF$6:$AF$446,I.2!AA904)</f>
        <v>0</v>
      </c>
      <c r="AC904" s="86">
        <f t="shared" ref="AC904:AC967" si="117">AB904+AC903</f>
        <v>120</v>
      </c>
      <c r="AD904" s="86"/>
      <c r="AE904" s="86">
        <f>COUNTIFS(I.1!$AG$6:$AG$446,I.2!AA904)</f>
        <v>3</v>
      </c>
      <c r="AF904" s="86">
        <f t="shared" ref="AF904:AF967" si="118">AE904+AF903</f>
        <v>98</v>
      </c>
      <c r="AG904" s="86"/>
      <c r="AH904" s="86">
        <f>COUNTIFS(I.1!$AH$6:$AH$446,I.2!AA904)</f>
        <v>0</v>
      </c>
      <c r="AI904" s="86">
        <f t="shared" ref="AI904:AI967" si="119">AH904+AI903</f>
        <v>25</v>
      </c>
      <c r="AJ904" s="86"/>
      <c r="AK904" s="86">
        <f t="shared" si="113"/>
        <v>95</v>
      </c>
      <c r="AL904" s="113">
        <v>0</v>
      </c>
    </row>
    <row r="905" spans="2:38" x14ac:dyDescent="0.25">
      <c r="B905" s="82">
        <v>43635</v>
      </c>
      <c r="C905" s="86">
        <f>COUNTIFS(I.1!$J$6:$J$446,I.2!B905)</f>
        <v>9</v>
      </c>
      <c r="D905" s="86">
        <f t="shared" si="114"/>
        <v>422</v>
      </c>
      <c r="F905" s="86">
        <f>COUNTIFS(I.1!$K$6:$K$446,I.2!B905)</f>
        <v>2</v>
      </c>
      <c r="G905" s="86">
        <f t="shared" si="115"/>
        <v>324</v>
      </c>
      <c r="I905" s="86">
        <f>COUNTIFS(I.1!$L$6:$L$446,I.2!B905)</f>
        <v>0</v>
      </c>
      <c r="J905" s="86">
        <f t="shared" si="116"/>
        <v>121</v>
      </c>
      <c r="L905" s="86">
        <f t="shared" si="112"/>
        <v>301</v>
      </c>
      <c r="AA905" s="82">
        <v>43635</v>
      </c>
      <c r="AB905" s="86">
        <f>COUNTIFS(I.1!$AF$6:$AF$446,I.2!AA905)</f>
        <v>9</v>
      </c>
      <c r="AC905" s="86">
        <f t="shared" si="117"/>
        <v>129</v>
      </c>
      <c r="AD905" s="86"/>
      <c r="AE905" s="86">
        <f>COUNTIFS(I.1!$AG$6:$AG$446,I.2!AA905)</f>
        <v>2</v>
      </c>
      <c r="AF905" s="86">
        <f t="shared" si="118"/>
        <v>100</v>
      </c>
      <c r="AG905" s="86"/>
      <c r="AH905" s="86">
        <f>COUNTIFS(I.1!$AH$6:$AH$446,I.2!AA905)</f>
        <v>0</v>
      </c>
      <c r="AI905" s="86">
        <f t="shared" si="119"/>
        <v>25</v>
      </c>
      <c r="AJ905" s="86"/>
      <c r="AK905" s="86">
        <f t="shared" si="113"/>
        <v>104</v>
      </c>
      <c r="AL905" s="113">
        <v>0</v>
      </c>
    </row>
    <row r="906" spans="2:38" x14ac:dyDescent="0.25">
      <c r="B906" s="82">
        <v>43636</v>
      </c>
      <c r="C906" s="86">
        <f>COUNTIFS(I.1!$J$6:$J$446,I.2!B906)</f>
        <v>0</v>
      </c>
      <c r="D906" s="86">
        <f t="shared" si="114"/>
        <v>422</v>
      </c>
      <c r="F906" s="86">
        <f>COUNTIFS(I.1!$K$6:$K$446,I.2!B906)</f>
        <v>0</v>
      </c>
      <c r="G906" s="86">
        <f t="shared" si="115"/>
        <v>324</v>
      </c>
      <c r="I906" s="86">
        <f>COUNTIFS(I.1!$L$6:$L$446,I.2!B906)</f>
        <v>0</v>
      </c>
      <c r="J906" s="86">
        <f t="shared" si="116"/>
        <v>121</v>
      </c>
      <c r="L906" s="86">
        <f t="shared" si="112"/>
        <v>301</v>
      </c>
      <c r="AA906" s="82">
        <v>43636</v>
      </c>
      <c r="AB906" s="86">
        <f>COUNTIFS(I.1!$AF$6:$AF$446,I.2!AA906)</f>
        <v>0</v>
      </c>
      <c r="AC906" s="86">
        <f t="shared" si="117"/>
        <v>129</v>
      </c>
      <c r="AD906" s="86"/>
      <c r="AE906" s="86">
        <f>COUNTIFS(I.1!$AG$6:$AG$446,I.2!AA906)</f>
        <v>0</v>
      </c>
      <c r="AF906" s="86">
        <f t="shared" si="118"/>
        <v>100</v>
      </c>
      <c r="AG906" s="86"/>
      <c r="AH906" s="86">
        <f>COUNTIFS(I.1!$AH$6:$AH$446,I.2!AA906)</f>
        <v>0</v>
      </c>
      <c r="AI906" s="86">
        <f t="shared" si="119"/>
        <v>25</v>
      </c>
      <c r="AJ906" s="86"/>
      <c r="AK906" s="86">
        <f t="shared" si="113"/>
        <v>104</v>
      </c>
      <c r="AL906" s="113">
        <v>0</v>
      </c>
    </row>
    <row r="907" spans="2:38" x14ac:dyDescent="0.25">
      <c r="B907" s="82">
        <v>43637</v>
      </c>
      <c r="C907" s="86">
        <f>COUNTIFS(I.1!$J$6:$J$446,I.2!B907)</f>
        <v>0</v>
      </c>
      <c r="D907" s="86">
        <f t="shared" si="114"/>
        <v>422</v>
      </c>
      <c r="F907" s="86">
        <f>COUNTIFS(I.1!$K$6:$K$446,I.2!B907)</f>
        <v>0</v>
      </c>
      <c r="G907" s="86">
        <f t="shared" si="115"/>
        <v>324</v>
      </c>
      <c r="I907" s="86">
        <f>COUNTIFS(I.1!$L$6:$L$446,I.2!B907)</f>
        <v>0</v>
      </c>
      <c r="J907" s="86">
        <f t="shared" si="116"/>
        <v>121</v>
      </c>
      <c r="L907" s="86">
        <f t="shared" si="112"/>
        <v>301</v>
      </c>
      <c r="AA907" s="82">
        <v>43637</v>
      </c>
      <c r="AB907" s="86">
        <f>COUNTIFS(I.1!$AF$6:$AF$446,I.2!AA907)</f>
        <v>0</v>
      </c>
      <c r="AC907" s="86">
        <f t="shared" si="117"/>
        <v>129</v>
      </c>
      <c r="AD907" s="86"/>
      <c r="AE907" s="86">
        <f>COUNTIFS(I.1!$AG$6:$AG$446,I.2!AA907)</f>
        <v>0</v>
      </c>
      <c r="AF907" s="86">
        <f t="shared" si="118"/>
        <v>100</v>
      </c>
      <c r="AG907" s="86"/>
      <c r="AH907" s="86">
        <f>COUNTIFS(I.1!$AH$6:$AH$446,I.2!AA907)</f>
        <v>0</v>
      </c>
      <c r="AI907" s="86">
        <f t="shared" si="119"/>
        <v>25</v>
      </c>
      <c r="AJ907" s="86"/>
      <c r="AK907" s="86">
        <f t="shared" si="113"/>
        <v>104</v>
      </c>
      <c r="AL907" s="113">
        <v>0</v>
      </c>
    </row>
    <row r="908" spans="2:38" x14ac:dyDescent="0.25">
      <c r="B908" s="82">
        <v>43638</v>
      </c>
      <c r="C908" s="86">
        <f>COUNTIFS(I.1!$J$6:$J$446,I.2!B908)</f>
        <v>0</v>
      </c>
      <c r="D908" s="86">
        <f t="shared" si="114"/>
        <v>422</v>
      </c>
      <c r="F908" s="86">
        <f>COUNTIFS(I.1!$K$6:$K$446,I.2!B908)</f>
        <v>0</v>
      </c>
      <c r="G908" s="86">
        <f t="shared" si="115"/>
        <v>324</v>
      </c>
      <c r="I908" s="86">
        <f>COUNTIFS(I.1!$L$6:$L$446,I.2!B908)</f>
        <v>0</v>
      </c>
      <c r="J908" s="86">
        <f t="shared" si="116"/>
        <v>121</v>
      </c>
      <c r="L908" s="86">
        <f t="shared" si="112"/>
        <v>301</v>
      </c>
      <c r="AA908" s="82">
        <v>43638</v>
      </c>
      <c r="AB908" s="86">
        <f>COUNTIFS(I.1!$AF$6:$AF$446,I.2!AA908)</f>
        <v>0</v>
      </c>
      <c r="AC908" s="86">
        <f t="shared" si="117"/>
        <v>129</v>
      </c>
      <c r="AD908" s="86"/>
      <c r="AE908" s="86">
        <f>COUNTIFS(I.1!$AG$6:$AG$446,I.2!AA908)</f>
        <v>0</v>
      </c>
      <c r="AF908" s="86">
        <f t="shared" si="118"/>
        <v>100</v>
      </c>
      <c r="AG908" s="86"/>
      <c r="AH908" s="86">
        <f>COUNTIFS(I.1!$AH$6:$AH$446,I.2!AA908)</f>
        <v>0</v>
      </c>
      <c r="AI908" s="86">
        <f t="shared" si="119"/>
        <v>25</v>
      </c>
      <c r="AJ908" s="86"/>
      <c r="AK908" s="86">
        <f t="shared" si="113"/>
        <v>104</v>
      </c>
      <c r="AL908" s="113">
        <v>0</v>
      </c>
    </row>
    <row r="909" spans="2:38" x14ac:dyDescent="0.25">
      <c r="B909" s="82">
        <v>43639</v>
      </c>
      <c r="C909" s="86">
        <f>COUNTIFS(I.1!$J$6:$J$446,I.2!B909)</f>
        <v>0</v>
      </c>
      <c r="D909" s="86">
        <f t="shared" si="114"/>
        <v>422</v>
      </c>
      <c r="F909" s="86">
        <f>COUNTIFS(I.1!$K$6:$K$446,I.2!B909)</f>
        <v>0</v>
      </c>
      <c r="G909" s="86">
        <f t="shared" si="115"/>
        <v>324</v>
      </c>
      <c r="I909" s="86">
        <f>COUNTIFS(I.1!$L$6:$L$446,I.2!B909)</f>
        <v>0</v>
      </c>
      <c r="J909" s="86">
        <f t="shared" si="116"/>
        <v>121</v>
      </c>
      <c r="L909" s="86">
        <f t="shared" si="112"/>
        <v>301</v>
      </c>
      <c r="AA909" s="82">
        <v>43639</v>
      </c>
      <c r="AB909" s="86">
        <f>COUNTIFS(I.1!$AF$6:$AF$446,I.2!AA909)</f>
        <v>0</v>
      </c>
      <c r="AC909" s="86">
        <f t="shared" si="117"/>
        <v>129</v>
      </c>
      <c r="AD909" s="86"/>
      <c r="AE909" s="86">
        <f>COUNTIFS(I.1!$AG$6:$AG$446,I.2!AA909)</f>
        <v>0</v>
      </c>
      <c r="AF909" s="86">
        <f t="shared" si="118"/>
        <v>100</v>
      </c>
      <c r="AG909" s="86"/>
      <c r="AH909" s="86">
        <f>COUNTIFS(I.1!$AH$6:$AH$446,I.2!AA909)</f>
        <v>0</v>
      </c>
      <c r="AI909" s="86">
        <f t="shared" si="119"/>
        <v>25</v>
      </c>
      <c r="AJ909" s="86"/>
      <c r="AK909" s="86">
        <f t="shared" si="113"/>
        <v>104</v>
      </c>
      <c r="AL909" s="113">
        <v>0</v>
      </c>
    </row>
    <row r="910" spans="2:38" x14ac:dyDescent="0.25">
      <c r="B910" s="82">
        <v>43640</v>
      </c>
      <c r="C910" s="86">
        <f>COUNTIFS(I.1!$J$6:$J$446,I.2!B910)</f>
        <v>11</v>
      </c>
      <c r="D910" s="86">
        <f t="shared" si="114"/>
        <v>433</v>
      </c>
      <c r="F910" s="86">
        <f>COUNTIFS(I.1!$K$6:$K$446,I.2!B910)</f>
        <v>0</v>
      </c>
      <c r="G910" s="86">
        <f t="shared" si="115"/>
        <v>324</v>
      </c>
      <c r="I910" s="86">
        <f>COUNTIFS(I.1!$L$6:$L$446,I.2!B910)</f>
        <v>0</v>
      </c>
      <c r="J910" s="86">
        <f t="shared" si="116"/>
        <v>121</v>
      </c>
      <c r="L910" s="86">
        <f t="shared" si="112"/>
        <v>312</v>
      </c>
      <c r="AA910" s="82">
        <v>43640</v>
      </c>
      <c r="AB910" s="86">
        <f>COUNTIFS(I.1!$AF$6:$AF$446,I.2!AA910)</f>
        <v>11</v>
      </c>
      <c r="AC910" s="86">
        <f t="shared" si="117"/>
        <v>140</v>
      </c>
      <c r="AD910" s="86"/>
      <c r="AE910" s="86">
        <f>COUNTIFS(I.1!$AG$6:$AG$446,I.2!AA910)</f>
        <v>0</v>
      </c>
      <c r="AF910" s="86">
        <f t="shared" si="118"/>
        <v>100</v>
      </c>
      <c r="AG910" s="86"/>
      <c r="AH910" s="86">
        <f>COUNTIFS(I.1!$AH$6:$AH$446,I.2!AA910)</f>
        <v>0</v>
      </c>
      <c r="AI910" s="86">
        <f t="shared" si="119"/>
        <v>25</v>
      </c>
      <c r="AJ910" s="86"/>
      <c r="AK910" s="86">
        <f t="shared" si="113"/>
        <v>115</v>
      </c>
      <c r="AL910" s="113">
        <v>0</v>
      </c>
    </row>
    <row r="911" spans="2:38" x14ac:dyDescent="0.25">
      <c r="B911" s="82">
        <v>43641</v>
      </c>
      <c r="C911" s="86">
        <f>COUNTIFS(I.1!$J$6:$J$446,I.2!B911)</f>
        <v>2</v>
      </c>
      <c r="D911" s="86">
        <f t="shared" si="114"/>
        <v>435</v>
      </c>
      <c r="F911" s="86">
        <f>COUNTIFS(I.1!$K$6:$K$446,I.2!B911)</f>
        <v>1</v>
      </c>
      <c r="G911" s="86">
        <f t="shared" si="115"/>
        <v>325</v>
      </c>
      <c r="I911" s="86">
        <f>COUNTIFS(I.1!$L$6:$L$446,I.2!B911)</f>
        <v>0</v>
      </c>
      <c r="J911" s="86">
        <f t="shared" si="116"/>
        <v>121</v>
      </c>
      <c r="L911" s="86">
        <f t="shared" si="112"/>
        <v>314</v>
      </c>
      <c r="AA911" s="82">
        <v>43641</v>
      </c>
      <c r="AB911" s="86">
        <f>COUNTIFS(I.1!$AF$6:$AF$446,I.2!AA911)</f>
        <v>2</v>
      </c>
      <c r="AC911" s="86">
        <f t="shared" si="117"/>
        <v>142</v>
      </c>
      <c r="AD911" s="86"/>
      <c r="AE911" s="86">
        <f>COUNTIFS(I.1!$AG$6:$AG$446,I.2!AA911)</f>
        <v>0</v>
      </c>
      <c r="AF911" s="86">
        <f t="shared" si="118"/>
        <v>100</v>
      </c>
      <c r="AG911" s="86"/>
      <c r="AH911" s="86">
        <f>COUNTIFS(I.1!$AH$6:$AH$446,I.2!AA911)</f>
        <v>0</v>
      </c>
      <c r="AI911" s="86">
        <f t="shared" si="119"/>
        <v>25</v>
      </c>
      <c r="AJ911" s="86"/>
      <c r="AK911" s="86">
        <f t="shared" si="113"/>
        <v>117</v>
      </c>
      <c r="AL911" s="113">
        <v>0</v>
      </c>
    </row>
    <row r="912" spans="2:38" x14ac:dyDescent="0.25">
      <c r="B912" s="82">
        <v>43642</v>
      </c>
      <c r="C912" s="86">
        <f>COUNTIFS(I.1!$J$6:$J$446,I.2!B912)</f>
        <v>0</v>
      </c>
      <c r="D912" s="86">
        <f t="shared" si="114"/>
        <v>435</v>
      </c>
      <c r="F912" s="86">
        <f>COUNTIFS(I.1!$K$6:$K$446,I.2!B912)</f>
        <v>0</v>
      </c>
      <c r="G912" s="86">
        <f t="shared" si="115"/>
        <v>325</v>
      </c>
      <c r="I912" s="86">
        <f>COUNTIFS(I.1!$L$6:$L$446,I.2!B912)</f>
        <v>0</v>
      </c>
      <c r="J912" s="86">
        <f t="shared" si="116"/>
        <v>121</v>
      </c>
      <c r="L912" s="86">
        <f t="shared" si="112"/>
        <v>314</v>
      </c>
      <c r="AA912" s="82">
        <v>43642</v>
      </c>
      <c r="AB912" s="86">
        <f>COUNTIFS(I.1!$AF$6:$AF$446,I.2!AA912)</f>
        <v>0</v>
      </c>
      <c r="AC912" s="86">
        <f t="shared" si="117"/>
        <v>142</v>
      </c>
      <c r="AD912" s="86"/>
      <c r="AE912" s="86">
        <f>COUNTIFS(I.1!$AG$6:$AG$446,I.2!AA912)</f>
        <v>0</v>
      </c>
      <c r="AF912" s="86">
        <f t="shared" si="118"/>
        <v>100</v>
      </c>
      <c r="AG912" s="86"/>
      <c r="AH912" s="86">
        <f>COUNTIFS(I.1!$AH$6:$AH$446,I.2!AA912)</f>
        <v>0</v>
      </c>
      <c r="AI912" s="86">
        <f t="shared" si="119"/>
        <v>25</v>
      </c>
      <c r="AJ912" s="86"/>
      <c r="AK912" s="86">
        <f t="shared" si="113"/>
        <v>117</v>
      </c>
      <c r="AL912" s="113">
        <v>0</v>
      </c>
    </row>
    <row r="913" spans="2:38" x14ac:dyDescent="0.25">
      <c r="B913" s="82">
        <v>43643</v>
      </c>
      <c r="C913" s="86">
        <f>COUNTIFS(I.1!$J$6:$J$446,I.2!B913)</f>
        <v>0</v>
      </c>
      <c r="D913" s="86">
        <f t="shared" si="114"/>
        <v>435</v>
      </c>
      <c r="F913" s="86">
        <f>COUNTIFS(I.1!$K$6:$K$446,I.2!B913)</f>
        <v>1</v>
      </c>
      <c r="G913" s="86">
        <f t="shared" si="115"/>
        <v>326</v>
      </c>
      <c r="I913" s="86">
        <f>COUNTIFS(I.1!$L$6:$L$446,I.2!B913)</f>
        <v>0</v>
      </c>
      <c r="J913" s="86">
        <f t="shared" si="116"/>
        <v>121</v>
      </c>
      <c r="L913" s="86">
        <f t="shared" si="112"/>
        <v>314</v>
      </c>
      <c r="AA913" s="82">
        <v>43643</v>
      </c>
      <c r="AB913" s="86">
        <f>COUNTIFS(I.1!$AF$6:$AF$446,I.2!AA913)</f>
        <v>0</v>
      </c>
      <c r="AC913" s="86">
        <f t="shared" si="117"/>
        <v>142</v>
      </c>
      <c r="AD913" s="86"/>
      <c r="AE913" s="86">
        <f>COUNTIFS(I.1!$AG$6:$AG$446,I.2!AA913)</f>
        <v>1</v>
      </c>
      <c r="AF913" s="86">
        <f t="shared" si="118"/>
        <v>101</v>
      </c>
      <c r="AG913" s="86"/>
      <c r="AH913" s="86">
        <f>COUNTIFS(I.1!$AH$6:$AH$446,I.2!AA913)</f>
        <v>0</v>
      </c>
      <c r="AI913" s="86">
        <f t="shared" si="119"/>
        <v>25</v>
      </c>
      <c r="AJ913" s="86"/>
      <c r="AK913" s="86">
        <f t="shared" si="113"/>
        <v>117</v>
      </c>
      <c r="AL913" s="113">
        <v>0</v>
      </c>
    </row>
    <row r="914" spans="2:38" x14ac:dyDescent="0.25">
      <c r="B914" s="82">
        <v>43644</v>
      </c>
      <c r="C914" s="86">
        <f>COUNTIFS(I.1!$J$6:$J$446,I.2!B914)</f>
        <v>0</v>
      </c>
      <c r="D914" s="86">
        <f t="shared" si="114"/>
        <v>435</v>
      </c>
      <c r="F914" s="86">
        <f>COUNTIFS(I.1!$K$6:$K$446,I.2!B914)</f>
        <v>0</v>
      </c>
      <c r="G914" s="86">
        <f t="shared" si="115"/>
        <v>326</v>
      </c>
      <c r="I914" s="86">
        <f>COUNTIFS(I.1!$L$6:$L$446,I.2!B914)</f>
        <v>0</v>
      </c>
      <c r="J914" s="86">
        <f t="shared" si="116"/>
        <v>121</v>
      </c>
      <c r="L914" s="86">
        <f t="shared" si="112"/>
        <v>314</v>
      </c>
      <c r="AA914" s="82">
        <v>43644</v>
      </c>
      <c r="AB914" s="86">
        <f>COUNTIFS(I.1!$AF$6:$AF$446,I.2!AA914)</f>
        <v>0</v>
      </c>
      <c r="AC914" s="86">
        <f t="shared" si="117"/>
        <v>142</v>
      </c>
      <c r="AD914" s="86"/>
      <c r="AE914" s="86">
        <f>COUNTIFS(I.1!$AG$6:$AG$446,I.2!AA914)</f>
        <v>0</v>
      </c>
      <c r="AF914" s="86">
        <f t="shared" si="118"/>
        <v>101</v>
      </c>
      <c r="AG914" s="86"/>
      <c r="AH914" s="86">
        <f>COUNTIFS(I.1!$AH$6:$AH$446,I.2!AA914)</f>
        <v>0</v>
      </c>
      <c r="AI914" s="86">
        <f t="shared" si="119"/>
        <v>25</v>
      </c>
      <c r="AJ914" s="86"/>
      <c r="AK914" s="86">
        <f t="shared" si="113"/>
        <v>117</v>
      </c>
      <c r="AL914" s="113">
        <v>0</v>
      </c>
    </row>
    <row r="915" spans="2:38" x14ac:dyDescent="0.25">
      <c r="B915" s="82">
        <v>43645</v>
      </c>
      <c r="C915" s="86">
        <f>COUNTIFS(I.1!$J$6:$J$446,I.2!B915)</f>
        <v>0</v>
      </c>
      <c r="D915" s="86">
        <f t="shared" si="114"/>
        <v>435</v>
      </c>
      <c r="F915" s="86">
        <f>COUNTIFS(I.1!$K$6:$K$446,I.2!B915)</f>
        <v>1</v>
      </c>
      <c r="G915" s="86">
        <f t="shared" si="115"/>
        <v>327</v>
      </c>
      <c r="I915" s="86">
        <f>COUNTIFS(I.1!$L$6:$L$446,I.2!B915)</f>
        <v>0</v>
      </c>
      <c r="J915" s="86">
        <f t="shared" si="116"/>
        <v>121</v>
      </c>
      <c r="L915" s="86">
        <f t="shared" si="112"/>
        <v>314</v>
      </c>
      <c r="AA915" s="82">
        <v>43645</v>
      </c>
      <c r="AB915" s="86">
        <f>COUNTIFS(I.1!$AF$6:$AF$446,I.2!AA915)</f>
        <v>0</v>
      </c>
      <c r="AC915" s="86">
        <f t="shared" si="117"/>
        <v>142</v>
      </c>
      <c r="AD915" s="86"/>
      <c r="AE915" s="86">
        <f>COUNTIFS(I.1!$AG$6:$AG$446,I.2!AA915)</f>
        <v>1</v>
      </c>
      <c r="AF915" s="86">
        <f t="shared" si="118"/>
        <v>102</v>
      </c>
      <c r="AG915" s="86"/>
      <c r="AH915" s="86">
        <f>COUNTIFS(I.1!$AH$6:$AH$446,I.2!AA915)</f>
        <v>0</v>
      </c>
      <c r="AI915" s="86">
        <f t="shared" si="119"/>
        <v>25</v>
      </c>
      <c r="AJ915" s="86"/>
      <c r="AK915" s="86">
        <f t="shared" si="113"/>
        <v>117</v>
      </c>
      <c r="AL915" s="113">
        <v>0</v>
      </c>
    </row>
    <row r="916" spans="2:38" x14ac:dyDescent="0.25">
      <c r="B916" s="82">
        <v>43646</v>
      </c>
      <c r="C916" s="86">
        <f>COUNTIFS(I.1!$J$6:$J$446,I.2!B916)</f>
        <v>0</v>
      </c>
      <c r="D916" s="86">
        <f t="shared" si="114"/>
        <v>435</v>
      </c>
      <c r="F916" s="86">
        <f>COUNTIFS(I.1!$K$6:$K$446,I.2!B916)</f>
        <v>0</v>
      </c>
      <c r="G916" s="86">
        <f t="shared" si="115"/>
        <v>327</v>
      </c>
      <c r="I916" s="86">
        <f>COUNTIFS(I.1!$L$6:$L$446,I.2!B916)</f>
        <v>0</v>
      </c>
      <c r="J916" s="86">
        <f t="shared" si="116"/>
        <v>121</v>
      </c>
      <c r="L916" s="86">
        <f t="shared" si="112"/>
        <v>314</v>
      </c>
      <c r="AA916" s="82">
        <v>43646</v>
      </c>
      <c r="AB916" s="86">
        <f>COUNTIFS(I.1!$AF$6:$AF$446,I.2!AA916)</f>
        <v>0</v>
      </c>
      <c r="AC916" s="86">
        <f t="shared" si="117"/>
        <v>142</v>
      </c>
      <c r="AD916" s="86"/>
      <c r="AE916" s="86">
        <f>COUNTIFS(I.1!$AG$6:$AG$446,I.2!AA916)</f>
        <v>0</v>
      </c>
      <c r="AF916" s="86">
        <f t="shared" si="118"/>
        <v>102</v>
      </c>
      <c r="AG916" s="86"/>
      <c r="AH916" s="86">
        <f>COUNTIFS(I.1!$AH$6:$AH$446,I.2!AA916)</f>
        <v>0</v>
      </c>
      <c r="AI916" s="86">
        <f t="shared" si="119"/>
        <v>25</v>
      </c>
      <c r="AJ916" s="86"/>
      <c r="AK916" s="86">
        <f t="shared" si="113"/>
        <v>117</v>
      </c>
      <c r="AL916" s="113">
        <v>0</v>
      </c>
    </row>
    <row r="917" spans="2:38" x14ac:dyDescent="0.25">
      <c r="B917" s="82">
        <v>43647</v>
      </c>
      <c r="C917" s="86">
        <f>COUNTIFS(I.1!$J$6:$J$446,I.2!B917)</f>
        <v>0</v>
      </c>
      <c r="D917" s="86">
        <f t="shared" si="114"/>
        <v>435</v>
      </c>
      <c r="F917" s="86">
        <f>COUNTIFS(I.1!$K$6:$K$446,I.2!B917)</f>
        <v>2</v>
      </c>
      <c r="G917" s="86">
        <f t="shared" si="115"/>
        <v>329</v>
      </c>
      <c r="I917" s="86">
        <f>COUNTIFS(I.1!$L$6:$L$446,I.2!B917)</f>
        <v>0</v>
      </c>
      <c r="J917" s="86">
        <f t="shared" si="116"/>
        <v>121</v>
      </c>
      <c r="L917" s="86">
        <f t="shared" si="112"/>
        <v>314</v>
      </c>
      <c r="AA917" s="82">
        <v>43647</v>
      </c>
      <c r="AB917" s="86">
        <f>COUNTIFS(I.1!$AF$6:$AF$446,I.2!AA917)</f>
        <v>0</v>
      </c>
      <c r="AC917" s="86">
        <f t="shared" si="117"/>
        <v>142</v>
      </c>
      <c r="AD917" s="86"/>
      <c r="AE917" s="86">
        <f>COUNTIFS(I.1!$AG$6:$AG$446,I.2!AA917)</f>
        <v>2</v>
      </c>
      <c r="AF917" s="86">
        <f t="shared" si="118"/>
        <v>104</v>
      </c>
      <c r="AG917" s="86"/>
      <c r="AH917" s="86">
        <f>COUNTIFS(I.1!$AH$6:$AH$446,I.2!AA917)</f>
        <v>0</v>
      </c>
      <c r="AI917" s="86">
        <f t="shared" si="119"/>
        <v>25</v>
      </c>
      <c r="AJ917" s="86"/>
      <c r="AK917" s="86">
        <f t="shared" si="113"/>
        <v>117</v>
      </c>
      <c r="AL917" s="113">
        <v>0</v>
      </c>
    </row>
    <row r="918" spans="2:38" x14ac:dyDescent="0.25">
      <c r="B918" s="82">
        <v>43648</v>
      </c>
      <c r="C918" s="86">
        <f>COUNTIFS(I.1!$J$6:$J$446,I.2!B918)</f>
        <v>0</v>
      </c>
      <c r="D918" s="86">
        <f t="shared" si="114"/>
        <v>435</v>
      </c>
      <c r="F918" s="86">
        <f>COUNTIFS(I.1!$K$6:$K$446,I.2!B918)</f>
        <v>0</v>
      </c>
      <c r="G918" s="86">
        <f t="shared" si="115"/>
        <v>329</v>
      </c>
      <c r="I918" s="86">
        <f>COUNTIFS(I.1!$L$6:$L$446,I.2!B918)</f>
        <v>1</v>
      </c>
      <c r="J918" s="86">
        <f t="shared" si="116"/>
        <v>122</v>
      </c>
      <c r="L918" s="86">
        <f t="shared" si="112"/>
        <v>313</v>
      </c>
      <c r="AA918" s="82">
        <v>43648</v>
      </c>
      <c r="AB918" s="86">
        <f>COUNTIFS(I.1!$AF$6:$AF$446,I.2!AA918)</f>
        <v>0</v>
      </c>
      <c r="AC918" s="86">
        <f t="shared" si="117"/>
        <v>142</v>
      </c>
      <c r="AD918" s="86"/>
      <c r="AE918" s="86">
        <f>COUNTIFS(I.1!$AG$6:$AG$446,I.2!AA918)</f>
        <v>0</v>
      </c>
      <c r="AF918" s="86">
        <f t="shared" si="118"/>
        <v>104</v>
      </c>
      <c r="AG918" s="86"/>
      <c r="AH918" s="86">
        <f>COUNTIFS(I.1!$AH$6:$AH$446,I.2!AA918)</f>
        <v>0</v>
      </c>
      <c r="AI918" s="86">
        <f t="shared" si="119"/>
        <v>25</v>
      </c>
      <c r="AJ918" s="86"/>
      <c r="AK918" s="86">
        <f t="shared" si="113"/>
        <v>117</v>
      </c>
      <c r="AL918" s="113">
        <v>0</v>
      </c>
    </row>
    <row r="919" spans="2:38" x14ac:dyDescent="0.25">
      <c r="B919" s="82">
        <v>43649</v>
      </c>
      <c r="C919" s="86">
        <f>COUNTIFS(I.1!$J$6:$J$446,I.2!B919)</f>
        <v>0</v>
      </c>
      <c r="D919" s="86">
        <f t="shared" si="114"/>
        <v>435</v>
      </c>
      <c r="F919" s="86">
        <f>COUNTIFS(I.1!$K$6:$K$446,I.2!B919)</f>
        <v>0</v>
      </c>
      <c r="G919" s="86">
        <f t="shared" si="115"/>
        <v>329</v>
      </c>
      <c r="I919" s="86">
        <f>COUNTIFS(I.1!$L$6:$L$446,I.2!B919)</f>
        <v>3</v>
      </c>
      <c r="J919" s="86">
        <f t="shared" si="116"/>
        <v>125</v>
      </c>
      <c r="L919" s="86">
        <f t="shared" si="112"/>
        <v>310</v>
      </c>
      <c r="AA919" s="82">
        <v>43649</v>
      </c>
      <c r="AB919" s="86">
        <f>COUNTIFS(I.1!$AF$6:$AF$446,I.2!AA919)</f>
        <v>0</v>
      </c>
      <c r="AC919" s="86">
        <f t="shared" si="117"/>
        <v>142</v>
      </c>
      <c r="AD919" s="86"/>
      <c r="AE919" s="86">
        <f>COUNTIFS(I.1!$AG$6:$AG$446,I.2!AA919)</f>
        <v>0</v>
      </c>
      <c r="AF919" s="86">
        <f t="shared" si="118"/>
        <v>104</v>
      </c>
      <c r="AG919" s="86"/>
      <c r="AH919" s="86">
        <f>COUNTIFS(I.1!$AH$6:$AH$446,I.2!AA919)</f>
        <v>0</v>
      </c>
      <c r="AI919" s="86">
        <f t="shared" si="119"/>
        <v>25</v>
      </c>
      <c r="AJ919" s="86"/>
      <c r="AK919" s="86">
        <f t="shared" si="113"/>
        <v>117</v>
      </c>
      <c r="AL919" s="113">
        <v>0</v>
      </c>
    </row>
    <row r="920" spans="2:38" x14ac:dyDescent="0.25">
      <c r="B920" s="82">
        <v>43650</v>
      </c>
      <c r="C920" s="86">
        <f>COUNTIFS(I.1!$J$6:$J$446,I.2!B920)</f>
        <v>0</v>
      </c>
      <c r="D920" s="86">
        <f t="shared" si="114"/>
        <v>435</v>
      </c>
      <c r="F920" s="86">
        <f>COUNTIFS(I.1!$K$6:$K$446,I.2!B920)</f>
        <v>0</v>
      </c>
      <c r="G920" s="86">
        <f t="shared" si="115"/>
        <v>329</v>
      </c>
      <c r="I920" s="86">
        <f>COUNTIFS(I.1!$L$6:$L$446,I.2!B920)</f>
        <v>0</v>
      </c>
      <c r="J920" s="86">
        <f t="shared" si="116"/>
        <v>125</v>
      </c>
      <c r="L920" s="86">
        <f t="shared" si="112"/>
        <v>310</v>
      </c>
      <c r="AA920" s="82">
        <v>43650</v>
      </c>
      <c r="AB920" s="86">
        <f>COUNTIFS(I.1!$AF$6:$AF$446,I.2!AA920)</f>
        <v>0</v>
      </c>
      <c r="AC920" s="86">
        <f t="shared" si="117"/>
        <v>142</v>
      </c>
      <c r="AD920" s="86"/>
      <c r="AE920" s="86">
        <f>COUNTIFS(I.1!$AG$6:$AG$446,I.2!AA920)</f>
        <v>0</v>
      </c>
      <c r="AF920" s="86">
        <f t="shared" si="118"/>
        <v>104</v>
      </c>
      <c r="AG920" s="86"/>
      <c r="AH920" s="86">
        <f>COUNTIFS(I.1!$AH$6:$AH$446,I.2!AA920)</f>
        <v>0</v>
      </c>
      <c r="AI920" s="86">
        <f t="shared" si="119"/>
        <v>25</v>
      </c>
      <c r="AJ920" s="86"/>
      <c r="AK920" s="86">
        <f t="shared" si="113"/>
        <v>117</v>
      </c>
      <c r="AL920" s="113">
        <v>0</v>
      </c>
    </row>
    <row r="921" spans="2:38" x14ac:dyDescent="0.25">
      <c r="B921" s="82">
        <v>43651</v>
      </c>
      <c r="C921" s="86">
        <f>COUNTIFS(I.1!$J$6:$J$446,I.2!B921)</f>
        <v>0</v>
      </c>
      <c r="D921" s="86">
        <f t="shared" si="114"/>
        <v>435</v>
      </c>
      <c r="F921" s="86">
        <f>COUNTIFS(I.1!$K$6:$K$446,I.2!B921)</f>
        <v>1</v>
      </c>
      <c r="G921" s="86">
        <f t="shared" si="115"/>
        <v>330</v>
      </c>
      <c r="I921" s="86">
        <f>COUNTIFS(I.1!$L$6:$L$446,I.2!B921)</f>
        <v>1</v>
      </c>
      <c r="J921" s="86">
        <f t="shared" si="116"/>
        <v>126</v>
      </c>
      <c r="L921" s="86">
        <f t="shared" si="112"/>
        <v>309</v>
      </c>
      <c r="AA921" s="82">
        <v>43651</v>
      </c>
      <c r="AB921" s="86">
        <f>COUNTIFS(I.1!$AF$6:$AF$446,I.2!AA921)</f>
        <v>0</v>
      </c>
      <c r="AC921" s="86">
        <f t="shared" si="117"/>
        <v>142</v>
      </c>
      <c r="AD921" s="86"/>
      <c r="AE921" s="86">
        <f>COUNTIFS(I.1!$AG$6:$AG$446,I.2!AA921)</f>
        <v>1</v>
      </c>
      <c r="AF921" s="86">
        <f t="shared" si="118"/>
        <v>105</v>
      </c>
      <c r="AG921" s="86"/>
      <c r="AH921" s="86">
        <f>COUNTIFS(I.1!$AH$6:$AH$446,I.2!AA921)</f>
        <v>0</v>
      </c>
      <c r="AI921" s="86">
        <f t="shared" si="119"/>
        <v>25</v>
      </c>
      <c r="AJ921" s="86"/>
      <c r="AK921" s="86">
        <f t="shared" si="113"/>
        <v>117</v>
      </c>
      <c r="AL921" s="113">
        <v>0</v>
      </c>
    </row>
    <row r="922" spans="2:38" x14ac:dyDescent="0.25">
      <c r="B922" s="82">
        <v>43652</v>
      </c>
      <c r="C922" s="86">
        <f>COUNTIFS(I.1!$J$6:$J$446,I.2!B922)</f>
        <v>0</v>
      </c>
      <c r="D922" s="86">
        <f t="shared" si="114"/>
        <v>435</v>
      </c>
      <c r="F922" s="86">
        <f>COUNTIFS(I.1!$K$6:$K$446,I.2!B922)</f>
        <v>1</v>
      </c>
      <c r="G922" s="86">
        <f t="shared" si="115"/>
        <v>331</v>
      </c>
      <c r="I922" s="86">
        <f>COUNTIFS(I.1!$L$6:$L$446,I.2!B922)</f>
        <v>0</v>
      </c>
      <c r="J922" s="86">
        <f t="shared" si="116"/>
        <v>126</v>
      </c>
      <c r="L922" s="86">
        <f t="shared" si="112"/>
        <v>309</v>
      </c>
      <c r="AA922" s="82">
        <v>43652</v>
      </c>
      <c r="AB922" s="86">
        <f>COUNTIFS(I.1!$AF$6:$AF$446,I.2!AA922)</f>
        <v>0</v>
      </c>
      <c r="AC922" s="86">
        <f t="shared" si="117"/>
        <v>142</v>
      </c>
      <c r="AD922" s="86"/>
      <c r="AE922" s="86">
        <f>COUNTIFS(I.1!$AG$6:$AG$446,I.2!AA922)</f>
        <v>0</v>
      </c>
      <c r="AF922" s="86">
        <f t="shared" si="118"/>
        <v>105</v>
      </c>
      <c r="AG922" s="86"/>
      <c r="AH922" s="86">
        <f>COUNTIFS(I.1!$AH$6:$AH$446,I.2!AA922)</f>
        <v>0</v>
      </c>
      <c r="AI922" s="86">
        <f t="shared" si="119"/>
        <v>25</v>
      </c>
      <c r="AJ922" s="86"/>
      <c r="AK922" s="86">
        <f t="shared" si="113"/>
        <v>117</v>
      </c>
      <c r="AL922" s="113">
        <v>0</v>
      </c>
    </row>
    <row r="923" spans="2:38" x14ac:dyDescent="0.25">
      <c r="B923" s="82">
        <v>43653</v>
      </c>
      <c r="C923" s="86">
        <f>COUNTIFS(I.1!$J$6:$J$446,I.2!B923)</f>
        <v>0</v>
      </c>
      <c r="D923" s="86">
        <f t="shared" si="114"/>
        <v>435</v>
      </c>
      <c r="F923" s="86">
        <f>COUNTIFS(I.1!$K$6:$K$446,I.2!B923)</f>
        <v>0</v>
      </c>
      <c r="G923" s="86">
        <f t="shared" si="115"/>
        <v>331</v>
      </c>
      <c r="I923" s="86">
        <f>COUNTIFS(I.1!$L$6:$L$446,I.2!B923)</f>
        <v>0</v>
      </c>
      <c r="J923" s="86">
        <f t="shared" si="116"/>
        <v>126</v>
      </c>
      <c r="L923" s="86">
        <f t="shared" si="112"/>
        <v>309</v>
      </c>
      <c r="AA923" s="82">
        <v>43653</v>
      </c>
      <c r="AB923" s="86">
        <f>COUNTIFS(I.1!$AF$6:$AF$446,I.2!AA923)</f>
        <v>0</v>
      </c>
      <c r="AC923" s="86">
        <f t="shared" si="117"/>
        <v>142</v>
      </c>
      <c r="AD923" s="86"/>
      <c r="AE923" s="86">
        <f>COUNTIFS(I.1!$AG$6:$AG$446,I.2!AA923)</f>
        <v>0</v>
      </c>
      <c r="AF923" s="86">
        <f t="shared" si="118"/>
        <v>105</v>
      </c>
      <c r="AG923" s="86"/>
      <c r="AH923" s="86">
        <f>COUNTIFS(I.1!$AH$6:$AH$446,I.2!AA923)</f>
        <v>0</v>
      </c>
      <c r="AI923" s="86">
        <f t="shared" si="119"/>
        <v>25</v>
      </c>
      <c r="AJ923" s="86"/>
      <c r="AK923" s="86">
        <f t="shared" si="113"/>
        <v>117</v>
      </c>
      <c r="AL923" s="113">
        <v>0</v>
      </c>
    </row>
    <row r="924" spans="2:38" x14ac:dyDescent="0.25">
      <c r="B924" s="82">
        <v>43654</v>
      </c>
      <c r="C924" s="86">
        <f>COUNTIFS(I.1!$J$6:$J$446,I.2!B924)</f>
        <v>0</v>
      </c>
      <c r="D924" s="86">
        <f t="shared" si="114"/>
        <v>435</v>
      </c>
      <c r="F924" s="86">
        <f>COUNTIFS(I.1!$K$6:$K$446,I.2!B924)</f>
        <v>1</v>
      </c>
      <c r="G924" s="86">
        <f t="shared" si="115"/>
        <v>332</v>
      </c>
      <c r="I924" s="86">
        <f>COUNTIFS(I.1!$L$6:$L$446,I.2!B924)</f>
        <v>0</v>
      </c>
      <c r="J924" s="86">
        <f t="shared" si="116"/>
        <v>126</v>
      </c>
      <c r="L924" s="86">
        <f t="shared" si="112"/>
        <v>309</v>
      </c>
      <c r="AA924" s="82">
        <v>43654</v>
      </c>
      <c r="AB924" s="86">
        <f>COUNTIFS(I.1!$AF$6:$AF$446,I.2!AA924)</f>
        <v>0</v>
      </c>
      <c r="AC924" s="86">
        <f t="shared" si="117"/>
        <v>142</v>
      </c>
      <c r="AD924" s="86"/>
      <c r="AE924" s="86">
        <f>COUNTIFS(I.1!$AG$6:$AG$446,I.2!AA924)</f>
        <v>1</v>
      </c>
      <c r="AF924" s="86">
        <f t="shared" si="118"/>
        <v>106</v>
      </c>
      <c r="AG924" s="86"/>
      <c r="AH924" s="86">
        <f>COUNTIFS(I.1!$AH$6:$AH$446,I.2!AA924)</f>
        <v>0</v>
      </c>
      <c r="AI924" s="86">
        <f t="shared" si="119"/>
        <v>25</v>
      </c>
      <c r="AJ924" s="86"/>
      <c r="AK924" s="86">
        <f t="shared" si="113"/>
        <v>117</v>
      </c>
      <c r="AL924" s="113">
        <v>0</v>
      </c>
    </row>
    <row r="925" spans="2:38" x14ac:dyDescent="0.25">
      <c r="B925" s="82">
        <v>43655</v>
      </c>
      <c r="C925" s="86">
        <f>COUNTIFS(I.1!$J$6:$J$446,I.2!B925)</f>
        <v>0</v>
      </c>
      <c r="D925" s="86">
        <f t="shared" si="114"/>
        <v>435</v>
      </c>
      <c r="F925" s="86">
        <f>COUNTIFS(I.1!$K$6:$K$446,I.2!B925)</f>
        <v>0</v>
      </c>
      <c r="G925" s="86">
        <f t="shared" si="115"/>
        <v>332</v>
      </c>
      <c r="I925" s="86">
        <f>COUNTIFS(I.1!$L$6:$L$446,I.2!B925)</f>
        <v>0</v>
      </c>
      <c r="J925" s="86">
        <f t="shared" si="116"/>
        <v>126</v>
      </c>
      <c r="L925" s="86">
        <f t="shared" si="112"/>
        <v>309</v>
      </c>
      <c r="AA925" s="82">
        <v>43655</v>
      </c>
      <c r="AB925" s="86">
        <f>COUNTIFS(I.1!$AF$6:$AF$446,I.2!AA925)</f>
        <v>0</v>
      </c>
      <c r="AC925" s="86">
        <f t="shared" si="117"/>
        <v>142</v>
      </c>
      <c r="AD925" s="86"/>
      <c r="AE925" s="86">
        <f>COUNTIFS(I.1!$AG$6:$AG$446,I.2!AA925)</f>
        <v>0</v>
      </c>
      <c r="AF925" s="86">
        <f t="shared" si="118"/>
        <v>106</v>
      </c>
      <c r="AG925" s="86"/>
      <c r="AH925" s="86">
        <f>COUNTIFS(I.1!$AH$6:$AH$446,I.2!AA925)</f>
        <v>0</v>
      </c>
      <c r="AI925" s="86">
        <f t="shared" si="119"/>
        <v>25</v>
      </c>
      <c r="AJ925" s="86"/>
      <c r="AK925" s="86">
        <f t="shared" si="113"/>
        <v>117</v>
      </c>
      <c r="AL925" s="113">
        <v>0</v>
      </c>
    </row>
    <row r="926" spans="2:38" x14ac:dyDescent="0.25">
      <c r="B926" s="82">
        <v>43656</v>
      </c>
      <c r="C926" s="86">
        <f>COUNTIFS(I.1!$J$6:$J$446,I.2!B926)</f>
        <v>0</v>
      </c>
      <c r="D926" s="86">
        <f t="shared" si="114"/>
        <v>435</v>
      </c>
      <c r="F926" s="86">
        <f>COUNTIFS(I.1!$K$6:$K$446,I.2!B926)</f>
        <v>1</v>
      </c>
      <c r="G926" s="86">
        <f t="shared" si="115"/>
        <v>333</v>
      </c>
      <c r="I926" s="86">
        <f>COUNTIFS(I.1!$L$6:$L$446,I.2!B926)</f>
        <v>0</v>
      </c>
      <c r="J926" s="86">
        <f t="shared" si="116"/>
        <v>126</v>
      </c>
      <c r="L926" s="86">
        <f t="shared" si="112"/>
        <v>309</v>
      </c>
      <c r="AA926" s="82">
        <v>43656</v>
      </c>
      <c r="AB926" s="86">
        <f>COUNTIFS(I.1!$AF$6:$AF$446,I.2!AA926)</f>
        <v>0</v>
      </c>
      <c r="AC926" s="86">
        <f t="shared" si="117"/>
        <v>142</v>
      </c>
      <c r="AD926" s="86"/>
      <c r="AE926" s="86">
        <f>COUNTIFS(I.1!$AG$6:$AG$446,I.2!AA926)</f>
        <v>1</v>
      </c>
      <c r="AF926" s="86">
        <f t="shared" si="118"/>
        <v>107</v>
      </c>
      <c r="AG926" s="86"/>
      <c r="AH926" s="86">
        <f>COUNTIFS(I.1!$AH$6:$AH$446,I.2!AA926)</f>
        <v>0</v>
      </c>
      <c r="AI926" s="86">
        <f t="shared" si="119"/>
        <v>25</v>
      </c>
      <c r="AJ926" s="86"/>
      <c r="AK926" s="86">
        <f t="shared" si="113"/>
        <v>117</v>
      </c>
      <c r="AL926" s="113">
        <v>0</v>
      </c>
    </row>
    <row r="927" spans="2:38" x14ac:dyDescent="0.25">
      <c r="B927" s="82">
        <v>43657</v>
      </c>
      <c r="C927" s="86">
        <f>COUNTIFS(I.1!$J$6:$J$446,I.2!B927)</f>
        <v>0</v>
      </c>
      <c r="D927" s="86">
        <f t="shared" si="114"/>
        <v>435</v>
      </c>
      <c r="F927" s="86">
        <f>COUNTIFS(I.1!$K$6:$K$446,I.2!B927)</f>
        <v>0</v>
      </c>
      <c r="G927" s="86">
        <f t="shared" si="115"/>
        <v>333</v>
      </c>
      <c r="I927" s="86">
        <f>COUNTIFS(I.1!$L$6:$L$446,I.2!B927)</f>
        <v>1</v>
      </c>
      <c r="J927" s="86">
        <f t="shared" si="116"/>
        <v>127</v>
      </c>
      <c r="L927" s="86">
        <f t="shared" si="112"/>
        <v>308</v>
      </c>
      <c r="AA927" s="82">
        <v>43657</v>
      </c>
      <c r="AB927" s="86">
        <f>COUNTIFS(I.1!$AF$6:$AF$446,I.2!AA927)</f>
        <v>0</v>
      </c>
      <c r="AC927" s="86">
        <f t="shared" si="117"/>
        <v>142</v>
      </c>
      <c r="AD927" s="86"/>
      <c r="AE927" s="86">
        <f>COUNTIFS(I.1!$AG$6:$AG$446,I.2!AA927)</f>
        <v>0</v>
      </c>
      <c r="AF927" s="86">
        <f t="shared" si="118"/>
        <v>107</v>
      </c>
      <c r="AG927" s="86"/>
      <c r="AH927" s="86">
        <f>COUNTIFS(I.1!$AH$6:$AH$446,I.2!AA927)</f>
        <v>0</v>
      </c>
      <c r="AI927" s="86">
        <f t="shared" si="119"/>
        <v>25</v>
      </c>
      <c r="AJ927" s="86"/>
      <c r="AK927" s="86">
        <f t="shared" si="113"/>
        <v>117</v>
      </c>
      <c r="AL927" s="113">
        <v>0</v>
      </c>
    </row>
    <row r="928" spans="2:38" x14ac:dyDescent="0.25">
      <c r="B928" s="82">
        <v>43658</v>
      </c>
      <c r="C928" s="86">
        <f>COUNTIFS(I.1!$J$6:$J$446,I.2!B928)</f>
        <v>0</v>
      </c>
      <c r="D928" s="86">
        <f t="shared" si="114"/>
        <v>435</v>
      </c>
      <c r="F928" s="86">
        <f>COUNTIFS(I.1!$K$6:$K$446,I.2!B928)</f>
        <v>1</v>
      </c>
      <c r="G928" s="86">
        <f t="shared" si="115"/>
        <v>334</v>
      </c>
      <c r="I928" s="86">
        <f>COUNTIFS(I.1!$L$6:$L$446,I.2!B928)</f>
        <v>0</v>
      </c>
      <c r="J928" s="86">
        <f t="shared" si="116"/>
        <v>127</v>
      </c>
      <c r="L928" s="86">
        <f t="shared" si="112"/>
        <v>308</v>
      </c>
      <c r="AA928" s="82">
        <v>43658</v>
      </c>
      <c r="AB928" s="86">
        <f>COUNTIFS(I.1!$AF$6:$AF$446,I.2!AA928)</f>
        <v>0</v>
      </c>
      <c r="AC928" s="86">
        <f t="shared" si="117"/>
        <v>142</v>
      </c>
      <c r="AD928" s="86"/>
      <c r="AE928" s="86">
        <f>COUNTIFS(I.1!$AG$6:$AG$446,I.2!AA928)</f>
        <v>1</v>
      </c>
      <c r="AF928" s="86">
        <f t="shared" si="118"/>
        <v>108</v>
      </c>
      <c r="AG928" s="86"/>
      <c r="AH928" s="86">
        <f>COUNTIFS(I.1!$AH$6:$AH$446,I.2!AA928)</f>
        <v>0</v>
      </c>
      <c r="AI928" s="86">
        <f t="shared" si="119"/>
        <v>25</v>
      </c>
      <c r="AJ928" s="86"/>
      <c r="AK928" s="86">
        <f t="shared" si="113"/>
        <v>117</v>
      </c>
      <c r="AL928" s="113">
        <v>0</v>
      </c>
    </row>
    <row r="929" spans="2:38" x14ac:dyDescent="0.25">
      <c r="B929" s="82">
        <v>43659</v>
      </c>
      <c r="C929" s="86">
        <f>COUNTIFS(I.1!$J$6:$J$446,I.2!B929)</f>
        <v>0</v>
      </c>
      <c r="D929" s="86">
        <f t="shared" si="114"/>
        <v>435</v>
      </c>
      <c r="F929" s="86">
        <f>COUNTIFS(I.1!$K$6:$K$446,I.2!B929)</f>
        <v>0</v>
      </c>
      <c r="G929" s="86">
        <f t="shared" si="115"/>
        <v>334</v>
      </c>
      <c r="I929" s="86">
        <f>COUNTIFS(I.1!$L$6:$L$446,I.2!B929)</f>
        <v>0</v>
      </c>
      <c r="J929" s="86">
        <f t="shared" si="116"/>
        <v>127</v>
      </c>
      <c r="L929" s="86">
        <f t="shared" si="112"/>
        <v>308</v>
      </c>
      <c r="AA929" s="82">
        <v>43659</v>
      </c>
      <c r="AB929" s="86">
        <f>COUNTIFS(I.1!$AF$6:$AF$446,I.2!AA929)</f>
        <v>0</v>
      </c>
      <c r="AC929" s="86">
        <f t="shared" si="117"/>
        <v>142</v>
      </c>
      <c r="AD929" s="86"/>
      <c r="AE929" s="86">
        <f>COUNTIFS(I.1!$AG$6:$AG$446,I.2!AA929)</f>
        <v>0</v>
      </c>
      <c r="AF929" s="86">
        <f t="shared" si="118"/>
        <v>108</v>
      </c>
      <c r="AG929" s="86"/>
      <c r="AH929" s="86">
        <f>COUNTIFS(I.1!$AH$6:$AH$446,I.2!AA929)</f>
        <v>0</v>
      </c>
      <c r="AI929" s="86">
        <f t="shared" si="119"/>
        <v>25</v>
      </c>
      <c r="AJ929" s="86"/>
      <c r="AK929" s="86">
        <f t="shared" si="113"/>
        <v>117</v>
      </c>
      <c r="AL929" s="113">
        <v>0</v>
      </c>
    </row>
    <row r="930" spans="2:38" x14ac:dyDescent="0.25">
      <c r="B930" s="82">
        <v>43660</v>
      </c>
      <c r="C930" s="86">
        <f>COUNTIFS(I.1!$J$6:$J$446,I.2!B930)</f>
        <v>0</v>
      </c>
      <c r="D930" s="86">
        <f t="shared" si="114"/>
        <v>435</v>
      </c>
      <c r="F930" s="86">
        <f>COUNTIFS(I.1!$K$6:$K$446,I.2!B930)</f>
        <v>0</v>
      </c>
      <c r="G930" s="86">
        <f t="shared" si="115"/>
        <v>334</v>
      </c>
      <c r="I930" s="86">
        <f>COUNTIFS(I.1!$L$6:$L$446,I.2!B930)</f>
        <v>0</v>
      </c>
      <c r="J930" s="86">
        <f t="shared" si="116"/>
        <v>127</v>
      </c>
      <c r="L930" s="86">
        <f t="shared" si="112"/>
        <v>308</v>
      </c>
      <c r="AA930" s="82">
        <v>43660</v>
      </c>
      <c r="AB930" s="86">
        <f>COUNTIFS(I.1!$AF$6:$AF$446,I.2!AA930)</f>
        <v>0</v>
      </c>
      <c r="AC930" s="86">
        <f t="shared" si="117"/>
        <v>142</v>
      </c>
      <c r="AD930" s="86"/>
      <c r="AE930" s="86">
        <f>COUNTIFS(I.1!$AG$6:$AG$446,I.2!AA930)</f>
        <v>0</v>
      </c>
      <c r="AF930" s="86">
        <f t="shared" si="118"/>
        <v>108</v>
      </c>
      <c r="AG930" s="86"/>
      <c r="AH930" s="86">
        <f>COUNTIFS(I.1!$AH$6:$AH$446,I.2!AA930)</f>
        <v>0</v>
      </c>
      <c r="AI930" s="86">
        <f t="shared" si="119"/>
        <v>25</v>
      </c>
      <c r="AJ930" s="86"/>
      <c r="AK930" s="86">
        <f t="shared" si="113"/>
        <v>117</v>
      </c>
      <c r="AL930" s="113">
        <v>0</v>
      </c>
    </row>
    <row r="931" spans="2:38" x14ac:dyDescent="0.25">
      <c r="B931" s="82">
        <v>43661</v>
      </c>
      <c r="C931" s="86">
        <f>COUNTIFS(I.1!$J$6:$J$446,I.2!B931)</f>
        <v>0</v>
      </c>
      <c r="D931" s="86">
        <f t="shared" si="114"/>
        <v>435</v>
      </c>
      <c r="F931" s="86">
        <f>COUNTIFS(I.1!$K$6:$K$446,I.2!B931)</f>
        <v>0</v>
      </c>
      <c r="G931" s="86">
        <f t="shared" si="115"/>
        <v>334</v>
      </c>
      <c r="I931" s="86">
        <f>COUNTIFS(I.1!$L$6:$L$446,I.2!B931)</f>
        <v>0</v>
      </c>
      <c r="J931" s="86">
        <f t="shared" si="116"/>
        <v>127</v>
      </c>
      <c r="L931" s="86">
        <f t="shared" si="112"/>
        <v>308</v>
      </c>
      <c r="AA931" s="82">
        <v>43661</v>
      </c>
      <c r="AB931" s="86">
        <f>COUNTIFS(I.1!$AF$6:$AF$446,I.2!AA931)</f>
        <v>0</v>
      </c>
      <c r="AC931" s="86">
        <f t="shared" si="117"/>
        <v>142</v>
      </c>
      <c r="AD931" s="86"/>
      <c r="AE931" s="86">
        <f>COUNTIFS(I.1!$AG$6:$AG$446,I.2!AA931)</f>
        <v>0</v>
      </c>
      <c r="AF931" s="86">
        <f t="shared" si="118"/>
        <v>108</v>
      </c>
      <c r="AG931" s="86"/>
      <c r="AH931" s="86">
        <f>COUNTIFS(I.1!$AH$6:$AH$446,I.2!AA931)</f>
        <v>0</v>
      </c>
      <c r="AI931" s="86">
        <f t="shared" si="119"/>
        <v>25</v>
      </c>
      <c r="AJ931" s="86"/>
      <c r="AK931" s="86">
        <f t="shared" si="113"/>
        <v>117</v>
      </c>
      <c r="AL931" s="113">
        <v>0</v>
      </c>
    </row>
    <row r="932" spans="2:38" x14ac:dyDescent="0.25">
      <c r="B932" s="82">
        <v>43662</v>
      </c>
      <c r="C932" s="86">
        <f>COUNTIFS(I.1!$J$6:$J$446,I.2!B932)</f>
        <v>0</v>
      </c>
      <c r="D932" s="86">
        <f t="shared" si="114"/>
        <v>435</v>
      </c>
      <c r="F932" s="86">
        <f>COUNTIFS(I.1!$K$6:$K$446,I.2!B932)</f>
        <v>0</v>
      </c>
      <c r="G932" s="86">
        <f t="shared" si="115"/>
        <v>334</v>
      </c>
      <c r="I932" s="86">
        <f>COUNTIFS(I.1!$L$6:$L$446,I.2!B932)</f>
        <v>0</v>
      </c>
      <c r="J932" s="86">
        <f t="shared" si="116"/>
        <v>127</v>
      </c>
      <c r="L932" s="86">
        <f t="shared" si="112"/>
        <v>308</v>
      </c>
      <c r="AA932" s="82">
        <v>43662</v>
      </c>
      <c r="AB932" s="86">
        <f>COUNTIFS(I.1!$AF$6:$AF$446,I.2!AA932)</f>
        <v>0</v>
      </c>
      <c r="AC932" s="86">
        <f t="shared" si="117"/>
        <v>142</v>
      </c>
      <c r="AD932" s="86"/>
      <c r="AE932" s="86">
        <f>COUNTIFS(I.1!$AG$6:$AG$446,I.2!AA932)</f>
        <v>0</v>
      </c>
      <c r="AF932" s="86">
        <f t="shared" si="118"/>
        <v>108</v>
      </c>
      <c r="AG932" s="86"/>
      <c r="AH932" s="86">
        <f>COUNTIFS(I.1!$AH$6:$AH$446,I.2!AA932)</f>
        <v>0</v>
      </c>
      <c r="AI932" s="86">
        <f t="shared" si="119"/>
        <v>25</v>
      </c>
      <c r="AJ932" s="86"/>
      <c r="AK932" s="86">
        <f t="shared" si="113"/>
        <v>117</v>
      </c>
      <c r="AL932" s="113">
        <v>0</v>
      </c>
    </row>
    <row r="933" spans="2:38" x14ac:dyDescent="0.25">
      <c r="B933" s="82">
        <v>43663</v>
      </c>
      <c r="C933" s="86">
        <f>COUNTIFS(I.1!$J$6:$J$446,I.2!B933)</f>
        <v>0</v>
      </c>
      <c r="D933" s="86">
        <f t="shared" si="114"/>
        <v>435</v>
      </c>
      <c r="F933" s="86">
        <f>COUNTIFS(I.1!$K$6:$K$446,I.2!B933)</f>
        <v>0</v>
      </c>
      <c r="G933" s="86">
        <f t="shared" si="115"/>
        <v>334</v>
      </c>
      <c r="I933" s="86">
        <f>COUNTIFS(I.1!$L$6:$L$446,I.2!B933)</f>
        <v>0</v>
      </c>
      <c r="J933" s="86">
        <f t="shared" si="116"/>
        <v>127</v>
      </c>
      <c r="L933" s="86">
        <f t="shared" si="112"/>
        <v>308</v>
      </c>
      <c r="AA933" s="82">
        <v>43663</v>
      </c>
      <c r="AB933" s="86">
        <f>COUNTIFS(I.1!$AF$6:$AF$446,I.2!AA933)</f>
        <v>0</v>
      </c>
      <c r="AC933" s="86">
        <f t="shared" si="117"/>
        <v>142</v>
      </c>
      <c r="AD933" s="86"/>
      <c r="AE933" s="86">
        <f>COUNTIFS(I.1!$AG$6:$AG$446,I.2!AA933)</f>
        <v>0</v>
      </c>
      <c r="AF933" s="86">
        <f t="shared" si="118"/>
        <v>108</v>
      </c>
      <c r="AG933" s="86"/>
      <c r="AH933" s="86">
        <f>COUNTIFS(I.1!$AH$6:$AH$446,I.2!AA933)</f>
        <v>0</v>
      </c>
      <c r="AI933" s="86">
        <f t="shared" si="119"/>
        <v>25</v>
      </c>
      <c r="AJ933" s="86"/>
      <c r="AK933" s="86">
        <f t="shared" si="113"/>
        <v>117</v>
      </c>
      <c r="AL933" s="113">
        <v>0</v>
      </c>
    </row>
    <row r="934" spans="2:38" x14ac:dyDescent="0.25">
      <c r="B934" s="82">
        <v>43664</v>
      </c>
      <c r="C934" s="86">
        <f>COUNTIFS(I.1!$J$6:$J$446,I.2!B934)</f>
        <v>0</v>
      </c>
      <c r="D934" s="86">
        <f t="shared" si="114"/>
        <v>435</v>
      </c>
      <c r="F934" s="86">
        <f>COUNTIFS(I.1!$K$6:$K$446,I.2!B934)</f>
        <v>0</v>
      </c>
      <c r="G934" s="86">
        <f t="shared" si="115"/>
        <v>334</v>
      </c>
      <c r="I934" s="86">
        <f>COUNTIFS(I.1!$L$6:$L$446,I.2!B934)</f>
        <v>1</v>
      </c>
      <c r="J934" s="86">
        <f t="shared" si="116"/>
        <v>128</v>
      </c>
      <c r="L934" s="86">
        <f t="shared" si="112"/>
        <v>307</v>
      </c>
      <c r="AA934" s="82">
        <v>43664</v>
      </c>
      <c r="AB934" s="86">
        <f>COUNTIFS(I.1!$AF$6:$AF$446,I.2!AA934)</f>
        <v>0</v>
      </c>
      <c r="AC934" s="86">
        <f t="shared" si="117"/>
        <v>142</v>
      </c>
      <c r="AD934" s="86"/>
      <c r="AE934" s="86">
        <f>COUNTIFS(I.1!$AG$6:$AG$446,I.2!AA934)</f>
        <v>0</v>
      </c>
      <c r="AF934" s="86">
        <f t="shared" si="118"/>
        <v>108</v>
      </c>
      <c r="AG934" s="86"/>
      <c r="AH934" s="86">
        <f>COUNTIFS(I.1!$AH$6:$AH$446,I.2!AA934)</f>
        <v>0</v>
      </c>
      <c r="AI934" s="86">
        <f t="shared" si="119"/>
        <v>25</v>
      </c>
      <c r="AJ934" s="86"/>
      <c r="AK934" s="86">
        <f t="shared" si="113"/>
        <v>117</v>
      </c>
      <c r="AL934" s="113">
        <v>0</v>
      </c>
    </row>
    <row r="935" spans="2:38" x14ac:dyDescent="0.25">
      <c r="B935" s="82">
        <v>43665</v>
      </c>
      <c r="C935" s="86">
        <f>COUNTIFS(I.1!$J$6:$J$446,I.2!B935)</f>
        <v>0</v>
      </c>
      <c r="D935" s="86">
        <f t="shared" si="114"/>
        <v>435</v>
      </c>
      <c r="F935" s="86">
        <f>COUNTIFS(I.1!$K$6:$K$446,I.2!B935)</f>
        <v>0</v>
      </c>
      <c r="G935" s="86">
        <f t="shared" si="115"/>
        <v>334</v>
      </c>
      <c r="I935" s="86">
        <f>COUNTIFS(I.1!$L$6:$L$446,I.2!B935)</f>
        <v>0</v>
      </c>
      <c r="J935" s="86">
        <f t="shared" si="116"/>
        <v>128</v>
      </c>
      <c r="L935" s="86">
        <f t="shared" si="112"/>
        <v>307</v>
      </c>
      <c r="AA935" s="82">
        <v>43665</v>
      </c>
      <c r="AB935" s="86">
        <f>COUNTIFS(I.1!$AF$6:$AF$446,I.2!AA935)</f>
        <v>0</v>
      </c>
      <c r="AC935" s="86">
        <f t="shared" si="117"/>
        <v>142</v>
      </c>
      <c r="AD935" s="86"/>
      <c r="AE935" s="86">
        <f>COUNTIFS(I.1!$AG$6:$AG$446,I.2!AA935)</f>
        <v>0</v>
      </c>
      <c r="AF935" s="86">
        <f t="shared" si="118"/>
        <v>108</v>
      </c>
      <c r="AG935" s="86"/>
      <c r="AH935" s="86">
        <f>COUNTIFS(I.1!$AH$6:$AH$446,I.2!AA935)</f>
        <v>0</v>
      </c>
      <c r="AI935" s="86">
        <f t="shared" si="119"/>
        <v>25</v>
      </c>
      <c r="AJ935" s="86"/>
      <c r="AK935" s="86">
        <f t="shared" si="113"/>
        <v>117</v>
      </c>
      <c r="AL935" s="113">
        <v>0</v>
      </c>
    </row>
    <row r="936" spans="2:38" x14ac:dyDescent="0.25">
      <c r="B936" s="82">
        <v>43666</v>
      </c>
      <c r="C936" s="86">
        <f>COUNTIFS(I.1!$J$6:$J$446,I.2!B936)</f>
        <v>0</v>
      </c>
      <c r="D936" s="86">
        <f t="shared" si="114"/>
        <v>435</v>
      </c>
      <c r="F936" s="86">
        <f>COUNTIFS(I.1!$K$6:$K$446,I.2!B936)</f>
        <v>0</v>
      </c>
      <c r="G936" s="86">
        <f t="shared" si="115"/>
        <v>334</v>
      </c>
      <c r="I936" s="86">
        <f>COUNTIFS(I.1!$L$6:$L$446,I.2!B936)</f>
        <v>0</v>
      </c>
      <c r="J936" s="86">
        <f t="shared" si="116"/>
        <v>128</v>
      </c>
      <c r="L936" s="86">
        <f t="shared" si="112"/>
        <v>307</v>
      </c>
      <c r="AA936" s="82">
        <v>43666</v>
      </c>
      <c r="AB936" s="86">
        <f>COUNTIFS(I.1!$AF$6:$AF$446,I.2!AA936)</f>
        <v>0</v>
      </c>
      <c r="AC936" s="86">
        <f t="shared" si="117"/>
        <v>142</v>
      </c>
      <c r="AD936" s="86"/>
      <c r="AE936" s="86">
        <f>COUNTIFS(I.1!$AG$6:$AG$446,I.2!AA936)</f>
        <v>0</v>
      </c>
      <c r="AF936" s="86">
        <f t="shared" si="118"/>
        <v>108</v>
      </c>
      <c r="AG936" s="86"/>
      <c r="AH936" s="86">
        <f>COUNTIFS(I.1!$AH$6:$AH$446,I.2!AA936)</f>
        <v>0</v>
      </c>
      <c r="AI936" s="86">
        <f t="shared" si="119"/>
        <v>25</v>
      </c>
      <c r="AJ936" s="86"/>
      <c r="AK936" s="86">
        <f t="shared" si="113"/>
        <v>117</v>
      </c>
      <c r="AL936" s="113">
        <v>0</v>
      </c>
    </row>
    <row r="937" spans="2:38" x14ac:dyDescent="0.25">
      <c r="B937" s="82">
        <v>43667</v>
      </c>
      <c r="C937" s="86">
        <f>COUNTIFS(I.1!$J$6:$J$446,I.2!B937)</f>
        <v>0</v>
      </c>
      <c r="D937" s="86">
        <f t="shared" si="114"/>
        <v>435</v>
      </c>
      <c r="F937" s="86">
        <f>COUNTIFS(I.1!$K$6:$K$446,I.2!B937)</f>
        <v>0</v>
      </c>
      <c r="G937" s="86">
        <f t="shared" si="115"/>
        <v>334</v>
      </c>
      <c r="I937" s="86">
        <f>COUNTIFS(I.1!$L$6:$L$446,I.2!B937)</f>
        <v>0</v>
      </c>
      <c r="J937" s="86">
        <f t="shared" si="116"/>
        <v>128</v>
      </c>
      <c r="L937" s="86">
        <f t="shared" si="112"/>
        <v>307</v>
      </c>
      <c r="AA937" s="82">
        <v>43667</v>
      </c>
      <c r="AB937" s="86">
        <f>COUNTIFS(I.1!$AF$6:$AF$446,I.2!AA937)</f>
        <v>0</v>
      </c>
      <c r="AC937" s="86">
        <f t="shared" si="117"/>
        <v>142</v>
      </c>
      <c r="AD937" s="86"/>
      <c r="AE937" s="86">
        <f>COUNTIFS(I.1!$AG$6:$AG$446,I.2!AA937)</f>
        <v>0</v>
      </c>
      <c r="AF937" s="86">
        <f t="shared" si="118"/>
        <v>108</v>
      </c>
      <c r="AG937" s="86"/>
      <c r="AH937" s="86">
        <f>COUNTIFS(I.1!$AH$6:$AH$446,I.2!AA937)</f>
        <v>0</v>
      </c>
      <c r="AI937" s="86">
        <f t="shared" si="119"/>
        <v>25</v>
      </c>
      <c r="AJ937" s="86"/>
      <c r="AK937" s="86">
        <f t="shared" si="113"/>
        <v>117</v>
      </c>
      <c r="AL937" s="113">
        <v>0</v>
      </c>
    </row>
    <row r="938" spans="2:38" x14ac:dyDescent="0.25">
      <c r="B938" s="82">
        <v>43668</v>
      </c>
      <c r="C938" s="86">
        <f>COUNTIFS(I.1!$J$6:$J$446,I.2!B938)</f>
        <v>0</v>
      </c>
      <c r="D938" s="86">
        <f t="shared" si="114"/>
        <v>435</v>
      </c>
      <c r="F938" s="86">
        <f>COUNTIFS(I.1!$K$6:$K$446,I.2!B938)</f>
        <v>0</v>
      </c>
      <c r="G938" s="86">
        <f t="shared" si="115"/>
        <v>334</v>
      </c>
      <c r="I938" s="86">
        <f>COUNTIFS(I.1!$L$6:$L$446,I.2!B938)</f>
        <v>0</v>
      </c>
      <c r="J938" s="86">
        <f t="shared" si="116"/>
        <v>128</v>
      </c>
      <c r="L938" s="86">
        <f t="shared" si="112"/>
        <v>307</v>
      </c>
      <c r="AA938" s="82">
        <v>43668</v>
      </c>
      <c r="AB938" s="86">
        <f>COUNTIFS(I.1!$AF$6:$AF$446,I.2!AA938)</f>
        <v>0</v>
      </c>
      <c r="AC938" s="86">
        <f t="shared" si="117"/>
        <v>142</v>
      </c>
      <c r="AD938" s="86"/>
      <c r="AE938" s="86">
        <f>COUNTIFS(I.1!$AG$6:$AG$446,I.2!AA938)</f>
        <v>0</v>
      </c>
      <c r="AF938" s="86">
        <f t="shared" si="118"/>
        <v>108</v>
      </c>
      <c r="AG938" s="86"/>
      <c r="AH938" s="86">
        <f>COUNTIFS(I.1!$AH$6:$AH$446,I.2!AA938)</f>
        <v>0</v>
      </c>
      <c r="AI938" s="86">
        <f t="shared" si="119"/>
        <v>25</v>
      </c>
      <c r="AJ938" s="86"/>
      <c r="AK938" s="86">
        <f t="shared" si="113"/>
        <v>117</v>
      </c>
      <c r="AL938" s="113">
        <v>0</v>
      </c>
    </row>
    <row r="939" spans="2:38" x14ac:dyDescent="0.25">
      <c r="B939" s="82">
        <v>43669</v>
      </c>
      <c r="C939" s="86">
        <f>COUNTIFS(I.1!$J$6:$J$446,I.2!B939)</f>
        <v>0</v>
      </c>
      <c r="D939" s="86">
        <f t="shared" si="114"/>
        <v>435</v>
      </c>
      <c r="F939" s="86">
        <f>COUNTIFS(I.1!$K$6:$K$446,I.2!B939)</f>
        <v>1</v>
      </c>
      <c r="G939" s="86">
        <f t="shared" si="115"/>
        <v>335</v>
      </c>
      <c r="I939" s="86">
        <f>COUNTIFS(I.1!$L$6:$L$446,I.2!B939)</f>
        <v>0</v>
      </c>
      <c r="J939" s="86">
        <f t="shared" si="116"/>
        <v>128</v>
      </c>
      <c r="L939" s="86">
        <f t="shared" si="112"/>
        <v>307</v>
      </c>
      <c r="AA939" s="82">
        <v>43669</v>
      </c>
      <c r="AB939" s="86">
        <f>COUNTIFS(I.1!$AF$6:$AF$446,I.2!AA939)</f>
        <v>0</v>
      </c>
      <c r="AC939" s="86">
        <f t="shared" si="117"/>
        <v>142</v>
      </c>
      <c r="AD939" s="86"/>
      <c r="AE939" s="86">
        <f>COUNTIFS(I.1!$AG$6:$AG$446,I.2!AA939)</f>
        <v>0</v>
      </c>
      <c r="AF939" s="86">
        <f t="shared" si="118"/>
        <v>108</v>
      </c>
      <c r="AG939" s="86"/>
      <c r="AH939" s="86">
        <f>COUNTIFS(I.1!$AH$6:$AH$446,I.2!AA939)</f>
        <v>0</v>
      </c>
      <c r="AI939" s="86">
        <f t="shared" si="119"/>
        <v>25</v>
      </c>
      <c r="AJ939" s="86"/>
      <c r="AK939" s="86">
        <f t="shared" si="113"/>
        <v>117</v>
      </c>
      <c r="AL939" s="113">
        <v>0</v>
      </c>
    </row>
    <row r="940" spans="2:38" x14ac:dyDescent="0.25">
      <c r="B940" s="82">
        <v>43670</v>
      </c>
      <c r="C940" s="86">
        <f>COUNTIFS(I.1!$J$6:$J$446,I.2!B940)</f>
        <v>0</v>
      </c>
      <c r="D940" s="86">
        <f t="shared" si="114"/>
        <v>435</v>
      </c>
      <c r="F940" s="86">
        <f>COUNTIFS(I.1!$K$6:$K$446,I.2!B940)</f>
        <v>0</v>
      </c>
      <c r="G940" s="86">
        <f t="shared" si="115"/>
        <v>335</v>
      </c>
      <c r="I940" s="86">
        <f>COUNTIFS(I.1!$L$6:$L$446,I.2!B940)</f>
        <v>0</v>
      </c>
      <c r="J940" s="86">
        <f t="shared" si="116"/>
        <v>128</v>
      </c>
      <c r="L940" s="86">
        <f t="shared" si="112"/>
        <v>307</v>
      </c>
      <c r="AA940" s="82">
        <v>43670</v>
      </c>
      <c r="AB940" s="86">
        <f>COUNTIFS(I.1!$AF$6:$AF$446,I.2!AA940)</f>
        <v>0</v>
      </c>
      <c r="AC940" s="86">
        <f t="shared" si="117"/>
        <v>142</v>
      </c>
      <c r="AD940" s="86"/>
      <c r="AE940" s="86">
        <f>COUNTIFS(I.1!$AG$6:$AG$446,I.2!AA940)</f>
        <v>0</v>
      </c>
      <c r="AF940" s="86">
        <f t="shared" si="118"/>
        <v>108</v>
      </c>
      <c r="AG940" s="86"/>
      <c r="AH940" s="86">
        <f>COUNTIFS(I.1!$AH$6:$AH$446,I.2!AA940)</f>
        <v>0</v>
      </c>
      <c r="AI940" s="86">
        <f t="shared" si="119"/>
        <v>25</v>
      </c>
      <c r="AJ940" s="86"/>
      <c r="AK940" s="86">
        <f t="shared" si="113"/>
        <v>117</v>
      </c>
      <c r="AL940" s="113">
        <v>0</v>
      </c>
    </row>
    <row r="941" spans="2:38" x14ac:dyDescent="0.25">
      <c r="B941" s="82">
        <v>43671</v>
      </c>
      <c r="C941" s="86">
        <f>COUNTIFS(I.1!$J$6:$J$446,I.2!B941)</f>
        <v>0</v>
      </c>
      <c r="D941" s="86">
        <f t="shared" si="114"/>
        <v>435</v>
      </c>
      <c r="F941" s="86">
        <f>COUNTIFS(I.1!$K$6:$K$446,I.2!B941)</f>
        <v>2</v>
      </c>
      <c r="G941" s="86">
        <f t="shared" si="115"/>
        <v>337</v>
      </c>
      <c r="I941" s="86">
        <f>COUNTIFS(I.1!$L$6:$L$446,I.2!B941)</f>
        <v>0</v>
      </c>
      <c r="J941" s="86">
        <f t="shared" si="116"/>
        <v>128</v>
      </c>
      <c r="L941" s="86">
        <f t="shared" si="112"/>
        <v>307</v>
      </c>
      <c r="AA941" s="82">
        <v>43671</v>
      </c>
      <c r="AB941" s="86">
        <f>COUNTIFS(I.1!$AF$6:$AF$446,I.2!AA941)</f>
        <v>0</v>
      </c>
      <c r="AC941" s="86">
        <f t="shared" si="117"/>
        <v>142</v>
      </c>
      <c r="AD941" s="86"/>
      <c r="AE941" s="86">
        <f>COUNTIFS(I.1!$AG$6:$AG$446,I.2!AA941)</f>
        <v>1</v>
      </c>
      <c r="AF941" s="86">
        <f t="shared" si="118"/>
        <v>109</v>
      </c>
      <c r="AG941" s="86"/>
      <c r="AH941" s="86">
        <f>COUNTIFS(I.1!$AH$6:$AH$446,I.2!AA941)</f>
        <v>0</v>
      </c>
      <c r="AI941" s="86">
        <f t="shared" si="119"/>
        <v>25</v>
      </c>
      <c r="AJ941" s="86"/>
      <c r="AK941" s="86">
        <f t="shared" si="113"/>
        <v>117</v>
      </c>
      <c r="AL941" s="113">
        <v>0</v>
      </c>
    </row>
    <row r="942" spans="2:38" x14ac:dyDescent="0.25">
      <c r="B942" s="82">
        <v>43672</v>
      </c>
      <c r="C942" s="86">
        <f>COUNTIFS(I.1!$J$6:$J$446,I.2!B942)</f>
        <v>0</v>
      </c>
      <c r="D942" s="86">
        <f t="shared" si="114"/>
        <v>435</v>
      </c>
      <c r="F942" s="86">
        <f>COUNTIFS(I.1!$K$6:$K$446,I.2!B942)</f>
        <v>1</v>
      </c>
      <c r="G942" s="86">
        <f t="shared" si="115"/>
        <v>338</v>
      </c>
      <c r="I942" s="86">
        <f>COUNTIFS(I.1!$L$6:$L$446,I.2!B942)</f>
        <v>0</v>
      </c>
      <c r="J942" s="86">
        <f t="shared" si="116"/>
        <v>128</v>
      </c>
      <c r="L942" s="86">
        <f t="shared" si="112"/>
        <v>307</v>
      </c>
      <c r="AA942" s="82">
        <v>43672</v>
      </c>
      <c r="AB942" s="86">
        <f>COUNTIFS(I.1!$AF$6:$AF$446,I.2!AA942)</f>
        <v>0</v>
      </c>
      <c r="AC942" s="86">
        <f t="shared" si="117"/>
        <v>142</v>
      </c>
      <c r="AD942" s="86"/>
      <c r="AE942" s="86">
        <f>COUNTIFS(I.1!$AG$6:$AG$446,I.2!AA942)</f>
        <v>1</v>
      </c>
      <c r="AF942" s="86">
        <f t="shared" si="118"/>
        <v>110</v>
      </c>
      <c r="AG942" s="86"/>
      <c r="AH942" s="86">
        <f>COUNTIFS(I.1!$AH$6:$AH$446,I.2!AA942)</f>
        <v>0</v>
      </c>
      <c r="AI942" s="86">
        <f t="shared" si="119"/>
        <v>25</v>
      </c>
      <c r="AJ942" s="86"/>
      <c r="AK942" s="86">
        <f t="shared" si="113"/>
        <v>117</v>
      </c>
      <c r="AL942" s="113">
        <v>0</v>
      </c>
    </row>
    <row r="943" spans="2:38" x14ac:dyDescent="0.25">
      <c r="B943" s="82">
        <v>43673</v>
      </c>
      <c r="C943" s="86">
        <f>COUNTIFS(I.1!$J$6:$J$446,I.2!B943)</f>
        <v>0</v>
      </c>
      <c r="D943" s="86">
        <f t="shared" si="114"/>
        <v>435</v>
      </c>
      <c r="F943" s="86">
        <f>COUNTIFS(I.1!$K$6:$K$446,I.2!B943)</f>
        <v>0</v>
      </c>
      <c r="G943" s="86">
        <f t="shared" si="115"/>
        <v>338</v>
      </c>
      <c r="I943" s="86">
        <f>COUNTIFS(I.1!$L$6:$L$446,I.2!B943)</f>
        <v>0</v>
      </c>
      <c r="J943" s="86">
        <f t="shared" si="116"/>
        <v>128</v>
      </c>
      <c r="L943" s="86">
        <f t="shared" si="112"/>
        <v>307</v>
      </c>
      <c r="AA943" s="82">
        <v>43673</v>
      </c>
      <c r="AB943" s="86">
        <f>COUNTIFS(I.1!$AF$6:$AF$446,I.2!AA943)</f>
        <v>0</v>
      </c>
      <c r="AC943" s="86">
        <f t="shared" si="117"/>
        <v>142</v>
      </c>
      <c r="AD943" s="86"/>
      <c r="AE943" s="86">
        <f>COUNTIFS(I.1!$AG$6:$AG$446,I.2!AA943)</f>
        <v>0</v>
      </c>
      <c r="AF943" s="86">
        <f t="shared" si="118"/>
        <v>110</v>
      </c>
      <c r="AG943" s="86"/>
      <c r="AH943" s="86">
        <f>COUNTIFS(I.1!$AH$6:$AH$446,I.2!AA943)</f>
        <v>0</v>
      </c>
      <c r="AI943" s="86">
        <f t="shared" si="119"/>
        <v>25</v>
      </c>
      <c r="AJ943" s="86"/>
      <c r="AK943" s="86">
        <f t="shared" si="113"/>
        <v>117</v>
      </c>
      <c r="AL943" s="113">
        <v>0</v>
      </c>
    </row>
    <row r="944" spans="2:38" x14ac:dyDescent="0.25">
      <c r="B944" s="82">
        <v>43674</v>
      </c>
      <c r="C944" s="86">
        <f>COUNTIFS(I.1!$J$6:$J$446,I.2!B944)</f>
        <v>0</v>
      </c>
      <c r="D944" s="86">
        <f t="shared" si="114"/>
        <v>435</v>
      </c>
      <c r="F944" s="86">
        <f>COUNTIFS(I.1!$K$6:$K$446,I.2!B944)</f>
        <v>0</v>
      </c>
      <c r="G944" s="86">
        <f t="shared" si="115"/>
        <v>338</v>
      </c>
      <c r="I944" s="86">
        <f>COUNTIFS(I.1!$L$6:$L$446,I.2!B944)</f>
        <v>0</v>
      </c>
      <c r="J944" s="86">
        <f t="shared" si="116"/>
        <v>128</v>
      </c>
      <c r="L944" s="86">
        <f t="shared" si="112"/>
        <v>307</v>
      </c>
      <c r="AA944" s="82">
        <v>43674</v>
      </c>
      <c r="AB944" s="86">
        <f>COUNTIFS(I.1!$AF$6:$AF$446,I.2!AA944)</f>
        <v>0</v>
      </c>
      <c r="AC944" s="86">
        <f t="shared" si="117"/>
        <v>142</v>
      </c>
      <c r="AD944" s="86"/>
      <c r="AE944" s="86">
        <f>COUNTIFS(I.1!$AG$6:$AG$446,I.2!AA944)</f>
        <v>0</v>
      </c>
      <c r="AF944" s="86">
        <f t="shared" si="118"/>
        <v>110</v>
      </c>
      <c r="AG944" s="86"/>
      <c r="AH944" s="86">
        <f>COUNTIFS(I.1!$AH$6:$AH$446,I.2!AA944)</f>
        <v>0</v>
      </c>
      <c r="AI944" s="86">
        <f t="shared" si="119"/>
        <v>25</v>
      </c>
      <c r="AJ944" s="86"/>
      <c r="AK944" s="86">
        <f t="shared" si="113"/>
        <v>117</v>
      </c>
      <c r="AL944" s="113">
        <v>0</v>
      </c>
    </row>
    <row r="945" spans="2:38" x14ac:dyDescent="0.25">
      <c r="B945" s="82">
        <v>43675</v>
      </c>
      <c r="C945" s="86">
        <f>COUNTIFS(I.1!$J$6:$J$446,I.2!B945)</f>
        <v>0</v>
      </c>
      <c r="D945" s="86">
        <f t="shared" si="114"/>
        <v>435</v>
      </c>
      <c r="F945" s="86">
        <f>COUNTIFS(I.1!$K$6:$K$446,I.2!B945)</f>
        <v>1</v>
      </c>
      <c r="G945" s="86">
        <f t="shared" si="115"/>
        <v>339</v>
      </c>
      <c r="I945" s="86">
        <f>COUNTIFS(I.1!$L$6:$L$446,I.2!B945)</f>
        <v>0</v>
      </c>
      <c r="J945" s="86">
        <f t="shared" si="116"/>
        <v>128</v>
      </c>
      <c r="L945" s="86">
        <f t="shared" si="112"/>
        <v>307</v>
      </c>
      <c r="AA945" s="82">
        <v>43675</v>
      </c>
      <c r="AB945" s="86">
        <f>COUNTIFS(I.1!$AF$6:$AF$446,I.2!AA945)</f>
        <v>0</v>
      </c>
      <c r="AC945" s="86">
        <f t="shared" si="117"/>
        <v>142</v>
      </c>
      <c r="AD945" s="86"/>
      <c r="AE945" s="86">
        <f>COUNTIFS(I.1!$AG$6:$AG$446,I.2!AA945)</f>
        <v>0</v>
      </c>
      <c r="AF945" s="86">
        <f t="shared" si="118"/>
        <v>110</v>
      </c>
      <c r="AG945" s="86"/>
      <c r="AH945" s="86">
        <f>COUNTIFS(I.1!$AH$6:$AH$446,I.2!AA945)</f>
        <v>0</v>
      </c>
      <c r="AI945" s="86">
        <f t="shared" si="119"/>
        <v>25</v>
      </c>
      <c r="AJ945" s="86"/>
      <c r="AK945" s="86">
        <f t="shared" si="113"/>
        <v>117</v>
      </c>
      <c r="AL945" s="113">
        <v>0</v>
      </c>
    </row>
    <row r="946" spans="2:38" x14ac:dyDescent="0.25">
      <c r="B946" s="82">
        <v>43676</v>
      </c>
      <c r="C946" s="86">
        <f>COUNTIFS(I.1!$J$6:$J$446,I.2!B946)</f>
        <v>0</v>
      </c>
      <c r="D946" s="86">
        <f t="shared" si="114"/>
        <v>435</v>
      </c>
      <c r="F946" s="86">
        <f>COUNTIFS(I.1!$K$6:$K$446,I.2!B946)</f>
        <v>0</v>
      </c>
      <c r="G946" s="86">
        <f t="shared" si="115"/>
        <v>339</v>
      </c>
      <c r="I946" s="86">
        <f>COUNTIFS(I.1!$L$6:$L$446,I.2!B946)</f>
        <v>0</v>
      </c>
      <c r="J946" s="86">
        <f t="shared" si="116"/>
        <v>128</v>
      </c>
      <c r="L946" s="86">
        <f t="shared" si="112"/>
        <v>307</v>
      </c>
      <c r="AA946" s="82">
        <v>43676</v>
      </c>
      <c r="AB946" s="86">
        <f>COUNTIFS(I.1!$AF$6:$AF$446,I.2!AA946)</f>
        <v>0</v>
      </c>
      <c r="AC946" s="86">
        <f t="shared" si="117"/>
        <v>142</v>
      </c>
      <c r="AD946" s="86"/>
      <c r="AE946" s="86">
        <f>COUNTIFS(I.1!$AG$6:$AG$446,I.2!AA946)</f>
        <v>0</v>
      </c>
      <c r="AF946" s="86">
        <f t="shared" si="118"/>
        <v>110</v>
      </c>
      <c r="AG946" s="86"/>
      <c r="AH946" s="86">
        <f>COUNTIFS(I.1!$AH$6:$AH$446,I.2!AA946)</f>
        <v>0</v>
      </c>
      <c r="AI946" s="86">
        <f t="shared" si="119"/>
        <v>25</v>
      </c>
      <c r="AJ946" s="86"/>
      <c r="AK946" s="86">
        <f t="shared" si="113"/>
        <v>117</v>
      </c>
      <c r="AL946" s="113">
        <v>0</v>
      </c>
    </row>
    <row r="947" spans="2:38" x14ac:dyDescent="0.25">
      <c r="B947" s="82">
        <v>43677</v>
      </c>
      <c r="C947" s="86">
        <f>COUNTIFS(I.1!$J$6:$J$446,I.2!B947)</f>
        <v>0</v>
      </c>
      <c r="D947" s="86">
        <f t="shared" si="114"/>
        <v>435</v>
      </c>
      <c r="F947" s="86">
        <f>COUNTIFS(I.1!$K$6:$K$446,I.2!B947)</f>
        <v>1</v>
      </c>
      <c r="G947" s="86">
        <f t="shared" si="115"/>
        <v>340</v>
      </c>
      <c r="I947" s="86">
        <f>COUNTIFS(I.1!$L$6:$L$446,I.2!B947)</f>
        <v>0</v>
      </c>
      <c r="J947" s="86">
        <f t="shared" si="116"/>
        <v>128</v>
      </c>
      <c r="L947" s="86">
        <f t="shared" si="112"/>
        <v>307</v>
      </c>
      <c r="AA947" s="82">
        <v>43677</v>
      </c>
      <c r="AB947" s="86">
        <f>COUNTIFS(I.1!$AF$6:$AF$446,I.2!AA947)</f>
        <v>0</v>
      </c>
      <c r="AC947" s="86">
        <f t="shared" si="117"/>
        <v>142</v>
      </c>
      <c r="AD947" s="86"/>
      <c r="AE947" s="86">
        <f>COUNTIFS(I.1!$AG$6:$AG$446,I.2!AA947)</f>
        <v>0</v>
      </c>
      <c r="AF947" s="86">
        <f t="shared" si="118"/>
        <v>110</v>
      </c>
      <c r="AG947" s="86"/>
      <c r="AH947" s="86">
        <f>COUNTIFS(I.1!$AH$6:$AH$446,I.2!AA947)</f>
        <v>0</v>
      </c>
      <c r="AI947" s="86">
        <f t="shared" si="119"/>
        <v>25</v>
      </c>
      <c r="AJ947" s="86"/>
      <c r="AK947" s="86">
        <f t="shared" si="113"/>
        <v>117</v>
      </c>
      <c r="AL947" s="113">
        <v>0</v>
      </c>
    </row>
    <row r="948" spans="2:38" x14ac:dyDescent="0.25">
      <c r="B948" s="82">
        <v>43678</v>
      </c>
      <c r="C948" s="86">
        <f>COUNTIFS(I.1!$J$6:$J$446,I.2!B948)</f>
        <v>0</v>
      </c>
      <c r="D948" s="86">
        <f t="shared" si="114"/>
        <v>435</v>
      </c>
      <c r="F948" s="86">
        <f>COUNTIFS(I.1!$K$6:$K$446,I.2!B948)</f>
        <v>5</v>
      </c>
      <c r="G948" s="86">
        <f t="shared" si="115"/>
        <v>345</v>
      </c>
      <c r="I948" s="86">
        <f>COUNTIFS(I.1!$L$6:$L$446,I.2!B948)</f>
        <v>0</v>
      </c>
      <c r="J948" s="86">
        <f t="shared" si="116"/>
        <v>128</v>
      </c>
      <c r="L948" s="86">
        <f t="shared" si="112"/>
        <v>307</v>
      </c>
      <c r="AA948" s="82">
        <v>43678</v>
      </c>
      <c r="AB948" s="86">
        <f>COUNTIFS(I.1!$AF$6:$AF$446,I.2!AA948)</f>
        <v>0</v>
      </c>
      <c r="AC948" s="86">
        <f t="shared" si="117"/>
        <v>142</v>
      </c>
      <c r="AD948" s="86"/>
      <c r="AE948" s="86">
        <f>COUNTIFS(I.1!$AG$6:$AG$446,I.2!AA948)</f>
        <v>0</v>
      </c>
      <c r="AF948" s="86">
        <f t="shared" si="118"/>
        <v>110</v>
      </c>
      <c r="AG948" s="86"/>
      <c r="AH948" s="86">
        <f>COUNTIFS(I.1!$AH$6:$AH$446,I.2!AA948)</f>
        <v>0</v>
      </c>
      <c r="AI948" s="86">
        <f t="shared" si="119"/>
        <v>25</v>
      </c>
      <c r="AJ948" s="86"/>
      <c r="AK948" s="86">
        <f t="shared" si="113"/>
        <v>117</v>
      </c>
      <c r="AL948" s="113">
        <v>0</v>
      </c>
    </row>
    <row r="949" spans="2:38" x14ac:dyDescent="0.25">
      <c r="B949" s="82">
        <v>43679</v>
      </c>
      <c r="C949" s="86">
        <f>COUNTIFS(I.1!$J$6:$J$446,I.2!B949)</f>
        <v>0</v>
      </c>
      <c r="D949" s="86">
        <f t="shared" si="114"/>
        <v>435</v>
      </c>
      <c r="F949" s="86">
        <f>COUNTIFS(I.1!$K$6:$K$446,I.2!B949)</f>
        <v>1</v>
      </c>
      <c r="G949" s="86">
        <f t="shared" si="115"/>
        <v>346</v>
      </c>
      <c r="I949" s="86">
        <f>COUNTIFS(I.1!$L$6:$L$446,I.2!B949)</f>
        <v>0</v>
      </c>
      <c r="J949" s="86">
        <f t="shared" si="116"/>
        <v>128</v>
      </c>
      <c r="L949" s="86">
        <f t="shared" si="112"/>
        <v>307</v>
      </c>
      <c r="AA949" s="82">
        <v>43679</v>
      </c>
      <c r="AB949" s="86">
        <f>COUNTIFS(I.1!$AF$6:$AF$446,I.2!AA949)</f>
        <v>0</v>
      </c>
      <c r="AC949" s="86">
        <f t="shared" si="117"/>
        <v>142</v>
      </c>
      <c r="AD949" s="86"/>
      <c r="AE949" s="86">
        <f>COUNTIFS(I.1!$AG$6:$AG$446,I.2!AA949)</f>
        <v>0</v>
      </c>
      <c r="AF949" s="86">
        <f t="shared" si="118"/>
        <v>110</v>
      </c>
      <c r="AG949" s="86"/>
      <c r="AH949" s="86">
        <f>COUNTIFS(I.1!$AH$6:$AH$446,I.2!AA949)</f>
        <v>0</v>
      </c>
      <c r="AI949" s="86">
        <f t="shared" si="119"/>
        <v>25</v>
      </c>
      <c r="AJ949" s="86"/>
      <c r="AK949" s="86">
        <f t="shared" si="113"/>
        <v>117</v>
      </c>
      <c r="AL949" s="113">
        <v>0</v>
      </c>
    </row>
    <row r="950" spans="2:38" x14ac:dyDescent="0.25">
      <c r="B950" s="82">
        <v>43680</v>
      </c>
      <c r="C950" s="86">
        <f>COUNTIFS(I.1!$J$6:$J$446,I.2!B950)</f>
        <v>0</v>
      </c>
      <c r="D950" s="86">
        <f t="shared" si="114"/>
        <v>435</v>
      </c>
      <c r="F950" s="86">
        <f>COUNTIFS(I.1!$K$6:$K$446,I.2!B950)</f>
        <v>0</v>
      </c>
      <c r="G950" s="86">
        <f t="shared" si="115"/>
        <v>346</v>
      </c>
      <c r="I950" s="86">
        <f>COUNTIFS(I.1!$L$6:$L$446,I.2!B950)</f>
        <v>0</v>
      </c>
      <c r="J950" s="86">
        <f t="shared" si="116"/>
        <v>128</v>
      </c>
      <c r="L950" s="86">
        <f t="shared" si="112"/>
        <v>307</v>
      </c>
      <c r="AA950" s="82">
        <v>43680</v>
      </c>
      <c r="AB950" s="86">
        <f>COUNTIFS(I.1!$AF$6:$AF$446,I.2!AA950)</f>
        <v>0</v>
      </c>
      <c r="AC950" s="86">
        <f t="shared" si="117"/>
        <v>142</v>
      </c>
      <c r="AD950" s="86"/>
      <c r="AE950" s="86">
        <f>COUNTIFS(I.1!$AG$6:$AG$446,I.2!AA950)</f>
        <v>0</v>
      </c>
      <c r="AF950" s="86">
        <f t="shared" si="118"/>
        <v>110</v>
      </c>
      <c r="AG950" s="86"/>
      <c r="AH950" s="86">
        <f>COUNTIFS(I.1!$AH$6:$AH$446,I.2!AA950)</f>
        <v>0</v>
      </c>
      <c r="AI950" s="86">
        <f t="shared" si="119"/>
        <v>25</v>
      </c>
      <c r="AJ950" s="86"/>
      <c r="AK950" s="86">
        <f t="shared" si="113"/>
        <v>117</v>
      </c>
      <c r="AL950" s="113">
        <v>0</v>
      </c>
    </row>
    <row r="951" spans="2:38" x14ac:dyDescent="0.25">
      <c r="B951" s="82">
        <v>43681</v>
      </c>
      <c r="C951" s="86">
        <f>COUNTIFS(I.1!$J$6:$J$446,I.2!B951)</f>
        <v>0</v>
      </c>
      <c r="D951" s="86">
        <f t="shared" si="114"/>
        <v>435</v>
      </c>
      <c r="F951" s="86">
        <f>COUNTIFS(I.1!$K$6:$K$446,I.2!B951)</f>
        <v>0</v>
      </c>
      <c r="G951" s="86">
        <f t="shared" si="115"/>
        <v>346</v>
      </c>
      <c r="I951" s="86">
        <f>COUNTIFS(I.1!$L$6:$L$446,I.2!B951)</f>
        <v>0</v>
      </c>
      <c r="J951" s="86">
        <f t="shared" si="116"/>
        <v>128</v>
      </c>
      <c r="L951" s="86">
        <f t="shared" si="112"/>
        <v>307</v>
      </c>
      <c r="AA951" s="82">
        <v>43681</v>
      </c>
      <c r="AB951" s="86">
        <f>COUNTIFS(I.1!$AF$6:$AF$446,I.2!AA951)</f>
        <v>0</v>
      </c>
      <c r="AC951" s="86">
        <f t="shared" si="117"/>
        <v>142</v>
      </c>
      <c r="AD951" s="86"/>
      <c r="AE951" s="86">
        <f>COUNTIFS(I.1!$AG$6:$AG$446,I.2!AA951)</f>
        <v>0</v>
      </c>
      <c r="AF951" s="86">
        <f t="shared" si="118"/>
        <v>110</v>
      </c>
      <c r="AG951" s="86"/>
      <c r="AH951" s="86">
        <f>COUNTIFS(I.1!$AH$6:$AH$446,I.2!AA951)</f>
        <v>0</v>
      </c>
      <c r="AI951" s="86">
        <f t="shared" si="119"/>
        <v>25</v>
      </c>
      <c r="AJ951" s="86"/>
      <c r="AK951" s="86">
        <f t="shared" si="113"/>
        <v>117</v>
      </c>
      <c r="AL951" s="113">
        <v>0</v>
      </c>
    </row>
    <row r="952" spans="2:38" x14ac:dyDescent="0.25">
      <c r="B952" s="82">
        <v>43682</v>
      </c>
      <c r="C952" s="86">
        <f>COUNTIFS(I.1!$J$6:$J$446,I.2!B952)</f>
        <v>0</v>
      </c>
      <c r="D952" s="86">
        <f t="shared" si="114"/>
        <v>435</v>
      </c>
      <c r="F952" s="86">
        <f>COUNTIFS(I.1!$K$6:$K$446,I.2!B952)</f>
        <v>9</v>
      </c>
      <c r="G952" s="86">
        <f t="shared" si="115"/>
        <v>355</v>
      </c>
      <c r="I952" s="86">
        <f>COUNTIFS(I.1!$L$6:$L$446,I.2!B952)</f>
        <v>0</v>
      </c>
      <c r="J952" s="86">
        <f t="shared" si="116"/>
        <v>128</v>
      </c>
      <c r="L952" s="86">
        <f t="shared" si="112"/>
        <v>307</v>
      </c>
      <c r="AA952" s="82">
        <v>43682</v>
      </c>
      <c r="AB952" s="86">
        <f>COUNTIFS(I.1!$AF$6:$AF$446,I.2!AA952)</f>
        <v>0</v>
      </c>
      <c r="AC952" s="86">
        <f t="shared" si="117"/>
        <v>142</v>
      </c>
      <c r="AD952" s="86"/>
      <c r="AE952" s="86">
        <f>COUNTIFS(I.1!$AG$6:$AG$446,I.2!AA952)</f>
        <v>0</v>
      </c>
      <c r="AF952" s="86">
        <f t="shared" si="118"/>
        <v>110</v>
      </c>
      <c r="AG952" s="86"/>
      <c r="AH952" s="86">
        <f>COUNTIFS(I.1!$AH$6:$AH$446,I.2!AA952)</f>
        <v>0</v>
      </c>
      <c r="AI952" s="86">
        <f t="shared" si="119"/>
        <v>25</v>
      </c>
      <c r="AJ952" s="86"/>
      <c r="AK952" s="86">
        <f t="shared" si="113"/>
        <v>117</v>
      </c>
      <c r="AL952" s="113">
        <v>0</v>
      </c>
    </row>
    <row r="953" spans="2:38" x14ac:dyDescent="0.25">
      <c r="B953" s="82">
        <v>43683</v>
      </c>
      <c r="C953" s="86">
        <f>COUNTIFS(I.1!$J$6:$J$446,I.2!B953)</f>
        <v>0</v>
      </c>
      <c r="D953" s="86">
        <f t="shared" si="114"/>
        <v>435</v>
      </c>
      <c r="F953" s="86">
        <f>COUNTIFS(I.1!$K$6:$K$446,I.2!B953)</f>
        <v>13</v>
      </c>
      <c r="G953" s="86">
        <f t="shared" si="115"/>
        <v>368</v>
      </c>
      <c r="I953" s="86">
        <f>COUNTIFS(I.1!$L$6:$L$446,I.2!B953)</f>
        <v>0</v>
      </c>
      <c r="J953" s="86">
        <f t="shared" si="116"/>
        <v>128</v>
      </c>
      <c r="L953" s="86">
        <f t="shared" si="112"/>
        <v>307</v>
      </c>
      <c r="AA953" s="82">
        <v>43683</v>
      </c>
      <c r="AB953" s="86">
        <f>COUNTIFS(I.1!$AF$6:$AF$446,I.2!AA953)</f>
        <v>0</v>
      </c>
      <c r="AC953" s="86">
        <f t="shared" si="117"/>
        <v>142</v>
      </c>
      <c r="AD953" s="86"/>
      <c r="AE953" s="86">
        <f>COUNTIFS(I.1!$AG$6:$AG$446,I.2!AA953)</f>
        <v>1</v>
      </c>
      <c r="AF953" s="86">
        <f t="shared" si="118"/>
        <v>111</v>
      </c>
      <c r="AG953" s="86"/>
      <c r="AH953" s="86">
        <f>COUNTIFS(I.1!$AH$6:$AH$446,I.2!AA953)</f>
        <v>0</v>
      </c>
      <c r="AI953" s="86">
        <f t="shared" si="119"/>
        <v>25</v>
      </c>
      <c r="AJ953" s="86"/>
      <c r="AK953" s="86">
        <f t="shared" si="113"/>
        <v>117</v>
      </c>
      <c r="AL953" s="113">
        <v>0</v>
      </c>
    </row>
    <row r="954" spans="2:38" x14ac:dyDescent="0.25">
      <c r="B954" s="82">
        <v>43684</v>
      </c>
      <c r="C954" s="86">
        <f>COUNTIFS(I.1!$J$6:$J$446,I.2!B954)</f>
        <v>0</v>
      </c>
      <c r="D954" s="86">
        <f t="shared" si="114"/>
        <v>435</v>
      </c>
      <c r="F954" s="86">
        <f>COUNTIFS(I.1!$K$6:$K$446,I.2!B954)</f>
        <v>3</v>
      </c>
      <c r="G954" s="86">
        <f t="shared" si="115"/>
        <v>371</v>
      </c>
      <c r="I954" s="86">
        <f>COUNTIFS(I.1!$L$6:$L$446,I.2!B954)</f>
        <v>0</v>
      </c>
      <c r="J954" s="86">
        <f t="shared" si="116"/>
        <v>128</v>
      </c>
      <c r="L954" s="86">
        <f t="shared" si="112"/>
        <v>307</v>
      </c>
      <c r="AA954" s="82">
        <v>43684</v>
      </c>
      <c r="AB954" s="86">
        <f>COUNTIFS(I.1!$AF$6:$AF$446,I.2!AA954)</f>
        <v>0</v>
      </c>
      <c r="AC954" s="86">
        <f t="shared" si="117"/>
        <v>142</v>
      </c>
      <c r="AD954" s="86"/>
      <c r="AE954" s="86">
        <f>COUNTIFS(I.1!$AG$6:$AG$446,I.2!AA954)</f>
        <v>0</v>
      </c>
      <c r="AF954" s="86">
        <f t="shared" si="118"/>
        <v>111</v>
      </c>
      <c r="AG954" s="86"/>
      <c r="AH954" s="86">
        <f>COUNTIFS(I.1!$AH$6:$AH$446,I.2!AA954)</f>
        <v>0</v>
      </c>
      <c r="AI954" s="86">
        <f t="shared" si="119"/>
        <v>25</v>
      </c>
      <c r="AJ954" s="86"/>
      <c r="AK954" s="86">
        <f t="shared" si="113"/>
        <v>117</v>
      </c>
      <c r="AL954" s="113">
        <v>0</v>
      </c>
    </row>
    <row r="955" spans="2:38" x14ac:dyDescent="0.25">
      <c r="B955" s="82">
        <v>43685</v>
      </c>
      <c r="C955" s="86">
        <f>COUNTIFS(I.1!$J$6:$J$446,I.2!B955)</f>
        <v>0</v>
      </c>
      <c r="D955" s="86">
        <f t="shared" si="114"/>
        <v>435</v>
      </c>
      <c r="F955" s="86">
        <f>COUNTIFS(I.1!$K$6:$K$446,I.2!B955)</f>
        <v>1</v>
      </c>
      <c r="G955" s="86">
        <f t="shared" si="115"/>
        <v>372</v>
      </c>
      <c r="I955" s="86">
        <f>COUNTIFS(I.1!$L$6:$L$446,I.2!B955)</f>
        <v>0</v>
      </c>
      <c r="J955" s="86">
        <f t="shared" si="116"/>
        <v>128</v>
      </c>
      <c r="L955" s="86">
        <f t="shared" si="112"/>
        <v>307</v>
      </c>
      <c r="AA955" s="82">
        <v>43685</v>
      </c>
      <c r="AB955" s="86">
        <f>COUNTIFS(I.1!$AF$6:$AF$446,I.2!AA955)</f>
        <v>0</v>
      </c>
      <c r="AC955" s="86">
        <f t="shared" si="117"/>
        <v>142</v>
      </c>
      <c r="AD955" s="86"/>
      <c r="AE955" s="86">
        <f>COUNTIFS(I.1!$AG$6:$AG$446,I.2!AA955)</f>
        <v>0</v>
      </c>
      <c r="AF955" s="86">
        <f t="shared" si="118"/>
        <v>111</v>
      </c>
      <c r="AG955" s="86"/>
      <c r="AH955" s="86">
        <f>COUNTIFS(I.1!$AH$6:$AH$446,I.2!AA955)</f>
        <v>0</v>
      </c>
      <c r="AI955" s="86">
        <f t="shared" si="119"/>
        <v>25</v>
      </c>
      <c r="AJ955" s="86"/>
      <c r="AK955" s="86">
        <f t="shared" si="113"/>
        <v>117</v>
      </c>
      <c r="AL955" s="113">
        <v>0</v>
      </c>
    </row>
    <row r="956" spans="2:38" x14ac:dyDescent="0.25">
      <c r="B956" s="82">
        <v>43686</v>
      </c>
      <c r="C956" s="86">
        <f>COUNTIFS(I.1!$J$6:$J$446,I.2!B956)</f>
        <v>0</v>
      </c>
      <c r="D956" s="86">
        <f t="shared" si="114"/>
        <v>435</v>
      </c>
      <c r="F956" s="86">
        <f>COUNTIFS(I.1!$K$6:$K$446,I.2!B956)</f>
        <v>1</v>
      </c>
      <c r="G956" s="86">
        <f t="shared" si="115"/>
        <v>373</v>
      </c>
      <c r="I956" s="86">
        <f>COUNTIFS(I.1!$L$6:$L$446,I.2!B956)</f>
        <v>0</v>
      </c>
      <c r="J956" s="86">
        <f t="shared" si="116"/>
        <v>128</v>
      </c>
      <c r="L956" s="86">
        <f t="shared" si="112"/>
        <v>307</v>
      </c>
      <c r="AA956" s="82">
        <v>43686</v>
      </c>
      <c r="AB956" s="86">
        <f>COUNTIFS(I.1!$AF$6:$AF$446,I.2!AA956)</f>
        <v>0</v>
      </c>
      <c r="AC956" s="86">
        <f t="shared" si="117"/>
        <v>142</v>
      </c>
      <c r="AD956" s="86"/>
      <c r="AE956" s="86">
        <f>COUNTIFS(I.1!$AG$6:$AG$446,I.2!AA956)</f>
        <v>0</v>
      </c>
      <c r="AF956" s="86">
        <f t="shared" si="118"/>
        <v>111</v>
      </c>
      <c r="AG956" s="86"/>
      <c r="AH956" s="86">
        <f>COUNTIFS(I.1!$AH$6:$AH$446,I.2!AA956)</f>
        <v>0</v>
      </c>
      <c r="AI956" s="86">
        <f t="shared" si="119"/>
        <v>25</v>
      </c>
      <c r="AJ956" s="86"/>
      <c r="AK956" s="86">
        <f t="shared" si="113"/>
        <v>117</v>
      </c>
      <c r="AL956" s="113">
        <v>0</v>
      </c>
    </row>
    <row r="957" spans="2:38" x14ac:dyDescent="0.25">
      <c r="B957" s="82">
        <v>43687</v>
      </c>
      <c r="C957" s="86">
        <f>COUNTIFS(I.1!$J$6:$J$446,I.2!B957)</f>
        <v>0</v>
      </c>
      <c r="D957" s="86">
        <f t="shared" si="114"/>
        <v>435</v>
      </c>
      <c r="F957" s="86">
        <f>COUNTIFS(I.1!$K$6:$K$446,I.2!B957)</f>
        <v>0</v>
      </c>
      <c r="G957" s="86">
        <f t="shared" si="115"/>
        <v>373</v>
      </c>
      <c r="I957" s="86">
        <f>COUNTIFS(I.1!$L$6:$L$446,I.2!B957)</f>
        <v>0</v>
      </c>
      <c r="J957" s="86">
        <f t="shared" si="116"/>
        <v>128</v>
      </c>
      <c r="L957" s="86">
        <f t="shared" si="112"/>
        <v>307</v>
      </c>
      <c r="AA957" s="82">
        <v>43687</v>
      </c>
      <c r="AB957" s="86">
        <f>COUNTIFS(I.1!$AF$6:$AF$446,I.2!AA957)</f>
        <v>0</v>
      </c>
      <c r="AC957" s="86">
        <f t="shared" si="117"/>
        <v>142</v>
      </c>
      <c r="AD957" s="86"/>
      <c r="AE957" s="86">
        <f>COUNTIFS(I.1!$AG$6:$AG$446,I.2!AA957)</f>
        <v>0</v>
      </c>
      <c r="AF957" s="86">
        <f t="shared" si="118"/>
        <v>111</v>
      </c>
      <c r="AG957" s="86"/>
      <c r="AH957" s="86">
        <f>COUNTIFS(I.1!$AH$6:$AH$446,I.2!AA957)</f>
        <v>0</v>
      </c>
      <c r="AI957" s="86">
        <f t="shared" si="119"/>
        <v>25</v>
      </c>
      <c r="AJ957" s="86"/>
      <c r="AK957" s="86">
        <f t="shared" si="113"/>
        <v>117</v>
      </c>
      <c r="AL957" s="113">
        <v>0</v>
      </c>
    </row>
    <row r="958" spans="2:38" x14ac:dyDescent="0.25">
      <c r="B958" s="82">
        <v>43688</v>
      </c>
      <c r="C958" s="86">
        <f>COUNTIFS(I.1!$J$6:$J$446,I.2!B958)</f>
        <v>0</v>
      </c>
      <c r="D958" s="86">
        <f t="shared" si="114"/>
        <v>435</v>
      </c>
      <c r="F958" s="86">
        <f>COUNTIFS(I.1!$K$6:$K$446,I.2!B958)</f>
        <v>0</v>
      </c>
      <c r="G958" s="86">
        <f t="shared" si="115"/>
        <v>373</v>
      </c>
      <c r="I958" s="86">
        <f>COUNTIFS(I.1!$L$6:$L$446,I.2!B958)</f>
        <v>0</v>
      </c>
      <c r="J958" s="86">
        <f t="shared" si="116"/>
        <v>128</v>
      </c>
      <c r="L958" s="86">
        <f t="shared" si="112"/>
        <v>307</v>
      </c>
      <c r="AA958" s="82">
        <v>43688</v>
      </c>
      <c r="AB958" s="86">
        <f>COUNTIFS(I.1!$AF$6:$AF$446,I.2!AA958)</f>
        <v>0</v>
      </c>
      <c r="AC958" s="86">
        <f t="shared" si="117"/>
        <v>142</v>
      </c>
      <c r="AD958" s="86"/>
      <c r="AE958" s="86">
        <f>COUNTIFS(I.1!$AG$6:$AG$446,I.2!AA958)</f>
        <v>0</v>
      </c>
      <c r="AF958" s="86">
        <f t="shared" si="118"/>
        <v>111</v>
      </c>
      <c r="AG958" s="86"/>
      <c r="AH958" s="86">
        <f>COUNTIFS(I.1!$AH$6:$AH$446,I.2!AA958)</f>
        <v>0</v>
      </c>
      <c r="AI958" s="86">
        <f t="shared" si="119"/>
        <v>25</v>
      </c>
      <c r="AJ958" s="86"/>
      <c r="AK958" s="86">
        <f t="shared" si="113"/>
        <v>117</v>
      </c>
      <c r="AL958" s="113">
        <v>0</v>
      </c>
    </row>
    <row r="959" spans="2:38" x14ac:dyDescent="0.25">
      <c r="B959" s="82">
        <v>43689</v>
      </c>
      <c r="C959" s="86">
        <f>COUNTIFS(I.1!$J$6:$J$446,I.2!B959)</f>
        <v>0</v>
      </c>
      <c r="D959" s="86">
        <f t="shared" si="114"/>
        <v>435</v>
      </c>
      <c r="F959" s="86">
        <f>COUNTIFS(I.1!$K$6:$K$446,I.2!B959)</f>
        <v>0</v>
      </c>
      <c r="G959" s="86">
        <f t="shared" si="115"/>
        <v>373</v>
      </c>
      <c r="I959" s="86">
        <f>COUNTIFS(I.1!$L$6:$L$446,I.2!B959)</f>
        <v>0</v>
      </c>
      <c r="J959" s="86">
        <f t="shared" si="116"/>
        <v>128</v>
      </c>
      <c r="L959" s="86">
        <f t="shared" si="112"/>
        <v>307</v>
      </c>
      <c r="AA959" s="82">
        <v>43689</v>
      </c>
      <c r="AB959" s="86">
        <f>COUNTIFS(I.1!$AF$6:$AF$446,I.2!AA959)</f>
        <v>0</v>
      </c>
      <c r="AC959" s="86">
        <f t="shared" si="117"/>
        <v>142</v>
      </c>
      <c r="AD959" s="86"/>
      <c r="AE959" s="86">
        <f>COUNTIFS(I.1!$AG$6:$AG$446,I.2!AA959)</f>
        <v>0</v>
      </c>
      <c r="AF959" s="86">
        <f t="shared" si="118"/>
        <v>111</v>
      </c>
      <c r="AG959" s="86"/>
      <c r="AH959" s="86">
        <f>COUNTIFS(I.1!$AH$6:$AH$446,I.2!AA959)</f>
        <v>0</v>
      </c>
      <c r="AI959" s="86">
        <f t="shared" si="119"/>
        <v>25</v>
      </c>
      <c r="AJ959" s="86"/>
      <c r="AK959" s="86">
        <f t="shared" si="113"/>
        <v>117</v>
      </c>
      <c r="AL959" s="113">
        <v>0</v>
      </c>
    </row>
    <row r="960" spans="2:38" x14ac:dyDescent="0.25">
      <c r="B960" s="82">
        <v>43690</v>
      </c>
      <c r="C960" s="86">
        <f>COUNTIFS(I.1!$J$6:$J$446,I.2!B960)</f>
        <v>0</v>
      </c>
      <c r="D960" s="86">
        <f t="shared" si="114"/>
        <v>435</v>
      </c>
      <c r="F960" s="86">
        <f>COUNTIFS(I.1!$K$6:$K$446,I.2!B960)</f>
        <v>0</v>
      </c>
      <c r="G960" s="86">
        <f t="shared" si="115"/>
        <v>373</v>
      </c>
      <c r="I960" s="86">
        <f>COUNTIFS(I.1!$L$6:$L$446,I.2!B960)</f>
        <v>0</v>
      </c>
      <c r="J960" s="86">
        <f t="shared" si="116"/>
        <v>128</v>
      </c>
      <c r="L960" s="86">
        <f t="shared" si="112"/>
        <v>307</v>
      </c>
      <c r="AA960" s="82">
        <v>43690</v>
      </c>
      <c r="AB960" s="86">
        <f>COUNTIFS(I.1!$AF$6:$AF$446,I.2!AA960)</f>
        <v>0</v>
      </c>
      <c r="AC960" s="86">
        <f t="shared" si="117"/>
        <v>142</v>
      </c>
      <c r="AD960" s="86"/>
      <c r="AE960" s="86">
        <f>COUNTIFS(I.1!$AG$6:$AG$446,I.2!AA960)</f>
        <v>0</v>
      </c>
      <c r="AF960" s="86">
        <f t="shared" si="118"/>
        <v>111</v>
      </c>
      <c r="AG960" s="86"/>
      <c r="AH960" s="86">
        <f>COUNTIFS(I.1!$AH$6:$AH$446,I.2!AA960)</f>
        <v>0</v>
      </c>
      <c r="AI960" s="86">
        <f t="shared" si="119"/>
        <v>25</v>
      </c>
      <c r="AJ960" s="86"/>
      <c r="AK960" s="86">
        <f t="shared" si="113"/>
        <v>117</v>
      </c>
      <c r="AL960" s="113">
        <v>0</v>
      </c>
    </row>
    <row r="961" spans="2:38" x14ac:dyDescent="0.25">
      <c r="B961" s="82">
        <v>43691</v>
      </c>
      <c r="C961" s="86">
        <f>COUNTIFS(I.1!$J$6:$J$446,I.2!B961)</f>
        <v>0</v>
      </c>
      <c r="D961" s="86">
        <f t="shared" si="114"/>
        <v>435</v>
      </c>
      <c r="F961" s="86">
        <f>COUNTIFS(I.1!$K$6:$K$446,I.2!B961)</f>
        <v>1</v>
      </c>
      <c r="G961" s="86">
        <f t="shared" si="115"/>
        <v>374</v>
      </c>
      <c r="I961" s="86">
        <f>COUNTIFS(I.1!$L$6:$L$446,I.2!B961)</f>
        <v>0</v>
      </c>
      <c r="J961" s="86">
        <f t="shared" si="116"/>
        <v>128</v>
      </c>
      <c r="L961" s="86">
        <f t="shared" si="112"/>
        <v>307</v>
      </c>
      <c r="AA961" s="82">
        <v>43691</v>
      </c>
      <c r="AB961" s="86">
        <f>COUNTIFS(I.1!$AF$6:$AF$446,I.2!AA961)</f>
        <v>0</v>
      </c>
      <c r="AC961" s="86">
        <f t="shared" si="117"/>
        <v>142</v>
      </c>
      <c r="AD961" s="86"/>
      <c r="AE961" s="86">
        <f>COUNTIFS(I.1!$AG$6:$AG$446,I.2!AA961)</f>
        <v>1</v>
      </c>
      <c r="AF961" s="86">
        <f t="shared" si="118"/>
        <v>112</v>
      </c>
      <c r="AG961" s="86"/>
      <c r="AH961" s="86">
        <f>COUNTIFS(I.1!$AH$6:$AH$446,I.2!AA961)</f>
        <v>0</v>
      </c>
      <c r="AI961" s="86">
        <f t="shared" si="119"/>
        <v>25</v>
      </c>
      <c r="AJ961" s="86"/>
      <c r="AK961" s="86">
        <f t="shared" si="113"/>
        <v>117</v>
      </c>
      <c r="AL961" s="113">
        <v>0</v>
      </c>
    </row>
    <row r="962" spans="2:38" x14ac:dyDescent="0.25">
      <c r="B962" s="82">
        <v>43692</v>
      </c>
      <c r="C962" s="86">
        <f>COUNTIFS(I.1!$J$6:$J$446,I.2!B962)</f>
        <v>0</v>
      </c>
      <c r="D962" s="86">
        <f t="shared" si="114"/>
        <v>435</v>
      </c>
      <c r="F962" s="86">
        <f>COUNTIFS(I.1!$K$6:$K$446,I.2!B962)</f>
        <v>0</v>
      </c>
      <c r="G962" s="86">
        <f t="shared" si="115"/>
        <v>374</v>
      </c>
      <c r="I962" s="86">
        <f>COUNTIFS(I.1!$L$6:$L$446,I.2!B962)</f>
        <v>0</v>
      </c>
      <c r="J962" s="86">
        <f t="shared" si="116"/>
        <v>128</v>
      </c>
      <c r="L962" s="86">
        <f t="shared" si="112"/>
        <v>307</v>
      </c>
      <c r="AA962" s="82">
        <v>43692</v>
      </c>
      <c r="AB962" s="86">
        <f>COUNTIFS(I.1!$AF$6:$AF$446,I.2!AA962)</f>
        <v>0</v>
      </c>
      <c r="AC962" s="86">
        <f t="shared" si="117"/>
        <v>142</v>
      </c>
      <c r="AD962" s="86"/>
      <c r="AE962" s="86">
        <f>COUNTIFS(I.1!$AG$6:$AG$446,I.2!AA962)</f>
        <v>0</v>
      </c>
      <c r="AF962" s="86">
        <f t="shared" si="118"/>
        <v>112</v>
      </c>
      <c r="AG962" s="86"/>
      <c r="AH962" s="86">
        <f>COUNTIFS(I.1!$AH$6:$AH$446,I.2!AA962)</f>
        <v>0</v>
      </c>
      <c r="AI962" s="86">
        <f t="shared" si="119"/>
        <v>25</v>
      </c>
      <c r="AJ962" s="86"/>
      <c r="AK962" s="86">
        <f t="shared" si="113"/>
        <v>117</v>
      </c>
      <c r="AL962" s="113">
        <v>0</v>
      </c>
    </row>
    <row r="963" spans="2:38" x14ac:dyDescent="0.25">
      <c r="B963" s="82">
        <v>43693</v>
      </c>
      <c r="C963" s="86">
        <f>COUNTIFS(I.1!$J$6:$J$446,I.2!B963)</f>
        <v>0</v>
      </c>
      <c r="D963" s="86">
        <f t="shared" si="114"/>
        <v>435</v>
      </c>
      <c r="F963" s="86">
        <f>COUNTIFS(I.1!$K$6:$K$446,I.2!B963)</f>
        <v>0</v>
      </c>
      <c r="G963" s="86">
        <f t="shared" si="115"/>
        <v>374</v>
      </c>
      <c r="I963" s="86">
        <f>COUNTIFS(I.1!$L$6:$L$446,I.2!B963)</f>
        <v>0</v>
      </c>
      <c r="J963" s="86">
        <f t="shared" si="116"/>
        <v>128</v>
      </c>
      <c r="L963" s="86">
        <f t="shared" si="112"/>
        <v>307</v>
      </c>
      <c r="AA963" s="82">
        <v>43693</v>
      </c>
      <c r="AB963" s="86">
        <f>COUNTIFS(I.1!$AF$6:$AF$446,I.2!AA963)</f>
        <v>0</v>
      </c>
      <c r="AC963" s="86">
        <f t="shared" si="117"/>
        <v>142</v>
      </c>
      <c r="AD963" s="86"/>
      <c r="AE963" s="86">
        <f>COUNTIFS(I.1!$AG$6:$AG$446,I.2!AA963)</f>
        <v>0</v>
      </c>
      <c r="AF963" s="86">
        <f t="shared" si="118"/>
        <v>112</v>
      </c>
      <c r="AG963" s="86"/>
      <c r="AH963" s="86">
        <f>COUNTIFS(I.1!$AH$6:$AH$446,I.2!AA963)</f>
        <v>0</v>
      </c>
      <c r="AI963" s="86">
        <f t="shared" si="119"/>
        <v>25</v>
      </c>
      <c r="AJ963" s="86"/>
      <c r="AK963" s="86">
        <f t="shared" si="113"/>
        <v>117</v>
      </c>
      <c r="AL963" s="113">
        <v>0</v>
      </c>
    </row>
    <row r="964" spans="2:38" x14ac:dyDescent="0.25">
      <c r="B964" s="82">
        <v>43694</v>
      </c>
      <c r="C964" s="86">
        <f>COUNTIFS(I.1!$J$6:$J$446,I.2!B964)</f>
        <v>0</v>
      </c>
      <c r="D964" s="86">
        <f t="shared" si="114"/>
        <v>435</v>
      </c>
      <c r="F964" s="86">
        <f>COUNTIFS(I.1!$K$6:$K$446,I.2!B964)</f>
        <v>0</v>
      </c>
      <c r="G964" s="86">
        <f t="shared" si="115"/>
        <v>374</v>
      </c>
      <c r="I964" s="86">
        <f>COUNTIFS(I.1!$L$6:$L$446,I.2!B964)</f>
        <v>0</v>
      </c>
      <c r="J964" s="86">
        <f t="shared" si="116"/>
        <v>128</v>
      </c>
      <c r="L964" s="86">
        <f t="shared" si="112"/>
        <v>307</v>
      </c>
      <c r="AA964" s="82">
        <v>43694</v>
      </c>
      <c r="AB964" s="86">
        <f>COUNTIFS(I.1!$AF$6:$AF$446,I.2!AA964)</f>
        <v>0</v>
      </c>
      <c r="AC964" s="86">
        <f t="shared" si="117"/>
        <v>142</v>
      </c>
      <c r="AD964" s="86"/>
      <c r="AE964" s="86">
        <f>COUNTIFS(I.1!$AG$6:$AG$446,I.2!AA964)</f>
        <v>0</v>
      </c>
      <c r="AF964" s="86">
        <f t="shared" si="118"/>
        <v>112</v>
      </c>
      <c r="AG964" s="86"/>
      <c r="AH964" s="86">
        <f>COUNTIFS(I.1!$AH$6:$AH$446,I.2!AA964)</f>
        <v>0</v>
      </c>
      <c r="AI964" s="86">
        <f t="shared" si="119"/>
        <v>25</v>
      </c>
      <c r="AJ964" s="86"/>
      <c r="AK964" s="86">
        <f t="shared" si="113"/>
        <v>117</v>
      </c>
      <c r="AL964" s="113">
        <v>0</v>
      </c>
    </row>
    <row r="965" spans="2:38" x14ac:dyDescent="0.25">
      <c r="B965" s="82">
        <v>43695</v>
      </c>
      <c r="C965" s="86">
        <f>COUNTIFS(I.1!$J$6:$J$446,I.2!B965)</f>
        <v>0</v>
      </c>
      <c r="D965" s="86">
        <f t="shared" si="114"/>
        <v>435</v>
      </c>
      <c r="F965" s="86">
        <f>COUNTIFS(I.1!$K$6:$K$446,I.2!B965)</f>
        <v>0</v>
      </c>
      <c r="G965" s="86">
        <f t="shared" si="115"/>
        <v>374</v>
      </c>
      <c r="I965" s="86">
        <f>COUNTIFS(I.1!$L$6:$L$446,I.2!B965)</f>
        <v>0</v>
      </c>
      <c r="J965" s="86">
        <f t="shared" si="116"/>
        <v>128</v>
      </c>
      <c r="L965" s="86">
        <f t="shared" si="112"/>
        <v>307</v>
      </c>
      <c r="AA965" s="82">
        <v>43695</v>
      </c>
      <c r="AB965" s="86">
        <f>COUNTIFS(I.1!$AF$6:$AF$446,I.2!AA965)</f>
        <v>0</v>
      </c>
      <c r="AC965" s="86">
        <f t="shared" si="117"/>
        <v>142</v>
      </c>
      <c r="AD965" s="86"/>
      <c r="AE965" s="86">
        <f>COUNTIFS(I.1!$AG$6:$AG$446,I.2!AA965)</f>
        <v>0</v>
      </c>
      <c r="AF965" s="86">
        <f t="shared" si="118"/>
        <v>112</v>
      </c>
      <c r="AG965" s="86"/>
      <c r="AH965" s="86">
        <f>COUNTIFS(I.1!$AH$6:$AH$446,I.2!AA965)</f>
        <v>0</v>
      </c>
      <c r="AI965" s="86">
        <f t="shared" si="119"/>
        <v>25</v>
      </c>
      <c r="AJ965" s="86"/>
      <c r="AK965" s="86">
        <f t="shared" si="113"/>
        <v>117</v>
      </c>
      <c r="AL965" s="113">
        <v>0</v>
      </c>
    </row>
    <row r="966" spans="2:38" x14ac:dyDescent="0.25">
      <c r="B966" s="82">
        <v>43696</v>
      </c>
      <c r="C966" s="86">
        <f>COUNTIFS(I.1!$J$6:$J$446,I.2!B966)</f>
        <v>0</v>
      </c>
      <c r="D966" s="86">
        <f t="shared" si="114"/>
        <v>435</v>
      </c>
      <c r="F966" s="86">
        <f>COUNTIFS(I.1!$K$6:$K$446,I.2!B966)</f>
        <v>1</v>
      </c>
      <c r="G966" s="86">
        <f t="shared" si="115"/>
        <v>375</v>
      </c>
      <c r="I966" s="86">
        <f>COUNTIFS(I.1!$L$6:$L$446,I.2!B966)</f>
        <v>0</v>
      </c>
      <c r="J966" s="86">
        <f t="shared" si="116"/>
        <v>128</v>
      </c>
      <c r="L966" s="86">
        <f t="shared" si="112"/>
        <v>307</v>
      </c>
      <c r="AA966" s="82">
        <v>43696</v>
      </c>
      <c r="AB966" s="86">
        <f>COUNTIFS(I.1!$AF$6:$AF$446,I.2!AA966)</f>
        <v>0</v>
      </c>
      <c r="AC966" s="86">
        <f t="shared" si="117"/>
        <v>142</v>
      </c>
      <c r="AD966" s="86"/>
      <c r="AE966" s="86">
        <f>COUNTIFS(I.1!$AG$6:$AG$446,I.2!AA966)</f>
        <v>0</v>
      </c>
      <c r="AF966" s="86">
        <f t="shared" si="118"/>
        <v>112</v>
      </c>
      <c r="AG966" s="86"/>
      <c r="AH966" s="86">
        <f>COUNTIFS(I.1!$AH$6:$AH$446,I.2!AA966)</f>
        <v>0</v>
      </c>
      <c r="AI966" s="86">
        <f t="shared" si="119"/>
        <v>25</v>
      </c>
      <c r="AJ966" s="86"/>
      <c r="AK966" s="86">
        <f t="shared" si="113"/>
        <v>117</v>
      </c>
      <c r="AL966" s="113">
        <v>0</v>
      </c>
    </row>
    <row r="967" spans="2:38" x14ac:dyDescent="0.25">
      <c r="B967" s="82">
        <v>43697</v>
      </c>
      <c r="C967" s="86">
        <f>COUNTIFS(I.1!$J$6:$J$446,I.2!B967)</f>
        <v>0</v>
      </c>
      <c r="D967" s="86">
        <f t="shared" si="114"/>
        <v>435</v>
      </c>
      <c r="F967" s="86">
        <f>COUNTIFS(I.1!$K$6:$K$446,I.2!B967)</f>
        <v>0</v>
      </c>
      <c r="G967" s="86">
        <f t="shared" si="115"/>
        <v>375</v>
      </c>
      <c r="I967" s="86">
        <f>COUNTIFS(I.1!$L$6:$L$446,I.2!B967)</f>
        <v>0</v>
      </c>
      <c r="J967" s="86">
        <f t="shared" si="116"/>
        <v>128</v>
      </c>
      <c r="L967" s="86">
        <f t="shared" ref="L967:L1030" si="120">D967-J967</f>
        <v>307</v>
      </c>
      <c r="AA967" s="82">
        <v>43697</v>
      </c>
      <c r="AB967" s="86">
        <f>COUNTIFS(I.1!$AF$6:$AF$446,I.2!AA967)</f>
        <v>0</v>
      </c>
      <c r="AC967" s="86">
        <f t="shared" si="117"/>
        <v>142</v>
      </c>
      <c r="AD967" s="86"/>
      <c r="AE967" s="86">
        <f>COUNTIFS(I.1!$AG$6:$AG$446,I.2!AA967)</f>
        <v>0</v>
      </c>
      <c r="AF967" s="86">
        <f t="shared" si="118"/>
        <v>112</v>
      </c>
      <c r="AG967" s="86"/>
      <c r="AH967" s="86">
        <f>COUNTIFS(I.1!$AH$6:$AH$446,I.2!AA967)</f>
        <v>0</v>
      </c>
      <c r="AI967" s="86">
        <f t="shared" si="119"/>
        <v>25</v>
      </c>
      <c r="AJ967" s="86"/>
      <c r="AK967" s="86">
        <f t="shared" ref="AK967:AK1030" si="121">AC967-AI967</f>
        <v>117</v>
      </c>
      <c r="AL967" s="113">
        <v>0</v>
      </c>
    </row>
    <row r="968" spans="2:38" x14ac:dyDescent="0.25">
      <c r="B968" s="82">
        <v>43698</v>
      </c>
      <c r="C968" s="86">
        <f>COUNTIFS(I.1!$J$6:$J$446,I.2!B968)</f>
        <v>0</v>
      </c>
      <c r="D968" s="86">
        <f t="shared" ref="D968:D1031" si="122">C968+D967</f>
        <v>435</v>
      </c>
      <c r="F968" s="86">
        <f>COUNTIFS(I.1!$K$6:$K$446,I.2!B968)</f>
        <v>0</v>
      </c>
      <c r="G968" s="86">
        <f t="shared" ref="G968:G1031" si="123">F968+G967</f>
        <v>375</v>
      </c>
      <c r="I968" s="86">
        <f>COUNTIFS(I.1!$L$6:$L$446,I.2!B968)</f>
        <v>0</v>
      </c>
      <c r="J968" s="86">
        <f t="shared" ref="J968:J1031" si="124">I968+J967</f>
        <v>128</v>
      </c>
      <c r="L968" s="86">
        <f t="shared" si="120"/>
        <v>307</v>
      </c>
      <c r="AA968" s="82">
        <v>43698</v>
      </c>
      <c r="AB968" s="86">
        <f>COUNTIFS(I.1!$AF$6:$AF$446,I.2!AA968)</f>
        <v>0</v>
      </c>
      <c r="AC968" s="86">
        <f t="shared" ref="AC968:AC1031" si="125">AB968+AC967</f>
        <v>142</v>
      </c>
      <c r="AD968" s="86"/>
      <c r="AE968" s="86">
        <f>COUNTIFS(I.1!$AG$6:$AG$446,I.2!AA968)</f>
        <v>0</v>
      </c>
      <c r="AF968" s="86">
        <f t="shared" ref="AF968:AF1031" si="126">AE968+AF967</f>
        <v>112</v>
      </c>
      <c r="AG968" s="86"/>
      <c r="AH968" s="86">
        <f>COUNTIFS(I.1!$AH$6:$AH$446,I.2!AA968)</f>
        <v>0</v>
      </c>
      <c r="AI968" s="86">
        <f t="shared" ref="AI968:AI1031" si="127">AH968+AI967</f>
        <v>25</v>
      </c>
      <c r="AJ968" s="86"/>
      <c r="AK968" s="86">
        <f t="shared" si="121"/>
        <v>117</v>
      </c>
      <c r="AL968" s="113">
        <v>0</v>
      </c>
    </row>
    <row r="969" spans="2:38" x14ac:dyDescent="0.25">
      <c r="B969" s="82">
        <v>43699</v>
      </c>
      <c r="C969" s="86">
        <f>COUNTIFS(I.1!$J$6:$J$446,I.2!B969)</f>
        <v>0</v>
      </c>
      <c r="D969" s="86">
        <f t="shared" si="122"/>
        <v>435</v>
      </c>
      <c r="F969" s="86">
        <f>COUNTIFS(I.1!$K$6:$K$446,I.2!B969)</f>
        <v>0</v>
      </c>
      <c r="G969" s="86">
        <f t="shared" si="123"/>
        <v>375</v>
      </c>
      <c r="I969" s="86">
        <f>COUNTIFS(I.1!$L$6:$L$446,I.2!B969)</f>
        <v>0</v>
      </c>
      <c r="J969" s="86">
        <f t="shared" si="124"/>
        <v>128</v>
      </c>
      <c r="L969" s="86">
        <f t="shared" si="120"/>
        <v>307</v>
      </c>
      <c r="AA969" s="82">
        <v>43699</v>
      </c>
      <c r="AB969" s="86">
        <f>COUNTIFS(I.1!$AF$6:$AF$446,I.2!AA969)</f>
        <v>0</v>
      </c>
      <c r="AC969" s="86">
        <f t="shared" si="125"/>
        <v>142</v>
      </c>
      <c r="AD969" s="86"/>
      <c r="AE969" s="86">
        <f>COUNTIFS(I.1!$AG$6:$AG$446,I.2!AA969)</f>
        <v>0</v>
      </c>
      <c r="AF969" s="86">
        <f t="shared" si="126"/>
        <v>112</v>
      </c>
      <c r="AG969" s="86"/>
      <c r="AH969" s="86">
        <f>COUNTIFS(I.1!$AH$6:$AH$446,I.2!AA969)</f>
        <v>0</v>
      </c>
      <c r="AI969" s="86">
        <f t="shared" si="127"/>
        <v>25</v>
      </c>
      <c r="AJ969" s="86"/>
      <c r="AK969" s="86">
        <f t="shared" si="121"/>
        <v>117</v>
      </c>
      <c r="AL969" s="113">
        <v>0</v>
      </c>
    </row>
    <row r="970" spans="2:38" x14ac:dyDescent="0.25">
      <c r="B970" s="82">
        <v>43700</v>
      </c>
      <c r="C970" s="86">
        <f>COUNTIFS(I.1!$J$6:$J$446,I.2!B970)</f>
        <v>0</v>
      </c>
      <c r="D970" s="86">
        <f t="shared" si="122"/>
        <v>435</v>
      </c>
      <c r="F970" s="86">
        <f>COUNTIFS(I.1!$K$6:$K$446,I.2!B970)</f>
        <v>0</v>
      </c>
      <c r="G970" s="86">
        <f t="shared" si="123"/>
        <v>375</v>
      </c>
      <c r="I970" s="86">
        <f>COUNTIFS(I.1!$L$6:$L$446,I.2!B970)</f>
        <v>0</v>
      </c>
      <c r="J970" s="86">
        <f t="shared" si="124"/>
        <v>128</v>
      </c>
      <c r="L970" s="86">
        <f t="shared" si="120"/>
        <v>307</v>
      </c>
      <c r="AA970" s="82">
        <v>43700</v>
      </c>
      <c r="AB970" s="86">
        <f>COUNTIFS(I.1!$AF$6:$AF$446,I.2!AA970)</f>
        <v>0</v>
      </c>
      <c r="AC970" s="86">
        <f t="shared" si="125"/>
        <v>142</v>
      </c>
      <c r="AD970" s="86"/>
      <c r="AE970" s="86">
        <f>COUNTIFS(I.1!$AG$6:$AG$446,I.2!AA970)</f>
        <v>0</v>
      </c>
      <c r="AF970" s="86">
        <f t="shared" si="126"/>
        <v>112</v>
      </c>
      <c r="AG970" s="86"/>
      <c r="AH970" s="86">
        <f>COUNTIFS(I.1!$AH$6:$AH$446,I.2!AA970)</f>
        <v>0</v>
      </c>
      <c r="AI970" s="86">
        <f t="shared" si="127"/>
        <v>25</v>
      </c>
      <c r="AJ970" s="86"/>
      <c r="AK970" s="86">
        <f t="shared" si="121"/>
        <v>117</v>
      </c>
      <c r="AL970" s="113">
        <v>0</v>
      </c>
    </row>
    <row r="971" spans="2:38" x14ac:dyDescent="0.25">
      <c r="B971" s="82">
        <v>43701</v>
      </c>
      <c r="C971" s="86">
        <f>COUNTIFS(I.1!$J$6:$J$446,I.2!B971)</f>
        <v>0</v>
      </c>
      <c r="D971" s="86">
        <f t="shared" si="122"/>
        <v>435</v>
      </c>
      <c r="F971" s="86">
        <f>COUNTIFS(I.1!$K$6:$K$446,I.2!B971)</f>
        <v>0</v>
      </c>
      <c r="G971" s="86">
        <f t="shared" si="123"/>
        <v>375</v>
      </c>
      <c r="I971" s="86">
        <f>COUNTIFS(I.1!$L$6:$L$446,I.2!B971)</f>
        <v>0</v>
      </c>
      <c r="J971" s="86">
        <f t="shared" si="124"/>
        <v>128</v>
      </c>
      <c r="L971" s="86">
        <f t="shared" si="120"/>
        <v>307</v>
      </c>
      <c r="AA971" s="82">
        <v>43701</v>
      </c>
      <c r="AB971" s="86">
        <f>COUNTIFS(I.1!$AF$6:$AF$446,I.2!AA971)</f>
        <v>0</v>
      </c>
      <c r="AC971" s="86">
        <f t="shared" si="125"/>
        <v>142</v>
      </c>
      <c r="AD971" s="86"/>
      <c r="AE971" s="86">
        <f>COUNTIFS(I.1!$AG$6:$AG$446,I.2!AA971)</f>
        <v>0</v>
      </c>
      <c r="AF971" s="86">
        <f t="shared" si="126"/>
        <v>112</v>
      </c>
      <c r="AG971" s="86"/>
      <c r="AH971" s="86">
        <f>COUNTIFS(I.1!$AH$6:$AH$446,I.2!AA971)</f>
        <v>0</v>
      </c>
      <c r="AI971" s="86">
        <f t="shared" si="127"/>
        <v>25</v>
      </c>
      <c r="AJ971" s="86"/>
      <c r="AK971" s="86">
        <f t="shared" si="121"/>
        <v>117</v>
      </c>
      <c r="AL971" s="113">
        <v>0</v>
      </c>
    </row>
    <row r="972" spans="2:38" x14ac:dyDescent="0.25">
      <c r="B972" s="82">
        <v>43702</v>
      </c>
      <c r="C972" s="86">
        <f>COUNTIFS(I.1!$J$6:$J$446,I.2!B972)</f>
        <v>0</v>
      </c>
      <c r="D972" s="86">
        <f t="shared" si="122"/>
        <v>435</v>
      </c>
      <c r="F972" s="86">
        <f>COUNTIFS(I.1!$K$6:$K$446,I.2!B972)</f>
        <v>0</v>
      </c>
      <c r="G972" s="86">
        <f t="shared" si="123"/>
        <v>375</v>
      </c>
      <c r="I972" s="86">
        <f>COUNTIFS(I.1!$L$6:$L$446,I.2!B972)</f>
        <v>0</v>
      </c>
      <c r="J972" s="86">
        <f t="shared" si="124"/>
        <v>128</v>
      </c>
      <c r="L972" s="86">
        <f t="shared" si="120"/>
        <v>307</v>
      </c>
      <c r="AA972" s="82">
        <v>43702</v>
      </c>
      <c r="AB972" s="86">
        <f>COUNTIFS(I.1!$AF$6:$AF$446,I.2!AA972)</f>
        <v>0</v>
      </c>
      <c r="AC972" s="86">
        <f t="shared" si="125"/>
        <v>142</v>
      </c>
      <c r="AD972" s="86"/>
      <c r="AE972" s="86">
        <f>COUNTIFS(I.1!$AG$6:$AG$446,I.2!AA972)</f>
        <v>0</v>
      </c>
      <c r="AF972" s="86">
        <f t="shared" si="126"/>
        <v>112</v>
      </c>
      <c r="AG972" s="86"/>
      <c r="AH972" s="86">
        <f>COUNTIFS(I.1!$AH$6:$AH$446,I.2!AA972)</f>
        <v>0</v>
      </c>
      <c r="AI972" s="86">
        <f t="shared" si="127"/>
        <v>25</v>
      </c>
      <c r="AJ972" s="86"/>
      <c r="AK972" s="86">
        <f t="shared" si="121"/>
        <v>117</v>
      </c>
      <c r="AL972" s="113">
        <v>0</v>
      </c>
    </row>
    <row r="973" spans="2:38" x14ac:dyDescent="0.25">
      <c r="B973" s="82">
        <v>43703</v>
      </c>
      <c r="C973" s="86">
        <f>COUNTIFS(I.1!$J$6:$J$446,I.2!B973)</f>
        <v>0</v>
      </c>
      <c r="D973" s="86">
        <f t="shared" si="122"/>
        <v>435</v>
      </c>
      <c r="F973" s="86">
        <f>COUNTIFS(I.1!$K$6:$K$446,I.2!B973)</f>
        <v>0</v>
      </c>
      <c r="G973" s="86">
        <f t="shared" si="123"/>
        <v>375</v>
      </c>
      <c r="I973" s="86">
        <f>COUNTIFS(I.1!$L$6:$L$446,I.2!B973)</f>
        <v>0</v>
      </c>
      <c r="J973" s="86">
        <f t="shared" si="124"/>
        <v>128</v>
      </c>
      <c r="L973" s="86">
        <f t="shared" si="120"/>
        <v>307</v>
      </c>
      <c r="AA973" s="82">
        <v>43703</v>
      </c>
      <c r="AB973" s="86">
        <f>COUNTIFS(I.1!$AF$6:$AF$446,I.2!AA973)</f>
        <v>0</v>
      </c>
      <c r="AC973" s="86">
        <f t="shared" si="125"/>
        <v>142</v>
      </c>
      <c r="AD973" s="86"/>
      <c r="AE973" s="86">
        <f>COUNTIFS(I.1!$AG$6:$AG$446,I.2!AA973)</f>
        <v>0</v>
      </c>
      <c r="AF973" s="86">
        <f t="shared" si="126"/>
        <v>112</v>
      </c>
      <c r="AG973" s="86"/>
      <c r="AH973" s="86">
        <f>COUNTIFS(I.1!$AH$6:$AH$446,I.2!AA973)</f>
        <v>0</v>
      </c>
      <c r="AI973" s="86">
        <f t="shared" si="127"/>
        <v>25</v>
      </c>
      <c r="AJ973" s="86"/>
      <c r="AK973" s="86">
        <f t="shared" si="121"/>
        <v>117</v>
      </c>
      <c r="AL973" s="113">
        <v>0</v>
      </c>
    </row>
    <row r="974" spans="2:38" x14ac:dyDescent="0.25">
      <c r="B974" s="82">
        <v>43704</v>
      </c>
      <c r="C974" s="86">
        <f>COUNTIFS(I.1!$J$6:$J$446,I.2!B974)</f>
        <v>0</v>
      </c>
      <c r="D974" s="86">
        <f t="shared" si="122"/>
        <v>435</v>
      </c>
      <c r="F974" s="86">
        <f>COUNTIFS(I.1!$K$6:$K$446,I.2!B974)</f>
        <v>0</v>
      </c>
      <c r="G974" s="86">
        <f t="shared" si="123"/>
        <v>375</v>
      </c>
      <c r="I974" s="86">
        <f>COUNTIFS(I.1!$L$6:$L$446,I.2!B974)</f>
        <v>0</v>
      </c>
      <c r="J974" s="86">
        <f t="shared" si="124"/>
        <v>128</v>
      </c>
      <c r="L974" s="86">
        <f t="shared" si="120"/>
        <v>307</v>
      </c>
      <c r="AA974" s="82">
        <v>43704</v>
      </c>
      <c r="AB974" s="86">
        <f>COUNTIFS(I.1!$AF$6:$AF$446,I.2!AA974)</f>
        <v>0</v>
      </c>
      <c r="AC974" s="86">
        <f t="shared" si="125"/>
        <v>142</v>
      </c>
      <c r="AD974" s="86"/>
      <c r="AE974" s="86">
        <f>COUNTIFS(I.1!$AG$6:$AG$446,I.2!AA974)</f>
        <v>0</v>
      </c>
      <c r="AF974" s="86">
        <f t="shared" si="126"/>
        <v>112</v>
      </c>
      <c r="AG974" s="86"/>
      <c r="AH974" s="86">
        <f>COUNTIFS(I.1!$AH$6:$AH$446,I.2!AA974)</f>
        <v>0</v>
      </c>
      <c r="AI974" s="86">
        <f t="shared" si="127"/>
        <v>25</v>
      </c>
      <c r="AJ974" s="86"/>
      <c r="AK974" s="86">
        <f t="shared" si="121"/>
        <v>117</v>
      </c>
      <c r="AL974" s="113">
        <v>0</v>
      </c>
    </row>
    <row r="975" spans="2:38" x14ac:dyDescent="0.25">
      <c r="B975" s="82">
        <v>43705</v>
      </c>
      <c r="C975" s="86">
        <f>COUNTIFS(I.1!$J$6:$J$446,I.2!B975)</f>
        <v>0</v>
      </c>
      <c r="D975" s="86">
        <f t="shared" si="122"/>
        <v>435</v>
      </c>
      <c r="F975" s="86">
        <f>COUNTIFS(I.1!$K$6:$K$446,I.2!B975)</f>
        <v>0</v>
      </c>
      <c r="G975" s="86">
        <f t="shared" si="123"/>
        <v>375</v>
      </c>
      <c r="I975" s="86">
        <f>COUNTIFS(I.1!$L$6:$L$446,I.2!B975)</f>
        <v>0</v>
      </c>
      <c r="J975" s="86">
        <f t="shared" si="124"/>
        <v>128</v>
      </c>
      <c r="L975" s="86">
        <f t="shared" si="120"/>
        <v>307</v>
      </c>
      <c r="AA975" s="82">
        <v>43705</v>
      </c>
      <c r="AB975" s="86">
        <f>COUNTIFS(I.1!$AF$6:$AF$446,I.2!AA975)</f>
        <v>0</v>
      </c>
      <c r="AC975" s="86">
        <f t="shared" si="125"/>
        <v>142</v>
      </c>
      <c r="AD975" s="86"/>
      <c r="AE975" s="86">
        <f>COUNTIFS(I.1!$AG$6:$AG$446,I.2!AA975)</f>
        <v>0</v>
      </c>
      <c r="AF975" s="86">
        <f t="shared" si="126"/>
        <v>112</v>
      </c>
      <c r="AG975" s="86"/>
      <c r="AH975" s="86">
        <f>COUNTIFS(I.1!$AH$6:$AH$446,I.2!AA975)</f>
        <v>0</v>
      </c>
      <c r="AI975" s="86">
        <f t="shared" si="127"/>
        <v>25</v>
      </c>
      <c r="AJ975" s="86"/>
      <c r="AK975" s="86">
        <f t="shared" si="121"/>
        <v>117</v>
      </c>
      <c r="AL975" s="113">
        <v>0</v>
      </c>
    </row>
    <row r="976" spans="2:38" x14ac:dyDescent="0.25">
      <c r="B976" s="82">
        <v>43706</v>
      </c>
      <c r="C976" s="86">
        <f>COUNTIFS(I.1!$J$6:$J$446,I.2!B976)</f>
        <v>0</v>
      </c>
      <c r="D976" s="86">
        <f t="shared" si="122"/>
        <v>435</v>
      </c>
      <c r="F976" s="86">
        <f>COUNTIFS(I.1!$K$6:$K$446,I.2!B976)</f>
        <v>0</v>
      </c>
      <c r="G976" s="86">
        <f t="shared" si="123"/>
        <v>375</v>
      </c>
      <c r="I976" s="86">
        <f>COUNTIFS(I.1!$L$6:$L$446,I.2!B976)</f>
        <v>0</v>
      </c>
      <c r="J976" s="86">
        <f t="shared" si="124"/>
        <v>128</v>
      </c>
      <c r="L976" s="86">
        <f t="shared" si="120"/>
        <v>307</v>
      </c>
      <c r="AA976" s="82">
        <v>43706</v>
      </c>
      <c r="AB976" s="86">
        <f>COUNTIFS(I.1!$AF$6:$AF$446,I.2!AA976)</f>
        <v>0</v>
      </c>
      <c r="AC976" s="86">
        <f t="shared" si="125"/>
        <v>142</v>
      </c>
      <c r="AD976" s="86"/>
      <c r="AE976" s="86">
        <f>COUNTIFS(I.1!$AG$6:$AG$446,I.2!AA976)</f>
        <v>0</v>
      </c>
      <c r="AF976" s="86">
        <f t="shared" si="126"/>
        <v>112</v>
      </c>
      <c r="AG976" s="86"/>
      <c r="AH976" s="86">
        <f>COUNTIFS(I.1!$AH$6:$AH$446,I.2!AA976)</f>
        <v>0</v>
      </c>
      <c r="AI976" s="86">
        <f t="shared" si="127"/>
        <v>25</v>
      </c>
      <c r="AJ976" s="86"/>
      <c r="AK976" s="86">
        <f t="shared" si="121"/>
        <v>117</v>
      </c>
      <c r="AL976" s="113">
        <v>0</v>
      </c>
    </row>
    <row r="977" spans="2:38" x14ac:dyDescent="0.25">
      <c r="B977" s="82">
        <v>43707</v>
      </c>
      <c r="C977" s="86">
        <f>COUNTIFS(I.1!$J$6:$J$446,I.2!B977)</f>
        <v>0</v>
      </c>
      <c r="D977" s="86">
        <f t="shared" si="122"/>
        <v>435</v>
      </c>
      <c r="F977" s="86">
        <f>COUNTIFS(I.1!$K$6:$K$446,I.2!B977)</f>
        <v>1</v>
      </c>
      <c r="G977" s="86">
        <f t="shared" si="123"/>
        <v>376</v>
      </c>
      <c r="I977" s="86">
        <f>COUNTIFS(I.1!$L$6:$L$446,I.2!B977)</f>
        <v>0</v>
      </c>
      <c r="J977" s="86">
        <f t="shared" si="124"/>
        <v>128</v>
      </c>
      <c r="L977" s="86">
        <f t="shared" si="120"/>
        <v>307</v>
      </c>
      <c r="AA977" s="82">
        <v>43707</v>
      </c>
      <c r="AB977" s="86">
        <f>COUNTIFS(I.1!$AF$6:$AF$446,I.2!AA977)</f>
        <v>0</v>
      </c>
      <c r="AC977" s="86">
        <f t="shared" si="125"/>
        <v>142</v>
      </c>
      <c r="AD977" s="86"/>
      <c r="AE977" s="86">
        <f>COUNTIFS(I.1!$AG$6:$AG$446,I.2!AA977)</f>
        <v>1</v>
      </c>
      <c r="AF977" s="86">
        <f t="shared" si="126"/>
        <v>113</v>
      </c>
      <c r="AG977" s="86"/>
      <c r="AH977" s="86">
        <f>COUNTIFS(I.1!$AH$6:$AH$446,I.2!AA977)</f>
        <v>0</v>
      </c>
      <c r="AI977" s="86">
        <f t="shared" si="127"/>
        <v>25</v>
      </c>
      <c r="AJ977" s="86"/>
      <c r="AK977" s="86">
        <f t="shared" si="121"/>
        <v>117</v>
      </c>
      <c r="AL977" s="113">
        <v>0</v>
      </c>
    </row>
    <row r="978" spans="2:38" x14ac:dyDescent="0.25">
      <c r="B978" s="82">
        <v>43708</v>
      </c>
      <c r="C978" s="86">
        <f>COUNTIFS(I.1!$J$6:$J$446,I.2!B978)</f>
        <v>0</v>
      </c>
      <c r="D978" s="86">
        <f t="shared" si="122"/>
        <v>435</v>
      </c>
      <c r="F978" s="86">
        <f>COUNTIFS(I.1!$K$6:$K$446,I.2!B978)</f>
        <v>0</v>
      </c>
      <c r="G978" s="86">
        <f t="shared" si="123"/>
        <v>376</v>
      </c>
      <c r="I978" s="86">
        <f>COUNTIFS(I.1!$L$6:$L$446,I.2!B978)</f>
        <v>0</v>
      </c>
      <c r="J978" s="86">
        <f t="shared" si="124"/>
        <v>128</v>
      </c>
      <c r="L978" s="86">
        <f t="shared" si="120"/>
        <v>307</v>
      </c>
      <c r="AA978" s="82">
        <v>43708</v>
      </c>
      <c r="AB978" s="86">
        <f>COUNTIFS(I.1!$AF$6:$AF$446,I.2!AA978)</f>
        <v>0</v>
      </c>
      <c r="AC978" s="86">
        <f t="shared" si="125"/>
        <v>142</v>
      </c>
      <c r="AD978" s="86"/>
      <c r="AE978" s="86">
        <f>COUNTIFS(I.1!$AG$6:$AG$446,I.2!AA978)</f>
        <v>0</v>
      </c>
      <c r="AF978" s="86">
        <f t="shared" si="126"/>
        <v>113</v>
      </c>
      <c r="AG978" s="86"/>
      <c r="AH978" s="86">
        <f>COUNTIFS(I.1!$AH$6:$AH$446,I.2!AA978)</f>
        <v>0</v>
      </c>
      <c r="AI978" s="86">
        <f t="shared" si="127"/>
        <v>25</v>
      </c>
      <c r="AJ978" s="86"/>
      <c r="AK978" s="86">
        <f t="shared" si="121"/>
        <v>117</v>
      </c>
      <c r="AL978" s="113">
        <v>0</v>
      </c>
    </row>
    <row r="979" spans="2:38" x14ac:dyDescent="0.25">
      <c r="B979" s="82">
        <v>43709</v>
      </c>
      <c r="C979" s="86">
        <f>COUNTIFS(I.1!$J$6:$J$446,I.2!B979)</f>
        <v>0</v>
      </c>
      <c r="D979" s="86">
        <f t="shared" si="122"/>
        <v>435</v>
      </c>
      <c r="F979" s="86">
        <f>COUNTIFS(I.1!$K$6:$K$446,I.2!B979)</f>
        <v>0</v>
      </c>
      <c r="G979" s="86">
        <f t="shared" si="123"/>
        <v>376</v>
      </c>
      <c r="I979" s="86">
        <f>COUNTIFS(I.1!$L$6:$L$446,I.2!B979)</f>
        <v>0</v>
      </c>
      <c r="J979" s="86">
        <f t="shared" si="124"/>
        <v>128</v>
      </c>
      <c r="L979" s="86">
        <f t="shared" si="120"/>
        <v>307</v>
      </c>
      <c r="AA979" s="82">
        <v>43709</v>
      </c>
      <c r="AB979" s="86">
        <f>COUNTIFS(I.1!$AF$6:$AF$446,I.2!AA979)</f>
        <v>0</v>
      </c>
      <c r="AC979" s="86">
        <f t="shared" si="125"/>
        <v>142</v>
      </c>
      <c r="AD979" s="86"/>
      <c r="AE979" s="86">
        <f>COUNTIFS(I.1!$AG$6:$AG$446,I.2!AA979)</f>
        <v>0</v>
      </c>
      <c r="AF979" s="86">
        <f t="shared" si="126"/>
        <v>113</v>
      </c>
      <c r="AG979" s="86"/>
      <c r="AH979" s="86">
        <f>COUNTIFS(I.1!$AH$6:$AH$446,I.2!AA979)</f>
        <v>0</v>
      </c>
      <c r="AI979" s="86">
        <f t="shared" si="127"/>
        <v>25</v>
      </c>
      <c r="AJ979" s="86"/>
      <c r="AK979" s="86">
        <f t="shared" si="121"/>
        <v>117</v>
      </c>
      <c r="AL979" s="113">
        <v>0</v>
      </c>
    </row>
    <row r="980" spans="2:38" x14ac:dyDescent="0.25">
      <c r="B980" s="82">
        <v>43710</v>
      </c>
      <c r="C980" s="86">
        <f>COUNTIFS(I.1!$J$6:$J$446,I.2!B980)</f>
        <v>0</v>
      </c>
      <c r="D980" s="86">
        <f t="shared" si="122"/>
        <v>435</v>
      </c>
      <c r="F980" s="86">
        <f>COUNTIFS(I.1!$K$6:$K$446,I.2!B980)</f>
        <v>0</v>
      </c>
      <c r="G980" s="86">
        <f t="shared" si="123"/>
        <v>376</v>
      </c>
      <c r="I980" s="86">
        <f>COUNTIFS(I.1!$L$6:$L$446,I.2!B980)</f>
        <v>0</v>
      </c>
      <c r="J980" s="86">
        <f t="shared" si="124"/>
        <v>128</v>
      </c>
      <c r="L980" s="86">
        <f t="shared" si="120"/>
        <v>307</v>
      </c>
      <c r="AA980" s="82">
        <v>43710</v>
      </c>
      <c r="AB980" s="86">
        <f>COUNTIFS(I.1!$AF$6:$AF$446,I.2!AA980)</f>
        <v>0</v>
      </c>
      <c r="AC980" s="86">
        <f t="shared" si="125"/>
        <v>142</v>
      </c>
      <c r="AD980" s="86"/>
      <c r="AE980" s="86">
        <f>COUNTIFS(I.1!$AG$6:$AG$446,I.2!AA980)</f>
        <v>0</v>
      </c>
      <c r="AF980" s="86">
        <f t="shared" si="126"/>
        <v>113</v>
      </c>
      <c r="AG980" s="86"/>
      <c r="AH980" s="86">
        <f>COUNTIFS(I.1!$AH$6:$AH$446,I.2!AA980)</f>
        <v>0</v>
      </c>
      <c r="AI980" s="86">
        <f t="shared" si="127"/>
        <v>25</v>
      </c>
      <c r="AJ980" s="86"/>
      <c r="AK980" s="86">
        <f t="shared" si="121"/>
        <v>117</v>
      </c>
      <c r="AL980" s="113">
        <v>0</v>
      </c>
    </row>
    <row r="981" spans="2:38" x14ac:dyDescent="0.25">
      <c r="B981" s="82">
        <v>43711</v>
      </c>
      <c r="C981" s="86">
        <f>COUNTIFS(I.1!$J$6:$J$446,I.2!B981)</f>
        <v>0</v>
      </c>
      <c r="D981" s="86">
        <f t="shared" si="122"/>
        <v>435</v>
      </c>
      <c r="F981" s="86">
        <f>COUNTIFS(I.1!$K$6:$K$446,I.2!B981)</f>
        <v>0</v>
      </c>
      <c r="G981" s="86">
        <f t="shared" si="123"/>
        <v>376</v>
      </c>
      <c r="I981" s="86">
        <f>COUNTIFS(I.1!$L$6:$L$446,I.2!B981)</f>
        <v>0</v>
      </c>
      <c r="J981" s="86">
        <f t="shared" si="124"/>
        <v>128</v>
      </c>
      <c r="L981" s="86">
        <f t="shared" si="120"/>
        <v>307</v>
      </c>
      <c r="AA981" s="82">
        <v>43711</v>
      </c>
      <c r="AB981" s="86">
        <f>COUNTIFS(I.1!$AF$6:$AF$446,I.2!AA981)</f>
        <v>0</v>
      </c>
      <c r="AC981" s="86">
        <f t="shared" si="125"/>
        <v>142</v>
      </c>
      <c r="AD981" s="86"/>
      <c r="AE981" s="86">
        <f>COUNTIFS(I.1!$AG$6:$AG$446,I.2!AA981)</f>
        <v>0</v>
      </c>
      <c r="AF981" s="86">
        <f t="shared" si="126"/>
        <v>113</v>
      </c>
      <c r="AG981" s="86"/>
      <c r="AH981" s="86">
        <f>COUNTIFS(I.1!$AH$6:$AH$446,I.2!AA981)</f>
        <v>0</v>
      </c>
      <c r="AI981" s="86">
        <f t="shared" si="127"/>
        <v>25</v>
      </c>
      <c r="AJ981" s="86"/>
      <c r="AK981" s="86">
        <f t="shared" si="121"/>
        <v>117</v>
      </c>
      <c r="AL981" s="113">
        <v>0</v>
      </c>
    </row>
    <row r="982" spans="2:38" x14ac:dyDescent="0.25">
      <c r="B982" s="82">
        <v>43712</v>
      </c>
      <c r="C982" s="86">
        <f>COUNTIFS(I.1!$J$6:$J$446,I.2!B982)</f>
        <v>0</v>
      </c>
      <c r="D982" s="86">
        <f t="shared" si="122"/>
        <v>435</v>
      </c>
      <c r="F982" s="86">
        <f>COUNTIFS(I.1!$K$6:$K$446,I.2!B982)</f>
        <v>0</v>
      </c>
      <c r="G982" s="86">
        <f t="shared" si="123"/>
        <v>376</v>
      </c>
      <c r="I982" s="86">
        <f>COUNTIFS(I.1!$L$6:$L$446,I.2!B982)</f>
        <v>0</v>
      </c>
      <c r="J982" s="86">
        <f t="shared" si="124"/>
        <v>128</v>
      </c>
      <c r="L982" s="86">
        <f t="shared" si="120"/>
        <v>307</v>
      </c>
      <c r="AA982" s="82">
        <v>43712</v>
      </c>
      <c r="AB982" s="86">
        <f>COUNTIFS(I.1!$AF$6:$AF$446,I.2!AA982)</f>
        <v>0</v>
      </c>
      <c r="AC982" s="86">
        <f t="shared" si="125"/>
        <v>142</v>
      </c>
      <c r="AD982" s="86"/>
      <c r="AE982" s="86">
        <f>COUNTIFS(I.1!$AG$6:$AG$446,I.2!AA982)</f>
        <v>0</v>
      </c>
      <c r="AF982" s="86">
        <f t="shared" si="126"/>
        <v>113</v>
      </c>
      <c r="AG982" s="86"/>
      <c r="AH982" s="86">
        <f>COUNTIFS(I.1!$AH$6:$AH$446,I.2!AA982)</f>
        <v>0</v>
      </c>
      <c r="AI982" s="86">
        <f t="shared" si="127"/>
        <v>25</v>
      </c>
      <c r="AJ982" s="86"/>
      <c r="AK982" s="86">
        <f t="shared" si="121"/>
        <v>117</v>
      </c>
      <c r="AL982" s="113">
        <v>0</v>
      </c>
    </row>
    <row r="983" spans="2:38" x14ac:dyDescent="0.25">
      <c r="B983" s="82">
        <v>43713</v>
      </c>
      <c r="C983" s="86">
        <f>COUNTIFS(I.1!$J$6:$J$446,I.2!B983)</f>
        <v>0</v>
      </c>
      <c r="D983" s="86">
        <f t="shared" si="122"/>
        <v>435</v>
      </c>
      <c r="F983" s="86">
        <f>COUNTIFS(I.1!$K$6:$K$446,I.2!B983)</f>
        <v>0</v>
      </c>
      <c r="G983" s="86">
        <f t="shared" si="123"/>
        <v>376</v>
      </c>
      <c r="I983" s="86">
        <f>COUNTIFS(I.1!$L$6:$L$446,I.2!B983)</f>
        <v>0</v>
      </c>
      <c r="J983" s="86">
        <f t="shared" si="124"/>
        <v>128</v>
      </c>
      <c r="L983" s="86">
        <f t="shared" si="120"/>
        <v>307</v>
      </c>
      <c r="AA983" s="82">
        <v>43713</v>
      </c>
      <c r="AB983" s="86">
        <f>COUNTIFS(I.1!$AF$6:$AF$446,I.2!AA983)</f>
        <v>0</v>
      </c>
      <c r="AC983" s="86">
        <f t="shared" si="125"/>
        <v>142</v>
      </c>
      <c r="AD983" s="86"/>
      <c r="AE983" s="86">
        <f>COUNTIFS(I.1!$AG$6:$AG$446,I.2!AA983)</f>
        <v>0</v>
      </c>
      <c r="AF983" s="86">
        <f t="shared" si="126"/>
        <v>113</v>
      </c>
      <c r="AG983" s="86"/>
      <c r="AH983" s="86">
        <f>COUNTIFS(I.1!$AH$6:$AH$446,I.2!AA983)</f>
        <v>0</v>
      </c>
      <c r="AI983" s="86">
        <f t="shared" si="127"/>
        <v>25</v>
      </c>
      <c r="AJ983" s="86"/>
      <c r="AK983" s="86">
        <f t="shared" si="121"/>
        <v>117</v>
      </c>
      <c r="AL983" s="113">
        <v>0</v>
      </c>
    </row>
    <row r="984" spans="2:38" x14ac:dyDescent="0.25">
      <c r="B984" s="82">
        <v>43714</v>
      </c>
      <c r="C984" s="86">
        <f>COUNTIFS(I.1!$J$6:$J$446,I.2!B984)</f>
        <v>0</v>
      </c>
      <c r="D984" s="86">
        <f t="shared" si="122"/>
        <v>435</v>
      </c>
      <c r="F984" s="86">
        <f>COUNTIFS(I.1!$K$6:$K$446,I.2!B984)</f>
        <v>0</v>
      </c>
      <c r="G984" s="86">
        <f t="shared" si="123"/>
        <v>376</v>
      </c>
      <c r="I984" s="86">
        <f>COUNTIFS(I.1!$L$6:$L$446,I.2!B984)</f>
        <v>0</v>
      </c>
      <c r="J984" s="86">
        <f t="shared" si="124"/>
        <v>128</v>
      </c>
      <c r="L984" s="86">
        <f t="shared" si="120"/>
        <v>307</v>
      </c>
      <c r="AA984" s="82">
        <v>43714</v>
      </c>
      <c r="AB984" s="86">
        <f>COUNTIFS(I.1!$AF$6:$AF$446,I.2!AA984)</f>
        <v>0</v>
      </c>
      <c r="AC984" s="86">
        <f t="shared" si="125"/>
        <v>142</v>
      </c>
      <c r="AD984" s="86"/>
      <c r="AE984" s="86">
        <f>COUNTIFS(I.1!$AG$6:$AG$446,I.2!AA984)</f>
        <v>0</v>
      </c>
      <c r="AF984" s="86">
        <f t="shared" si="126"/>
        <v>113</v>
      </c>
      <c r="AG984" s="86"/>
      <c r="AH984" s="86">
        <f>COUNTIFS(I.1!$AH$6:$AH$446,I.2!AA984)</f>
        <v>0</v>
      </c>
      <c r="AI984" s="86">
        <f t="shared" si="127"/>
        <v>25</v>
      </c>
      <c r="AJ984" s="86"/>
      <c r="AK984" s="86">
        <f t="shared" si="121"/>
        <v>117</v>
      </c>
      <c r="AL984" s="113">
        <v>0</v>
      </c>
    </row>
    <row r="985" spans="2:38" x14ac:dyDescent="0.25">
      <c r="B985" s="82">
        <v>43715</v>
      </c>
      <c r="C985" s="86">
        <f>COUNTIFS(I.1!$J$6:$J$446,I.2!B985)</f>
        <v>0</v>
      </c>
      <c r="D985" s="86">
        <f t="shared" si="122"/>
        <v>435</v>
      </c>
      <c r="F985" s="86">
        <f>COUNTIFS(I.1!$K$6:$K$446,I.2!B985)</f>
        <v>0</v>
      </c>
      <c r="G985" s="86">
        <f t="shared" si="123"/>
        <v>376</v>
      </c>
      <c r="I985" s="86">
        <f>COUNTIFS(I.1!$L$6:$L$446,I.2!B985)</f>
        <v>0</v>
      </c>
      <c r="J985" s="86">
        <f t="shared" si="124"/>
        <v>128</v>
      </c>
      <c r="L985" s="86">
        <f t="shared" si="120"/>
        <v>307</v>
      </c>
      <c r="AA985" s="82">
        <v>43715</v>
      </c>
      <c r="AB985" s="86">
        <f>COUNTIFS(I.1!$AF$6:$AF$446,I.2!AA985)</f>
        <v>0</v>
      </c>
      <c r="AC985" s="86">
        <f t="shared" si="125"/>
        <v>142</v>
      </c>
      <c r="AD985" s="86"/>
      <c r="AE985" s="86">
        <f>COUNTIFS(I.1!$AG$6:$AG$446,I.2!AA985)</f>
        <v>0</v>
      </c>
      <c r="AF985" s="86">
        <f t="shared" si="126"/>
        <v>113</v>
      </c>
      <c r="AG985" s="86"/>
      <c r="AH985" s="86">
        <f>COUNTIFS(I.1!$AH$6:$AH$446,I.2!AA985)</f>
        <v>0</v>
      </c>
      <c r="AI985" s="86">
        <f t="shared" si="127"/>
        <v>25</v>
      </c>
      <c r="AJ985" s="86"/>
      <c r="AK985" s="86">
        <f t="shared" si="121"/>
        <v>117</v>
      </c>
      <c r="AL985" s="113">
        <v>0</v>
      </c>
    </row>
    <row r="986" spans="2:38" x14ac:dyDescent="0.25">
      <c r="B986" s="82">
        <v>43716</v>
      </c>
      <c r="C986" s="86">
        <f>COUNTIFS(I.1!$J$6:$J$446,I.2!B986)</f>
        <v>0</v>
      </c>
      <c r="D986" s="86">
        <f t="shared" si="122"/>
        <v>435</v>
      </c>
      <c r="F986" s="86">
        <f>COUNTIFS(I.1!$K$6:$K$446,I.2!B986)</f>
        <v>0</v>
      </c>
      <c r="G986" s="86">
        <f t="shared" si="123"/>
        <v>376</v>
      </c>
      <c r="I986" s="86">
        <f>COUNTIFS(I.1!$L$6:$L$446,I.2!B986)</f>
        <v>0</v>
      </c>
      <c r="J986" s="86">
        <f t="shared" si="124"/>
        <v>128</v>
      </c>
      <c r="L986" s="86">
        <f t="shared" si="120"/>
        <v>307</v>
      </c>
      <c r="AA986" s="82">
        <v>43716</v>
      </c>
      <c r="AB986" s="86">
        <f>COUNTIFS(I.1!$AF$6:$AF$446,I.2!AA986)</f>
        <v>0</v>
      </c>
      <c r="AC986" s="86">
        <f t="shared" si="125"/>
        <v>142</v>
      </c>
      <c r="AD986" s="86"/>
      <c r="AE986" s="86">
        <f>COUNTIFS(I.1!$AG$6:$AG$446,I.2!AA986)</f>
        <v>0</v>
      </c>
      <c r="AF986" s="86">
        <f t="shared" si="126"/>
        <v>113</v>
      </c>
      <c r="AG986" s="86"/>
      <c r="AH986" s="86">
        <f>COUNTIFS(I.1!$AH$6:$AH$446,I.2!AA986)</f>
        <v>0</v>
      </c>
      <c r="AI986" s="86">
        <f t="shared" si="127"/>
        <v>25</v>
      </c>
      <c r="AJ986" s="86"/>
      <c r="AK986" s="86">
        <f t="shared" si="121"/>
        <v>117</v>
      </c>
      <c r="AL986" s="113">
        <v>0</v>
      </c>
    </row>
    <row r="987" spans="2:38" x14ac:dyDescent="0.25">
      <c r="B987" s="82">
        <v>43717</v>
      </c>
      <c r="C987" s="86">
        <f>COUNTIFS(I.1!$J$6:$J$446,I.2!B987)</f>
        <v>0</v>
      </c>
      <c r="D987" s="86">
        <f t="shared" si="122"/>
        <v>435</v>
      </c>
      <c r="F987" s="86">
        <f>COUNTIFS(I.1!$K$6:$K$446,I.2!B987)</f>
        <v>0</v>
      </c>
      <c r="G987" s="86">
        <f t="shared" si="123"/>
        <v>376</v>
      </c>
      <c r="I987" s="86">
        <f>COUNTIFS(I.1!$L$6:$L$446,I.2!B987)</f>
        <v>0</v>
      </c>
      <c r="J987" s="86">
        <f t="shared" si="124"/>
        <v>128</v>
      </c>
      <c r="L987" s="86">
        <f t="shared" si="120"/>
        <v>307</v>
      </c>
      <c r="AA987" s="82">
        <v>43717</v>
      </c>
      <c r="AB987" s="86">
        <f>COUNTIFS(I.1!$AF$6:$AF$446,I.2!AA987)</f>
        <v>0</v>
      </c>
      <c r="AC987" s="86">
        <f t="shared" si="125"/>
        <v>142</v>
      </c>
      <c r="AD987" s="86"/>
      <c r="AE987" s="86">
        <f>COUNTIFS(I.1!$AG$6:$AG$446,I.2!AA987)</f>
        <v>0</v>
      </c>
      <c r="AF987" s="86">
        <f t="shared" si="126"/>
        <v>113</v>
      </c>
      <c r="AG987" s="86"/>
      <c r="AH987" s="86">
        <f>COUNTIFS(I.1!$AH$6:$AH$446,I.2!AA987)</f>
        <v>0</v>
      </c>
      <c r="AI987" s="86">
        <f t="shared" si="127"/>
        <v>25</v>
      </c>
      <c r="AJ987" s="86"/>
      <c r="AK987" s="86">
        <f t="shared" si="121"/>
        <v>117</v>
      </c>
      <c r="AL987" s="113">
        <v>0</v>
      </c>
    </row>
    <row r="988" spans="2:38" x14ac:dyDescent="0.25">
      <c r="B988" s="82">
        <v>43718</v>
      </c>
      <c r="C988" s="86">
        <f>COUNTIFS(I.1!$J$6:$J$446,I.2!B988)</f>
        <v>0</v>
      </c>
      <c r="D988" s="86">
        <f t="shared" si="122"/>
        <v>435</v>
      </c>
      <c r="F988" s="86">
        <f>COUNTIFS(I.1!$K$6:$K$446,I.2!B988)</f>
        <v>0</v>
      </c>
      <c r="G988" s="86">
        <f t="shared" si="123"/>
        <v>376</v>
      </c>
      <c r="I988" s="86">
        <f>COUNTIFS(I.1!$L$6:$L$446,I.2!B988)</f>
        <v>0</v>
      </c>
      <c r="J988" s="86">
        <f t="shared" si="124"/>
        <v>128</v>
      </c>
      <c r="L988" s="86">
        <f t="shared" si="120"/>
        <v>307</v>
      </c>
      <c r="AA988" s="82">
        <v>43718</v>
      </c>
      <c r="AB988" s="86">
        <f>COUNTIFS(I.1!$AF$6:$AF$446,I.2!AA988)</f>
        <v>0</v>
      </c>
      <c r="AC988" s="86">
        <f t="shared" si="125"/>
        <v>142</v>
      </c>
      <c r="AD988" s="86"/>
      <c r="AE988" s="86">
        <f>COUNTIFS(I.1!$AG$6:$AG$446,I.2!AA988)</f>
        <v>0</v>
      </c>
      <c r="AF988" s="86">
        <f t="shared" si="126"/>
        <v>113</v>
      </c>
      <c r="AG988" s="86"/>
      <c r="AH988" s="86">
        <f>COUNTIFS(I.1!$AH$6:$AH$446,I.2!AA988)</f>
        <v>0</v>
      </c>
      <c r="AI988" s="86">
        <f t="shared" si="127"/>
        <v>25</v>
      </c>
      <c r="AJ988" s="86"/>
      <c r="AK988" s="86">
        <f t="shared" si="121"/>
        <v>117</v>
      </c>
      <c r="AL988" s="113">
        <v>0</v>
      </c>
    </row>
    <row r="989" spans="2:38" x14ac:dyDescent="0.25">
      <c r="B989" s="82">
        <v>43719</v>
      </c>
      <c r="C989" s="86">
        <f>COUNTIFS(I.1!$J$6:$J$446,I.2!B989)</f>
        <v>0</v>
      </c>
      <c r="D989" s="86">
        <f t="shared" si="122"/>
        <v>435</v>
      </c>
      <c r="F989" s="86">
        <f>COUNTIFS(I.1!$K$6:$K$446,I.2!B989)</f>
        <v>0</v>
      </c>
      <c r="G989" s="86">
        <f t="shared" si="123"/>
        <v>376</v>
      </c>
      <c r="I989" s="86">
        <f>COUNTIFS(I.1!$L$6:$L$446,I.2!B989)</f>
        <v>0</v>
      </c>
      <c r="J989" s="86">
        <f t="shared" si="124"/>
        <v>128</v>
      </c>
      <c r="L989" s="86">
        <f t="shared" si="120"/>
        <v>307</v>
      </c>
      <c r="AA989" s="82">
        <v>43719</v>
      </c>
      <c r="AB989" s="86">
        <f>COUNTIFS(I.1!$AF$6:$AF$446,I.2!AA989)</f>
        <v>0</v>
      </c>
      <c r="AC989" s="86">
        <f t="shared" si="125"/>
        <v>142</v>
      </c>
      <c r="AD989" s="86"/>
      <c r="AE989" s="86">
        <f>COUNTIFS(I.1!$AG$6:$AG$446,I.2!AA989)</f>
        <v>0</v>
      </c>
      <c r="AF989" s="86">
        <f t="shared" si="126"/>
        <v>113</v>
      </c>
      <c r="AG989" s="86"/>
      <c r="AH989" s="86">
        <f>COUNTIFS(I.1!$AH$6:$AH$446,I.2!AA989)</f>
        <v>0</v>
      </c>
      <c r="AI989" s="86">
        <f t="shared" si="127"/>
        <v>25</v>
      </c>
      <c r="AJ989" s="86"/>
      <c r="AK989" s="86">
        <f t="shared" si="121"/>
        <v>117</v>
      </c>
      <c r="AL989" s="113">
        <v>0</v>
      </c>
    </row>
    <row r="990" spans="2:38" x14ac:dyDescent="0.25">
      <c r="B990" s="82">
        <v>43720</v>
      </c>
      <c r="C990" s="86">
        <f>COUNTIFS(I.1!$J$6:$J$446,I.2!B990)</f>
        <v>0</v>
      </c>
      <c r="D990" s="86">
        <f t="shared" si="122"/>
        <v>435</v>
      </c>
      <c r="F990" s="86">
        <f>COUNTIFS(I.1!$K$6:$K$446,I.2!B990)</f>
        <v>0</v>
      </c>
      <c r="G990" s="86">
        <f t="shared" si="123"/>
        <v>376</v>
      </c>
      <c r="I990" s="86">
        <f>COUNTIFS(I.1!$L$6:$L$446,I.2!B990)</f>
        <v>0</v>
      </c>
      <c r="J990" s="86">
        <f t="shared" si="124"/>
        <v>128</v>
      </c>
      <c r="L990" s="86">
        <f t="shared" si="120"/>
        <v>307</v>
      </c>
      <c r="AA990" s="82">
        <v>43720</v>
      </c>
      <c r="AB990" s="86">
        <f>COUNTIFS(I.1!$AF$6:$AF$446,I.2!AA990)</f>
        <v>0</v>
      </c>
      <c r="AC990" s="86">
        <f t="shared" si="125"/>
        <v>142</v>
      </c>
      <c r="AD990" s="86"/>
      <c r="AE990" s="86">
        <f>COUNTIFS(I.1!$AG$6:$AG$446,I.2!AA990)</f>
        <v>0</v>
      </c>
      <c r="AF990" s="86">
        <f t="shared" si="126"/>
        <v>113</v>
      </c>
      <c r="AG990" s="86"/>
      <c r="AH990" s="86">
        <f>COUNTIFS(I.1!$AH$6:$AH$446,I.2!AA990)</f>
        <v>0</v>
      </c>
      <c r="AI990" s="86">
        <f t="shared" si="127"/>
        <v>25</v>
      </c>
      <c r="AJ990" s="86"/>
      <c r="AK990" s="86">
        <f t="shared" si="121"/>
        <v>117</v>
      </c>
      <c r="AL990" s="113">
        <v>0</v>
      </c>
    </row>
    <row r="991" spans="2:38" x14ac:dyDescent="0.25">
      <c r="B991" s="82">
        <v>43721</v>
      </c>
      <c r="C991" s="86">
        <f>COUNTIFS(I.1!$J$6:$J$446,I.2!B991)</f>
        <v>0</v>
      </c>
      <c r="D991" s="86">
        <f t="shared" si="122"/>
        <v>435</v>
      </c>
      <c r="F991" s="86">
        <f>COUNTIFS(I.1!$K$6:$K$446,I.2!B991)</f>
        <v>1</v>
      </c>
      <c r="G991" s="86">
        <f t="shared" si="123"/>
        <v>377</v>
      </c>
      <c r="I991" s="86">
        <f>COUNTIFS(I.1!$L$6:$L$446,I.2!B991)</f>
        <v>0</v>
      </c>
      <c r="J991" s="86">
        <f t="shared" si="124"/>
        <v>128</v>
      </c>
      <c r="L991" s="86">
        <f t="shared" si="120"/>
        <v>307</v>
      </c>
      <c r="AA991" s="82">
        <v>43721</v>
      </c>
      <c r="AB991" s="86">
        <f>COUNTIFS(I.1!$AF$6:$AF$446,I.2!AA991)</f>
        <v>0</v>
      </c>
      <c r="AC991" s="86">
        <f t="shared" si="125"/>
        <v>142</v>
      </c>
      <c r="AD991" s="86"/>
      <c r="AE991" s="86">
        <f>COUNTIFS(I.1!$AG$6:$AG$446,I.2!AA991)</f>
        <v>1</v>
      </c>
      <c r="AF991" s="86">
        <f t="shared" si="126"/>
        <v>114</v>
      </c>
      <c r="AG991" s="86"/>
      <c r="AH991" s="86">
        <f>COUNTIFS(I.1!$AH$6:$AH$446,I.2!AA991)</f>
        <v>0</v>
      </c>
      <c r="AI991" s="86">
        <f t="shared" si="127"/>
        <v>25</v>
      </c>
      <c r="AJ991" s="86"/>
      <c r="AK991" s="86">
        <f t="shared" si="121"/>
        <v>117</v>
      </c>
      <c r="AL991" s="113">
        <v>0</v>
      </c>
    </row>
    <row r="992" spans="2:38" x14ac:dyDescent="0.25">
      <c r="B992" s="82">
        <v>43722</v>
      </c>
      <c r="C992" s="86">
        <f>COUNTIFS(I.1!$J$6:$J$446,I.2!B992)</f>
        <v>0</v>
      </c>
      <c r="D992" s="86">
        <f t="shared" si="122"/>
        <v>435</v>
      </c>
      <c r="F992" s="86">
        <f>COUNTIFS(I.1!$K$6:$K$446,I.2!B992)</f>
        <v>0</v>
      </c>
      <c r="G992" s="86">
        <f t="shared" si="123"/>
        <v>377</v>
      </c>
      <c r="I992" s="86">
        <f>COUNTIFS(I.1!$L$6:$L$446,I.2!B992)</f>
        <v>0</v>
      </c>
      <c r="J992" s="86">
        <f t="shared" si="124"/>
        <v>128</v>
      </c>
      <c r="L992" s="86">
        <f t="shared" si="120"/>
        <v>307</v>
      </c>
      <c r="AA992" s="82">
        <v>43722</v>
      </c>
      <c r="AB992" s="86">
        <f>COUNTIFS(I.1!$AF$6:$AF$446,I.2!AA992)</f>
        <v>0</v>
      </c>
      <c r="AC992" s="86">
        <f t="shared" si="125"/>
        <v>142</v>
      </c>
      <c r="AD992" s="86"/>
      <c r="AE992" s="86">
        <f>COUNTIFS(I.1!$AG$6:$AG$446,I.2!AA992)</f>
        <v>0</v>
      </c>
      <c r="AF992" s="86">
        <f t="shared" si="126"/>
        <v>114</v>
      </c>
      <c r="AG992" s="86"/>
      <c r="AH992" s="86">
        <f>COUNTIFS(I.1!$AH$6:$AH$446,I.2!AA992)</f>
        <v>0</v>
      </c>
      <c r="AI992" s="86">
        <f t="shared" si="127"/>
        <v>25</v>
      </c>
      <c r="AJ992" s="86"/>
      <c r="AK992" s="86">
        <f t="shared" si="121"/>
        <v>117</v>
      </c>
      <c r="AL992" s="113">
        <v>0</v>
      </c>
    </row>
    <row r="993" spans="2:38" x14ac:dyDescent="0.25">
      <c r="B993" s="82">
        <v>43723</v>
      </c>
      <c r="C993" s="86">
        <f>COUNTIFS(I.1!$J$6:$J$446,I.2!B993)</f>
        <v>0</v>
      </c>
      <c r="D993" s="86">
        <f t="shared" si="122"/>
        <v>435</v>
      </c>
      <c r="F993" s="86">
        <f>COUNTIFS(I.1!$K$6:$K$446,I.2!B993)</f>
        <v>0</v>
      </c>
      <c r="G993" s="86">
        <f t="shared" si="123"/>
        <v>377</v>
      </c>
      <c r="I993" s="86">
        <f>COUNTIFS(I.1!$L$6:$L$446,I.2!B993)</f>
        <v>0</v>
      </c>
      <c r="J993" s="86">
        <f t="shared" si="124"/>
        <v>128</v>
      </c>
      <c r="L993" s="86">
        <f t="shared" si="120"/>
        <v>307</v>
      </c>
      <c r="AA993" s="82">
        <v>43723</v>
      </c>
      <c r="AB993" s="86">
        <f>COUNTIFS(I.1!$AF$6:$AF$446,I.2!AA993)</f>
        <v>0</v>
      </c>
      <c r="AC993" s="86">
        <f t="shared" si="125"/>
        <v>142</v>
      </c>
      <c r="AD993" s="86"/>
      <c r="AE993" s="86">
        <f>COUNTIFS(I.1!$AG$6:$AG$446,I.2!AA993)</f>
        <v>0</v>
      </c>
      <c r="AF993" s="86">
        <f t="shared" si="126"/>
        <v>114</v>
      </c>
      <c r="AG993" s="86"/>
      <c r="AH993" s="86">
        <f>COUNTIFS(I.1!$AH$6:$AH$446,I.2!AA993)</f>
        <v>0</v>
      </c>
      <c r="AI993" s="86">
        <f t="shared" si="127"/>
        <v>25</v>
      </c>
      <c r="AJ993" s="86"/>
      <c r="AK993" s="86">
        <f t="shared" si="121"/>
        <v>117</v>
      </c>
      <c r="AL993" s="113">
        <v>0</v>
      </c>
    </row>
    <row r="994" spans="2:38" x14ac:dyDescent="0.25">
      <c r="B994" s="82">
        <v>43724</v>
      </c>
      <c r="C994" s="86">
        <f>COUNTIFS(I.1!$J$6:$J$446,I.2!B994)</f>
        <v>0</v>
      </c>
      <c r="D994" s="86">
        <f t="shared" si="122"/>
        <v>435</v>
      </c>
      <c r="F994" s="86">
        <f>COUNTIFS(I.1!$K$6:$K$446,I.2!B994)</f>
        <v>0</v>
      </c>
      <c r="G994" s="86">
        <f t="shared" si="123"/>
        <v>377</v>
      </c>
      <c r="I994" s="86">
        <f>COUNTIFS(I.1!$L$6:$L$446,I.2!B994)</f>
        <v>0</v>
      </c>
      <c r="J994" s="86">
        <f t="shared" si="124"/>
        <v>128</v>
      </c>
      <c r="L994" s="86">
        <f t="shared" si="120"/>
        <v>307</v>
      </c>
      <c r="AA994" s="82">
        <v>43724</v>
      </c>
      <c r="AB994" s="86">
        <f>COUNTIFS(I.1!$AF$6:$AF$446,I.2!AA994)</f>
        <v>0</v>
      </c>
      <c r="AC994" s="86">
        <f t="shared" si="125"/>
        <v>142</v>
      </c>
      <c r="AD994" s="86"/>
      <c r="AE994" s="86">
        <f>COUNTIFS(I.1!$AG$6:$AG$446,I.2!AA994)</f>
        <v>0</v>
      </c>
      <c r="AF994" s="86">
        <f t="shared" si="126"/>
        <v>114</v>
      </c>
      <c r="AG994" s="86"/>
      <c r="AH994" s="86">
        <f>COUNTIFS(I.1!$AH$6:$AH$446,I.2!AA994)</f>
        <v>0</v>
      </c>
      <c r="AI994" s="86">
        <f t="shared" si="127"/>
        <v>25</v>
      </c>
      <c r="AJ994" s="86"/>
      <c r="AK994" s="86">
        <f t="shared" si="121"/>
        <v>117</v>
      </c>
      <c r="AL994" s="113">
        <v>0</v>
      </c>
    </row>
    <row r="995" spans="2:38" x14ac:dyDescent="0.25">
      <c r="B995" s="82">
        <v>43725</v>
      </c>
      <c r="C995" s="86">
        <f>COUNTIFS(I.1!$J$6:$J$446,I.2!B995)</f>
        <v>0</v>
      </c>
      <c r="D995" s="86">
        <f t="shared" si="122"/>
        <v>435</v>
      </c>
      <c r="F995" s="86">
        <f>COUNTIFS(I.1!$K$6:$K$446,I.2!B995)</f>
        <v>0</v>
      </c>
      <c r="G995" s="86">
        <f t="shared" si="123"/>
        <v>377</v>
      </c>
      <c r="I995" s="86">
        <f>COUNTIFS(I.1!$L$6:$L$446,I.2!B995)</f>
        <v>0</v>
      </c>
      <c r="J995" s="86">
        <f t="shared" si="124"/>
        <v>128</v>
      </c>
      <c r="L995" s="86">
        <f t="shared" si="120"/>
        <v>307</v>
      </c>
      <c r="AA995" s="82">
        <v>43725</v>
      </c>
      <c r="AB995" s="86">
        <f>COUNTIFS(I.1!$AF$6:$AF$446,I.2!AA995)</f>
        <v>0</v>
      </c>
      <c r="AC995" s="86">
        <f t="shared" si="125"/>
        <v>142</v>
      </c>
      <c r="AD995" s="86"/>
      <c r="AE995" s="86">
        <f>COUNTIFS(I.1!$AG$6:$AG$446,I.2!AA995)</f>
        <v>0</v>
      </c>
      <c r="AF995" s="86">
        <f t="shared" si="126"/>
        <v>114</v>
      </c>
      <c r="AG995" s="86"/>
      <c r="AH995" s="86">
        <f>COUNTIFS(I.1!$AH$6:$AH$446,I.2!AA995)</f>
        <v>0</v>
      </c>
      <c r="AI995" s="86">
        <f t="shared" si="127"/>
        <v>25</v>
      </c>
      <c r="AJ995" s="86"/>
      <c r="AK995" s="86">
        <f t="shared" si="121"/>
        <v>117</v>
      </c>
      <c r="AL995" s="113">
        <v>0</v>
      </c>
    </row>
    <row r="996" spans="2:38" x14ac:dyDescent="0.25">
      <c r="B996" s="82">
        <v>43726</v>
      </c>
      <c r="C996" s="86">
        <f>COUNTIFS(I.1!$J$6:$J$446,I.2!B996)</f>
        <v>0</v>
      </c>
      <c r="D996" s="86">
        <f t="shared" si="122"/>
        <v>435</v>
      </c>
      <c r="F996" s="86">
        <f>COUNTIFS(I.1!$K$6:$K$446,I.2!B996)</f>
        <v>0</v>
      </c>
      <c r="G996" s="86">
        <f t="shared" si="123"/>
        <v>377</v>
      </c>
      <c r="I996" s="86">
        <f>COUNTIFS(I.1!$L$6:$L$446,I.2!B996)</f>
        <v>0</v>
      </c>
      <c r="J996" s="86">
        <f t="shared" si="124"/>
        <v>128</v>
      </c>
      <c r="L996" s="86">
        <f t="shared" si="120"/>
        <v>307</v>
      </c>
      <c r="AA996" s="82">
        <v>43726</v>
      </c>
      <c r="AB996" s="86">
        <f>COUNTIFS(I.1!$AF$6:$AF$446,I.2!AA996)</f>
        <v>0</v>
      </c>
      <c r="AC996" s="86">
        <f t="shared" si="125"/>
        <v>142</v>
      </c>
      <c r="AD996" s="86"/>
      <c r="AE996" s="86">
        <f>COUNTIFS(I.1!$AG$6:$AG$446,I.2!AA996)</f>
        <v>0</v>
      </c>
      <c r="AF996" s="86">
        <f t="shared" si="126"/>
        <v>114</v>
      </c>
      <c r="AG996" s="86"/>
      <c r="AH996" s="86">
        <f>COUNTIFS(I.1!$AH$6:$AH$446,I.2!AA996)</f>
        <v>0</v>
      </c>
      <c r="AI996" s="86">
        <f t="shared" si="127"/>
        <v>25</v>
      </c>
      <c r="AJ996" s="86"/>
      <c r="AK996" s="86">
        <f t="shared" si="121"/>
        <v>117</v>
      </c>
      <c r="AL996" s="113">
        <v>0</v>
      </c>
    </row>
    <row r="997" spans="2:38" x14ac:dyDescent="0.25">
      <c r="B997" s="82">
        <v>43727</v>
      </c>
      <c r="C997" s="86">
        <f>COUNTIFS(I.1!$J$6:$J$446,I.2!B997)</f>
        <v>0</v>
      </c>
      <c r="D997" s="86">
        <f t="shared" si="122"/>
        <v>435</v>
      </c>
      <c r="F997" s="86">
        <f>COUNTIFS(I.1!$K$6:$K$446,I.2!B997)</f>
        <v>0</v>
      </c>
      <c r="G997" s="86">
        <f t="shared" si="123"/>
        <v>377</v>
      </c>
      <c r="I997" s="86">
        <f>COUNTIFS(I.1!$L$6:$L$446,I.2!B997)</f>
        <v>0</v>
      </c>
      <c r="J997" s="86">
        <f t="shared" si="124"/>
        <v>128</v>
      </c>
      <c r="L997" s="86">
        <f t="shared" si="120"/>
        <v>307</v>
      </c>
      <c r="AA997" s="82">
        <v>43727</v>
      </c>
      <c r="AB997" s="86">
        <f>COUNTIFS(I.1!$AF$6:$AF$446,I.2!AA997)</f>
        <v>0</v>
      </c>
      <c r="AC997" s="86">
        <f t="shared" si="125"/>
        <v>142</v>
      </c>
      <c r="AD997" s="86"/>
      <c r="AE997" s="86">
        <f>COUNTIFS(I.1!$AG$6:$AG$446,I.2!AA997)</f>
        <v>0</v>
      </c>
      <c r="AF997" s="86">
        <f t="shared" si="126"/>
        <v>114</v>
      </c>
      <c r="AG997" s="86"/>
      <c r="AH997" s="86">
        <f>COUNTIFS(I.1!$AH$6:$AH$446,I.2!AA997)</f>
        <v>0</v>
      </c>
      <c r="AI997" s="86">
        <f t="shared" si="127"/>
        <v>25</v>
      </c>
      <c r="AJ997" s="86"/>
      <c r="AK997" s="86">
        <f t="shared" si="121"/>
        <v>117</v>
      </c>
      <c r="AL997" s="113">
        <v>0</v>
      </c>
    </row>
    <row r="998" spans="2:38" x14ac:dyDescent="0.25">
      <c r="B998" s="82">
        <v>43728</v>
      </c>
      <c r="C998" s="86">
        <f>COUNTIFS(I.1!$J$6:$J$446,I.2!B998)</f>
        <v>0</v>
      </c>
      <c r="D998" s="86">
        <f t="shared" si="122"/>
        <v>435</v>
      </c>
      <c r="F998" s="86">
        <f>COUNTIFS(I.1!$K$6:$K$446,I.2!B998)</f>
        <v>0</v>
      </c>
      <c r="G998" s="86">
        <f t="shared" si="123"/>
        <v>377</v>
      </c>
      <c r="I998" s="86">
        <f>COUNTIFS(I.1!$L$6:$L$446,I.2!B998)</f>
        <v>0</v>
      </c>
      <c r="J998" s="86">
        <f t="shared" si="124"/>
        <v>128</v>
      </c>
      <c r="L998" s="86">
        <f t="shared" si="120"/>
        <v>307</v>
      </c>
      <c r="AA998" s="82">
        <v>43728</v>
      </c>
      <c r="AB998" s="86">
        <f>COUNTIFS(I.1!$AF$6:$AF$446,I.2!AA998)</f>
        <v>0</v>
      </c>
      <c r="AC998" s="86">
        <f t="shared" si="125"/>
        <v>142</v>
      </c>
      <c r="AD998" s="86"/>
      <c r="AE998" s="86">
        <f>COUNTIFS(I.1!$AG$6:$AG$446,I.2!AA998)</f>
        <v>0</v>
      </c>
      <c r="AF998" s="86">
        <f t="shared" si="126"/>
        <v>114</v>
      </c>
      <c r="AG998" s="86"/>
      <c r="AH998" s="86">
        <f>COUNTIFS(I.1!$AH$6:$AH$446,I.2!AA998)</f>
        <v>0</v>
      </c>
      <c r="AI998" s="86">
        <f t="shared" si="127"/>
        <v>25</v>
      </c>
      <c r="AJ998" s="86"/>
      <c r="AK998" s="86">
        <f t="shared" si="121"/>
        <v>117</v>
      </c>
      <c r="AL998" s="113">
        <v>0</v>
      </c>
    </row>
    <row r="999" spans="2:38" x14ac:dyDescent="0.25">
      <c r="B999" s="82">
        <v>43729</v>
      </c>
      <c r="C999" s="86">
        <f>COUNTIFS(I.1!$J$6:$J$446,I.2!B999)</f>
        <v>0</v>
      </c>
      <c r="D999" s="86">
        <f t="shared" si="122"/>
        <v>435</v>
      </c>
      <c r="F999" s="86">
        <f>COUNTIFS(I.1!$K$6:$K$446,I.2!B999)</f>
        <v>0</v>
      </c>
      <c r="G999" s="86">
        <f t="shared" si="123"/>
        <v>377</v>
      </c>
      <c r="I999" s="86">
        <f>COUNTIFS(I.1!$L$6:$L$446,I.2!B999)</f>
        <v>0</v>
      </c>
      <c r="J999" s="86">
        <f t="shared" si="124"/>
        <v>128</v>
      </c>
      <c r="L999" s="86">
        <f t="shared" si="120"/>
        <v>307</v>
      </c>
      <c r="AA999" s="82">
        <v>43729</v>
      </c>
      <c r="AB999" s="86">
        <f>COUNTIFS(I.1!$AF$6:$AF$446,I.2!AA999)</f>
        <v>0</v>
      </c>
      <c r="AC999" s="86">
        <f t="shared" si="125"/>
        <v>142</v>
      </c>
      <c r="AD999" s="86"/>
      <c r="AE999" s="86">
        <f>COUNTIFS(I.1!$AG$6:$AG$446,I.2!AA999)</f>
        <v>0</v>
      </c>
      <c r="AF999" s="86">
        <f t="shared" si="126"/>
        <v>114</v>
      </c>
      <c r="AG999" s="86"/>
      <c r="AH999" s="86">
        <f>COUNTIFS(I.1!$AH$6:$AH$446,I.2!AA999)</f>
        <v>0</v>
      </c>
      <c r="AI999" s="86">
        <f t="shared" si="127"/>
        <v>25</v>
      </c>
      <c r="AJ999" s="86"/>
      <c r="AK999" s="86">
        <f t="shared" si="121"/>
        <v>117</v>
      </c>
      <c r="AL999" s="113">
        <v>0</v>
      </c>
    </row>
    <row r="1000" spans="2:38" x14ac:dyDescent="0.25">
      <c r="B1000" s="82">
        <v>43730</v>
      </c>
      <c r="C1000" s="86">
        <f>COUNTIFS(I.1!$J$6:$J$446,I.2!B1000)</f>
        <v>0</v>
      </c>
      <c r="D1000" s="86">
        <f t="shared" si="122"/>
        <v>435</v>
      </c>
      <c r="F1000" s="86">
        <f>COUNTIFS(I.1!$K$6:$K$446,I.2!B1000)</f>
        <v>0</v>
      </c>
      <c r="G1000" s="86">
        <f t="shared" si="123"/>
        <v>377</v>
      </c>
      <c r="I1000" s="86">
        <f>COUNTIFS(I.1!$L$6:$L$446,I.2!B1000)</f>
        <v>0</v>
      </c>
      <c r="J1000" s="86">
        <f t="shared" si="124"/>
        <v>128</v>
      </c>
      <c r="L1000" s="86">
        <f t="shared" si="120"/>
        <v>307</v>
      </c>
      <c r="AA1000" s="82">
        <v>43730</v>
      </c>
      <c r="AB1000" s="86">
        <f>COUNTIFS(I.1!$AF$6:$AF$446,I.2!AA1000)</f>
        <v>0</v>
      </c>
      <c r="AC1000" s="86">
        <f t="shared" si="125"/>
        <v>142</v>
      </c>
      <c r="AD1000" s="86"/>
      <c r="AE1000" s="86">
        <f>COUNTIFS(I.1!$AG$6:$AG$446,I.2!AA1000)</f>
        <v>0</v>
      </c>
      <c r="AF1000" s="86">
        <f t="shared" si="126"/>
        <v>114</v>
      </c>
      <c r="AG1000" s="86"/>
      <c r="AH1000" s="86">
        <f>COUNTIFS(I.1!$AH$6:$AH$446,I.2!AA1000)</f>
        <v>0</v>
      </c>
      <c r="AI1000" s="86">
        <f t="shared" si="127"/>
        <v>25</v>
      </c>
      <c r="AJ1000" s="86"/>
      <c r="AK1000" s="86">
        <f t="shared" si="121"/>
        <v>117</v>
      </c>
      <c r="AL1000" s="113">
        <v>0</v>
      </c>
    </row>
    <row r="1001" spans="2:38" x14ac:dyDescent="0.25">
      <c r="B1001" s="82">
        <v>43731</v>
      </c>
      <c r="C1001" s="86">
        <f>COUNTIFS(I.1!$J$6:$J$446,I.2!B1001)</f>
        <v>1</v>
      </c>
      <c r="D1001" s="86">
        <f t="shared" si="122"/>
        <v>436</v>
      </c>
      <c r="F1001" s="86">
        <f>COUNTIFS(I.1!$K$6:$K$446,I.2!B1001)</f>
        <v>0</v>
      </c>
      <c r="G1001" s="86">
        <f t="shared" si="123"/>
        <v>377</v>
      </c>
      <c r="I1001" s="86">
        <f>COUNTIFS(I.1!$L$6:$L$446,I.2!B1001)</f>
        <v>4</v>
      </c>
      <c r="J1001" s="86">
        <f t="shared" si="124"/>
        <v>132</v>
      </c>
      <c r="L1001" s="86">
        <f t="shared" si="120"/>
        <v>304</v>
      </c>
      <c r="AA1001" s="82">
        <v>43731</v>
      </c>
      <c r="AB1001" s="86">
        <f>COUNTIFS(I.1!$AF$6:$AF$446,I.2!AA1001)</f>
        <v>1</v>
      </c>
      <c r="AC1001" s="86">
        <f t="shared" si="125"/>
        <v>143</v>
      </c>
      <c r="AD1001" s="86"/>
      <c r="AE1001" s="86">
        <f>COUNTIFS(I.1!$AG$6:$AG$446,I.2!AA1001)</f>
        <v>0</v>
      </c>
      <c r="AF1001" s="86">
        <f t="shared" si="126"/>
        <v>114</v>
      </c>
      <c r="AG1001" s="86"/>
      <c r="AH1001" s="86">
        <f>COUNTIFS(I.1!$AH$6:$AH$446,I.2!AA1001)</f>
        <v>3</v>
      </c>
      <c r="AI1001" s="86">
        <f t="shared" si="127"/>
        <v>28</v>
      </c>
      <c r="AJ1001" s="86"/>
      <c r="AK1001" s="86">
        <f t="shared" si="121"/>
        <v>115</v>
      </c>
      <c r="AL1001" s="113">
        <v>0</v>
      </c>
    </row>
    <row r="1002" spans="2:38" x14ac:dyDescent="0.25">
      <c r="B1002" s="82">
        <v>43732</v>
      </c>
      <c r="C1002" s="86">
        <f>COUNTIFS(I.1!$J$6:$J$446,I.2!B1002)</f>
        <v>1</v>
      </c>
      <c r="D1002" s="86">
        <f t="shared" si="122"/>
        <v>437</v>
      </c>
      <c r="F1002" s="86">
        <f>COUNTIFS(I.1!$K$6:$K$446,I.2!B1002)</f>
        <v>1</v>
      </c>
      <c r="G1002" s="86">
        <f t="shared" si="123"/>
        <v>378</v>
      </c>
      <c r="I1002" s="86">
        <f>COUNTIFS(I.1!$L$6:$L$446,I.2!B1002)</f>
        <v>0</v>
      </c>
      <c r="J1002" s="86">
        <f t="shared" si="124"/>
        <v>132</v>
      </c>
      <c r="L1002" s="86">
        <f t="shared" si="120"/>
        <v>305</v>
      </c>
      <c r="AA1002" s="82">
        <v>43732</v>
      </c>
      <c r="AB1002" s="86">
        <f>COUNTIFS(I.1!$AF$6:$AF$446,I.2!AA1002)</f>
        <v>1</v>
      </c>
      <c r="AC1002" s="86">
        <f t="shared" si="125"/>
        <v>144</v>
      </c>
      <c r="AD1002" s="86"/>
      <c r="AE1002" s="86">
        <f>COUNTIFS(I.1!$AG$6:$AG$446,I.2!AA1002)</f>
        <v>1</v>
      </c>
      <c r="AF1002" s="86">
        <f t="shared" si="126"/>
        <v>115</v>
      </c>
      <c r="AG1002" s="86"/>
      <c r="AH1002" s="86">
        <f>COUNTIFS(I.1!$AH$6:$AH$446,I.2!AA1002)</f>
        <v>0</v>
      </c>
      <c r="AI1002" s="86">
        <f t="shared" si="127"/>
        <v>28</v>
      </c>
      <c r="AJ1002" s="86"/>
      <c r="AK1002" s="86">
        <f t="shared" si="121"/>
        <v>116</v>
      </c>
      <c r="AL1002" s="113">
        <v>0</v>
      </c>
    </row>
    <row r="1003" spans="2:38" x14ac:dyDescent="0.25">
      <c r="B1003" s="82">
        <v>43733</v>
      </c>
      <c r="C1003" s="86">
        <f>COUNTIFS(I.1!$J$6:$J$446,I.2!B1003)</f>
        <v>4</v>
      </c>
      <c r="D1003" s="86">
        <f t="shared" si="122"/>
        <v>441</v>
      </c>
      <c r="F1003" s="86">
        <f>COUNTIFS(I.1!$K$6:$K$446,I.2!B1003)</f>
        <v>0</v>
      </c>
      <c r="G1003" s="86">
        <f t="shared" si="123"/>
        <v>378</v>
      </c>
      <c r="I1003" s="86">
        <f>COUNTIFS(I.1!$L$6:$L$446,I.2!B1003)</f>
        <v>0</v>
      </c>
      <c r="J1003" s="86">
        <f t="shared" si="124"/>
        <v>132</v>
      </c>
      <c r="L1003" s="86">
        <f t="shared" si="120"/>
        <v>309</v>
      </c>
      <c r="AA1003" s="82">
        <v>43733</v>
      </c>
      <c r="AB1003" s="86">
        <f>COUNTIFS(I.1!$AF$6:$AF$446,I.2!AA1003)</f>
        <v>4</v>
      </c>
      <c r="AC1003" s="86">
        <f t="shared" si="125"/>
        <v>148</v>
      </c>
      <c r="AD1003" s="86"/>
      <c r="AE1003" s="86">
        <f>COUNTIFS(I.1!$AG$6:$AG$446,I.2!AA1003)</f>
        <v>0</v>
      </c>
      <c r="AF1003" s="86">
        <f t="shared" si="126"/>
        <v>115</v>
      </c>
      <c r="AG1003" s="86"/>
      <c r="AH1003" s="86">
        <f>COUNTIFS(I.1!$AH$6:$AH$446,I.2!AA1003)</f>
        <v>0</v>
      </c>
      <c r="AI1003" s="86">
        <f t="shared" si="127"/>
        <v>28</v>
      </c>
      <c r="AJ1003" s="86"/>
      <c r="AK1003" s="86">
        <f t="shared" si="121"/>
        <v>120</v>
      </c>
      <c r="AL1003" s="113">
        <v>0</v>
      </c>
    </row>
    <row r="1004" spans="2:38" x14ac:dyDescent="0.25">
      <c r="B1004" s="82">
        <v>43734</v>
      </c>
      <c r="C1004" s="86">
        <f>COUNTIFS(I.1!$J$6:$J$446,I.2!B1004)</f>
        <v>0</v>
      </c>
      <c r="D1004" s="86">
        <f t="shared" si="122"/>
        <v>441</v>
      </c>
      <c r="F1004" s="86">
        <f>COUNTIFS(I.1!$K$6:$K$446,I.2!B1004)</f>
        <v>0</v>
      </c>
      <c r="G1004" s="86">
        <f t="shared" si="123"/>
        <v>378</v>
      </c>
      <c r="I1004" s="86">
        <f>COUNTIFS(I.1!$L$6:$L$446,I.2!B1004)</f>
        <v>0</v>
      </c>
      <c r="J1004" s="86">
        <f t="shared" si="124"/>
        <v>132</v>
      </c>
      <c r="L1004" s="86">
        <f t="shared" si="120"/>
        <v>309</v>
      </c>
      <c r="AA1004" s="82">
        <v>43734</v>
      </c>
      <c r="AB1004" s="86">
        <f>COUNTIFS(I.1!$AF$6:$AF$446,I.2!AA1004)</f>
        <v>0</v>
      </c>
      <c r="AC1004" s="86">
        <f t="shared" si="125"/>
        <v>148</v>
      </c>
      <c r="AD1004" s="86"/>
      <c r="AE1004" s="86">
        <f>COUNTIFS(I.1!$AG$6:$AG$446,I.2!AA1004)</f>
        <v>0</v>
      </c>
      <c r="AF1004" s="86">
        <f t="shared" si="126"/>
        <v>115</v>
      </c>
      <c r="AG1004" s="86"/>
      <c r="AH1004" s="86">
        <f>COUNTIFS(I.1!$AH$6:$AH$446,I.2!AA1004)</f>
        <v>0</v>
      </c>
      <c r="AI1004" s="86">
        <f t="shared" si="127"/>
        <v>28</v>
      </c>
      <c r="AJ1004" s="86"/>
      <c r="AK1004" s="86">
        <f t="shared" si="121"/>
        <v>120</v>
      </c>
      <c r="AL1004" s="113">
        <v>0</v>
      </c>
    </row>
    <row r="1005" spans="2:38" x14ac:dyDescent="0.25">
      <c r="B1005" s="82">
        <v>43735</v>
      </c>
      <c r="C1005" s="86">
        <f>COUNTIFS(I.1!$J$6:$J$446,I.2!B1005)</f>
        <v>0</v>
      </c>
      <c r="D1005" s="86">
        <f t="shared" si="122"/>
        <v>441</v>
      </c>
      <c r="F1005" s="86">
        <f>COUNTIFS(I.1!$K$6:$K$446,I.2!B1005)</f>
        <v>1</v>
      </c>
      <c r="G1005" s="86">
        <f t="shared" si="123"/>
        <v>379</v>
      </c>
      <c r="I1005" s="86">
        <f>COUNTIFS(I.1!$L$6:$L$446,I.2!B1005)</f>
        <v>0</v>
      </c>
      <c r="J1005" s="86">
        <f t="shared" si="124"/>
        <v>132</v>
      </c>
      <c r="L1005" s="86">
        <f t="shared" si="120"/>
        <v>309</v>
      </c>
      <c r="AA1005" s="82">
        <v>43735</v>
      </c>
      <c r="AB1005" s="86">
        <f>COUNTIFS(I.1!$AF$6:$AF$446,I.2!AA1005)</f>
        <v>0</v>
      </c>
      <c r="AC1005" s="86">
        <f t="shared" si="125"/>
        <v>148</v>
      </c>
      <c r="AD1005" s="86"/>
      <c r="AE1005" s="86">
        <f>COUNTIFS(I.1!$AG$6:$AG$446,I.2!AA1005)</f>
        <v>1</v>
      </c>
      <c r="AF1005" s="86">
        <f t="shared" si="126"/>
        <v>116</v>
      </c>
      <c r="AG1005" s="86"/>
      <c r="AH1005" s="86">
        <f>COUNTIFS(I.1!$AH$6:$AH$446,I.2!AA1005)</f>
        <v>0</v>
      </c>
      <c r="AI1005" s="86">
        <f t="shared" si="127"/>
        <v>28</v>
      </c>
      <c r="AJ1005" s="86"/>
      <c r="AK1005" s="86">
        <f t="shared" si="121"/>
        <v>120</v>
      </c>
      <c r="AL1005" s="113">
        <v>0</v>
      </c>
    </row>
    <row r="1006" spans="2:38" x14ac:dyDescent="0.25">
      <c r="B1006" s="82">
        <v>43736</v>
      </c>
      <c r="C1006" s="86">
        <f>COUNTIFS(I.1!$J$6:$J$446,I.2!B1006)</f>
        <v>0</v>
      </c>
      <c r="D1006" s="86">
        <f t="shared" si="122"/>
        <v>441</v>
      </c>
      <c r="F1006" s="86">
        <f>COUNTIFS(I.1!$K$6:$K$446,I.2!B1006)</f>
        <v>0</v>
      </c>
      <c r="G1006" s="86">
        <f t="shared" si="123"/>
        <v>379</v>
      </c>
      <c r="I1006" s="86">
        <f>COUNTIFS(I.1!$L$6:$L$446,I.2!B1006)</f>
        <v>0</v>
      </c>
      <c r="J1006" s="86">
        <f t="shared" si="124"/>
        <v>132</v>
      </c>
      <c r="L1006" s="86">
        <f t="shared" si="120"/>
        <v>309</v>
      </c>
      <c r="AA1006" s="82">
        <v>43736</v>
      </c>
      <c r="AB1006" s="86">
        <f>COUNTIFS(I.1!$AF$6:$AF$446,I.2!AA1006)</f>
        <v>0</v>
      </c>
      <c r="AC1006" s="86">
        <f t="shared" si="125"/>
        <v>148</v>
      </c>
      <c r="AD1006" s="86"/>
      <c r="AE1006" s="86">
        <f>COUNTIFS(I.1!$AG$6:$AG$446,I.2!AA1006)</f>
        <v>0</v>
      </c>
      <c r="AF1006" s="86">
        <f t="shared" si="126"/>
        <v>116</v>
      </c>
      <c r="AG1006" s="86"/>
      <c r="AH1006" s="86">
        <f>COUNTIFS(I.1!$AH$6:$AH$446,I.2!AA1006)</f>
        <v>0</v>
      </c>
      <c r="AI1006" s="86">
        <f t="shared" si="127"/>
        <v>28</v>
      </c>
      <c r="AJ1006" s="86"/>
      <c r="AK1006" s="86">
        <f t="shared" si="121"/>
        <v>120</v>
      </c>
      <c r="AL1006" s="113">
        <v>0</v>
      </c>
    </row>
    <row r="1007" spans="2:38" x14ac:dyDescent="0.25">
      <c r="B1007" s="82">
        <v>43737</v>
      </c>
      <c r="C1007" s="86">
        <f>COUNTIFS(I.1!$J$6:$J$446,I.2!B1007)</f>
        <v>0</v>
      </c>
      <c r="D1007" s="86">
        <f t="shared" si="122"/>
        <v>441</v>
      </c>
      <c r="F1007" s="86">
        <f>COUNTIFS(I.1!$K$6:$K$446,I.2!B1007)</f>
        <v>0</v>
      </c>
      <c r="G1007" s="86">
        <f t="shared" si="123"/>
        <v>379</v>
      </c>
      <c r="I1007" s="86">
        <f>COUNTIFS(I.1!$L$6:$L$446,I.2!B1007)</f>
        <v>0</v>
      </c>
      <c r="J1007" s="86">
        <f t="shared" si="124"/>
        <v>132</v>
      </c>
      <c r="L1007" s="86">
        <f t="shared" si="120"/>
        <v>309</v>
      </c>
      <c r="AA1007" s="82">
        <v>43737</v>
      </c>
      <c r="AB1007" s="86">
        <f>COUNTIFS(I.1!$AF$6:$AF$446,I.2!AA1007)</f>
        <v>0</v>
      </c>
      <c r="AC1007" s="86">
        <f t="shared" si="125"/>
        <v>148</v>
      </c>
      <c r="AD1007" s="86"/>
      <c r="AE1007" s="86">
        <f>COUNTIFS(I.1!$AG$6:$AG$446,I.2!AA1007)</f>
        <v>0</v>
      </c>
      <c r="AF1007" s="86">
        <f t="shared" si="126"/>
        <v>116</v>
      </c>
      <c r="AG1007" s="86"/>
      <c r="AH1007" s="86">
        <f>COUNTIFS(I.1!$AH$6:$AH$446,I.2!AA1007)</f>
        <v>0</v>
      </c>
      <c r="AI1007" s="86">
        <f t="shared" si="127"/>
        <v>28</v>
      </c>
      <c r="AJ1007" s="86"/>
      <c r="AK1007" s="86">
        <f t="shared" si="121"/>
        <v>120</v>
      </c>
      <c r="AL1007" s="113">
        <v>0</v>
      </c>
    </row>
    <row r="1008" spans="2:38" x14ac:dyDescent="0.25">
      <c r="B1008" s="82">
        <v>43738</v>
      </c>
      <c r="C1008" s="86">
        <f>COUNTIFS(I.1!$J$6:$J$446,I.2!B1008)</f>
        <v>0</v>
      </c>
      <c r="D1008" s="86">
        <f t="shared" si="122"/>
        <v>441</v>
      </c>
      <c r="F1008" s="86">
        <f>COUNTIFS(I.1!$K$6:$K$446,I.2!B1008)</f>
        <v>2</v>
      </c>
      <c r="G1008" s="86">
        <f t="shared" si="123"/>
        <v>381</v>
      </c>
      <c r="I1008" s="86">
        <f>COUNTIFS(I.1!$L$6:$L$446,I.2!B1008)</f>
        <v>0</v>
      </c>
      <c r="J1008" s="86">
        <f t="shared" si="124"/>
        <v>132</v>
      </c>
      <c r="L1008" s="86">
        <f t="shared" si="120"/>
        <v>309</v>
      </c>
      <c r="AA1008" s="82">
        <v>43738</v>
      </c>
      <c r="AB1008" s="86">
        <f>COUNTIFS(I.1!$AF$6:$AF$446,I.2!AA1008)</f>
        <v>0</v>
      </c>
      <c r="AC1008" s="86">
        <f t="shared" si="125"/>
        <v>148</v>
      </c>
      <c r="AD1008" s="86"/>
      <c r="AE1008" s="86">
        <f>COUNTIFS(I.1!$AG$6:$AG$446,I.2!AA1008)</f>
        <v>2</v>
      </c>
      <c r="AF1008" s="86">
        <f t="shared" si="126"/>
        <v>118</v>
      </c>
      <c r="AG1008" s="86"/>
      <c r="AH1008" s="86">
        <f>COUNTIFS(I.1!$AH$6:$AH$446,I.2!AA1008)</f>
        <v>0</v>
      </c>
      <c r="AI1008" s="86">
        <f t="shared" si="127"/>
        <v>28</v>
      </c>
      <c r="AJ1008" s="86"/>
      <c r="AK1008" s="86">
        <f t="shared" si="121"/>
        <v>120</v>
      </c>
      <c r="AL1008" s="113">
        <v>0</v>
      </c>
    </row>
    <row r="1009" spans="2:38" x14ac:dyDescent="0.25">
      <c r="B1009" s="82">
        <v>43739</v>
      </c>
      <c r="C1009" s="86">
        <f>COUNTIFS(I.1!$J$6:$J$446,I.2!B1009)</f>
        <v>0</v>
      </c>
      <c r="D1009" s="86">
        <f t="shared" si="122"/>
        <v>441</v>
      </c>
      <c r="F1009" s="86">
        <f>COUNTIFS(I.1!$K$6:$K$446,I.2!B1009)</f>
        <v>3</v>
      </c>
      <c r="G1009" s="86">
        <f t="shared" si="123"/>
        <v>384</v>
      </c>
      <c r="I1009" s="86">
        <f>COUNTIFS(I.1!$L$6:$L$446,I.2!B1009)</f>
        <v>0</v>
      </c>
      <c r="J1009" s="86">
        <f t="shared" si="124"/>
        <v>132</v>
      </c>
      <c r="L1009" s="86">
        <f t="shared" si="120"/>
        <v>309</v>
      </c>
      <c r="AA1009" s="82">
        <v>43739</v>
      </c>
      <c r="AB1009" s="86">
        <f>COUNTIFS(I.1!$AF$6:$AF$446,I.2!AA1009)</f>
        <v>0</v>
      </c>
      <c r="AC1009" s="86">
        <f t="shared" si="125"/>
        <v>148</v>
      </c>
      <c r="AD1009" s="86"/>
      <c r="AE1009" s="86">
        <f>COUNTIFS(I.1!$AG$6:$AG$446,I.2!AA1009)</f>
        <v>3</v>
      </c>
      <c r="AF1009" s="86">
        <f t="shared" si="126"/>
        <v>121</v>
      </c>
      <c r="AG1009" s="86"/>
      <c r="AH1009" s="86">
        <f>COUNTIFS(I.1!$AH$6:$AH$446,I.2!AA1009)</f>
        <v>0</v>
      </c>
      <c r="AI1009" s="86">
        <f t="shared" si="127"/>
        <v>28</v>
      </c>
      <c r="AJ1009" s="86"/>
      <c r="AK1009" s="86">
        <f t="shared" si="121"/>
        <v>120</v>
      </c>
      <c r="AL1009" s="113">
        <v>0</v>
      </c>
    </row>
    <row r="1010" spans="2:38" x14ac:dyDescent="0.25">
      <c r="B1010" s="82">
        <v>43740</v>
      </c>
      <c r="C1010" s="86">
        <f>COUNTIFS(I.1!$J$6:$J$446,I.2!B1010)</f>
        <v>0</v>
      </c>
      <c r="D1010" s="86">
        <f t="shared" si="122"/>
        <v>441</v>
      </c>
      <c r="F1010" s="86">
        <f>COUNTIFS(I.1!$K$6:$K$446,I.2!B1010)</f>
        <v>1</v>
      </c>
      <c r="G1010" s="86">
        <f t="shared" si="123"/>
        <v>385</v>
      </c>
      <c r="I1010" s="86">
        <f>COUNTIFS(I.1!$L$6:$L$446,I.2!B1010)</f>
        <v>0</v>
      </c>
      <c r="J1010" s="86">
        <f t="shared" si="124"/>
        <v>132</v>
      </c>
      <c r="L1010" s="86">
        <f t="shared" si="120"/>
        <v>309</v>
      </c>
      <c r="AA1010" s="82">
        <v>43740</v>
      </c>
      <c r="AB1010" s="86">
        <f>COUNTIFS(I.1!$AF$6:$AF$446,I.2!AA1010)</f>
        <v>0</v>
      </c>
      <c r="AC1010" s="86">
        <f t="shared" si="125"/>
        <v>148</v>
      </c>
      <c r="AD1010" s="86"/>
      <c r="AE1010" s="86">
        <f>COUNTIFS(I.1!$AG$6:$AG$446,I.2!AA1010)</f>
        <v>1</v>
      </c>
      <c r="AF1010" s="86">
        <f t="shared" si="126"/>
        <v>122</v>
      </c>
      <c r="AG1010" s="86"/>
      <c r="AH1010" s="86">
        <f>COUNTIFS(I.1!$AH$6:$AH$446,I.2!AA1010)</f>
        <v>0</v>
      </c>
      <c r="AI1010" s="86">
        <f t="shared" si="127"/>
        <v>28</v>
      </c>
      <c r="AJ1010" s="86"/>
      <c r="AK1010" s="86">
        <f t="shared" si="121"/>
        <v>120</v>
      </c>
      <c r="AL1010" s="113">
        <v>0</v>
      </c>
    </row>
    <row r="1011" spans="2:38" x14ac:dyDescent="0.25">
      <c r="B1011" s="82">
        <v>43741</v>
      </c>
      <c r="C1011" s="86">
        <f>COUNTIFS(I.1!$J$6:$J$446,I.2!B1011)</f>
        <v>0</v>
      </c>
      <c r="D1011" s="86">
        <f t="shared" si="122"/>
        <v>441</v>
      </c>
      <c r="F1011" s="86">
        <f>COUNTIFS(I.1!$K$6:$K$446,I.2!B1011)</f>
        <v>0</v>
      </c>
      <c r="G1011" s="86">
        <f t="shared" si="123"/>
        <v>385</v>
      </c>
      <c r="I1011" s="86">
        <f>COUNTIFS(I.1!$L$6:$L$446,I.2!B1011)</f>
        <v>0</v>
      </c>
      <c r="J1011" s="86">
        <f t="shared" si="124"/>
        <v>132</v>
      </c>
      <c r="L1011" s="86">
        <f t="shared" si="120"/>
        <v>309</v>
      </c>
      <c r="AA1011" s="82">
        <v>43741</v>
      </c>
      <c r="AB1011" s="86">
        <f>COUNTIFS(I.1!$AF$6:$AF$446,I.2!AA1011)</f>
        <v>0</v>
      </c>
      <c r="AC1011" s="86">
        <f t="shared" si="125"/>
        <v>148</v>
      </c>
      <c r="AD1011" s="86"/>
      <c r="AE1011" s="86">
        <f>COUNTIFS(I.1!$AG$6:$AG$446,I.2!AA1011)</f>
        <v>0</v>
      </c>
      <c r="AF1011" s="86">
        <f t="shared" si="126"/>
        <v>122</v>
      </c>
      <c r="AG1011" s="86"/>
      <c r="AH1011" s="86">
        <f>COUNTIFS(I.1!$AH$6:$AH$446,I.2!AA1011)</f>
        <v>0</v>
      </c>
      <c r="AI1011" s="86">
        <f t="shared" si="127"/>
        <v>28</v>
      </c>
      <c r="AJ1011" s="86"/>
      <c r="AK1011" s="86">
        <f t="shared" si="121"/>
        <v>120</v>
      </c>
      <c r="AL1011" s="113">
        <v>0</v>
      </c>
    </row>
    <row r="1012" spans="2:38" x14ac:dyDescent="0.25">
      <c r="B1012" s="82">
        <v>43742</v>
      </c>
      <c r="C1012" s="86">
        <f>COUNTIFS(I.1!$J$6:$J$446,I.2!B1012)</f>
        <v>0</v>
      </c>
      <c r="D1012" s="86">
        <f t="shared" si="122"/>
        <v>441</v>
      </c>
      <c r="F1012" s="86">
        <f>COUNTIFS(I.1!$K$6:$K$446,I.2!B1012)</f>
        <v>1</v>
      </c>
      <c r="G1012" s="86">
        <f t="shared" si="123"/>
        <v>386</v>
      </c>
      <c r="I1012" s="86">
        <f>COUNTIFS(I.1!$L$6:$L$446,I.2!B1012)</f>
        <v>0</v>
      </c>
      <c r="J1012" s="86">
        <f t="shared" si="124"/>
        <v>132</v>
      </c>
      <c r="L1012" s="86">
        <f t="shared" si="120"/>
        <v>309</v>
      </c>
      <c r="AA1012" s="82">
        <v>43742</v>
      </c>
      <c r="AB1012" s="86">
        <f>COUNTIFS(I.1!$AF$6:$AF$446,I.2!AA1012)</f>
        <v>0</v>
      </c>
      <c r="AC1012" s="86">
        <f t="shared" si="125"/>
        <v>148</v>
      </c>
      <c r="AD1012" s="86"/>
      <c r="AE1012" s="86">
        <f>COUNTIFS(I.1!$AG$6:$AG$446,I.2!AA1012)</f>
        <v>0</v>
      </c>
      <c r="AF1012" s="86">
        <f t="shared" si="126"/>
        <v>122</v>
      </c>
      <c r="AG1012" s="86"/>
      <c r="AH1012" s="86">
        <f>COUNTIFS(I.1!$AH$6:$AH$446,I.2!AA1012)</f>
        <v>0</v>
      </c>
      <c r="AI1012" s="86">
        <f t="shared" si="127"/>
        <v>28</v>
      </c>
      <c r="AJ1012" s="86"/>
      <c r="AK1012" s="86">
        <f t="shared" si="121"/>
        <v>120</v>
      </c>
      <c r="AL1012" s="113">
        <v>0</v>
      </c>
    </row>
    <row r="1013" spans="2:38" x14ac:dyDescent="0.25">
      <c r="B1013" s="82">
        <v>43743</v>
      </c>
      <c r="C1013" s="86">
        <f>COUNTIFS(I.1!$J$6:$J$446,I.2!B1013)</f>
        <v>0</v>
      </c>
      <c r="D1013" s="86">
        <f t="shared" si="122"/>
        <v>441</v>
      </c>
      <c r="F1013" s="86">
        <f>COUNTIFS(I.1!$K$6:$K$446,I.2!B1013)</f>
        <v>0</v>
      </c>
      <c r="G1013" s="86">
        <f t="shared" si="123"/>
        <v>386</v>
      </c>
      <c r="I1013" s="86">
        <f>COUNTIFS(I.1!$L$6:$L$446,I.2!B1013)</f>
        <v>0</v>
      </c>
      <c r="J1013" s="86">
        <f t="shared" si="124"/>
        <v>132</v>
      </c>
      <c r="L1013" s="86">
        <f t="shared" si="120"/>
        <v>309</v>
      </c>
      <c r="AA1013" s="82">
        <v>43743</v>
      </c>
      <c r="AB1013" s="86">
        <f>COUNTIFS(I.1!$AF$6:$AF$446,I.2!AA1013)</f>
        <v>0</v>
      </c>
      <c r="AC1013" s="86">
        <f t="shared" si="125"/>
        <v>148</v>
      </c>
      <c r="AD1013" s="86"/>
      <c r="AE1013" s="86">
        <f>COUNTIFS(I.1!$AG$6:$AG$446,I.2!AA1013)</f>
        <v>0</v>
      </c>
      <c r="AF1013" s="86">
        <f t="shared" si="126"/>
        <v>122</v>
      </c>
      <c r="AG1013" s="86"/>
      <c r="AH1013" s="86">
        <f>COUNTIFS(I.1!$AH$6:$AH$446,I.2!AA1013)</f>
        <v>0</v>
      </c>
      <c r="AI1013" s="86">
        <f t="shared" si="127"/>
        <v>28</v>
      </c>
      <c r="AJ1013" s="86"/>
      <c r="AK1013" s="86">
        <f t="shared" si="121"/>
        <v>120</v>
      </c>
      <c r="AL1013" s="113">
        <v>0</v>
      </c>
    </row>
    <row r="1014" spans="2:38" x14ac:dyDescent="0.25">
      <c r="B1014" s="82">
        <v>43744</v>
      </c>
      <c r="C1014" s="86">
        <f>COUNTIFS(I.1!$J$6:$J$446,I.2!B1014)</f>
        <v>0</v>
      </c>
      <c r="D1014" s="86">
        <f t="shared" si="122"/>
        <v>441</v>
      </c>
      <c r="F1014" s="86">
        <f>COUNTIFS(I.1!$K$6:$K$446,I.2!B1014)</f>
        <v>0</v>
      </c>
      <c r="G1014" s="86">
        <f t="shared" si="123"/>
        <v>386</v>
      </c>
      <c r="I1014" s="86">
        <f>COUNTIFS(I.1!$L$6:$L$446,I.2!B1014)</f>
        <v>0</v>
      </c>
      <c r="J1014" s="86">
        <f t="shared" si="124"/>
        <v>132</v>
      </c>
      <c r="L1014" s="86">
        <f t="shared" si="120"/>
        <v>309</v>
      </c>
      <c r="AA1014" s="82">
        <v>43744</v>
      </c>
      <c r="AB1014" s="86">
        <f>COUNTIFS(I.1!$AF$6:$AF$446,I.2!AA1014)</f>
        <v>0</v>
      </c>
      <c r="AC1014" s="86">
        <f t="shared" si="125"/>
        <v>148</v>
      </c>
      <c r="AD1014" s="86"/>
      <c r="AE1014" s="86">
        <f>COUNTIFS(I.1!$AG$6:$AG$446,I.2!AA1014)</f>
        <v>0</v>
      </c>
      <c r="AF1014" s="86">
        <f t="shared" si="126"/>
        <v>122</v>
      </c>
      <c r="AG1014" s="86"/>
      <c r="AH1014" s="86">
        <f>COUNTIFS(I.1!$AH$6:$AH$446,I.2!AA1014)</f>
        <v>0</v>
      </c>
      <c r="AI1014" s="86">
        <f t="shared" si="127"/>
        <v>28</v>
      </c>
      <c r="AJ1014" s="86"/>
      <c r="AK1014" s="86">
        <f t="shared" si="121"/>
        <v>120</v>
      </c>
      <c r="AL1014" s="113">
        <v>0</v>
      </c>
    </row>
    <row r="1015" spans="2:38" x14ac:dyDescent="0.25">
      <c r="B1015" s="82">
        <v>43745</v>
      </c>
      <c r="C1015" s="86">
        <f>COUNTIFS(I.1!$J$6:$J$446,I.2!B1015)</f>
        <v>0</v>
      </c>
      <c r="D1015" s="86">
        <f t="shared" si="122"/>
        <v>441</v>
      </c>
      <c r="F1015" s="86">
        <f>COUNTIFS(I.1!$K$6:$K$446,I.2!B1015)</f>
        <v>2</v>
      </c>
      <c r="G1015" s="86">
        <f t="shared" si="123"/>
        <v>388</v>
      </c>
      <c r="I1015" s="86">
        <f>COUNTIFS(I.1!$L$6:$L$446,I.2!B1015)</f>
        <v>0</v>
      </c>
      <c r="J1015" s="86">
        <f t="shared" si="124"/>
        <v>132</v>
      </c>
      <c r="L1015" s="86">
        <f t="shared" si="120"/>
        <v>309</v>
      </c>
      <c r="AA1015" s="82">
        <v>43745</v>
      </c>
      <c r="AB1015" s="86">
        <f>COUNTIFS(I.1!$AF$6:$AF$446,I.2!AA1015)</f>
        <v>0</v>
      </c>
      <c r="AC1015" s="86">
        <f t="shared" si="125"/>
        <v>148</v>
      </c>
      <c r="AD1015" s="86"/>
      <c r="AE1015" s="86">
        <f>COUNTIFS(I.1!$AG$6:$AG$446,I.2!AA1015)</f>
        <v>2</v>
      </c>
      <c r="AF1015" s="86">
        <f t="shared" si="126"/>
        <v>124</v>
      </c>
      <c r="AG1015" s="86"/>
      <c r="AH1015" s="86">
        <f>COUNTIFS(I.1!$AH$6:$AH$446,I.2!AA1015)</f>
        <v>0</v>
      </c>
      <c r="AI1015" s="86">
        <f t="shared" si="127"/>
        <v>28</v>
      </c>
      <c r="AJ1015" s="86"/>
      <c r="AK1015" s="86">
        <f t="shared" si="121"/>
        <v>120</v>
      </c>
      <c r="AL1015" s="113">
        <v>0</v>
      </c>
    </row>
    <row r="1016" spans="2:38" x14ac:dyDescent="0.25">
      <c r="B1016" s="82">
        <v>43746</v>
      </c>
      <c r="C1016" s="86">
        <f>COUNTIFS(I.1!$J$6:$J$446,I.2!B1016)</f>
        <v>0</v>
      </c>
      <c r="D1016" s="86">
        <f t="shared" si="122"/>
        <v>441</v>
      </c>
      <c r="F1016" s="86">
        <f>COUNTIFS(I.1!$K$6:$K$446,I.2!B1016)</f>
        <v>0</v>
      </c>
      <c r="G1016" s="86">
        <f t="shared" si="123"/>
        <v>388</v>
      </c>
      <c r="I1016" s="86">
        <f>COUNTIFS(I.1!$L$6:$L$446,I.2!B1016)</f>
        <v>0</v>
      </c>
      <c r="J1016" s="86">
        <f t="shared" si="124"/>
        <v>132</v>
      </c>
      <c r="L1016" s="86">
        <f t="shared" si="120"/>
        <v>309</v>
      </c>
      <c r="AA1016" s="82">
        <v>43746</v>
      </c>
      <c r="AB1016" s="86">
        <f>COUNTIFS(I.1!$AF$6:$AF$446,I.2!AA1016)</f>
        <v>0</v>
      </c>
      <c r="AC1016" s="86">
        <f t="shared" si="125"/>
        <v>148</v>
      </c>
      <c r="AD1016" s="86"/>
      <c r="AE1016" s="86">
        <f>COUNTIFS(I.1!$AG$6:$AG$446,I.2!AA1016)</f>
        <v>0</v>
      </c>
      <c r="AF1016" s="86">
        <f t="shared" si="126"/>
        <v>124</v>
      </c>
      <c r="AG1016" s="86"/>
      <c r="AH1016" s="86">
        <f>COUNTIFS(I.1!$AH$6:$AH$446,I.2!AA1016)</f>
        <v>0</v>
      </c>
      <c r="AI1016" s="86">
        <f t="shared" si="127"/>
        <v>28</v>
      </c>
      <c r="AJ1016" s="86"/>
      <c r="AK1016" s="86">
        <f t="shared" si="121"/>
        <v>120</v>
      </c>
      <c r="AL1016" s="113">
        <v>0</v>
      </c>
    </row>
    <row r="1017" spans="2:38" x14ac:dyDescent="0.25">
      <c r="B1017" s="82">
        <v>43747</v>
      </c>
      <c r="C1017" s="86">
        <f>COUNTIFS(I.1!$J$6:$J$446,I.2!B1017)</f>
        <v>0</v>
      </c>
      <c r="D1017" s="86">
        <f t="shared" si="122"/>
        <v>441</v>
      </c>
      <c r="F1017" s="86">
        <f>COUNTIFS(I.1!$K$6:$K$446,I.2!B1017)</f>
        <v>3</v>
      </c>
      <c r="G1017" s="86">
        <f t="shared" si="123"/>
        <v>391</v>
      </c>
      <c r="I1017" s="86">
        <f>COUNTIFS(I.1!$L$6:$L$446,I.2!B1017)</f>
        <v>0</v>
      </c>
      <c r="J1017" s="86">
        <f t="shared" si="124"/>
        <v>132</v>
      </c>
      <c r="L1017" s="86">
        <f t="shared" si="120"/>
        <v>309</v>
      </c>
      <c r="AA1017" s="82">
        <v>43747</v>
      </c>
      <c r="AB1017" s="86">
        <f>COUNTIFS(I.1!$AF$6:$AF$446,I.2!AA1017)</f>
        <v>0</v>
      </c>
      <c r="AC1017" s="86">
        <f t="shared" si="125"/>
        <v>148</v>
      </c>
      <c r="AD1017" s="86"/>
      <c r="AE1017" s="86">
        <f>COUNTIFS(I.1!$AG$6:$AG$446,I.2!AA1017)</f>
        <v>2</v>
      </c>
      <c r="AF1017" s="86">
        <f t="shared" si="126"/>
        <v>126</v>
      </c>
      <c r="AG1017" s="86"/>
      <c r="AH1017" s="86">
        <f>COUNTIFS(I.1!$AH$6:$AH$446,I.2!AA1017)</f>
        <v>0</v>
      </c>
      <c r="AI1017" s="86">
        <f t="shared" si="127"/>
        <v>28</v>
      </c>
      <c r="AJ1017" s="86"/>
      <c r="AK1017" s="86">
        <f t="shared" si="121"/>
        <v>120</v>
      </c>
      <c r="AL1017" s="113">
        <v>0</v>
      </c>
    </row>
    <row r="1018" spans="2:38" x14ac:dyDescent="0.25">
      <c r="B1018" s="82">
        <v>43748</v>
      </c>
      <c r="C1018" s="86">
        <f>COUNTIFS(I.1!$J$6:$J$446,I.2!B1018)</f>
        <v>0</v>
      </c>
      <c r="D1018" s="86">
        <f t="shared" si="122"/>
        <v>441</v>
      </c>
      <c r="F1018" s="86">
        <f>COUNTIFS(I.1!$K$6:$K$446,I.2!B1018)</f>
        <v>1</v>
      </c>
      <c r="G1018" s="86">
        <f t="shared" si="123"/>
        <v>392</v>
      </c>
      <c r="I1018" s="86">
        <f>COUNTIFS(I.1!$L$6:$L$446,I.2!B1018)</f>
        <v>0</v>
      </c>
      <c r="J1018" s="86">
        <f t="shared" si="124"/>
        <v>132</v>
      </c>
      <c r="L1018" s="86">
        <f t="shared" si="120"/>
        <v>309</v>
      </c>
      <c r="AA1018" s="82">
        <v>43748</v>
      </c>
      <c r="AB1018" s="86">
        <f>COUNTIFS(I.1!$AF$6:$AF$446,I.2!AA1018)</f>
        <v>0</v>
      </c>
      <c r="AC1018" s="86">
        <f t="shared" si="125"/>
        <v>148</v>
      </c>
      <c r="AD1018" s="86"/>
      <c r="AE1018" s="86">
        <f>COUNTIFS(I.1!$AG$6:$AG$446,I.2!AA1018)</f>
        <v>0</v>
      </c>
      <c r="AF1018" s="86">
        <f t="shared" si="126"/>
        <v>126</v>
      </c>
      <c r="AG1018" s="86"/>
      <c r="AH1018" s="86">
        <f>COUNTIFS(I.1!$AH$6:$AH$446,I.2!AA1018)</f>
        <v>0</v>
      </c>
      <c r="AI1018" s="86">
        <f t="shared" si="127"/>
        <v>28</v>
      </c>
      <c r="AJ1018" s="86"/>
      <c r="AK1018" s="86">
        <f t="shared" si="121"/>
        <v>120</v>
      </c>
      <c r="AL1018" s="113">
        <v>0</v>
      </c>
    </row>
    <row r="1019" spans="2:38" x14ac:dyDescent="0.25">
      <c r="B1019" s="82">
        <v>43749</v>
      </c>
      <c r="C1019" s="86">
        <f>COUNTIFS(I.1!$J$6:$J$446,I.2!B1019)</f>
        <v>0</v>
      </c>
      <c r="D1019" s="86">
        <f t="shared" si="122"/>
        <v>441</v>
      </c>
      <c r="F1019" s="86">
        <f>COUNTIFS(I.1!$K$6:$K$446,I.2!B1019)</f>
        <v>1</v>
      </c>
      <c r="G1019" s="86">
        <f t="shared" si="123"/>
        <v>393</v>
      </c>
      <c r="I1019" s="86">
        <f>COUNTIFS(I.1!$L$6:$L$446,I.2!B1019)</f>
        <v>0</v>
      </c>
      <c r="J1019" s="86">
        <f t="shared" si="124"/>
        <v>132</v>
      </c>
      <c r="L1019" s="86">
        <f t="shared" si="120"/>
        <v>309</v>
      </c>
      <c r="AA1019" s="82">
        <v>43749</v>
      </c>
      <c r="AB1019" s="86">
        <f>COUNTIFS(I.1!$AF$6:$AF$446,I.2!AA1019)</f>
        <v>0</v>
      </c>
      <c r="AC1019" s="86">
        <f t="shared" si="125"/>
        <v>148</v>
      </c>
      <c r="AD1019" s="86"/>
      <c r="AE1019" s="86">
        <f>COUNTIFS(I.1!$AG$6:$AG$446,I.2!AA1019)</f>
        <v>0</v>
      </c>
      <c r="AF1019" s="86">
        <f t="shared" si="126"/>
        <v>126</v>
      </c>
      <c r="AG1019" s="86"/>
      <c r="AH1019" s="86">
        <f>COUNTIFS(I.1!$AH$6:$AH$446,I.2!AA1019)</f>
        <v>0</v>
      </c>
      <c r="AI1019" s="86">
        <f t="shared" si="127"/>
        <v>28</v>
      </c>
      <c r="AJ1019" s="86"/>
      <c r="AK1019" s="86">
        <f t="shared" si="121"/>
        <v>120</v>
      </c>
      <c r="AL1019" s="113">
        <v>0</v>
      </c>
    </row>
    <row r="1020" spans="2:38" x14ac:dyDescent="0.25">
      <c r="B1020" s="82">
        <v>43750</v>
      </c>
      <c r="C1020" s="86">
        <f>COUNTIFS(I.1!$J$6:$J$446,I.2!B1020)</f>
        <v>0</v>
      </c>
      <c r="D1020" s="86">
        <f t="shared" si="122"/>
        <v>441</v>
      </c>
      <c r="F1020" s="86">
        <f>COUNTIFS(I.1!$K$6:$K$446,I.2!B1020)</f>
        <v>0</v>
      </c>
      <c r="G1020" s="86">
        <f t="shared" si="123"/>
        <v>393</v>
      </c>
      <c r="I1020" s="86">
        <f>COUNTIFS(I.1!$L$6:$L$446,I.2!B1020)</f>
        <v>0</v>
      </c>
      <c r="J1020" s="86">
        <f t="shared" si="124"/>
        <v>132</v>
      </c>
      <c r="L1020" s="86">
        <f t="shared" si="120"/>
        <v>309</v>
      </c>
      <c r="AA1020" s="82">
        <v>43750</v>
      </c>
      <c r="AB1020" s="86">
        <f>COUNTIFS(I.1!$AF$6:$AF$446,I.2!AA1020)</f>
        <v>0</v>
      </c>
      <c r="AC1020" s="86">
        <f t="shared" si="125"/>
        <v>148</v>
      </c>
      <c r="AD1020" s="86"/>
      <c r="AE1020" s="86">
        <f>COUNTIFS(I.1!$AG$6:$AG$446,I.2!AA1020)</f>
        <v>0</v>
      </c>
      <c r="AF1020" s="86">
        <f t="shared" si="126"/>
        <v>126</v>
      </c>
      <c r="AG1020" s="86"/>
      <c r="AH1020" s="86">
        <f>COUNTIFS(I.1!$AH$6:$AH$446,I.2!AA1020)</f>
        <v>0</v>
      </c>
      <c r="AI1020" s="86">
        <f t="shared" si="127"/>
        <v>28</v>
      </c>
      <c r="AJ1020" s="86"/>
      <c r="AK1020" s="86">
        <f t="shared" si="121"/>
        <v>120</v>
      </c>
      <c r="AL1020" s="113">
        <v>0</v>
      </c>
    </row>
    <row r="1021" spans="2:38" x14ac:dyDescent="0.25">
      <c r="B1021" s="82">
        <v>43751</v>
      </c>
      <c r="C1021" s="86">
        <f>COUNTIFS(I.1!$J$6:$J$446,I.2!B1021)</f>
        <v>0</v>
      </c>
      <c r="D1021" s="86">
        <f t="shared" si="122"/>
        <v>441</v>
      </c>
      <c r="F1021" s="86">
        <f>COUNTIFS(I.1!$K$6:$K$446,I.2!B1021)</f>
        <v>0</v>
      </c>
      <c r="G1021" s="86">
        <f t="shared" si="123"/>
        <v>393</v>
      </c>
      <c r="I1021" s="86">
        <f>COUNTIFS(I.1!$L$6:$L$446,I.2!B1021)</f>
        <v>0</v>
      </c>
      <c r="J1021" s="86">
        <f t="shared" si="124"/>
        <v>132</v>
      </c>
      <c r="L1021" s="86">
        <f t="shared" si="120"/>
        <v>309</v>
      </c>
      <c r="AA1021" s="82">
        <v>43751</v>
      </c>
      <c r="AB1021" s="86">
        <f>COUNTIFS(I.1!$AF$6:$AF$446,I.2!AA1021)</f>
        <v>0</v>
      </c>
      <c r="AC1021" s="86">
        <f t="shared" si="125"/>
        <v>148</v>
      </c>
      <c r="AD1021" s="86"/>
      <c r="AE1021" s="86">
        <f>COUNTIFS(I.1!$AG$6:$AG$446,I.2!AA1021)</f>
        <v>0</v>
      </c>
      <c r="AF1021" s="86">
        <f t="shared" si="126"/>
        <v>126</v>
      </c>
      <c r="AG1021" s="86"/>
      <c r="AH1021" s="86">
        <f>COUNTIFS(I.1!$AH$6:$AH$446,I.2!AA1021)</f>
        <v>0</v>
      </c>
      <c r="AI1021" s="86">
        <f t="shared" si="127"/>
        <v>28</v>
      </c>
      <c r="AJ1021" s="86"/>
      <c r="AK1021" s="86">
        <f t="shared" si="121"/>
        <v>120</v>
      </c>
      <c r="AL1021" s="113">
        <v>0</v>
      </c>
    </row>
    <row r="1022" spans="2:38" x14ac:dyDescent="0.25">
      <c r="B1022" s="82">
        <v>43752</v>
      </c>
      <c r="C1022" s="86">
        <f>COUNTIFS(I.1!$J$6:$J$446,I.2!B1022)</f>
        <v>0</v>
      </c>
      <c r="D1022" s="86">
        <f t="shared" si="122"/>
        <v>441</v>
      </c>
      <c r="F1022" s="86">
        <f>COUNTIFS(I.1!$K$6:$K$446,I.2!B1022)</f>
        <v>2</v>
      </c>
      <c r="G1022" s="86">
        <f t="shared" si="123"/>
        <v>395</v>
      </c>
      <c r="I1022" s="86">
        <f>COUNTIFS(I.1!$L$6:$L$446,I.2!B1022)</f>
        <v>0</v>
      </c>
      <c r="J1022" s="86">
        <f t="shared" si="124"/>
        <v>132</v>
      </c>
      <c r="L1022" s="86">
        <f t="shared" si="120"/>
        <v>309</v>
      </c>
      <c r="AA1022" s="82">
        <v>43752</v>
      </c>
      <c r="AB1022" s="86">
        <f>COUNTIFS(I.1!$AF$6:$AF$446,I.2!AA1022)</f>
        <v>0</v>
      </c>
      <c r="AC1022" s="86">
        <f t="shared" si="125"/>
        <v>148</v>
      </c>
      <c r="AD1022" s="86"/>
      <c r="AE1022" s="86">
        <f>COUNTIFS(I.1!$AG$6:$AG$446,I.2!AA1022)</f>
        <v>2</v>
      </c>
      <c r="AF1022" s="86">
        <f t="shared" si="126"/>
        <v>128</v>
      </c>
      <c r="AG1022" s="86"/>
      <c r="AH1022" s="86">
        <f>COUNTIFS(I.1!$AH$6:$AH$446,I.2!AA1022)</f>
        <v>0</v>
      </c>
      <c r="AI1022" s="86">
        <f t="shared" si="127"/>
        <v>28</v>
      </c>
      <c r="AJ1022" s="86"/>
      <c r="AK1022" s="86">
        <f t="shared" si="121"/>
        <v>120</v>
      </c>
      <c r="AL1022" s="113">
        <v>0</v>
      </c>
    </row>
    <row r="1023" spans="2:38" x14ac:dyDescent="0.25">
      <c r="B1023" s="82">
        <v>43753</v>
      </c>
      <c r="C1023" s="86">
        <f>COUNTIFS(I.1!$J$6:$J$446,I.2!B1023)</f>
        <v>0</v>
      </c>
      <c r="D1023" s="86">
        <f t="shared" si="122"/>
        <v>441</v>
      </c>
      <c r="F1023" s="86">
        <f>COUNTIFS(I.1!$K$6:$K$446,I.2!B1023)</f>
        <v>1</v>
      </c>
      <c r="G1023" s="86">
        <f t="shared" si="123"/>
        <v>396</v>
      </c>
      <c r="I1023" s="86">
        <f>COUNTIFS(I.1!$L$6:$L$446,I.2!B1023)</f>
        <v>0</v>
      </c>
      <c r="J1023" s="86">
        <f t="shared" si="124"/>
        <v>132</v>
      </c>
      <c r="L1023" s="86">
        <f t="shared" si="120"/>
        <v>309</v>
      </c>
      <c r="AA1023" s="82">
        <v>43753</v>
      </c>
      <c r="AB1023" s="86">
        <f>COUNTIFS(I.1!$AF$6:$AF$446,I.2!AA1023)</f>
        <v>0</v>
      </c>
      <c r="AC1023" s="86">
        <f t="shared" si="125"/>
        <v>148</v>
      </c>
      <c r="AD1023" s="86"/>
      <c r="AE1023" s="86">
        <f>COUNTIFS(I.1!$AG$6:$AG$446,I.2!AA1023)</f>
        <v>1</v>
      </c>
      <c r="AF1023" s="86">
        <f t="shared" si="126"/>
        <v>129</v>
      </c>
      <c r="AG1023" s="86"/>
      <c r="AH1023" s="86">
        <f>COUNTIFS(I.1!$AH$6:$AH$446,I.2!AA1023)</f>
        <v>0</v>
      </c>
      <c r="AI1023" s="86">
        <f t="shared" si="127"/>
        <v>28</v>
      </c>
      <c r="AJ1023" s="86"/>
      <c r="AK1023" s="86">
        <f t="shared" si="121"/>
        <v>120</v>
      </c>
      <c r="AL1023" s="113">
        <v>0</v>
      </c>
    </row>
    <row r="1024" spans="2:38" x14ac:dyDescent="0.25">
      <c r="B1024" s="82">
        <v>43754</v>
      </c>
      <c r="C1024" s="86">
        <f>COUNTIFS(I.1!$J$6:$J$446,I.2!B1024)</f>
        <v>0</v>
      </c>
      <c r="D1024" s="86">
        <f t="shared" si="122"/>
        <v>441</v>
      </c>
      <c r="F1024" s="86">
        <f>COUNTIFS(I.1!$K$6:$K$446,I.2!B1024)</f>
        <v>0</v>
      </c>
      <c r="G1024" s="86">
        <f t="shared" si="123"/>
        <v>396</v>
      </c>
      <c r="I1024" s="86">
        <f>COUNTIFS(I.1!$L$6:$L$446,I.2!B1024)</f>
        <v>0</v>
      </c>
      <c r="J1024" s="86">
        <f t="shared" si="124"/>
        <v>132</v>
      </c>
      <c r="L1024" s="86">
        <f t="shared" si="120"/>
        <v>309</v>
      </c>
      <c r="AA1024" s="82">
        <v>43754</v>
      </c>
      <c r="AB1024" s="86">
        <f>COUNTIFS(I.1!$AF$6:$AF$446,I.2!AA1024)</f>
        <v>0</v>
      </c>
      <c r="AC1024" s="86">
        <f t="shared" si="125"/>
        <v>148</v>
      </c>
      <c r="AD1024" s="86"/>
      <c r="AE1024" s="86">
        <f>COUNTIFS(I.1!$AG$6:$AG$446,I.2!AA1024)</f>
        <v>0</v>
      </c>
      <c r="AF1024" s="86">
        <f t="shared" si="126"/>
        <v>129</v>
      </c>
      <c r="AG1024" s="86"/>
      <c r="AH1024" s="86">
        <f>COUNTIFS(I.1!$AH$6:$AH$446,I.2!AA1024)</f>
        <v>0</v>
      </c>
      <c r="AI1024" s="86">
        <f t="shared" si="127"/>
        <v>28</v>
      </c>
      <c r="AJ1024" s="86"/>
      <c r="AK1024" s="86">
        <f t="shared" si="121"/>
        <v>120</v>
      </c>
      <c r="AL1024" s="113">
        <v>0</v>
      </c>
    </row>
    <row r="1025" spans="2:38" x14ac:dyDescent="0.25">
      <c r="B1025" s="82">
        <v>43755</v>
      </c>
      <c r="C1025" s="86">
        <f>COUNTIFS(I.1!$J$6:$J$446,I.2!B1025)</f>
        <v>0</v>
      </c>
      <c r="D1025" s="86">
        <f t="shared" si="122"/>
        <v>441</v>
      </c>
      <c r="F1025" s="86">
        <f>COUNTIFS(I.1!$K$6:$K$446,I.2!B1025)</f>
        <v>0</v>
      </c>
      <c r="G1025" s="86">
        <f t="shared" si="123"/>
        <v>396</v>
      </c>
      <c r="I1025" s="86">
        <f>COUNTIFS(I.1!$L$6:$L$446,I.2!B1025)</f>
        <v>0</v>
      </c>
      <c r="J1025" s="86">
        <f t="shared" si="124"/>
        <v>132</v>
      </c>
      <c r="L1025" s="86">
        <f t="shared" si="120"/>
        <v>309</v>
      </c>
      <c r="AA1025" s="82">
        <v>43755</v>
      </c>
      <c r="AB1025" s="86">
        <f>COUNTIFS(I.1!$AF$6:$AF$446,I.2!AA1025)</f>
        <v>0</v>
      </c>
      <c r="AC1025" s="86">
        <f t="shared" si="125"/>
        <v>148</v>
      </c>
      <c r="AD1025" s="86"/>
      <c r="AE1025" s="86">
        <f>COUNTIFS(I.1!$AG$6:$AG$446,I.2!AA1025)</f>
        <v>0</v>
      </c>
      <c r="AF1025" s="86">
        <f t="shared" si="126"/>
        <v>129</v>
      </c>
      <c r="AG1025" s="86"/>
      <c r="AH1025" s="86">
        <f>COUNTIFS(I.1!$AH$6:$AH$446,I.2!AA1025)</f>
        <v>0</v>
      </c>
      <c r="AI1025" s="86">
        <f t="shared" si="127"/>
        <v>28</v>
      </c>
      <c r="AJ1025" s="86"/>
      <c r="AK1025" s="86">
        <f t="shared" si="121"/>
        <v>120</v>
      </c>
      <c r="AL1025" s="113">
        <v>0</v>
      </c>
    </row>
    <row r="1026" spans="2:38" x14ac:dyDescent="0.25">
      <c r="B1026" s="82">
        <v>43756</v>
      </c>
      <c r="C1026" s="86">
        <f>COUNTIFS(I.1!$J$6:$J$446,I.2!B1026)</f>
        <v>0</v>
      </c>
      <c r="D1026" s="86">
        <f t="shared" si="122"/>
        <v>441</v>
      </c>
      <c r="F1026" s="86">
        <f>COUNTIFS(I.1!$K$6:$K$446,I.2!B1026)</f>
        <v>1</v>
      </c>
      <c r="G1026" s="86">
        <f t="shared" si="123"/>
        <v>397</v>
      </c>
      <c r="I1026" s="86">
        <f>COUNTIFS(I.1!$L$6:$L$446,I.2!B1026)</f>
        <v>0</v>
      </c>
      <c r="J1026" s="86">
        <f t="shared" si="124"/>
        <v>132</v>
      </c>
      <c r="L1026" s="86">
        <f t="shared" si="120"/>
        <v>309</v>
      </c>
      <c r="AA1026" s="82">
        <v>43756</v>
      </c>
      <c r="AB1026" s="86">
        <f>COUNTIFS(I.1!$AF$6:$AF$446,I.2!AA1026)</f>
        <v>0</v>
      </c>
      <c r="AC1026" s="86">
        <f t="shared" si="125"/>
        <v>148</v>
      </c>
      <c r="AD1026" s="86"/>
      <c r="AE1026" s="86">
        <f>COUNTIFS(I.1!$AG$6:$AG$446,I.2!AA1026)</f>
        <v>0</v>
      </c>
      <c r="AF1026" s="86">
        <f t="shared" si="126"/>
        <v>129</v>
      </c>
      <c r="AG1026" s="86"/>
      <c r="AH1026" s="86">
        <f>COUNTIFS(I.1!$AH$6:$AH$446,I.2!AA1026)</f>
        <v>0</v>
      </c>
      <c r="AI1026" s="86">
        <f t="shared" si="127"/>
        <v>28</v>
      </c>
      <c r="AJ1026" s="86"/>
      <c r="AK1026" s="86">
        <f t="shared" si="121"/>
        <v>120</v>
      </c>
      <c r="AL1026" s="113">
        <v>0</v>
      </c>
    </row>
    <row r="1027" spans="2:38" x14ac:dyDescent="0.25">
      <c r="B1027" s="82">
        <v>43757</v>
      </c>
      <c r="C1027" s="86">
        <f>COUNTIFS(I.1!$J$6:$J$446,I.2!B1027)</f>
        <v>0</v>
      </c>
      <c r="D1027" s="86">
        <f t="shared" si="122"/>
        <v>441</v>
      </c>
      <c r="F1027" s="86">
        <f>COUNTIFS(I.1!$K$6:$K$446,I.2!B1027)</f>
        <v>0</v>
      </c>
      <c r="G1027" s="86">
        <f t="shared" si="123"/>
        <v>397</v>
      </c>
      <c r="I1027" s="86">
        <f>COUNTIFS(I.1!$L$6:$L$446,I.2!B1027)</f>
        <v>0</v>
      </c>
      <c r="J1027" s="86">
        <f t="shared" si="124"/>
        <v>132</v>
      </c>
      <c r="L1027" s="86">
        <f t="shared" si="120"/>
        <v>309</v>
      </c>
      <c r="AA1027" s="82">
        <v>43757</v>
      </c>
      <c r="AB1027" s="86">
        <f>COUNTIFS(I.1!$AF$6:$AF$446,I.2!AA1027)</f>
        <v>0</v>
      </c>
      <c r="AC1027" s="86">
        <f t="shared" si="125"/>
        <v>148</v>
      </c>
      <c r="AD1027" s="86"/>
      <c r="AE1027" s="86">
        <f>COUNTIFS(I.1!$AG$6:$AG$446,I.2!AA1027)</f>
        <v>0</v>
      </c>
      <c r="AF1027" s="86">
        <f t="shared" si="126"/>
        <v>129</v>
      </c>
      <c r="AG1027" s="86"/>
      <c r="AH1027" s="86">
        <f>COUNTIFS(I.1!$AH$6:$AH$446,I.2!AA1027)</f>
        <v>0</v>
      </c>
      <c r="AI1027" s="86">
        <f t="shared" si="127"/>
        <v>28</v>
      </c>
      <c r="AJ1027" s="86"/>
      <c r="AK1027" s="86">
        <f t="shared" si="121"/>
        <v>120</v>
      </c>
      <c r="AL1027" s="113">
        <v>0</v>
      </c>
    </row>
    <row r="1028" spans="2:38" x14ac:dyDescent="0.25">
      <c r="B1028" s="82">
        <v>43758</v>
      </c>
      <c r="C1028" s="86">
        <f>COUNTIFS(I.1!$J$6:$J$446,I.2!B1028)</f>
        <v>0</v>
      </c>
      <c r="D1028" s="86">
        <f t="shared" si="122"/>
        <v>441</v>
      </c>
      <c r="F1028" s="86">
        <f>COUNTIFS(I.1!$K$6:$K$446,I.2!B1028)</f>
        <v>0</v>
      </c>
      <c r="G1028" s="86">
        <f t="shared" si="123"/>
        <v>397</v>
      </c>
      <c r="I1028" s="86">
        <f>COUNTIFS(I.1!$L$6:$L$446,I.2!B1028)</f>
        <v>0</v>
      </c>
      <c r="J1028" s="86">
        <f t="shared" si="124"/>
        <v>132</v>
      </c>
      <c r="L1028" s="86">
        <f t="shared" si="120"/>
        <v>309</v>
      </c>
      <c r="AA1028" s="82">
        <v>43758</v>
      </c>
      <c r="AB1028" s="86">
        <f>COUNTIFS(I.1!$AF$6:$AF$446,I.2!AA1028)</f>
        <v>0</v>
      </c>
      <c r="AC1028" s="86">
        <f t="shared" si="125"/>
        <v>148</v>
      </c>
      <c r="AD1028" s="86"/>
      <c r="AE1028" s="86">
        <f>COUNTIFS(I.1!$AG$6:$AG$446,I.2!AA1028)</f>
        <v>0</v>
      </c>
      <c r="AF1028" s="86">
        <f t="shared" si="126"/>
        <v>129</v>
      </c>
      <c r="AG1028" s="86"/>
      <c r="AH1028" s="86">
        <f>COUNTIFS(I.1!$AH$6:$AH$446,I.2!AA1028)</f>
        <v>0</v>
      </c>
      <c r="AI1028" s="86">
        <f t="shared" si="127"/>
        <v>28</v>
      </c>
      <c r="AJ1028" s="86"/>
      <c r="AK1028" s="86">
        <f t="shared" si="121"/>
        <v>120</v>
      </c>
      <c r="AL1028" s="113">
        <v>0</v>
      </c>
    </row>
    <row r="1029" spans="2:38" x14ac:dyDescent="0.25">
      <c r="B1029" s="82">
        <v>43759</v>
      </c>
      <c r="C1029" s="86">
        <f>COUNTIFS(I.1!$J$6:$J$446,I.2!B1029)</f>
        <v>0</v>
      </c>
      <c r="D1029" s="86">
        <f t="shared" si="122"/>
        <v>441</v>
      </c>
      <c r="F1029" s="86">
        <f>COUNTIFS(I.1!$K$6:$K$446,I.2!B1029)</f>
        <v>0</v>
      </c>
      <c r="G1029" s="86">
        <f t="shared" si="123"/>
        <v>397</v>
      </c>
      <c r="I1029" s="86">
        <f>COUNTIFS(I.1!$L$6:$L$446,I.2!B1029)</f>
        <v>0</v>
      </c>
      <c r="J1029" s="86">
        <f t="shared" si="124"/>
        <v>132</v>
      </c>
      <c r="L1029" s="86">
        <f t="shared" si="120"/>
        <v>309</v>
      </c>
      <c r="AA1029" s="82">
        <v>43759</v>
      </c>
      <c r="AB1029" s="86">
        <f>COUNTIFS(I.1!$AF$6:$AF$446,I.2!AA1029)</f>
        <v>0</v>
      </c>
      <c r="AC1029" s="86">
        <f t="shared" si="125"/>
        <v>148</v>
      </c>
      <c r="AD1029" s="86"/>
      <c r="AE1029" s="86">
        <f>COUNTIFS(I.1!$AG$6:$AG$446,I.2!AA1029)</f>
        <v>0</v>
      </c>
      <c r="AF1029" s="86">
        <f t="shared" si="126"/>
        <v>129</v>
      </c>
      <c r="AG1029" s="86"/>
      <c r="AH1029" s="86">
        <f>COUNTIFS(I.1!$AH$6:$AH$446,I.2!AA1029)</f>
        <v>0</v>
      </c>
      <c r="AI1029" s="86">
        <f t="shared" si="127"/>
        <v>28</v>
      </c>
      <c r="AJ1029" s="86"/>
      <c r="AK1029" s="86">
        <f t="shared" si="121"/>
        <v>120</v>
      </c>
      <c r="AL1029" s="113">
        <v>0</v>
      </c>
    </row>
    <row r="1030" spans="2:38" x14ac:dyDescent="0.25">
      <c r="B1030" s="82">
        <v>43760</v>
      </c>
      <c r="C1030" s="86">
        <f>COUNTIFS(I.1!$J$6:$J$446,I.2!B1030)</f>
        <v>0</v>
      </c>
      <c r="D1030" s="86">
        <f t="shared" si="122"/>
        <v>441</v>
      </c>
      <c r="F1030" s="86">
        <f>COUNTIFS(I.1!$K$6:$K$446,I.2!B1030)</f>
        <v>0</v>
      </c>
      <c r="G1030" s="86">
        <f t="shared" si="123"/>
        <v>397</v>
      </c>
      <c r="I1030" s="86">
        <f>COUNTIFS(I.1!$L$6:$L$446,I.2!B1030)</f>
        <v>0</v>
      </c>
      <c r="J1030" s="86">
        <f t="shared" si="124"/>
        <v>132</v>
      </c>
      <c r="L1030" s="86">
        <f t="shared" si="120"/>
        <v>309</v>
      </c>
      <c r="AA1030" s="82">
        <v>43760</v>
      </c>
      <c r="AB1030" s="86">
        <f>COUNTIFS(I.1!$AF$6:$AF$446,I.2!AA1030)</f>
        <v>0</v>
      </c>
      <c r="AC1030" s="86">
        <f t="shared" si="125"/>
        <v>148</v>
      </c>
      <c r="AD1030" s="86"/>
      <c r="AE1030" s="86">
        <f>COUNTIFS(I.1!$AG$6:$AG$446,I.2!AA1030)</f>
        <v>0</v>
      </c>
      <c r="AF1030" s="86">
        <f t="shared" si="126"/>
        <v>129</v>
      </c>
      <c r="AG1030" s="86"/>
      <c r="AH1030" s="86">
        <f>COUNTIFS(I.1!$AH$6:$AH$446,I.2!AA1030)</f>
        <v>0</v>
      </c>
      <c r="AI1030" s="86">
        <f t="shared" si="127"/>
        <v>28</v>
      </c>
      <c r="AJ1030" s="86"/>
      <c r="AK1030" s="86">
        <f t="shared" si="121"/>
        <v>120</v>
      </c>
      <c r="AL1030" s="113">
        <v>0</v>
      </c>
    </row>
    <row r="1031" spans="2:38" x14ac:dyDescent="0.25">
      <c r="B1031" s="82">
        <v>43761</v>
      </c>
      <c r="C1031" s="86">
        <f>COUNTIFS(I.1!$J$6:$J$446,I.2!B1031)</f>
        <v>0</v>
      </c>
      <c r="D1031" s="86">
        <f t="shared" si="122"/>
        <v>441</v>
      </c>
      <c r="F1031" s="86">
        <f>COUNTIFS(I.1!$K$6:$K$446,I.2!B1031)</f>
        <v>0</v>
      </c>
      <c r="G1031" s="86">
        <f t="shared" si="123"/>
        <v>397</v>
      </c>
      <c r="I1031" s="86">
        <f>COUNTIFS(I.1!$L$6:$L$446,I.2!B1031)</f>
        <v>0</v>
      </c>
      <c r="J1031" s="86">
        <f t="shared" si="124"/>
        <v>132</v>
      </c>
      <c r="L1031" s="86">
        <f t="shared" ref="L1031:L1094" si="128">D1031-J1031</f>
        <v>309</v>
      </c>
      <c r="AA1031" s="82">
        <v>43761</v>
      </c>
      <c r="AB1031" s="86">
        <f>COUNTIFS(I.1!$AF$6:$AF$446,I.2!AA1031)</f>
        <v>0</v>
      </c>
      <c r="AC1031" s="86">
        <f t="shared" si="125"/>
        <v>148</v>
      </c>
      <c r="AD1031" s="86"/>
      <c r="AE1031" s="86">
        <f>COUNTIFS(I.1!$AG$6:$AG$446,I.2!AA1031)</f>
        <v>0</v>
      </c>
      <c r="AF1031" s="86">
        <f t="shared" si="126"/>
        <v>129</v>
      </c>
      <c r="AG1031" s="86"/>
      <c r="AH1031" s="86">
        <f>COUNTIFS(I.1!$AH$6:$AH$446,I.2!AA1031)</f>
        <v>0</v>
      </c>
      <c r="AI1031" s="86">
        <f t="shared" si="127"/>
        <v>28</v>
      </c>
      <c r="AJ1031" s="86"/>
      <c r="AK1031" s="86">
        <f t="shared" ref="AK1031:AK1094" si="129">AC1031-AI1031</f>
        <v>120</v>
      </c>
      <c r="AL1031" s="113">
        <v>0</v>
      </c>
    </row>
    <row r="1032" spans="2:38" x14ac:dyDescent="0.25">
      <c r="B1032" s="82">
        <v>43762</v>
      </c>
      <c r="C1032" s="86">
        <f>COUNTIFS(I.1!$J$6:$J$446,I.2!B1032)</f>
        <v>0</v>
      </c>
      <c r="D1032" s="86">
        <f t="shared" ref="D1032:D1095" si="130">C1032+D1031</f>
        <v>441</v>
      </c>
      <c r="F1032" s="86">
        <f>COUNTIFS(I.1!$K$6:$K$446,I.2!B1032)</f>
        <v>0</v>
      </c>
      <c r="G1032" s="86">
        <f t="shared" ref="G1032:G1095" si="131">F1032+G1031</f>
        <v>397</v>
      </c>
      <c r="I1032" s="86">
        <f>COUNTIFS(I.1!$L$6:$L$446,I.2!B1032)</f>
        <v>0</v>
      </c>
      <c r="J1032" s="86">
        <f t="shared" ref="J1032:J1095" si="132">I1032+J1031</f>
        <v>132</v>
      </c>
      <c r="L1032" s="86">
        <f t="shared" si="128"/>
        <v>309</v>
      </c>
      <c r="AA1032" s="82">
        <v>43762</v>
      </c>
      <c r="AB1032" s="86">
        <f>COUNTIFS(I.1!$AF$6:$AF$446,I.2!AA1032)</f>
        <v>0</v>
      </c>
      <c r="AC1032" s="86">
        <f t="shared" ref="AC1032:AC1095" si="133">AB1032+AC1031</f>
        <v>148</v>
      </c>
      <c r="AD1032" s="86"/>
      <c r="AE1032" s="86">
        <f>COUNTIFS(I.1!$AG$6:$AG$446,I.2!AA1032)</f>
        <v>0</v>
      </c>
      <c r="AF1032" s="86">
        <f t="shared" ref="AF1032:AF1095" si="134">AE1032+AF1031</f>
        <v>129</v>
      </c>
      <c r="AG1032" s="86"/>
      <c r="AH1032" s="86">
        <f>COUNTIFS(I.1!$AH$6:$AH$446,I.2!AA1032)</f>
        <v>0</v>
      </c>
      <c r="AI1032" s="86">
        <f t="shared" ref="AI1032:AI1095" si="135">AH1032+AI1031</f>
        <v>28</v>
      </c>
      <c r="AJ1032" s="86"/>
      <c r="AK1032" s="86">
        <f t="shared" si="129"/>
        <v>120</v>
      </c>
      <c r="AL1032" s="113">
        <v>0</v>
      </c>
    </row>
    <row r="1033" spans="2:38" x14ac:dyDescent="0.25">
      <c r="B1033" s="82">
        <v>43763</v>
      </c>
      <c r="C1033" s="86">
        <f>COUNTIFS(I.1!$J$6:$J$446,I.2!B1033)</f>
        <v>0</v>
      </c>
      <c r="D1033" s="86">
        <f t="shared" si="130"/>
        <v>441</v>
      </c>
      <c r="F1033" s="86">
        <f>COUNTIFS(I.1!$K$6:$K$446,I.2!B1033)</f>
        <v>0</v>
      </c>
      <c r="G1033" s="86">
        <f t="shared" si="131"/>
        <v>397</v>
      </c>
      <c r="I1033" s="86">
        <f>COUNTIFS(I.1!$L$6:$L$446,I.2!B1033)</f>
        <v>0</v>
      </c>
      <c r="J1033" s="86">
        <f t="shared" si="132"/>
        <v>132</v>
      </c>
      <c r="L1033" s="86">
        <f t="shared" si="128"/>
        <v>309</v>
      </c>
      <c r="AA1033" s="82">
        <v>43763</v>
      </c>
      <c r="AB1033" s="86">
        <f>COUNTIFS(I.1!$AF$6:$AF$446,I.2!AA1033)</f>
        <v>0</v>
      </c>
      <c r="AC1033" s="86">
        <f t="shared" si="133"/>
        <v>148</v>
      </c>
      <c r="AD1033" s="86"/>
      <c r="AE1033" s="86">
        <f>COUNTIFS(I.1!$AG$6:$AG$446,I.2!AA1033)</f>
        <v>0</v>
      </c>
      <c r="AF1033" s="86">
        <f t="shared" si="134"/>
        <v>129</v>
      </c>
      <c r="AG1033" s="86"/>
      <c r="AH1033" s="86">
        <f>COUNTIFS(I.1!$AH$6:$AH$446,I.2!AA1033)</f>
        <v>0</v>
      </c>
      <c r="AI1033" s="86">
        <f t="shared" si="135"/>
        <v>28</v>
      </c>
      <c r="AJ1033" s="86"/>
      <c r="AK1033" s="86">
        <f t="shared" si="129"/>
        <v>120</v>
      </c>
      <c r="AL1033" s="113">
        <v>0</v>
      </c>
    </row>
    <row r="1034" spans="2:38" x14ac:dyDescent="0.25">
      <c r="B1034" s="82">
        <v>43764</v>
      </c>
      <c r="C1034" s="86">
        <f>COUNTIFS(I.1!$J$6:$J$446,I.2!B1034)</f>
        <v>0</v>
      </c>
      <c r="D1034" s="86">
        <f t="shared" si="130"/>
        <v>441</v>
      </c>
      <c r="F1034" s="86">
        <f>COUNTIFS(I.1!$K$6:$K$446,I.2!B1034)</f>
        <v>0</v>
      </c>
      <c r="G1034" s="86">
        <f t="shared" si="131"/>
        <v>397</v>
      </c>
      <c r="I1034" s="86">
        <f>COUNTIFS(I.1!$L$6:$L$446,I.2!B1034)</f>
        <v>0</v>
      </c>
      <c r="J1034" s="86">
        <f t="shared" si="132"/>
        <v>132</v>
      </c>
      <c r="L1034" s="86">
        <f t="shared" si="128"/>
        <v>309</v>
      </c>
      <c r="AA1034" s="82">
        <v>43764</v>
      </c>
      <c r="AB1034" s="86">
        <f>COUNTIFS(I.1!$AF$6:$AF$446,I.2!AA1034)</f>
        <v>0</v>
      </c>
      <c r="AC1034" s="86">
        <f t="shared" si="133"/>
        <v>148</v>
      </c>
      <c r="AD1034" s="86"/>
      <c r="AE1034" s="86">
        <f>COUNTIFS(I.1!$AG$6:$AG$446,I.2!AA1034)</f>
        <v>0</v>
      </c>
      <c r="AF1034" s="86">
        <f t="shared" si="134"/>
        <v>129</v>
      </c>
      <c r="AG1034" s="86"/>
      <c r="AH1034" s="86">
        <f>COUNTIFS(I.1!$AH$6:$AH$446,I.2!AA1034)</f>
        <v>0</v>
      </c>
      <c r="AI1034" s="86">
        <f t="shared" si="135"/>
        <v>28</v>
      </c>
      <c r="AJ1034" s="86"/>
      <c r="AK1034" s="86">
        <f t="shared" si="129"/>
        <v>120</v>
      </c>
      <c r="AL1034" s="113">
        <v>0</v>
      </c>
    </row>
    <row r="1035" spans="2:38" x14ac:dyDescent="0.25">
      <c r="B1035" s="82">
        <v>43765</v>
      </c>
      <c r="C1035" s="86">
        <f>COUNTIFS(I.1!$J$6:$J$446,I.2!B1035)</f>
        <v>0</v>
      </c>
      <c r="D1035" s="86">
        <f t="shared" si="130"/>
        <v>441</v>
      </c>
      <c r="F1035" s="86">
        <f>COUNTIFS(I.1!$K$6:$K$446,I.2!B1035)</f>
        <v>0</v>
      </c>
      <c r="G1035" s="86">
        <f t="shared" si="131"/>
        <v>397</v>
      </c>
      <c r="I1035" s="86">
        <f>COUNTIFS(I.1!$L$6:$L$446,I.2!B1035)</f>
        <v>0</v>
      </c>
      <c r="J1035" s="86">
        <f t="shared" si="132"/>
        <v>132</v>
      </c>
      <c r="L1035" s="86">
        <f t="shared" si="128"/>
        <v>309</v>
      </c>
      <c r="AA1035" s="82">
        <v>43765</v>
      </c>
      <c r="AB1035" s="86">
        <f>COUNTIFS(I.1!$AF$6:$AF$446,I.2!AA1035)</f>
        <v>0</v>
      </c>
      <c r="AC1035" s="86">
        <f t="shared" si="133"/>
        <v>148</v>
      </c>
      <c r="AD1035" s="86"/>
      <c r="AE1035" s="86">
        <f>COUNTIFS(I.1!$AG$6:$AG$446,I.2!AA1035)</f>
        <v>0</v>
      </c>
      <c r="AF1035" s="86">
        <f t="shared" si="134"/>
        <v>129</v>
      </c>
      <c r="AG1035" s="86"/>
      <c r="AH1035" s="86">
        <f>COUNTIFS(I.1!$AH$6:$AH$446,I.2!AA1035)</f>
        <v>0</v>
      </c>
      <c r="AI1035" s="86">
        <f t="shared" si="135"/>
        <v>28</v>
      </c>
      <c r="AJ1035" s="86"/>
      <c r="AK1035" s="86">
        <f t="shared" si="129"/>
        <v>120</v>
      </c>
      <c r="AL1035" s="113">
        <v>0</v>
      </c>
    </row>
    <row r="1036" spans="2:38" x14ac:dyDescent="0.25">
      <c r="B1036" s="82">
        <v>43766</v>
      </c>
      <c r="C1036" s="86">
        <f>COUNTIFS(I.1!$J$6:$J$446,I.2!B1036)</f>
        <v>0</v>
      </c>
      <c r="D1036" s="86">
        <f t="shared" si="130"/>
        <v>441</v>
      </c>
      <c r="F1036" s="86">
        <f>COUNTIFS(I.1!$K$6:$K$446,I.2!B1036)</f>
        <v>1</v>
      </c>
      <c r="G1036" s="86">
        <f t="shared" si="131"/>
        <v>398</v>
      </c>
      <c r="I1036" s="86">
        <f>COUNTIFS(I.1!$L$6:$L$446,I.2!B1036)</f>
        <v>0</v>
      </c>
      <c r="J1036" s="86">
        <f t="shared" si="132"/>
        <v>132</v>
      </c>
      <c r="L1036" s="86">
        <f t="shared" si="128"/>
        <v>309</v>
      </c>
      <c r="AA1036" s="82">
        <v>43766</v>
      </c>
      <c r="AB1036" s="86">
        <f>COUNTIFS(I.1!$AF$6:$AF$446,I.2!AA1036)</f>
        <v>0</v>
      </c>
      <c r="AC1036" s="86">
        <f t="shared" si="133"/>
        <v>148</v>
      </c>
      <c r="AD1036" s="86"/>
      <c r="AE1036" s="86">
        <f>COUNTIFS(I.1!$AG$6:$AG$446,I.2!AA1036)</f>
        <v>1</v>
      </c>
      <c r="AF1036" s="86">
        <f t="shared" si="134"/>
        <v>130</v>
      </c>
      <c r="AG1036" s="86"/>
      <c r="AH1036" s="86">
        <f>COUNTIFS(I.1!$AH$6:$AH$446,I.2!AA1036)</f>
        <v>0</v>
      </c>
      <c r="AI1036" s="86">
        <f t="shared" si="135"/>
        <v>28</v>
      </c>
      <c r="AJ1036" s="86"/>
      <c r="AK1036" s="86">
        <f t="shared" si="129"/>
        <v>120</v>
      </c>
      <c r="AL1036" s="113">
        <v>0</v>
      </c>
    </row>
    <row r="1037" spans="2:38" x14ac:dyDescent="0.25">
      <c r="B1037" s="82">
        <v>43767</v>
      </c>
      <c r="C1037" s="86">
        <f>COUNTIFS(I.1!$J$6:$J$446,I.2!B1037)</f>
        <v>0</v>
      </c>
      <c r="D1037" s="86">
        <f t="shared" si="130"/>
        <v>441</v>
      </c>
      <c r="F1037" s="86">
        <f>COUNTIFS(I.1!$K$6:$K$446,I.2!B1037)</f>
        <v>0</v>
      </c>
      <c r="G1037" s="86">
        <f t="shared" si="131"/>
        <v>398</v>
      </c>
      <c r="I1037" s="86">
        <f>COUNTIFS(I.1!$L$6:$L$446,I.2!B1037)</f>
        <v>0</v>
      </c>
      <c r="J1037" s="86">
        <f t="shared" si="132"/>
        <v>132</v>
      </c>
      <c r="L1037" s="86">
        <f t="shared" si="128"/>
        <v>309</v>
      </c>
      <c r="AA1037" s="82">
        <v>43767</v>
      </c>
      <c r="AB1037" s="86">
        <f>COUNTIFS(I.1!$AF$6:$AF$446,I.2!AA1037)</f>
        <v>0</v>
      </c>
      <c r="AC1037" s="86">
        <f t="shared" si="133"/>
        <v>148</v>
      </c>
      <c r="AD1037" s="86"/>
      <c r="AE1037" s="86">
        <f>COUNTIFS(I.1!$AG$6:$AG$446,I.2!AA1037)</f>
        <v>0</v>
      </c>
      <c r="AF1037" s="86">
        <f t="shared" si="134"/>
        <v>130</v>
      </c>
      <c r="AG1037" s="86"/>
      <c r="AH1037" s="86">
        <f>COUNTIFS(I.1!$AH$6:$AH$446,I.2!AA1037)</f>
        <v>0</v>
      </c>
      <c r="AI1037" s="86">
        <f t="shared" si="135"/>
        <v>28</v>
      </c>
      <c r="AJ1037" s="86"/>
      <c r="AK1037" s="86">
        <f t="shared" si="129"/>
        <v>120</v>
      </c>
      <c r="AL1037" s="113">
        <v>0</v>
      </c>
    </row>
    <row r="1038" spans="2:38" x14ac:dyDescent="0.25">
      <c r="B1038" s="82">
        <v>43768</v>
      </c>
      <c r="C1038" s="86">
        <f>COUNTIFS(I.1!$J$6:$J$446,I.2!B1038)</f>
        <v>0</v>
      </c>
      <c r="D1038" s="86">
        <f t="shared" si="130"/>
        <v>441</v>
      </c>
      <c r="F1038" s="86">
        <f>COUNTIFS(I.1!$K$6:$K$446,I.2!B1038)</f>
        <v>0</v>
      </c>
      <c r="G1038" s="86">
        <f t="shared" si="131"/>
        <v>398</v>
      </c>
      <c r="I1038" s="86">
        <f>COUNTIFS(I.1!$L$6:$L$446,I.2!B1038)</f>
        <v>0</v>
      </c>
      <c r="J1038" s="86">
        <f t="shared" si="132"/>
        <v>132</v>
      </c>
      <c r="L1038" s="86">
        <f t="shared" si="128"/>
        <v>309</v>
      </c>
      <c r="AA1038" s="82">
        <v>43768</v>
      </c>
      <c r="AB1038" s="86">
        <f>COUNTIFS(I.1!$AF$6:$AF$446,I.2!AA1038)</f>
        <v>0</v>
      </c>
      <c r="AC1038" s="86">
        <f t="shared" si="133"/>
        <v>148</v>
      </c>
      <c r="AD1038" s="86"/>
      <c r="AE1038" s="86">
        <f>COUNTIFS(I.1!$AG$6:$AG$446,I.2!AA1038)</f>
        <v>0</v>
      </c>
      <c r="AF1038" s="86">
        <f t="shared" si="134"/>
        <v>130</v>
      </c>
      <c r="AG1038" s="86"/>
      <c r="AH1038" s="86">
        <f>COUNTIFS(I.1!$AH$6:$AH$446,I.2!AA1038)</f>
        <v>0</v>
      </c>
      <c r="AI1038" s="86">
        <f t="shared" si="135"/>
        <v>28</v>
      </c>
      <c r="AJ1038" s="86"/>
      <c r="AK1038" s="86">
        <f t="shared" si="129"/>
        <v>120</v>
      </c>
      <c r="AL1038" s="113">
        <v>0</v>
      </c>
    </row>
    <row r="1039" spans="2:38" x14ac:dyDescent="0.25">
      <c r="B1039" s="82">
        <v>43769</v>
      </c>
      <c r="C1039" s="86">
        <f>COUNTIFS(I.1!$J$6:$J$446,I.2!B1039)</f>
        <v>0</v>
      </c>
      <c r="D1039" s="86">
        <f t="shared" si="130"/>
        <v>441</v>
      </c>
      <c r="F1039" s="86">
        <f>COUNTIFS(I.1!$K$6:$K$446,I.2!B1039)</f>
        <v>0</v>
      </c>
      <c r="G1039" s="86">
        <f t="shared" si="131"/>
        <v>398</v>
      </c>
      <c r="I1039" s="86">
        <f>COUNTIFS(I.1!$L$6:$L$446,I.2!B1039)</f>
        <v>0</v>
      </c>
      <c r="J1039" s="86">
        <f t="shared" si="132"/>
        <v>132</v>
      </c>
      <c r="L1039" s="86">
        <f t="shared" si="128"/>
        <v>309</v>
      </c>
      <c r="AA1039" s="82">
        <v>43769</v>
      </c>
      <c r="AB1039" s="86">
        <f>COUNTIFS(I.1!$AF$6:$AF$446,I.2!AA1039)</f>
        <v>0</v>
      </c>
      <c r="AC1039" s="86">
        <f t="shared" si="133"/>
        <v>148</v>
      </c>
      <c r="AD1039" s="86"/>
      <c r="AE1039" s="86">
        <f>COUNTIFS(I.1!$AG$6:$AG$446,I.2!AA1039)</f>
        <v>0</v>
      </c>
      <c r="AF1039" s="86">
        <f t="shared" si="134"/>
        <v>130</v>
      </c>
      <c r="AG1039" s="86"/>
      <c r="AH1039" s="86">
        <f>COUNTIFS(I.1!$AH$6:$AH$446,I.2!AA1039)</f>
        <v>0</v>
      </c>
      <c r="AI1039" s="86">
        <f t="shared" si="135"/>
        <v>28</v>
      </c>
      <c r="AJ1039" s="86"/>
      <c r="AK1039" s="86">
        <f t="shared" si="129"/>
        <v>120</v>
      </c>
      <c r="AL1039" s="113">
        <v>0</v>
      </c>
    </row>
    <row r="1040" spans="2:38" x14ac:dyDescent="0.25">
      <c r="B1040" s="82">
        <v>43770</v>
      </c>
      <c r="C1040" s="86">
        <f>COUNTIFS(I.1!$J$6:$J$446,I.2!B1040)</f>
        <v>0</v>
      </c>
      <c r="D1040" s="86">
        <f t="shared" si="130"/>
        <v>441</v>
      </c>
      <c r="F1040" s="86">
        <f>COUNTIFS(I.1!$K$6:$K$446,I.2!B1040)</f>
        <v>0</v>
      </c>
      <c r="G1040" s="86">
        <f t="shared" si="131"/>
        <v>398</v>
      </c>
      <c r="I1040" s="86">
        <f>COUNTIFS(I.1!$L$6:$L$446,I.2!B1040)</f>
        <v>0</v>
      </c>
      <c r="J1040" s="86">
        <f t="shared" si="132"/>
        <v>132</v>
      </c>
      <c r="L1040" s="86">
        <f t="shared" si="128"/>
        <v>309</v>
      </c>
      <c r="AA1040" s="82">
        <v>43770</v>
      </c>
      <c r="AB1040" s="86">
        <f>COUNTIFS(I.1!$AF$6:$AF$446,I.2!AA1040)</f>
        <v>0</v>
      </c>
      <c r="AC1040" s="86">
        <f t="shared" si="133"/>
        <v>148</v>
      </c>
      <c r="AD1040" s="86"/>
      <c r="AE1040" s="86">
        <f>COUNTIFS(I.1!$AG$6:$AG$446,I.2!AA1040)</f>
        <v>0</v>
      </c>
      <c r="AF1040" s="86">
        <f t="shared" si="134"/>
        <v>130</v>
      </c>
      <c r="AG1040" s="86"/>
      <c r="AH1040" s="86">
        <f>COUNTIFS(I.1!$AH$6:$AH$446,I.2!AA1040)</f>
        <v>0</v>
      </c>
      <c r="AI1040" s="86">
        <f t="shared" si="135"/>
        <v>28</v>
      </c>
      <c r="AJ1040" s="86"/>
      <c r="AK1040" s="86">
        <f t="shared" si="129"/>
        <v>120</v>
      </c>
      <c r="AL1040" s="113">
        <v>0</v>
      </c>
    </row>
    <row r="1041" spans="2:38" x14ac:dyDescent="0.25">
      <c r="B1041" s="82">
        <v>43771</v>
      </c>
      <c r="C1041" s="86">
        <f>COUNTIFS(I.1!$J$6:$J$446,I.2!B1041)</f>
        <v>0</v>
      </c>
      <c r="D1041" s="86">
        <f t="shared" si="130"/>
        <v>441</v>
      </c>
      <c r="F1041" s="86">
        <f>COUNTIFS(I.1!$K$6:$K$446,I.2!B1041)</f>
        <v>0</v>
      </c>
      <c r="G1041" s="86">
        <f t="shared" si="131"/>
        <v>398</v>
      </c>
      <c r="I1041" s="86">
        <f>COUNTIFS(I.1!$L$6:$L$446,I.2!B1041)</f>
        <v>0</v>
      </c>
      <c r="J1041" s="86">
        <f t="shared" si="132"/>
        <v>132</v>
      </c>
      <c r="L1041" s="86">
        <f t="shared" si="128"/>
        <v>309</v>
      </c>
      <c r="AA1041" s="82">
        <v>43771</v>
      </c>
      <c r="AB1041" s="86">
        <f>COUNTIFS(I.1!$AF$6:$AF$446,I.2!AA1041)</f>
        <v>0</v>
      </c>
      <c r="AC1041" s="86">
        <f t="shared" si="133"/>
        <v>148</v>
      </c>
      <c r="AD1041" s="86"/>
      <c r="AE1041" s="86">
        <f>COUNTIFS(I.1!$AG$6:$AG$446,I.2!AA1041)</f>
        <v>0</v>
      </c>
      <c r="AF1041" s="86">
        <f t="shared" si="134"/>
        <v>130</v>
      </c>
      <c r="AG1041" s="86"/>
      <c r="AH1041" s="86">
        <f>COUNTIFS(I.1!$AH$6:$AH$446,I.2!AA1041)</f>
        <v>0</v>
      </c>
      <c r="AI1041" s="86">
        <f t="shared" si="135"/>
        <v>28</v>
      </c>
      <c r="AJ1041" s="86"/>
      <c r="AK1041" s="86">
        <f t="shared" si="129"/>
        <v>120</v>
      </c>
      <c r="AL1041" s="113">
        <v>0</v>
      </c>
    </row>
    <row r="1042" spans="2:38" x14ac:dyDescent="0.25">
      <c r="B1042" s="82">
        <v>43772</v>
      </c>
      <c r="C1042" s="86">
        <f>COUNTIFS(I.1!$J$6:$J$446,I.2!B1042)</f>
        <v>0</v>
      </c>
      <c r="D1042" s="86">
        <f t="shared" si="130"/>
        <v>441</v>
      </c>
      <c r="F1042" s="86">
        <f>COUNTIFS(I.1!$K$6:$K$446,I.2!B1042)</f>
        <v>0</v>
      </c>
      <c r="G1042" s="86">
        <f t="shared" si="131"/>
        <v>398</v>
      </c>
      <c r="I1042" s="86">
        <f>COUNTIFS(I.1!$L$6:$L$446,I.2!B1042)</f>
        <v>0</v>
      </c>
      <c r="J1042" s="86">
        <f t="shared" si="132"/>
        <v>132</v>
      </c>
      <c r="L1042" s="86">
        <f t="shared" si="128"/>
        <v>309</v>
      </c>
      <c r="AA1042" s="82">
        <v>43772</v>
      </c>
      <c r="AB1042" s="86">
        <f>COUNTIFS(I.1!$AF$6:$AF$446,I.2!AA1042)</f>
        <v>0</v>
      </c>
      <c r="AC1042" s="86">
        <f t="shared" si="133"/>
        <v>148</v>
      </c>
      <c r="AD1042" s="86"/>
      <c r="AE1042" s="86">
        <f>COUNTIFS(I.1!$AG$6:$AG$446,I.2!AA1042)</f>
        <v>0</v>
      </c>
      <c r="AF1042" s="86">
        <f t="shared" si="134"/>
        <v>130</v>
      </c>
      <c r="AG1042" s="86"/>
      <c r="AH1042" s="86">
        <f>COUNTIFS(I.1!$AH$6:$AH$446,I.2!AA1042)</f>
        <v>0</v>
      </c>
      <c r="AI1042" s="86">
        <f t="shared" si="135"/>
        <v>28</v>
      </c>
      <c r="AJ1042" s="86"/>
      <c r="AK1042" s="86">
        <f t="shared" si="129"/>
        <v>120</v>
      </c>
      <c r="AL1042" s="113">
        <v>0</v>
      </c>
    </row>
    <row r="1043" spans="2:38" x14ac:dyDescent="0.25">
      <c r="B1043" s="82">
        <v>43773</v>
      </c>
      <c r="C1043" s="86">
        <f>COUNTIFS(I.1!$J$6:$J$446,I.2!B1043)</f>
        <v>0</v>
      </c>
      <c r="D1043" s="86">
        <f t="shared" si="130"/>
        <v>441</v>
      </c>
      <c r="F1043" s="86">
        <f>COUNTIFS(I.1!$K$6:$K$446,I.2!B1043)</f>
        <v>0</v>
      </c>
      <c r="G1043" s="86">
        <f t="shared" si="131"/>
        <v>398</v>
      </c>
      <c r="I1043" s="86">
        <f>COUNTIFS(I.1!$L$6:$L$446,I.2!B1043)</f>
        <v>1</v>
      </c>
      <c r="J1043" s="86">
        <f t="shared" si="132"/>
        <v>133</v>
      </c>
      <c r="L1043" s="86">
        <f t="shared" si="128"/>
        <v>308</v>
      </c>
      <c r="AA1043" s="82">
        <v>43773</v>
      </c>
      <c r="AB1043" s="86">
        <f>COUNTIFS(I.1!$AF$6:$AF$446,I.2!AA1043)</f>
        <v>0</v>
      </c>
      <c r="AC1043" s="86">
        <f t="shared" si="133"/>
        <v>148</v>
      </c>
      <c r="AD1043" s="86"/>
      <c r="AE1043" s="86">
        <f>COUNTIFS(I.1!$AG$6:$AG$446,I.2!AA1043)</f>
        <v>0</v>
      </c>
      <c r="AF1043" s="86">
        <f t="shared" si="134"/>
        <v>130</v>
      </c>
      <c r="AG1043" s="86"/>
      <c r="AH1043" s="86">
        <f>COUNTIFS(I.1!$AH$6:$AH$446,I.2!AA1043)</f>
        <v>0</v>
      </c>
      <c r="AI1043" s="86">
        <f t="shared" si="135"/>
        <v>28</v>
      </c>
      <c r="AJ1043" s="86"/>
      <c r="AK1043" s="86">
        <f t="shared" si="129"/>
        <v>120</v>
      </c>
      <c r="AL1043" s="113">
        <v>0</v>
      </c>
    </row>
    <row r="1044" spans="2:38" x14ac:dyDescent="0.25">
      <c r="B1044" s="82">
        <v>43774</v>
      </c>
      <c r="C1044" s="86">
        <f>COUNTIFS(I.1!$J$6:$J$446,I.2!B1044)</f>
        <v>0</v>
      </c>
      <c r="D1044" s="86">
        <f t="shared" si="130"/>
        <v>441</v>
      </c>
      <c r="F1044" s="86">
        <f>COUNTIFS(I.1!$K$6:$K$446,I.2!B1044)</f>
        <v>0</v>
      </c>
      <c r="G1044" s="86">
        <f t="shared" si="131"/>
        <v>398</v>
      </c>
      <c r="I1044" s="86">
        <f>COUNTIFS(I.1!$L$6:$L$446,I.2!B1044)</f>
        <v>0</v>
      </c>
      <c r="J1044" s="86">
        <f t="shared" si="132"/>
        <v>133</v>
      </c>
      <c r="L1044" s="86">
        <f t="shared" si="128"/>
        <v>308</v>
      </c>
      <c r="AA1044" s="82">
        <v>43774</v>
      </c>
      <c r="AB1044" s="86">
        <f>COUNTIFS(I.1!$AF$6:$AF$446,I.2!AA1044)</f>
        <v>0</v>
      </c>
      <c r="AC1044" s="86">
        <f t="shared" si="133"/>
        <v>148</v>
      </c>
      <c r="AD1044" s="86"/>
      <c r="AE1044" s="86">
        <f>COUNTIFS(I.1!$AG$6:$AG$446,I.2!AA1044)</f>
        <v>0</v>
      </c>
      <c r="AF1044" s="86">
        <f t="shared" si="134"/>
        <v>130</v>
      </c>
      <c r="AG1044" s="86"/>
      <c r="AH1044" s="86">
        <f>COUNTIFS(I.1!$AH$6:$AH$446,I.2!AA1044)</f>
        <v>0</v>
      </c>
      <c r="AI1044" s="86">
        <f t="shared" si="135"/>
        <v>28</v>
      </c>
      <c r="AJ1044" s="86"/>
      <c r="AK1044" s="86">
        <f t="shared" si="129"/>
        <v>120</v>
      </c>
      <c r="AL1044" s="113">
        <v>0</v>
      </c>
    </row>
    <row r="1045" spans="2:38" x14ac:dyDescent="0.25">
      <c r="B1045" s="82">
        <v>43775</v>
      </c>
      <c r="C1045" s="86">
        <f>COUNTIFS(I.1!$J$6:$J$446,I.2!B1045)</f>
        <v>0</v>
      </c>
      <c r="D1045" s="86">
        <f t="shared" si="130"/>
        <v>441</v>
      </c>
      <c r="F1045" s="86">
        <f>COUNTIFS(I.1!$K$6:$K$446,I.2!B1045)</f>
        <v>0</v>
      </c>
      <c r="G1045" s="86">
        <f t="shared" si="131"/>
        <v>398</v>
      </c>
      <c r="I1045" s="86">
        <f>COUNTIFS(I.1!$L$6:$L$446,I.2!B1045)</f>
        <v>0</v>
      </c>
      <c r="J1045" s="86">
        <f t="shared" si="132"/>
        <v>133</v>
      </c>
      <c r="L1045" s="86">
        <f t="shared" si="128"/>
        <v>308</v>
      </c>
      <c r="AA1045" s="82">
        <v>43775</v>
      </c>
      <c r="AB1045" s="86">
        <f>COUNTIFS(I.1!$AF$6:$AF$446,I.2!AA1045)</f>
        <v>0</v>
      </c>
      <c r="AC1045" s="86">
        <f t="shared" si="133"/>
        <v>148</v>
      </c>
      <c r="AD1045" s="86"/>
      <c r="AE1045" s="86">
        <f>COUNTIFS(I.1!$AG$6:$AG$446,I.2!AA1045)</f>
        <v>0</v>
      </c>
      <c r="AF1045" s="86">
        <f t="shared" si="134"/>
        <v>130</v>
      </c>
      <c r="AG1045" s="86"/>
      <c r="AH1045" s="86">
        <f>COUNTIFS(I.1!$AH$6:$AH$446,I.2!AA1045)</f>
        <v>0</v>
      </c>
      <c r="AI1045" s="86">
        <f t="shared" si="135"/>
        <v>28</v>
      </c>
      <c r="AJ1045" s="86"/>
      <c r="AK1045" s="86">
        <f t="shared" si="129"/>
        <v>120</v>
      </c>
      <c r="AL1045" s="113">
        <v>0</v>
      </c>
    </row>
    <row r="1046" spans="2:38" x14ac:dyDescent="0.25">
      <c r="B1046" s="82">
        <v>43776</v>
      </c>
      <c r="C1046" s="86">
        <f>COUNTIFS(I.1!$J$6:$J$446,I.2!B1046)</f>
        <v>0</v>
      </c>
      <c r="D1046" s="86">
        <f t="shared" si="130"/>
        <v>441</v>
      </c>
      <c r="F1046" s="86">
        <f>COUNTIFS(I.1!$K$6:$K$446,I.2!B1046)</f>
        <v>0</v>
      </c>
      <c r="G1046" s="86">
        <f t="shared" si="131"/>
        <v>398</v>
      </c>
      <c r="I1046" s="86">
        <f>COUNTIFS(I.1!$L$6:$L$446,I.2!B1046)</f>
        <v>0</v>
      </c>
      <c r="J1046" s="86">
        <f t="shared" si="132"/>
        <v>133</v>
      </c>
      <c r="L1046" s="86">
        <f t="shared" si="128"/>
        <v>308</v>
      </c>
      <c r="AA1046" s="82">
        <v>43776</v>
      </c>
      <c r="AB1046" s="86">
        <f>COUNTIFS(I.1!$AF$6:$AF$446,I.2!AA1046)</f>
        <v>0</v>
      </c>
      <c r="AC1046" s="86">
        <f t="shared" si="133"/>
        <v>148</v>
      </c>
      <c r="AD1046" s="86"/>
      <c r="AE1046" s="86">
        <f>COUNTIFS(I.1!$AG$6:$AG$446,I.2!AA1046)</f>
        <v>0</v>
      </c>
      <c r="AF1046" s="86">
        <f t="shared" si="134"/>
        <v>130</v>
      </c>
      <c r="AG1046" s="86"/>
      <c r="AH1046" s="86">
        <f>COUNTIFS(I.1!$AH$6:$AH$446,I.2!AA1046)</f>
        <v>0</v>
      </c>
      <c r="AI1046" s="86">
        <f t="shared" si="135"/>
        <v>28</v>
      </c>
      <c r="AJ1046" s="86"/>
      <c r="AK1046" s="86">
        <f t="shared" si="129"/>
        <v>120</v>
      </c>
      <c r="AL1046" s="113">
        <v>0</v>
      </c>
    </row>
    <row r="1047" spans="2:38" x14ac:dyDescent="0.25">
      <c r="B1047" s="82">
        <v>43777</v>
      </c>
      <c r="C1047" s="86">
        <f>COUNTIFS(I.1!$J$6:$J$446,I.2!B1047)</f>
        <v>0</v>
      </c>
      <c r="D1047" s="86">
        <f t="shared" si="130"/>
        <v>441</v>
      </c>
      <c r="F1047" s="86">
        <f>COUNTIFS(I.1!$K$6:$K$446,I.2!B1047)</f>
        <v>0</v>
      </c>
      <c r="G1047" s="86">
        <f t="shared" si="131"/>
        <v>398</v>
      </c>
      <c r="I1047" s="86">
        <f>COUNTIFS(I.1!$L$6:$L$446,I.2!B1047)</f>
        <v>1</v>
      </c>
      <c r="J1047" s="86">
        <f t="shared" si="132"/>
        <v>134</v>
      </c>
      <c r="L1047" s="86">
        <f t="shared" si="128"/>
        <v>307</v>
      </c>
      <c r="AA1047" s="82">
        <v>43777</v>
      </c>
      <c r="AB1047" s="86">
        <f>COUNTIFS(I.1!$AF$6:$AF$446,I.2!AA1047)</f>
        <v>0</v>
      </c>
      <c r="AC1047" s="86">
        <f t="shared" si="133"/>
        <v>148</v>
      </c>
      <c r="AD1047" s="86"/>
      <c r="AE1047" s="86">
        <f>COUNTIFS(I.1!$AG$6:$AG$446,I.2!AA1047)</f>
        <v>0</v>
      </c>
      <c r="AF1047" s="86">
        <f t="shared" si="134"/>
        <v>130</v>
      </c>
      <c r="AG1047" s="86"/>
      <c r="AH1047" s="86">
        <f>COUNTIFS(I.1!$AH$6:$AH$446,I.2!AA1047)</f>
        <v>0</v>
      </c>
      <c r="AI1047" s="86">
        <f t="shared" si="135"/>
        <v>28</v>
      </c>
      <c r="AJ1047" s="86"/>
      <c r="AK1047" s="86">
        <f t="shared" si="129"/>
        <v>120</v>
      </c>
      <c r="AL1047" s="113">
        <v>0</v>
      </c>
    </row>
    <row r="1048" spans="2:38" x14ac:dyDescent="0.25">
      <c r="B1048" s="82">
        <v>43778</v>
      </c>
      <c r="C1048" s="86">
        <f>COUNTIFS(I.1!$J$6:$J$446,I.2!B1048)</f>
        <v>0</v>
      </c>
      <c r="D1048" s="86">
        <f t="shared" si="130"/>
        <v>441</v>
      </c>
      <c r="F1048" s="86">
        <f>COUNTIFS(I.1!$K$6:$K$446,I.2!B1048)</f>
        <v>0</v>
      </c>
      <c r="G1048" s="86">
        <f t="shared" si="131"/>
        <v>398</v>
      </c>
      <c r="I1048" s="86">
        <f>COUNTIFS(I.1!$L$6:$L$446,I.2!B1048)</f>
        <v>0</v>
      </c>
      <c r="J1048" s="86">
        <f t="shared" si="132"/>
        <v>134</v>
      </c>
      <c r="L1048" s="86">
        <f t="shared" si="128"/>
        <v>307</v>
      </c>
      <c r="AA1048" s="82">
        <v>43778</v>
      </c>
      <c r="AB1048" s="86">
        <f>COUNTIFS(I.1!$AF$6:$AF$446,I.2!AA1048)</f>
        <v>0</v>
      </c>
      <c r="AC1048" s="86">
        <f t="shared" si="133"/>
        <v>148</v>
      </c>
      <c r="AD1048" s="86"/>
      <c r="AE1048" s="86">
        <f>COUNTIFS(I.1!$AG$6:$AG$446,I.2!AA1048)</f>
        <v>0</v>
      </c>
      <c r="AF1048" s="86">
        <f t="shared" si="134"/>
        <v>130</v>
      </c>
      <c r="AG1048" s="86"/>
      <c r="AH1048" s="86">
        <f>COUNTIFS(I.1!$AH$6:$AH$446,I.2!AA1048)</f>
        <v>0</v>
      </c>
      <c r="AI1048" s="86">
        <f t="shared" si="135"/>
        <v>28</v>
      </c>
      <c r="AJ1048" s="86"/>
      <c r="AK1048" s="86">
        <f t="shared" si="129"/>
        <v>120</v>
      </c>
      <c r="AL1048" s="113">
        <v>0</v>
      </c>
    </row>
    <row r="1049" spans="2:38" x14ac:dyDescent="0.25">
      <c r="B1049" s="82">
        <v>43779</v>
      </c>
      <c r="C1049" s="86">
        <f>COUNTIFS(I.1!$J$6:$J$446,I.2!B1049)</f>
        <v>0</v>
      </c>
      <c r="D1049" s="86">
        <f t="shared" si="130"/>
        <v>441</v>
      </c>
      <c r="F1049" s="86">
        <f>COUNTIFS(I.1!$K$6:$K$446,I.2!B1049)</f>
        <v>0</v>
      </c>
      <c r="G1049" s="86">
        <f t="shared" si="131"/>
        <v>398</v>
      </c>
      <c r="I1049" s="86">
        <f>COUNTIFS(I.1!$L$6:$L$446,I.2!B1049)</f>
        <v>0</v>
      </c>
      <c r="J1049" s="86">
        <f t="shared" si="132"/>
        <v>134</v>
      </c>
      <c r="L1049" s="86">
        <f t="shared" si="128"/>
        <v>307</v>
      </c>
      <c r="AA1049" s="82">
        <v>43779</v>
      </c>
      <c r="AB1049" s="86">
        <f>COUNTIFS(I.1!$AF$6:$AF$446,I.2!AA1049)</f>
        <v>0</v>
      </c>
      <c r="AC1049" s="86">
        <f t="shared" si="133"/>
        <v>148</v>
      </c>
      <c r="AD1049" s="86"/>
      <c r="AE1049" s="86">
        <f>COUNTIFS(I.1!$AG$6:$AG$446,I.2!AA1049)</f>
        <v>0</v>
      </c>
      <c r="AF1049" s="86">
        <f t="shared" si="134"/>
        <v>130</v>
      </c>
      <c r="AG1049" s="86"/>
      <c r="AH1049" s="86">
        <f>COUNTIFS(I.1!$AH$6:$AH$446,I.2!AA1049)</f>
        <v>0</v>
      </c>
      <c r="AI1049" s="86">
        <f t="shared" si="135"/>
        <v>28</v>
      </c>
      <c r="AJ1049" s="86"/>
      <c r="AK1049" s="86">
        <f t="shared" si="129"/>
        <v>120</v>
      </c>
      <c r="AL1049" s="113">
        <v>0</v>
      </c>
    </row>
    <row r="1050" spans="2:38" x14ac:dyDescent="0.25">
      <c r="B1050" s="82">
        <v>43780</v>
      </c>
      <c r="C1050" s="86">
        <f>COUNTIFS(I.1!$J$6:$J$446,I.2!B1050)</f>
        <v>0</v>
      </c>
      <c r="D1050" s="86">
        <f t="shared" si="130"/>
        <v>441</v>
      </c>
      <c r="F1050" s="86">
        <f>COUNTIFS(I.1!$K$6:$K$446,I.2!B1050)</f>
        <v>1</v>
      </c>
      <c r="G1050" s="86">
        <f t="shared" si="131"/>
        <v>399</v>
      </c>
      <c r="I1050" s="86">
        <f>COUNTIFS(I.1!$L$6:$L$446,I.2!B1050)</f>
        <v>1</v>
      </c>
      <c r="J1050" s="86">
        <f t="shared" si="132"/>
        <v>135</v>
      </c>
      <c r="L1050" s="86">
        <f t="shared" si="128"/>
        <v>306</v>
      </c>
      <c r="AA1050" s="82">
        <v>43780</v>
      </c>
      <c r="AB1050" s="86">
        <f>COUNTIFS(I.1!$AF$6:$AF$446,I.2!AA1050)</f>
        <v>0</v>
      </c>
      <c r="AC1050" s="86">
        <f t="shared" si="133"/>
        <v>148</v>
      </c>
      <c r="AD1050" s="86"/>
      <c r="AE1050" s="86">
        <f>COUNTIFS(I.1!$AG$6:$AG$446,I.2!AA1050)</f>
        <v>1</v>
      </c>
      <c r="AF1050" s="86">
        <f t="shared" si="134"/>
        <v>131</v>
      </c>
      <c r="AG1050" s="86"/>
      <c r="AH1050" s="86">
        <f>COUNTIFS(I.1!$AH$6:$AH$446,I.2!AA1050)</f>
        <v>0</v>
      </c>
      <c r="AI1050" s="86">
        <f t="shared" si="135"/>
        <v>28</v>
      </c>
      <c r="AJ1050" s="86"/>
      <c r="AK1050" s="86">
        <f t="shared" si="129"/>
        <v>120</v>
      </c>
      <c r="AL1050" s="113">
        <v>0</v>
      </c>
    </row>
    <row r="1051" spans="2:38" x14ac:dyDescent="0.25">
      <c r="B1051" s="82">
        <v>43781</v>
      </c>
      <c r="C1051" s="86">
        <f>COUNTIFS(I.1!$J$6:$J$446,I.2!B1051)</f>
        <v>0</v>
      </c>
      <c r="D1051" s="86">
        <f t="shared" si="130"/>
        <v>441</v>
      </c>
      <c r="F1051" s="86">
        <f>COUNTIFS(I.1!$K$6:$K$446,I.2!B1051)</f>
        <v>0</v>
      </c>
      <c r="G1051" s="86">
        <f t="shared" si="131"/>
        <v>399</v>
      </c>
      <c r="I1051" s="86">
        <f>COUNTIFS(I.1!$L$6:$L$446,I.2!B1051)</f>
        <v>0</v>
      </c>
      <c r="J1051" s="86">
        <f t="shared" si="132"/>
        <v>135</v>
      </c>
      <c r="L1051" s="86">
        <f t="shared" si="128"/>
        <v>306</v>
      </c>
      <c r="AA1051" s="82">
        <v>43781</v>
      </c>
      <c r="AB1051" s="86">
        <f>COUNTIFS(I.1!$AF$6:$AF$446,I.2!AA1051)</f>
        <v>0</v>
      </c>
      <c r="AC1051" s="86">
        <f t="shared" si="133"/>
        <v>148</v>
      </c>
      <c r="AD1051" s="86"/>
      <c r="AE1051" s="86">
        <f>COUNTIFS(I.1!$AG$6:$AG$446,I.2!AA1051)</f>
        <v>0</v>
      </c>
      <c r="AF1051" s="86">
        <f t="shared" si="134"/>
        <v>131</v>
      </c>
      <c r="AG1051" s="86"/>
      <c r="AH1051" s="86">
        <f>COUNTIFS(I.1!$AH$6:$AH$446,I.2!AA1051)</f>
        <v>0</v>
      </c>
      <c r="AI1051" s="86">
        <f t="shared" si="135"/>
        <v>28</v>
      </c>
      <c r="AJ1051" s="86"/>
      <c r="AK1051" s="86">
        <f t="shared" si="129"/>
        <v>120</v>
      </c>
      <c r="AL1051" s="113">
        <v>0</v>
      </c>
    </row>
    <row r="1052" spans="2:38" x14ac:dyDescent="0.25">
      <c r="B1052" s="82">
        <v>43782</v>
      </c>
      <c r="C1052" s="86">
        <f>COUNTIFS(I.1!$J$6:$J$446,I.2!B1052)</f>
        <v>0</v>
      </c>
      <c r="D1052" s="86">
        <f t="shared" si="130"/>
        <v>441</v>
      </c>
      <c r="F1052" s="86">
        <f>COUNTIFS(I.1!$K$6:$K$446,I.2!B1052)</f>
        <v>0</v>
      </c>
      <c r="G1052" s="86">
        <f t="shared" si="131"/>
        <v>399</v>
      </c>
      <c r="I1052" s="86">
        <f>COUNTIFS(I.1!$L$6:$L$446,I.2!B1052)</f>
        <v>0</v>
      </c>
      <c r="J1052" s="86">
        <f t="shared" si="132"/>
        <v>135</v>
      </c>
      <c r="L1052" s="86">
        <f t="shared" si="128"/>
        <v>306</v>
      </c>
      <c r="AA1052" s="82">
        <v>43782</v>
      </c>
      <c r="AB1052" s="86">
        <f>COUNTIFS(I.1!$AF$6:$AF$446,I.2!AA1052)</f>
        <v>0</v>
      </c>
      <c r="AC1052" s="86">
        <f t="shared" si="133"/>
        <v>148</v>
      </c>
      <c r="AD1052" s="86"/>
      <c r="AE1052" s="86">
        <f>COUNTIFS(I.1!$AG$6:$AG$446,I.2!AA1052)</f>
        <v>0</v>
      </c>
      <c r="AF1052" s="86">
        <f t="shared" si="134"/>
        <v>131</v>
      </c>
      <c r="AG1052" s="86"/>
      <c r="AH1052" s="86">
        <f>COUNTIFS(I.1!$AH$6:$AH$446,I.2!AA1052)</f>
        <v>0</v>
      </c>
      <c r="AI1052" s="86">
        <f t="shared" si="135"/>
        <v>28</v>
      </c>
      <c r="AJ1052" s="86"/>
      <c r="AK1052" s="86">
        <f t="shared" si="129"/>
        <v>120</v>
      </c>
      <c r="AL1052" s="113">
        <v>0</v>
      </c>
    </row>
    <row r="1053" spans="2:38" x14ac:dyDescent="0.25">
      <c r="B1053" s="82">
        <v>43783</v>
      </c>
      <c r="C1053" s="86">
        <f>COUNTIFS(I.1!$J$6:$J$446,I.2!B1053)</f>
        <v>0</v>
      </c>
      <c r="D1053" s="86">
        <f t="shared" si="130"/>
        <v>441</v>
      </c>
      <c r="F1053" s="86">
        <f>COUNTIFS(I.1!$K$6:$K$446,I.2!B1053)</f>
        <v>1</v>
      </c>
      <c r="G1053" s="86">
        <f t="shared" si="131"/>
        <v>400</v>
      </c>
      <c r="I1053" s="86">
        <f>COUNTIFS(I.1!$L$6:$L$446,I.2!B1053)</f>
        <v>3</v>
      </c>
      <c r="J1053" s="86">
        <f t="shared" si="132"/>
        <v>138</v>
      </c>
      <c r="L1053" s="86">
        <f t="shared" si="128"/>
        <v>303</v>
      </c>
      <c r="AA1053" s="82">
        <v>43783</v>
      </c>
      <c r="AB1053" s="86">
        <f>COUNTIFS(I.1!$AF$6:$AF$446,I.2!AA1053)</f>
        <v>0</v>
      </c>
      <c r="AC1053" s="86">
        <f t="shared" si="133"/>
        <v>148</v>
      </c>
      <c r="AD1053" s="86"/>
      <c r="AE1053" s="86">
        <f>COUNTIFS(I.1!$AG$6:$AG$446,I.2!AA1053)</f>
        <v>1</v>
      </c>
      <c r="AF1053" s="86">
        <f t="shared" si="134"/>
        <v>132</v>
      </c>
      <c r="AG1053" s="86"/>
      <c r="AH1053" s="86">
        <f>COUNTIFS(I.1!$AH$6:$AH$446,I.2!AA1053)</f>
        <v>0</v>
      </c>
      <c r="AI1053" s="86">
        <f t="shared" si="135"/>
        <v>28</v>
      </c>
      <c r="AJ1053" s="86"/>
      <c r="AK1053" s="86">
        <f t="shared" si="129"/>
        <v>120</v>
      </c>
      <c r="AL1053" s="113">
        <v>0</v>
      </c>
    </row>
    <row r="1054" spans="2:38" x14ac:dyDescent="0.25">
      <c r="B1054" s="82">
        <v>43784</v>
      </c>
      <c r="C1054" s="86">
        <f>COUNTIFS(I.1!$J$6:$J$446,I.2!B1054)</f>
        <v>0</v>
      </c>
      <c r="D1054" s="86">
        <f t="shared" si="130"/>
        <v>441</v>
      </c>
      <c r="F1054" s="86">
        <f>COUNTIFS(I.1!$K$6:$K$446,I.2!B1054)</f>
        <v>0</v>
      </c>
      <c r="G1054" s="86">
        <f t="shared" si="131"/>
        <v>400</v>
      </c>
      <c r="I1054" s="86">
        <f>COUNTIFS(I.1!$L$6:$L$446,I.2!B1054)</f>
        <v>0</v>
      </c>
      <c r="J1054" s="86">
        <f t="shared" si="132"/>
        <v>138</v>
      </c>
      <c r="L1054" s="86">
        <f t="shared" si="128"/>
        <v>303</v>
      </c>
      <c r="AA1054" s="82">
        <v>43784</v>
      </c>
      <c r="AB1054" s="86">
        <f>COUNTIFS(I.1!$AF$6:$AF$446,I.2!AA1054)</f>
        <v>0</v>
      </c>
      <c r="AC1054" s="86">
        <f t="shared" si="133"/>
        <v>148</v>
      </c>
      <c r="AD1054" s="86"/>
      <c r="AE1054" s="86">
        <f>COUNTIFS(I.1!$AG$6:$AG$446,I.2!AA1054)</f>
        <v>0</v>
      </c>
      <c r="AF1054" s="86">
        <f t="shared" si="134"/>
        <v>132</v>
      </c>
      <c r="AG1054" s="86"/>
      <c r="AH1054" s="86">
        <f>COUNTIFS(I.1!$AH$6:$AH$446,I.2!AA1054)</f>
        <v>0</v>
      </c>
      <c r="AI1054" s="86">
        <f t="shared" si="135"/>
        <v>28</v>
      </c>
      <c r="AJ1054" s="86"/>
      <c r="AK1054" s="86">
        <f t="shared" si="129"/>
        <v>120</v>
      </c>
      <c r="AL1054" s="113">
        <v>0</v>
      </c>
    </row>
    <row r="1055" spans="2:38" x14ac:dyDescent="0.25">
      <c r="B1055" s="82">
        <v>43785</v>
      </c>
      <c r="C1055" s="86">
        <f>COUNTIFS(I.1!$J$6:$J$446,I.2!B1055)</f>
        <v>0</v>
      </c>
      <c r="D1055" s="86">
        <f t="shared" si="130"/>
        <v>441</v>
      </c>
      <c r="F1055" s="86">
        <f>COUNTIFS(I.1!$K$6:$K$446,I.2!B1055)</f>
        <v>0</v>
      </c>
      <c r="G1055" s="86">
        <f t="shared" si="131"/>
        <v>400</v>
      </c>
      <c r="I1055" s="86">
        <f>COUNTIFS(I.1!$L$6:$L$446,I.2!B1055)</f>
        <v>0</v>
      </c>
      <c r="J1055" s="86">
        <f t="shared" si="132"/>
        <v>138</v>
      </c>
      <c r="L1055" s="86">
        <f t="shared" si="128"/>
        <v>303</v>
      </c>
      <c r="AA1055" s="82">
        <v>43785</v>
      </c>
      <c r="AB1055" s="86">
        <f>COUNTIFS(I.1!$AF$6:$AF$446,I.2!AA1055)</f>
        <v>0</v>
      </c>
      <c r="AC1055" s="86">
        <f t="shared" si="133"/>
        <v>148</v>
      </c>
      <c r="AD1055" s="86"/>
      <c r="AE1055" s="86">
        <f>COUNTIFS(I.1!$AG$6:$AG$446,I.2!AA1055)</f>
        <v>0</v>
      </c>
      <c r="AF1055" s="86">
        <f t="shared" si="134"/>
        <v>132</v>
      </c>
      <c r="AG1055" s="86"/>
      <c r="AH1055" s="86">
        <f>COUNTIFS(I.1!$AH$6:$AH$446,I.2!AA1055)</f>
        <v>0</v>
      </c>
      <c r="AI1055" s="86">
        <f t="shared" si="135"/>
        <v>28</v>
      </c>
      <c r="AJ1055" s="86"/>
      <c r="AK1055" s="86">
        <f t="shared" si="129"/>
        <v>120</v>
      </c>
      <c r="AL1055" s="113">
        <v>0</v>
      </c>
    </row>
    <row r="1056" spans="2:38" x14ac:dyDescent="0.25">
      <c r="B1056" s="82">
        <v>43786</v>
      </c>
      <c r="C1056" s="86">
        <f>COUNTIFS(I.1!$J$6:$J$446,I.2!B1056)</f>
        <v>0</v>
      </c>
      <c r="D1056" s="86">
        <f t="shared" si="130"/>
        <v>441</v>
      </c>
      <c r="F1056" s="86">
        <f>COUNTIFS(I.1!$K$6:$K$446,I.2!B1056)</f>
        <v>0</v>
      </c>
      <c r="G1056" s="86">
        <f t="shared" si="131"/>
        <v>400</v>
      </c>
      <c r="I1056" s="86">
        <f>COUNTIFS(I.1!$L$6:$L$446,I.2!B1056)</f>
        <v>0</v>
      </c>
      <c r="J1056" s="86">
        <f t="shared" si="132"/>
        <v>138</v>
      </c>
      <c r="L1056" s="86">
        <f t="shared" si="128"/>
        <v>303</v>
      </c>
      <c r="AA1056" s="82">
        <v>43786</v>
      </c>
      <c r="AB1056" s="86">
        <f>COUNTIFS(I.1!$AF$6:$AF$446,I.2!AA1056)</f>
        <v>0</v>
      </c>
      <c r="AC1056" s="86">
        <f t="shared" si="133"/>
        <v>148</v>
      </c>
      <c r="AD1056" s="86"/>
      <c r="AE1056" s="86">
        <f>COUNTIFS(I.1!$AG$6:$AG$446,I.2!AA1056)</f>
        <v>0</v>
      </c>
      <c r="AF1056" s="86">
        <f t="shared" si="134"/>
        <v>132</v>
      </c>
      <c r="AG1056" s="86"/>
      <c r="AH1056" s="86">
        <f>COUNTIFS(I.1!$AH$6:$AH$446,I.2!AA1056)</f>
        <v>0</v>
      </c>
      <c r="AI1056" s="86">
        <f t="shared" si="135"/>
        <v>28</v>
      </c>
      <c r="AJ1056" s="86"/>
      <c r="AK1056" s="86">
        <f t="shared" si="129"/>
        <v>120</v>
      </c>
      <c r="AL1056" s="113">
        <v>0</v>
      </c>
    </row>
    <row r="1057" spans="2:38" x14ac:dyDescent="0.25">
      <c r="B1057" s="82">
        <v>43787</v>
      </c>
      <c r="C1057" s="86">
        <f>COUNTIFS(I.1!$J$6:$J$446,I.2!B1057)</f>
        <v>0</v>
      </c>
      <c r="D1057" s="86">
        <f t="shared" si="130"/>
        <v>441</v>
      </c>
      <c r="F1057" s="86">
        <f>COUNTIFS(I.1!$K$6:$K$446,I.2!B1057)</f>
        <v>0</v>
      </c>
      <c r="G1057" s="86">
        <f t="shared" si="131"/>
        <v>400</v>
      </c>
      <c r="I1057" s="86">
        <f>COUNTIFS(I.1!$L$6:$L$446,I.2!B1057)</f>
        <v>0</v>
      </c>
      <c r="J1057" s="86">
        <f t="shared" si="132"/>
        <v>138</v>
      </c>
      <c r="L1057" s="86">
        <f t="shared" si="128"/>
        <v>303</v>
      </c>
      <c r="AA1057" s="82">
        <v>43787</v>
      </c>
      <c r="AB1057" s="86">
        <f>COUNTIFS(I.1!$AF$6:$AF$446,I.2!AA1057)</f>
        <v>0</v>
      </c>
      <c r="AC1057" s="86">
        <f t="shared" si="133"/>
        <v>148</v>
      </c>
      <c r="AD1057" s="86"/>
      <c r="AE1057" s="86">
        <f>COUNTIFS(I.1!$AG$6:$AG$446,I.2!AA1057)</f>
        <v>0</v>
      </c>
      <c r="AF1057" s="86">
        <f t="shared" si="134"/>
        <v>132</v>
      </c>
      <c r="AG1057" s="86"/>
      <c r="AH1057" s="86">
        <f>COUNTIFS(I.1!$AH$6:$AH$446,I.2!AA1057)</f>
        <v>0</v>
      </c>
      <c r="AI1057" s="86">
        <f t="shared" si="135"/>
        <v>28</v>
      </c>
      <c r="AJ1057" s="86"/>
      <c r="AK1057" s="86">
        <f t="shared" si="129"/>
        <v>120</v>
      </c>
      <c r="AL1057" s="113">
        <v>0</v>
      </c>
    </row>
    <row r="1058" spans="2:38" x14ac:dyDescent="0.25">
      <c r="B1058" s="82">
        <v>43788</v>
      </c>
      <c r="C1058" s="86">
        <f>COUNTIFS(I.1!$J$6:$J$446,I.2!B1058)</f>
        <v>0</v>
      </c>
      <c r="D1058" s="86">
        <f t="shared" si="130"/>
        <v>441</v>
      </c>
      <c r="F1058" s="86">
        <f>COUNTIFS(I.1!$K$6:$K$446,I.2!B1058)</f>
        <v>0</v>
      </c>
      <c r="G1058" s="86">
        <f t="shared" si="131"/>
        <v>400</v>
      </c>
      <c r="I1058" s="86">
        <f>COUNTIFS(I.1!$L$6:$L$446,I.2!B1058)</f>
        <v>1</v>
      </c>
      <c r="J1058" s="86">
        <f t="shared" si="132"/>
        <v>139</v>
      </c>
      <c r="L1058" s="86">
        <f t="shared" si="128"/>
        <v>302</v>
      </c>
      <c r="AA1058" s="82">
        <v>43788</v>
      </c>
      <c r="AB1058" s="86">
        <f>COUNTIFS(I.1!$AF$6:$AF$446,I.2!AA1058)</f>
        <v>0</v>
      </c>
      <c r="AC1058" s="86">
        <f t="shared" si="133"/>
        <v>148</v>
      </c>
      <c r="AD1058" s="86"/>
      <c r="AE1058" s="86">
        <f>COUNTIFS(I.1!$AG$6:$AG$446,I.2!AA1058)</f>
        <v>0</v>
      </c>
      <c r="AF1058" s="86">
        <f t="shared" si="134"/>
        <v>132</v>
      </c>
      <c r="AG1058" s="86"/>
      <c r="AH1058" s="86">
        <f>COUNTIFS(I.1!$AH$6:$AH$446,I.2!AA1058)</f>
        <v>0</v>
      </c>
      <c r="AI1058" s="86">
        <f t="shared" si="135"/>
        <v>28</v>
      </c>
      <c r="AJ1058" s="86"/>
      <c r="AK1058" s="86">
        <f t="shared" si="129"/>
        <v>120</v>
      </c>
      <c r="AL1058" s="113">
        <v>0</v>
      </c>
    </row>
    <row r="1059" spans="2:38" x14ac:dyDescent="0.25">
      <c r="B1059" s="82">
        <v>43789</v>
      </c>
      <c r="C1059" s="86">
        <f>COUNTIFS(I.1!$J$6:$J$446,I.2!B1059)</f>
        <v>0</v>
      </c>
      <c r="D1059" s="86">
        <f t="shared" si="130"/>
        <v>441</v>
      </c>
      <c r="F1059" s="86">
        <f>COUNTIFS(I.1!$K$6:$K$446,I.2!B1059)</f>
        <v>0</v>
      </c>
      <c r="G1059" s="86">
        <f t="shared" si="131"/>
        <v>400</v>
      </c>
      <c r="I1059" s="86">
        <f>COUNTIFS(I.1!$L$6:$L$446,I.2!B1059)</f>
        <v>0</v>
      </c>
      <c r="J1059" s="86">
        <f t="shared" si="132"/>
        <v>139</v>
      </c>
      <c r="L1059" s="86">
        <f t="shared" si="128"/>
        <v>302</v>
      </c>
      <c r="AA1059" s="82">
        <v>43789</v>
      </c>
      <c r="AB1059" s="86">
        <f>COUNTIFS(I.1!$AF$6:$AF$446,I.2!AA1059)</f>
        <v>0</v>
      </c>
      <c r="AC1059" s="86">
        <f t="shared" si="133"/>
        <v>148</v>
      </c>
      <c r="AD1059" s="86"/>
      <c r="AE1059" s="86">
        <f>COUNTIFS(I.1!$AG$6:$AG$446,I.2!AA1059)</f>
        <v>0</v>
      </c>
      <c r="AF1059" s="86">
        <f t="shared" si="134"/>
        <v>132</v>
      </c>
      <c r="AG1059" s="86"/>
      <c r="AH1059" s="86">
        <f>COUNTIFS(I.1!$AH$6:$AH$446,I.2!AA1059)</f>
        <v>0</v>
      </c>
      <c r="AI1059" s="86">
        <f t="shared" si="135"/>
        <v>28</v>
      </c>
      <c r="AJ1059" s="86"/>
      <c r="AK1059" s="86">
        <f t="shared" si="129"/>
        <v>120</v>
      </c>
      <c r="AL1059" s="113">
        <v>0</v>
      </c>
    </row>
    <row r="1060" spans="2:38" x14ac:dyDescent="0.25">
      <c r="B1060" s="82">
        <v>43790</v>
      </c>
      <c r="C1060" s="86">
        <f>COUNTIFS(I.1!$J$6:$J$446,I.2!B1060)</f>
        <v>0</v>
      </c>
      <c r="D1060" s="86">
        <f t="shared" si="130"/>
        <v>441</v>
      </c>
      <c r="F1060" s="86">
        <f>COUNTIFS(I.1!$K$6:$K$446,I.2!B1060)</f>
        <v>0</v>
      </c>
      <c r="G1060" s="86">
        <f t="shared" si="131"/>
        <v>400</v>
      </c>
      <c r="I1060" s="86">
        <f>COUNTIFS(I.1!$L$6:$L$446,I.2!B1060)</f>
        <v>0</v>
      </c>
      <c r="J1060" s="86">
        <f t="shared" si="132"/>
        <v>139</v>
      </c>
      <c r="L1060" s="86">
        <f t="shared" si="128"/>
        <v>302</v>
      </c>
      <c r="AA1060" s="82">
        <v>43790</v>
      </c>
      <c r="AB1060" s="86">
        <f>COUNTIFS(I.1!$AF$6:$AF$446,I.2!AA1060)</f>
        <v>0</v>
      </c>
      <c r="AC1060" s="86">
        <f t="shared" si="133"/>
        <v>148</v>
      </c>
      <c r="AD1060" s="86"/>
      <c r="AE1060" s="86">
        <f>COUNTIFS(I.1!$AG$6:$AG$446,I.2!AA1060)</f>
        <v>0</v>
      </c>
      <c r="AF1060" s="86">
        <f t="shared" si="134"/>
        <v>132</v>
      </c>
      <c r="AG1060" s="86"/>
      <c r="AH1060" s="86">
        <f>COUNTIFS(I.1!$AH$6:$AH$446,I.2!AA1060)</f>
        <v>0</v>
      </c>
      <c r="AI1060" s="86">
        <f t="shared" si="135"/>
        <v>28</v>
      </c>
      <c r="AJ1060" s="86"/>
      <c r="AK1060" s="86">
        <f t="shared" si="129"/>
        <v>120</v>
      </c>
      <c r="AL1060" s="113">
        <v>0</v>
      </c>
    </row>
    <row r="1061" spans="2:38" x14ac:dyDescent="0.25">
      <c r="B1061" s="82">
        <v>43791</v>
      </c>
      <c r="C1061" s="86">
        <f>COUNTIFS(I.1!$J$6:$J$446,I.2!B1061)</f>
        <v>0</v>
      </c>
      <c r="D1061" s="86">
        <f t="shared" si="130"/>
        <v>441</v>
      </c>
      <c r="F1061" s="86">
        <f>COUNTIFS(I.1!$K$6:$K$446,I.2!B1061)</f>
        <v>0</v>
      </c>
      <c r="G1061" s="86">
        <f t="shared" si="131"/>
        <v>400</v>
      </c>
      <c r="I1061" s="86">
        <f>COUNTIFS(I.1!$L$6:$L$446,I.2!B1061)</f>
        <v>0</v>
      </c>
      <c r="J1061" s="86">
        <f t="shared" si="132"/>
        <v>139</v>
      </c>
      <c r="L1061" s="86">
        <f t="shared" si="128"/>
        <v>302</v>
      </c>
      <c r="AA1061" s="82">
        <v>43791</v>
      </c>
      <c r="AB1061" s="86">
        <f>COUNTIFS(I.1!$AF$6:$AF$446,I.2!AA1061)</f>
        <v>0</v>
      </c>
      <c r="AC1061" s="86">
        <f t="shared" si="133"/>
        <v>148</v>
      </c>
      <c r="AD1061" s="86"/>
      <c r="AE1061" s="86">
        <f>COUNTIFS(I.1!$AG$6:$AG$446,I.2!AA1061)</f>
        <v>0</v>
      </c>
      <c r="AF1061" s="86">
        <f t="shared" si="134"/>
        <v>132</v>
      </c>
      <c r="AG1061" s="86"/>
      <c r="AH1061" s="86">
        <f>COUNTIFS(I.1!$AH$6:$AH$446,I.2!AA1061)</f>
        <v>0</v>
      </c>
      <c r="AI1061" s="86">
        <f t="shared" si="135"/>
        <v>28</v>
      </c>
      <c r="AJ1061" s="86"/>
      <c r="AK1061" s="86">
        <f t="shared" si="129"/>
        <v>120</v>
      </c>
      <c r="AL1061" s="113">
        <v>0</v>
      </c>
    </row>
    <row r="1062" spans="2:38" x14ac:dyDescent="0.25">
      <c r="B1062" s="82">
        <v>43792</v>
      </c>
      <c r="C1062" s="86">
        <f>COUNTIFS(I.1!$J$6:$J$446,I.2!B1062)</f>
        <v>0</v>
      </c>
      <c r="D1062" s="86">
        <f t="shared" si="130"/>
        <v>441</v>
      </c>
      <c r="F1062" s="86">
        <f>COUNTIFS(I.1!$K$6:$K$446,I.2!B1062)</f>
        <v>0</v>
      </c>
      <c r="G1062" s="86">
        <f t="shared" si="131"/>
        <v>400</v>
      </c>
      <c r="I1062" s="86">
        <f>COUNTIFS(I.1!$L$6:$L$446,I.2!B1062)</f>
        <v>0</v>
      </c>
      <c r="J1062" s="86">
        <f t="shared" si="132"/>
        <v>139</v>
      </c>
      <c r="L1062" s="86">
        <f t="shared" si="128"/>
        <v>302</v>
      </c>
      <c r="AA1062" s="82">
        <v>43792</v>
      </c>
      <c r="AB1062" s="86">
        <f>COUNTIFS(I.1!$AF$6:$AF$446,I.2!AA1062)</f>
        <v>0</v>
      </c>
      <c r="AC1062" s="86">
        <f t="shared" si="133"/>
        <v>148</v>
      </c>
      <c r="AD1062" s="86"/>
      <c r="AE1062" s="86">
        <f>COUNTIFS(I.1!$AG$6:$AG$446,I.2!AA1062)</f>
        <v>0</v>
      </c>
      <c r="AF1062" s="86">
        <f t="shared" si="134"/>
        <v>132</v>
      </c>
      <c r="AG1062" s="86"/>
      <c r="AH1062" s="86">
        <f>COUNTIFS(I.1!$AH$6:$AH$446,I.2!AA1062)</f>
        <v>0</v>
      </c>
      <c r="AI1062" s="86">
        <f t="shared" si="135"/>
        <v>28</v>
      </c>
      <c r="AJ1062" s="86"/>
      <c r="AK1062" s="86">
        <f t="shared" si="129"/>
        <v>120</v>
      </c>
      <c r="AL1062" s="113">
        <v>0</v>
      </c>
    </row>
    <row r="1063" spans="2:38" x14ac:dyDescent="0.25">
      <c r="B1063" s="82">
        <v>43793</v>
      </c>
      <c r="C1063" s="86">
        <f>COUNTIFS(I.1!$J$6:$J$446,I.2!B1063)</f>
        <v>0</v>
      </c>
      <c r="D1063" s="86">
        <f t="shared" si="130"/>
        <v>441</v>
      </c>
      <c r="F1063" s="86">
        <f>COUNTIFS(I.1!$K$6:$K$446,I.2!B1063)</f>
        <v>0</v>
      </c>
      <c r="G1063" s="86">
        <f t="shared" si="131"/>
        <v>400</v>
      </c>
      <c r="I1063" s="86">
        <f>COUNTIFS(I.1!$L$6:$L$446,I.2!B1063)</f>
        <v>0</v>
      </c>
      <c r="J1063" s="86">
        <f t="shared" si="132"/>
        <v>139</v>
      </c>
      <c r="L1063" s="86">
        <f t="shared" si="128"/>
        <v>302</v>
      </c>
      <c r="AA1063" s="82">
        <v>43793</v>
      </c>
      <c r="AB1063" s="86">
        <f>COUNTIFS(I.1!$AF$6:$AF$446,I.2!AA1063)</f>
        <v>0</v>
      </c>
      <c r="AC1063" s="86">
        <f t="shared" si="133"/>
        <v>148</v>
      </c>
      <c r="AD1063" s="86"/>
      <c r="AE1063" s="86">
        <f>COUNTIFS(I.1!$AG$6:$AG$446,I.2!AA1063)</f>
        <v>0</v>
      </c>
      <c r="AF1063" s="86">
        <f t="shared" si="134"/>
        <v>132</v>
      </c>
      <c r="AG1063" s="86"/>
      <c r="AH1063" s="86">
        <f>COUNTIFS(I.1!$AH$6:$AH$446,I.2!AA1063)</f>
        <v>0</v>
      </c>
      <c r="AI1063" s="86">
        <f t="shared" si="135"/>
        <v>28</v>
      </c>
      <c r="AJ1063" s="86"/>
      <c r="AK1063" s="86">
        <f t="shared" si="129"/>
        <v>120</v>
      </c>
      <c r="AL1063" s="113">
        <v>0</v>
      </c>
    </row>
    <row r="1064" spans="2:38" x14ac:dyDescent="0.25">
      <c r="B1064" s="82">
        <v>43794</v>
      </c>
      <c r="C1064" s="86">
        <f>COUNTIFS(I.1!$J$6:$J$446,I.2!B1064)</f>
        <v>0</v>
      </c>
      <c r="D1064" s="86">
        <f t="shared" si="130"/>
        <v>441</v>
      </c>
      <c r="F1064" s="86">
        <f>COUNTIFS(I.1!$K$6:$K$446,I.2!B1064)</f>
        <v>0</v>
      </c>
      <c r="G1064" s="86">
        <f t="shared" si="131"/>
        <v>400</v>
      </c>
      <c r="I1064" s="86">
        <f>COUNTIFS(I.1!$L$6:$L$446,I.2!B1064)</f>
        <v>2</v>
      </c>
      <c r="J1064" s="86">
        <f t="shared" si="132"/>
        <v>141</v>
      </c>
      <c r="L1064" s="86">
        <f t="shared" si="128"/>
        <v>300</v>
      </c>
      <c r="AA1064" s="82">
        <v>43794</v>
      </c>
      <c r="AB1064" s="86">
        <f>COUNTIFS(I.1!$AF$6:$AF$446,I.2!AA1064)</f>
        <v>0</v>
      </c>
      <c r="AC1064" s="86">
        <f t="shared" si="133"/>
        <v>148</v>
      </c>
      <c r="AD1064" s="86"/>
      <c r="AE1064" s="86">
        <f>COUNTIFS(I.1!$AG$6:$AG$446,I.2!AA1064)</f>
        <v>0</v>
      </c>
      <c r="AF1064" s="86">
        <f t="shared" si="134"/>
        <v>132</v>
      </c>
      <c r="AG1064" s="86"/>
      <c r="AH1064" s="86">
        <f>COUNTIFS(I.1!$AH$6:$AH$446,I.2!AA1064)</f>
        <v>0</v>
      </c>
      <c r="AI1064" s="86">
        <f t="shared" si="135"/>
        <v>28</v>
      </c>
      <c r="AJ1064" s="86"/>
      <c r="AK1064" s="86">
        <f t="shared" si="129"/>
        <v>120</v>
      </c>
      <c r="AL1064" s="113">
        <v>0</v>
      </c>
    </row>
    <row r="1065" spans="2:38" x14ac:dyDescent="0.25">
      <c r="B1065" s="82">
        <v>43795</v>
      </c>
      <c r="C1065" s="86">
        <f>COUNTIFS(I.1!$J$6:$J$446,I.2!B1065)</f>
        <v>0</v>
      </c>
      <c r="D1065" s="86">
        <f t="shared" si="130"/>
        <v>441</v>
      </c>
      <c r="F1065" s="86">
        <f>COUNTIFS(I.1!$K$6:$K$446,I.2!B1065)</f>
        <v>1</v>
      </c>
      <c r="G1065" s="86">
        <f t="shared" si="131"/>
        <v>401</v>
      </c>
      <c r="I1065" s="86">
        <f>COUNTIFS(I.1!$L$6:$L$446,I.2!B1065)</f>
        <v>0</v>
      </c>
      <c r="J1065" s="86">
        <f t="shared" si="132"/>
        <v>141</v>
      </c>
      <c r="L1065" s="86">
        <f t="shared" si="128"/>
        <v>300</v>
      </c>
      <c r="AA1065" s="82">
        <v>43795</v>
      </c>
      <c r="AB1065" s="86">
        <f>COUNTIFS(I.1!$AF$6:$AF$446,I.2!AA1065)</f>
        <v>0</v>
      </c>
      <c r="AC1065" s="86">
        <f t="shared" si="133"/>
        <v>148</v>
      </c>
      <c r="AD1065" s="86"/>
      <c r="AE1065" s="86">
        <f>COUNTIFS(I.1!$AG$6:$AG$446,I.2!AA1065)</f>
        <v>1</v>
      </c>
      <c r="AF1065" s="86">
        <f t="shared" si="134"/>
        <v>133</v>
      </c>
      <c r="AG1065" s="86"/>
      <c r="AH1065" s="86">
        <f>COUNTIFS(I.1!$AH$6:$AH$446,I.2!AA1065)</f>
        <v>0</v>
      </c>
      <c r="AI1065" s="86">
        <f t="shared" si="135"/>
        <v>28</v>
      </c>
      <c r="AJ1065" s="86"/>
      <c r="AK1065" s="86">
        <f t="shared" si="129"/>
        <v>120</v>
      </c>
      <c r="AL1065" s="113">
        <v>0</v>
      </c>
    </row>
    <row r="1066" spans="2:38" x14ac:dyDescent="0.25">
      <c r="B1066" s="82">
        <v>43796</v>
      </c>
      <c r="C1066" s="86">
        <f>COUNTIFS(I.1!$J$6:$J$446,I.2!B1066)</f>
        <v>0</v>
      </c>
      <c r="D1066" s="86">
        <f t="shared" si="130"/>
        <v>441</v>
      </c>
      <c r="F1066" s="86">
        <f>COUNTIFS(I.1!$K$6:$K$446,I.2!B1066)</f>
        <v>0</v>
      </c>
      <c r="G1066" s="86">
        <f t="shared" si="131"/>
        <v>401</v>
      </c>
      <c r="I1066" s="86">
        <f>COUNTIFS(I.1!$L$6:$L$446,I.2!B1066)</f>
        <v>0</v>
      </c>
      <c r="J1066" s="86">
        <f t="shared" si="132"/>
        <v>141</v>
      </c>
      <c r="L1066" s="86">
        <f t="shared" si="128"/>
        <v>300</v>
      </c>
      <c r="AA1066" s="82">
        <v>43796</v>
      </c>
      <c r="AB1066" s="86">
        <f>COUNTIFS(I.1!$AF$6:$AF$446,I.2!AA1066)</f>
        <v>0</v>
      </c>
      <c r="AC1066" s="86">
        <f t="shared" si="133"/>
        <v>148</v>
      </c>
      <c r="AD1066" s="86"/>
      <c r="AE1066" s="86">
        <f>COUNTIFS(I.1!$AG$6:$AG$446,I.2!AA1066)</f>
        <v>0</v>
      </c>
      <c r="AF1066" s="86">
        <f t="shared" si="134"/>
        <v>133</v>
      </c>
      <c r="AG1066" s="86"/>
      <c r="AH1066" s="86">
        <f>COUNTIFS(I.1!$AH$6:$AH$446,I.2!AA1066)</f>
        <v>0</v>
      </c>
      <c r="AI1066" s="86">
        <f t="shared" si="135"/>
        <v>28</v>
      </c>
      <c r="AJ1066" s="86"/>
      <c r="AK1066" s="86">
        <f t="shared" si="129"/>
        <v>120</v>
      </c>
      <c r="AL1066" s="113">
        <v>0</v>
      </c>
    </row>
    <row r="1067" spans="2:38" x14ac:dyDescent="0.25">
      <c r="B1067" s="82">
        <v>43797</v>
      </c>
      <c r="C1067" s="86">
        <f>COUNTIFS(I.1!$J$6:$J$446,I.2!B1067)</f>
        <v>0</v>
      </c>
      <c r="D1067" s="86">
        <f t="shared" si="130"/>
        <v>441</v>
      </c>
      <c r="F1067" s="86">
        <f>COUNTIFS(I.1!$K$6:$K$446,I.2!B1067)</f>
        <v>0</v>
      </c>
      <c r="G1067" s="86">
        <f t="shared" si="131"/>
        <v>401</v>
      </c>
      <c r="I1067" s="86">
        <f>COUNTIFS(I.1!$L$6:$L$446,I.2!B1067)</f>
        <v>1</v>
      </c>
      <c r="J1067" s="86">
        <f t="shared" si="132"/>
        <v>142</v>
      </c>
      <c r="L1067" s="86">
        <f t="shared" si="128"/>
        <v>299</v>
      </c>
      <c r="AA1067" s="82">
        <v>43797</v>
      </c>
      <c r="AB1067" s="86">
        <f>COUNTIFS(I.1!$AF$6:$AF$446,I.2!AA1067)</f>
        <v>0</v>
      </c>
      <c r="AC1067" s="86">
        <f t="shared" si="133"/>
        <v>148</v>
      </c>
      <c r="AD1067" s="86"/>
      <c r="AE1067" s="86">
        <f>COUNTIFS(I.1!$AG$6:$AG$446,I.2!AA1067)</f>
        <v>0</v>
      </c>
      <c r="AF1067" s="86">
        <f t="shared" si="134"/>
        <v>133</v>
      </c>
      <c r="AG1067" s="86"/>
      <c r="AH1067" s="86">
        <f>COUNTIFS(I.1!$AH$6:$AH$446,I.2!AA1067)</f>
        <v>0</v>
      </c>
      <c r="AI1067" s="86">
        <f t="shared" si="135"/>
        <v>28</v>
      </c>
      <c r="AJ1067" s="86"/>
      <c r="AK1067" s="86">
        <f t="shared" si="129"/>
        <v>120</v>
      </c>
      <c r="AL1067" s="113">
        <v>0</v>
      </c>
    </row>
    <row r="1068" spans="2:38" x14ac:dyDescent="0.25">
      <c r="B1068" s="82">
        <v>43798</v>
      </c>
      <c r="C1068" s="86">
        <f>COUNTIFS(I.1!$J$6:$J$446,I.2!B1068)</f>
        <v>0</v>
      </c>
      <c r="D1068" s="86">
        <f t="shared" si="130"/>
        <v>441</v>
      </c>
      <c r="F1068" s="86">
        <f>COUNTIFS(I.1!$K$6:$K$446,I.2!B1068)</f>
        <v>0</v>
      </c>
      <c r="G1068" s="86">
        <f t="shared" si="131"/>
        <v>401</v>
      </c>
      <c r="I1068" s="86">
        <f>COUNTIFS(I.1!$L$6:$L$446,I.2!B1068)</f>
        <v>0</v>
      </c>
      <c r="J1068" s="86">
        <f t="shared" si="132"/>
        <v>142</v>
      </c>
      <c r="L1068" s="86">
        <f t="shared" si="128"/>
        <v>299</v>
      </c>
      <c r="AA1068" s="82">
        <v>43798</v>
      </c>
      <c r="AB1068" s="86">
        <f>COUNTIFS(I.1!$AF$6:$AF$446,I.2!AA1068)</f>
        <v>0</v>
      </c>
      <c r="AC1068" s="86">
        <f t="shared" si="133"/>
        <v>148</v>
      </c>
      <c r="AD1068" s="86"/>
      <c r="AE1068" s="86">
        <f>COUNTIFS(I.1!$AG$6:$AG$446,I.2!AA1068)</f>
        <v>0</v>
      </c>
      <c r="AF1068" s="86">
        <f t="shared" si="134"/>
        <v>133</v>
      </c>
      <c r="AG1068" s="86"/>
      <c r="AH1068" s="86">
        <f>COUNTIFS(I.1!$AH$6:$AH$446,I.2!AA1068)</f>
        <v>0</v>
      </c>
      <c r="AI1068" s="86">
        <f t="shared" si="135"/>
        <v>28</v>
      </c>
      <c r="AJ1068" s="86"/>
      <c r="AK1068" s="86">
        <f t="shared" si="129"/>
        <v>120</v>
      </c>
      <c r="AL1068" s="113">
        <v>0</v>
      </c>
    </row>
    <row r="1069" spans="2:38" x14ac:dyDescent="0.25">
      <c r="B1069" s="82">
        <v>43799</v>
      </c>
      <c r="C1069" s="86">
        <f>COUNTIFS(I.1!$J$6:$J$446,I.2!B1069)</f>
        <v>0</v>
      </c>
      <c r="D1069" s="86">
        <f t="shared" si="130"/>
        <v>441</v>
      </c>
      <c r="F1069" s="86">
        <f>COUNTIFS(I.1!$K$6:$K$446,I.2!B1069)</f>
        <v>0</v>
      </c>
      <c r="G1069" s="86">
        <f t="shared" si="131"/>
        <v>401</v>
      </c>
      <c r="I1069" s="86">
        <f>COUNTIFS(I.1!$L$6:$L$446,I.2!B1069)</f>
        <v>0</v>
      </c>
      <c r="J1069" s="86">
        <f t="shared" si="132"/>
        <v>142</v>
      </c>
      <c r="L1069" s="86">
        <f t="shared" si="128"/>
        <v>299</v>
      </c>
      <c r="AA1069" s="82">
        <v>43799</v>
      </c>
      <c r="AB1069" s="86">
        <f>COUNTIFS(I.1!$AF$6:$AF$446,I.2!AA1069)</f>
        <v>0</v>
      </c>
      <c r="AC1069" s="86">
        <f t="shared" si="133"/>
        <v>148</v>
      </c>
      <c r="AD1069" s="86"/>
      <c r="AE1069" s="86">
        <f>COUNTIFS(I.1!$AG$6:$AG$446,I.2!AA1069)</f>
        <v>0</v>
      </c>
      <c r="AF1069" s="86">
        <f t="shared" si="134"/>
        <v>133</v>
      </c>
      <c r="AG1069" s="86"/>
      <c r="AH1069" s="86">
        <f>COUNTIFS(I.1!$AH$6:$AH$446,I.2!AA1069)</f>
        <v>0</v>
      </c>
      <c r="AI1069" s="86">
        <f t="shared" si="135"/>
        <v>28</v>
      </c>
      <c r="AJ1069" s="86"/>
      <c r="AK1069" s="86">
        <f t="shared" si="129"/>
        <v>120</v>
      </c>
      <c r="AL1069" s="113">
        <v>0</v>
      </c>
    </row>
    <row r="1070" spans="2:38" x14ac:dyDescent="0.25">
      <c r="B1070" s="82">
        <v>43800</v>
      </c>
      <c r="C1070" s="86">
        <f>COUNTIFS(I.1!$J$6:$J$446,I.2!B1070)</f>
        <v>0</v>
      </c>
      <c r="D1070" s="86">
        <f t="shared" si="130"/>
        <v>441</v>
      </c>
      <c r="F1070" s="86">
        <f>COUNTIFS(I.1!$K$6:$K$446,I.2!B1070)</f>
        <v>0</v>
      </c>
      <c r="G1070" s="86">
        <f t="shared" si="131"/>
        <v>401</v>
      </c>
      <c r="I1070" s="86">
        <f>COUNTIFS(I.1!$L$6:$L$446,I.2!B1070)</f>
        <v>0</v>
      </c>
      <c r="J1070" s="86">
        <f t="shared" si="132"/>
        <v>142</v>
      </c>
      <c r="L1070" s="86">
        <f t="shared" si="128"/>
        <v>299</v>
      </c>
      <c r="AA1070" s="82">
        <v>43800</v>
      </c>
      <c r="AB1070" s="86">
        <f>COUNTIFS(I.1!$AF$6:$AF$446,I.2!AA1070)</f>
        <v>0</v>
      </c>
      <c r="AC1070" s="86">
        <f t="shared" si="133"/>
        <v>148</v>
      </c>
      <c r="AD1070" s="86"/>
      <c r="AE1070" s="86">
        <f>COUNTIFS(I.1!$AG$6:$AG$446,I.2!AA1070)</f>
        <v>0</v>
      </c>
      <c r="AF1070" s="86">
        <f t="shared" si="134"/>
        <v>133</v>
      </c>
      <c r="AG1070" s="86"/>
      <c r="AH1070" s="86">
        <f>COUNTIFS(I.1!$AH$6:$AH$446,I.2!AA1070)</f>
        <v>0</v>
      </c>
      <c r="AI1070" s="86">
        <f t="shared" si="135"/>
        <v>28</v>
      </c>
      <c r="AJ1070" s="86"/>
      <c r="AK1070" s="86">
        <f t="shared" si="129"/>
        <v>120</v>
      </c>
      <c r="AL1070" s="113">
        <v>0</v>
      </c>
    </row>
    <row r="1071" spans="2:38" x14ac:dyDescent="0.25">
      <c r="B1071" s="82">
        <v>43801</v>
      </c>
      <c r="C1071" s="86">
        <f>COUNTIFS(I.1!$J$6:$J$446,I.2!B1071)</f>
        <v>0</v>
      </c>
      <c r="D1071" s="86">
        <f t="shared" si="130"/>
        <v>441</v>
      </c>
      <c r="F1071" s="86">
        <f>COUNTIFS(I.1!$K$6:$K$446,I.2!B1071)</f>
        <v>0</v>
      </c>
      <c r="G1071" s="86">
        <f t="shared" si="131"/>
        <v>401</v>
      </c>
      <c r="I1071" s="86">
        <f>COUNTIFS(I.1!$L$6:$L$446,I.2!B1071)</f>
        <v>0</v>
      </c>
      <c r="J1071" s="86">
        <f t="shared" si="132"/>
        <v>142</v>
      </c>
      <c r="L1071" s="86">
        <f t="shared" si="128"/>
        <v>299</v>
      </c>
      <c r="AA1071" s="82">
        <v>43801</v>
      </c>
      <c r="AB1071" s="86">
        <f>COUNTIFS(I.1!$AF$6:$AF$446,I.2!AA1071)</f>
        <v>0</v>
      </c>
      <c r="AC1071" s="86">
        <f t="shared" si="133"/>
        <v>148</v>
      </c>
      <c r="AD1071" s="86"/>
      <c r="AE1071" s="86">
        <f>COUNTIFS(I.1!$AG$6:$AG$446,I.2!AA1071)</f>
        <v>0</v>
      </c>
      <c r="AF1071" s="86">
        <f t="shared" si="134"/>
        <v>133</v>
      </c>
      <c r="AG1071" s="86"/>
      <c r="AH1071" s="86">
        <f>COUNTIFS(I.1!$AH$6:$AH$446,I.2!AA1071)</f>
        <v>0</v>
      </c>
      <c r="AI1071" s="86">
        <f t="shared" si="135"/>
        <v>28</v>
      </c>
      <c r="AJ1071" s="86"/>
      <c r="AK1071" s="86">
        <f t="shared" si="129"/>
        <v>120</v>
      </c>
      <c r="AL1071" s="113">
        <v>0</v>
      </c>
    </row>
    <row r="1072" spans="2:38" x14ac:dyDescent="0.25">
      <c r="B1072" s="82">
        <v>43802</v>
      </c>
      <c r="C1072" s="86">
        <f>COUNTIFS(I.1!$J$6:$J$446,I.2!B1072)</f>
        <v>0</v>
      </c>
      <c r="D1072" s="86">
        <f t="shared" si="130"/>
        <v>441</v>
      </c>
      <c r="F1072" s="86">
        <f>COUNTIFS(I.1!$K$6:$K$446,I.2!B1072)</f>
        <v>0</v>
      </c>
      <c r="G1072" s="86">
        <f t="shared" si="131"/>
        <v>401</v>
      </c>
      <c r="I1072" s="86">
        <f>COUNTIFS(I.1!$L$6:$L$446,I.2!B1072)</f>
        <v>0</v>
      </c>
      <c r="J1072" s="86">
        <f t="shared" si="132"/>
        <v>142</v>
      </c>
      <c r="L1072" s="86">
        <f t="shared" si="128"/>
        <v>299</v>
      </c>
      <c r="AA1072" s="82">
        <v>43802</v>
      </c>
      <c r="AB1072" s="86">
        <f>COUNTIFS(I.1!$AF$6:$AF$446,I.2!AA1072)</f>
        <v>0</v>
      </c>
      <c r="AC1072" s="86">
        <f t="shared" si="133"/>
        <v>148</v>
      </c>
      <c r="AD1072" s="86"/>
      <c r="AE1072" s="86">
        <f>COUNTIFS(I.1!$AG$6:$AG$446,I.2!AA1072)</f>
        <v>0</v>
      </c>
      <c r="AF1072" s="86">
        <f t="shared" si="134"/>
        <v>133</v>
      </c>
      <c r="AG1072" s="86"/>
      <c r="AH1072" s="86">
        <f>COUNTIFS(I.1!$AH$6:$AH$446,I.2!AA1072)</f>
        <v>0</v>
      </c>
      <c r="AI1072" s="86">
        <f t="shared" si="135"/>
        <v>28</v>
      </c>
      <c r="AJ1072" s="86"/>
      <c r="AK1072" s="86">
        <f t="shared" si="129"/>
        <v>120</v>
      </c>
      <c r="AL1072" s="113">
        <v>0</v>
      </c>
    </row>
    <row r="1073" spans="2:38" x14ac:dyDescent="0.25">
      <c r="B1073" s="82">
        <v>43803</v>
      </c>
      <c r="C1073" s="86">
        <f>COUNTIFS(I.1!$J$6:$J$446,I.2!B1073)</f>
        <v>0</v>
      </c>
      <c r="D1073" s="86">
        <f t="shared" si="130"/>
        <v>441</v>
      </c>
      <c r="F1073" s="86">
        <f>COUNTIFS(I.1!$K$6:$K$446,I.2!B1073)</f>
        <v>0</v>
      </c>
      <c r="G1073" s="86">
        <f t="shared" si="131"/>
        <v>401</v>
      </c>
      <c r="I1073" s="86">
        <f>COUNTIFS(I.1!$L$6:$L$446,I.2!B1073)</f>
        <v>0</v>
      </c>
      <c r="J1073" s="86">
        <f t="shared" si="132"/>
        <v>142</v>
      </c>
      <c r="L1073" s="86">
        <f t="shared" si="128"/>
        <v>299</v>
      </c>
      <c r="AA1073" s="82">
        <v>43803</v>
      </c>
      <c r="AB1073" s="86">
        <f>COUNTIFS(I.1!$AF$6:$AF$446,I.2!AA1073)</f>
        <v>0</v>
      </c>
      <c r="AC1073" s="86">
        <f t="shared" si="133"/>
        <v>148</v>
      </c>
      <c r="AD1073" s="86"/>
      <c r="AE1073" s="86">
        <f>COUNTIFS(I.1!$AG$6:$AG$446,I.2!AA1073)</f>
        <v>0</v>
      </c>
      <c r="AF1073" s="86">
        <f t="shared" si="134"/>
        <v>133</v>
      </c>
      <c r="AG1073" s="86"/>
      <c r="AH1073" s="86">
        <f>COUNTIFS(I.1!$AH$6:$AH$446,I.2!AA1073)</f>
        <v>0</v>
      </c>
      <c r="AI1073" s="86">
        <f t="shared" si="135"/>
        <v>28</v>
      </c>
      <c r="AJ1073" s="86"/>
      <c r="AK1073" s="86">
        <f t="shared" si="129"/>
        <v>120</v>
      </c>
      <c r="AL1073" s="113">
        <v>0</v>
      </c>
    </row>
    <row r="1074" spans="2:38" x14ac:dyDescent="0.25">
      <c r="B1074" s="82">
        <v>43804</v>
      </c>
      <c r="C1074" s="86">
        <f>COUNTIFS(I.1!$J$6:$J$446,I.2!B1074)</f>
        <v>0</v>
      </c>
      <c r="D1074" s="86">
        <f t="shared" si="130"/>
        <v>441</v>
      </c>
      <c r="F1074" s="86">
        <f>COUNTIFS(I.1!$K$6:$K$446,I.2!B1074)</f>
        <v>0</v>
      </c>
      <c r="G1074" s="86">
        <f t="shared" si="131"/>
        <v>401</v>
      </c>
      <c r="I1074" s="86">
        <f>COUNTIFS(I.1!$L$6:$L$446,I.2!B1074)</f>
        <v>0</v>
      </c>
      <c r="J1074" s="86">
        <f t="shared" si="132"/>
        <v>142</v>
      </c>
      <c r="L1074" s="86">
        <f t="shared" si="128"/>
        <v>299</v>
      </c>
      <c r="AA1074" s="82">
        <v>43804</v>
      </c>
      <c r="AB1074" s="86">
        <f>COUNTIFS(I.1!$AF$6:$AF$446,I.2!AA1074)</f>
        <v>0</v>
      </c>
      <c r="AC1074" s="86">
        <f t="shared" si="133"/>
        <v>148</v>
      </c>
      <c r="AD1074" s="86"/>
      <c r="AE1074" s="86">
        <f>COUNTIFS(I.1!$AG$6:$AG$446,I.2!AA1074)</f>
        <v>0</v>
      </c>
      <c r="AF1074" s="86">
        <f t="shared" si="134"/>
        <v>133</v>
      </c>
      <c r="AG1074" s="86"/>
      <c r="AH1074" s="86">
        <f>COUNTIFS(I.1!$AH$6:$AH$446,I.2!AA1074)</f>
        <v>0</v>
      </c>
      <c r="AI1074" s="86">
        <f t="shared" si="135"/>
        <v>28</v>
      </c>
      <c r="AJ1074" s="86"/>
      <c r="AK1074" s="86">
        <f t="shared" si="129"/>
        <v>120</v>
      </c>
      <c r="AL1074" s="113">
        <v>0</v>
      </c>
    </row>
    <row r="1075" spans="2:38" x14ac:dyDescent="0.25">
      <c r="B1075" s="82">
        <v>43805</v>
      </c>
      <c r="C1075" s="86">
        <f>COUNTIFS(I.1!$J$6:$J$446,I.2!B1075)</f>
        <v>0</v>
      </c>
      <c r="D1075" s="86">
        <f t="shared" si="130"/>
        <v>441</v>
      </c>
      <c r="F1075" s="86">
        <f>COUNTIFS(I.1!$K$6:$K$446,I.2!B1075)</f>
        <v>0</v>
      </c>
      <c r="G1075" s="86">
        <f t="shared" si="131"/>
        <v>401</v>
      </c>
      <c r="I1075" s="86">
        <f>COUNTIFS(I.1!$L$6:$L$446,I.2!B1075)</f>
        <v>0</v>
      </c>
      <c r="J1075" s="86">
        <f t="shared" si="132"/>
        <v>142</v>
      </c>
      <c r="L1075" s="86">
        <f t="shared" si="128"/>
        <v>299</v>
      </c>
      <c r="AA1075" s="82">
        <v>43805</v>
      </c>
      <c r="AB1075" s="86">
        <f>COUNTIFS(I.1!$AF$6:$AF$446,I.2!AA1075)</f>
        <v>0</v>
      </c>
      <c r="AC1075" s="86">
        <f t="shared" si="133"/>
        <v>148</v>
      </c>
      <c r="AD1075" s="86"/>
      <c r="AE1075" s="86">
        <f>COUNTIFS(I.1!$AG$6:$AG$446,I.2!AA1075)</f>
        <v>0</v>
      </c>
      <c r="AF1075" s="86">
        <f t="shared" si="134"/>
        <v>133</v>
      </c>
      <c r="AG1075" s="86"/>
      <c r="AH1075" s="86">
        <f>COUNTIFS(I.1!$AH$6:$AH$446,I.2!AA1075)</f>
        <v>0</v>
      </c>
      <c r="AI1075" s="86">
        <f t="shared" si="135"/>
        <v>28</v>
      </c>
      <c r="AJ1075" s="86"/>
      <c r="AK1075" s="86">
        <f t="shared" si="129"/>
        <v>120</v>
      </c>
      <c r="AL1075" s="113">
        <v>0</v>
      </c>
    </row>
    <row r="1076" spans="2:38" x14ac:dyDescent="0.25">
      <c r="B1076" s="82">
        <v>43806</v>
      </c>
      <c r="C1076" s="86">
        <f>COUNTIFS(I.1!$J$6:$J$446,I.2!B1076)</f>
        <v>0</v>
      </c>
      <c r="D1076" s="86">
        <f t="shared" si="130"/>
        <v>441</v>
      </c>
      <c r="F1076" s="86">
        <f>COUNTIFS(I.1!$K$6:$K$446,I.2!B1076)</f>
        <v>0</v>
      </c>
      <c r="G1076" s="86">
        <f t="shared" si="131"/>
        <v>401</v>
      </c>
      <c r="I1076" s="86">
        <f>COUNTIFS(I.1!$L$6:$L$446,I.2!B1076)</f>
        <v>0</v>
      </c>
      <c r="J1076" s="86">
        <f t="shared" si="132"/>
        <v>142</v>
      </c>
      <c r="L1076" s="86">
        <f t="shared" si="128"/>
        <v>299</v>
      </c>
      <c r="AA1076" s="82">
        <v>43806</v>
      </c>
      <c r="AB1076" s="86">
        <f>COUNTIFS(I.1!$AF$6:$AF$446,I.2!AA1076)</f>
        <v>0</v>
      </c>
      <c r="AC1076" s="86">
        <f t="shared" si="133"/>
        <v>148</v>
      </c>
      <c r="AD1076" s="86"/>
      <c r="AE1076" s="86">
        <f>COUNTIFS(I.1!$AG$6:$AG$446,I.2!AA1076)</f>
        <v>0</v>
      </c>
      <c r="AF1076" s="86">
        <f t="shared" si="134"/>
        <v>133</v>
      </c>
      <c r="AG1076" s="86"/>
      <c r="AH1076" s="86">
        <f>COUNTIFS(I.1!$AH$6:$AH$446,I.2!AA1076)</f>
        <v>0</v>
      </c>
      <c r="AI1076" s="86">
        <f t="shared" si="135"/>
        <v>28</v>
      </c>
      <c r="AJ1076" s="86"/>
      <c r="AK1076" s="86">
        <f t="shared" si="129"/>
        <v>120</v>
      </c>
      <c r="AL1076" s="113">
        <v>0</v>
      </c>
    </row>
    <row r="1077" spans="2:38" x14ac:dyDescent="0.25">
      <c r="B1077" s="82">
        <v>43807</v>
      </c>
      <c r="C1077" s="86">
        <f>COUNTIFS(I.1!$J$6:$J$446,I.2!B1077)</f>
        <v>0</v>
      </c>
      <c r="D1077" s="86">
        <f t="shared" si="130"/>
        <v>441</v>
      </c>
      <c r="F1077" s="86">
        <f>COUNTIFS(I.1!$K$6:$K$446,I.2!B1077)</f>
        <v>0</v>
      </c>
      <c r="G1077" s="86">
        <f t="shared" si="131"/>
        <v>401</v>
      </c>
      <c r="I1077" s="86">
        <f>COUNTIFS(I.1!$L$6:$L$446,I.2!B1077)</f>
        <v>0</v>
      </c>
      <c r="J1077" s="86">
        <f t="shared" si="132"/>
        <v>142</v>
      </c>
      <c r="L1077" s="86">
        <f t="shared" si="128"/>
        <v>299</v>
      </c>
      <c r="AA1077" s="82">
        <v>43807</v>
      </c>
      <c r="AB1077" s="86">
        <f>COUNTIFS(I.1!$AF$6:$AF$446,I.2!AA1077)</f>
        <v>0</v>
      </c>
      <c r="AC1077" s="86">
        <f t="shared" si="133"/>
        <v>148</v>
      </c>
      <c r="AD1077" s="86"/>
      <c r="AE1077" s="86">
        <f>COUNTIFS(I.1!$AG$6:$AG$446,I.2!AA1077)</f>
        <v>0</v>
      </c>
      <c r="AF1077" s="86">
        <f t="shared" si="134"/>
        <v>133</v>
      </c>
      <c r="AG1077" s="86"/>
      <c r="AH1077" s="86">
        <f>COUNTIFS(I.1!$AH$6:$AH$446,I.2!AA1077)</f>
        <v>0</v>
      </c>
      <c r="AI1077" s="86">
        <f t="shared" si="135"/>
        <v>28</v>
      </c>
      <c r="AJ1077" s="86"/>
      <c r="AK1077" s="86">
        <f t="shared" si="129"/>
        <v>120</v>
      </c>
      <c r="AL1077" s="113">
        <v>0</v>
      </c>
    </row>
    <row r="1078" spans="2:38" x14ac:dyDescent="0.25">
      <c r="B1078" s="82">
        <v>43808</v>
      </c>
      <c r="C1078" s="86">
        <f>COUNTIFS(I.1!$J$6:$J$446,I.2!B1078)</f>
        <v>0</v>
      </c>
      <c r="D1078" s="86">
        <f t="shared" si="130"/>
        <v>441</v>
      </c>
      <c r="F1078" s="86">
        <f>COUNTIFS(I.1!$K$6:$K$446,I.2!B1078)</f>
        <v>1</v>
      </c>
      <c r="G1078" s="86">
        <f t="shared" si="131"/>
        <v>402</v>
      </c>
      <c r="I1078" s="86">
        <f>COUNTIFS(I.1!$L$6:$L$446,I.2!B1078)</f>
        <v>0</v>
      </c>
      <c r="J1078" s="86">
        <f t="shared" si="132"/>
        <v>142</v>
      </c>
      <c r="L1078" s="86">
        <f t="shared" si="128"/>
        <v>299</v>
      </c>
      <c r="AA1078" s="82">
        <v>43808</v>
      </c>
      <c r="AB1078" s="86">
        <f>COUNTIFS(I.1!$AF$6:$AF$446,I.2!AA1078)</f>
        <v>0</v>
      </c>
      <c r="AC1078" s="86">
        <f t="shared" si="133"/>
        <v>148</v>
      </c>
      <c r="AD1078" s="86"/>
      <c r="AE1078" s="86">
        <f>COUNTIFS(I.1!$AG$6:$AG$446,I.2!AA1078)</f>
        <v>1</v>
      </c>
      <c r="AF1078" s="86">
        <f t="shared" si="134"/>
        <v>134</v>
      </c>
      <c r="AG1078" s="86"/>
      <c r="AH1078" s="86">
        <f>COUNTIFS(I.1!$AH$6:$AH$446,I.2!AA1078)</f>
        <v>0</v>
      </c>
      <c r="AI1078" s="86">
        <f t="shared" si="135"/>
        <v>28</v>
      </c>
      <c r="AJ1078" s="86"/>
      <c r="AK1078" s="86">
        <f t="shared" si="129"/>
        <v>120</v>
      </c>
      <c r="AL1078" s="113">
        <v>0</v>
      </c>
    </row>
    <row r="1079" spans="2:38" x14ac:dyDescent="0.25">
      <c r="B1079" s="82">
        <v>43809</v>
      </c>
      <c r="C1079" s="86">
        <f>COUNTIFS(I.1!$J$6:$J$446,I.2!B1079)</f>
        <v>0</v>
      </c>
      <c r="D1079" s="86">
        <f t="shared" si="130"/>
        <v>441</v>
      </c>
      <c r="F1079" s="86">
        <f>COUNTIFS(I.1!$K$6:$K$446,I.2!B1079)</f>
        <v>0</v>
      </c>
      <c r="G1079" s="86">
        <f t="shared" si="131"/>
        <v>402</v>
      </c>
      <c r="I1079" s="86">
        <f>COUNTIFS(I.1!$L$6:$L$446,I.2!B1079)</f>
        <v>0</v>
      </c>
      <c r="J1079" s="86">
        <f t="shared" si="132"/>
        <v>142</v>
      </c>
      <c r="L1079" s="86">
        <f t="shared" si="128"/>
        <v>299</v>
      </c>
      <c r="AA1079" s="82">
        <v>43809</v>
      </c>
      <c r="AB1079" s="86">
        <f>COUNTIFS(I.1!$AF$6:$AF$446,I.2!AA1079)</f>
        <v>0</v>
      </c>
      <c r="AC1079" s="86">
        <f t="shared" si="133"/>
        <v>148</v>
      </c>
      <c r="AD1079" s="86"/>
      <c r="AE1079" s="86">
        <f>COUNTIFS(I.1!$AG$6:$AG$446,I.2!AA1079)</f>
        <v>0</v>
      </c>
      <c r="AF1079" s="86">
        <f t="shared" si="134"/>
        <v>134</v>
      </c>
      <c r="AG1079" s="86"/>
      <c r="AH1079" s="86">
        <f>COUNTIFS(I.1!$AH$6:$AH$446,I.2!AA1079)</f>
        <v>0</v>
      </c>
      <c r="AI1079" s="86">
        <f t="shared" si="135"/>
        <v>28</v>
      </c>
      <c r="AJ1079" s="86"/>
      <c r="AK1079" s="86">
        <f t="shared" si="129"/>
        <v>120</v>
      </c>
      <c r="AL1079" s="113">
        <v>0</v>
      </c>
    </row>
    <row r="1080" spans="2:38" x14ac:dyDescent="0.25">
      <c r="B1080" s="82">
        <v>43810</v>
      </c>
      <c r="C1080" s="86">
        <f>COUNTIFS(I.1!$J$6:$J$446,I.2!B1080)</f>
        <v>0</v>
      </c>
      <c r="D1080" s="86">
        <f t="shared" si="130"/>
        <v>441</v>
      </c>
      <c r="F1080" s="86">
        <f>COUNTIFS(I.1!$K$6:$K$446,I.2!B1080)</f>
        <v>0</v>
      </c>
      <c r="G1080" s="86">
        <f t="shared" si="131"/>
        <v>402</v>
      </c>
      <c r="I1080" s="86">
        <f>COUNTIFS(I.1!$L$6:$L$446,I.2!B1080)</f>
        <v>1</v>
      </c>
      <c r="J1080" s="86">
        <f t="shared" si="132"/>
        <v>143</v>
      </c>
      <c r="L1080" s="86">
        <f t="shared" si="128"/>
        <v>298</v>
      </c>
      <c r="AA1080" s="82">
        <v>43810</v>
      </c>
      <c r="AB1080" s="86">
        <f>COUNTIFS(I.1!$AF$6:$AF$446,I.2!AA1080)</f>
        <v>0</v>
      </c>
      <c r="AC1080" s="86">
        <f t="shared" si="133"/>
        <v>148</v>
      </c>
      <c r="AD1080" s="86"/>
      <c r="AE1080" s="86">
        <f>COUNTIFS(I.1!$AG$6:$AG$446,I.2!AA1080)</f>
        <v>0</v>
      </c>
      <c r="AF1080" s="86">
        <f t="shared" si="134"/>
        <v>134</v>
      </c>
      <c r="AG1080" s="86"/>
      <c r="AH1080" s="86">
        <f>COUNTIFS(I.1!$AH$6:$AH$446,I.2!AA1080)</f>
        <v>0</v>
      </c>
      <c r="AI1080" s="86">
        <f t="shared" si="135"/>
        <v>28</v>
      </c>
      <c r="AJ1080" s="86"/>
      <c r="AK1080" s="86">
        <f t="shared" si="129"/>
        <v>120</v>
      </c>
      <c r="AL1080" s="113">
        <v>0</v>
      </c>
    </row>
    <row r="1081" spans="2:38" x14ac:dyDescent="0.25">
      <c r="B1081" s="82">
        <v>43811</v>
      </c>
      <c r="C1081" s="86">
        <f>COUNTIFS(I.1!$J$6:$J$446,I.2!B1081)</f>
        <v>0</v>
      </c>
      <c r="D1081" s="86">
        <f t="shared" si="130"/>
        <v>441</v>
      </c>
      <c r="F1081" s="86">
        <f>COUNTIFS(I.1!$K$6:$K$446,I.2!B1081)</f>
        <v>0</v>
      </c>
      <c r="G1081" s="86">
        <f t="shared" si="131"/>
        <v>402</v>
      </c>
      <c r="I1081" s="86">
        <f>COUNTIFS(I.1!$L$6:$L$446,I.2!B1081)</f>
        <v>1</v>
      </c>
      <c r="J1081" s="86">
        <f t="shared" si="132"/>
        <v>144</v>
      </c>
      <c r="L1081" s="86">
        <f t="shared" si="128"/>
        <v>297</v>
      </c>
      <c r="AA1081" s="82">
        <v>43811</v>
      </c>
      <c r="AB1081" s="86">
        <f>COUNTIFS(I.1!$AF$6:$AF$446,I.2!AA1081)</f>
        <v>0</v>
      </c>
      <c r="AC1081" s="86">
        <f t="shared" si="133"/>
        <v>148</v>
      </c>
      <c r="AD1081" s="86"/>
      <c r="AE1081" s="86">
        <f>COUNTIFS(I.1!$AG$6:$AG$446,I.2!AA1081)</f>
        <v>0</v>
      </c>
      <c r="AF1081" s="86">
        <f t="shared" si="134"/>
        <v>134</v>
      </c>
      <c r="AG1081" s="86"/>
      <c r="AH1081" s="86">
        <f>COUNTIFS(I.1!$AH$6:$AH$446,I.2!AA1081)</f>
        <v>1</v>
      </c>
      <c r="AI1081" s="86">
        <f t="shared" si="135"/>
        <v>29</v>
      </c>
      <c r="AJ1081" s="86"/>
      <c r="AK1081" s="86">
        <f t="shared" si="129"/>
        <v>119</v>
      </c>
      <c r="AL1081" s="113">
        <v>0</v>
      </c>
    </row>
    <row r="1082" spans="2:38" x14ac:dyDescent="0.25">
      <c r="B1082" s="82">
        <v>43812</v>
      </c>
      <c r="C1082" s="86">
        <f>COUNTIFS(I.1!$J$6:$J$446,I.2!B1082)</f>
        <v>0</v>
      </c>
      <c r="D1082" s="86">
        <f t="shared" si="130"/>
        <v>441</v>
      </c>
      <c r="F1082" s="86">
        <f>COUNTIFS(I.1!$K$6:$K$446,I.2!B1082)</f>
        <v>0</v>
      </c>
      <c r="G1082" s="86">
        <f t="shared" si="131"/>
        <v>402</v>
      </c>
      <c r="I1082" s="86">
        <f>COUNTIFS(I.1!$L$6:$L$446,I.2!B1082)</f>
        <v>0</v>
      </c>
      <c r="J1082" s="86">
        <f t="shared" si="132"/>
        <v>144</v>
      </c>
      <c r="L1082" s="86">
        <f t="shared" si="128"/>
        <v>297</v>
      </c>
      <c r="AA1082" s="82">
        <v>43812</v>
      </c>
      <c r="AB1082" s="86">
        <f>COUNTIFS(I.1!$AF$6:$AF$446,I.2!AA1082)</f>
        <v>0</v>
      </c>
      <c r="AC1082" s="86">
        <f t="shared" si="133"/>
        <v>148</v>
      </c>
      <c r="AD1082" s="86"/>
      <c r="AE1082" s="86">
        <f>COUNTIFS(I.1!$AG$6:$AG$446,I.2!AA1082)</f>
        <v>0</v>
      </c>
      <c r="AF1082" s="86">
        <f t="shared" si="134"/>
        <v>134</v>
      </c>
      <c r="AG1082" s="86"/>
      <c r="AH1082" s="86">
        <f>COUNTIFS(I.1!$AH$6:$AH$446,I.2!AA1082)</f>
        <v>0</v>
      </c>
      <c r="AI1082" s="86">
        <f t="shared" si="135"/>
        <v>29</v>
      </c>
      <c r="AJ1082" s="86"/>
      <c r="AK1082" s="86">
        <f t="shared" si="129"/>
        <v>119</v>
      </c>
      <c r="AL1082" s="113">
        <v>0</v>
      </c>
    </row>
    <row r="1083" spans="2:38" x14ac:dyDescent="0.25">
      <c r="B1083" s="82">
        <v>43813</v>
      </c>
      <c r="C1083" s="86">
        <f>COUNTIFS(I.1!$J$6:$J$446,I.2!B1083)</f>
        <v>0</v>
      </c>
      <c r="D1083" s="86">
        <f t="shared" si="130"/>
        <v>441</v>
      </c>
      <c r="F1083" s="86">
        <f>COUNTIFS(I.1!$K$6:$K$446,I.2!B1083)</f>
        <v>0</v>
      </c>
      <c r="G1083" s="86">
        <f t="shared" si="131"/>
        <v>402</v>
      </c>
      <c r="I1083" s="86">
        <f>COUNTIFS(I.1!$L$6:$L$446,I.2!B1083)</f>
        <v>0</v>
      </c>
      <c r="J1083" s="86">
        <f t="shared" si="132"/>
        <v>144</v>
      </c>
      <c r="L1083" s="86">
        <f t="shared" si="128"/>
        <v>297</v>
      </c>
      <c r="AA1083" s="82">
        <v>43813</v>
      </c>
      <c r="AB1083" s="86">
        <f>COUNTIFS(I.1!$AF$6:$AF$446,I.2!AA1083)</f>
        <v>0</v>
      </c>
      <c r="AC1083" s="86">
        <f t="shared" si="133"/>
        <v>148</v>
      </c>
      <c r="AD1083" s="86"/>
      <c r="AE1083" s="86">
        <f>COUNTIFS(I.1!$AG$6:$AG$446,I.2!AA1083)</f>
        <v>0</v>
      </c>
      <c r="AF1083" s="86">
        <f t="shared" si="134"/>
        <v>134</v>
      </c>
      <c r="AG1083" s="86"/>
      <c r="AH1083" s="86">
        <f>COUNTIFS(I.1!$AH$6:$AH$446,I.2!AA1083)</f>
        <v>0</v>
      </c>
      <c r="AI1083" s="86">
        <f t="shared" si="135"/>
        <v>29</v>
      </c>
      <c r="AJ1083" s="86"/>
      <c r="AK1083" s="86">
        <f t="shared" si="129"/>
        <v>119</v>
      </c>
      <c r="AL1083" s="113">
        <v>0</v>
      </c>
    </row>
    <row r="1084" spans="2:38" x14ac:dyDescent="0.25">
      <c r="B1084" s="82">
        <v>43814</v>
      </c>
      <c r="C1084" s="86">
        <f>COUNTIFS(I.1!$J$6:$J$446,I.2!B1084)</f>
        <v>0</v>
      </c>
      <c r="D1084" s="86">
        <f t="shared" si="130"/>
        <v>441</v>
      </c>
      <c r="F1084" s="86">
        <f>COUNTIFS(I.1!$K$6:$K$446,I.2!B1084)</f>
        <v>0</v>
      </c>
      <c r="G1084" s="86">
        <f t="shared" si="131"/>
        <v>402</v>
      </c>
      <c r="I1084" s="86">
        <f>COUNTIFS(I.1!$L$6:$L$446,I.2!B1084)</f>
        <v>0</v>
      </c>
      <c r="J1084" s="86">
        <f t="shared" si="132"/>
        <v>144</v>
      </c>
      <c r="L1084" s="86">
        <f t="shared" si="128"/>
        <v>297</v>
      </c>
      <c r="AA1084" s="82">
        <v>43814</v>
      </c>
      <c r="AB1084" s="86">
        <f>COUNTIFS(I.1!$AF$6:$AF$446,I.2!AA1084)</f>
        <v>0</v>
      </c>
      <c r="AC1084" s="86">
        <f t="shared" si="133"/>
        <v>148</v>
      </c>
      <c r="AD1084" s="86"/>
      <c r="AE1084" s="86">
        <f>COUNTIFS(I.1!$AG$6:$AG$446,I.2!AA1084)</f>
        <v>0</v>
      </c>
      <c r="AF1084" s="86">
        <f t="shared" si="134"/>
        <v>134</v>
      </c>
      <c r="AG1084" s="86"/>
      <c r="AH1084" s="86">
        <f>COUNTIFS(I.1!$AH$6:$AH$446,I.2!AA1084)</f>
        <v>0</v>
      </c>
      <c r="AI1084" s="86">
        <f t="shared" si="135"/>
        <v>29</v>
      </c>
      <c r="AJ1084" s="86"/>
      <c r="AK1084" s="86">
        <f t="shared" si="129"/>
        <v>119</v>
      </c>
      <c r="AL1084" s="113">
        <v>0</v>
      </c>
    </row>
    <row r="1085" spans="2:38" x14ac:dyDescent="0.25">
      <c r="B1085" s="82">
        <v>43815</v>
      </c>
      <c r="C1085" s="86">
        <f>COUNTIFS(I.1!$J$6:$J$446,I.2!B1085)</f>
        <v>0</v>
      </c>
      <c r="D1085" s="86">
        <f t="shared" si="130"/>
        <v>441</v>
      </c>
      <c r="F1085" s="86">
        <f>COUNTIFS(I.1!$K$6:$K$446,I.2!B1085)</f>
        <v>1</v>
      </c>
      <c r="G1085" s="86">
        <f t="shared" si="131"/>
        <v>403</v>
      </c>
      <c r="I1085" s="86">
        <f>COUNTIFS(I.1!$L$6:$L$446,I.2!B1085)</f>
        <v>0</v>
      </c>
      <c r="J1085" s="86">
        <f t="shared" si="132"/>
        <v>144</v>
      </c>
      <c r="L1085" s="86">
        <f t="shared" si="128"/>
        <v>297</v>
      </c>
      <c r="AA1085" s="82">
        <v>43815</v>
      </c>
      <c r="AB1085" s="86">
        <f>COUNTIFS(I.1!$AF$6:$AF$446,I.2!AA1085)</f>
        <v>0</v>
      </c>
      <c r="AC1085" s="86">
        <f t="shared" si="133"/>
        <v>148</v>
      </c>
      <c r="AD1085" s="86"/>
      <c r="AE1085" s="86">
        <f>COUNTIFS(I.1!$AG$6:$AG$446,I.2!AA1085)</f>
        <v>1</v>
      </c>
      <c r="AF1085" s="86">
        <f t="shared" si="134"/>
        <v>135</v>
      </c>
      <c r="AG1085" s="86"/>
      <c r="AH1085" s="86">
        <f>COUNTIFS(I.1!$AH$6:$AH$446,I.2!AA1085)</f>
        <v>0</v>
      </c>
      <c r="AI1085" s="86">
        <f t="shared" si="135"/>
        <v>29</v>
      </c>
      <c r="AJ1085" s="86"/>
      <c r="AK1085" s="86">
        <f t="shared" si="129"/>
        <v>119</v>
      </c>
      <c r="AL1085" s="113">
        <v>0</v>
      </c>
    </row>
    <row r="1086" spans="2:38" x14ac:dyDescent="0.25">
      <c r="B1086" s="82">
        <v>43816</v>
      </c>
      <c r="C1086" s="86">
        <f>COUNTIFS(I.1!$J$6:$J$446,I.2!B1086)</f>
        <v>0</v>
      </c>
      <c r="D1086" s="86">
        <f t="shared" si="130"/>
        <v>441</v>
      </c>
      <c r="F1086" s="86">
        <f>COUNTIFS(I.1!$K$6:$K$446,I.2!B1086)</f>
        <v>0</v>
      </c>
      <c r="G1086" s="86">
        <f t="shared" si="131"/>
        <v>403</v>
      </c>
      <c r="I1086" s="86">
        <f>COUNTIFS(I.1!$L$6:$L$446,I.2!B1086)</f>
        <v>1</v>
      </c>
      <c r="J1086" s="86">
        <f t="shared" si="132"/>
        <v>145</v>
      </c>
      <c r="L1086" s="86">
        <f t="shared" si="128"/>
        <v>296</v>
      </c>
      <c r="AA1086" s="82">
        <v>43816</v>
      </c>
      <c r="AB1086" s="86">
        <f>COUNTIFS(I.1!$AF$6:$AF$446,I.2!AA1086)</f>
        <v>0</v>
      </c>
      <c r="AC1086" s="86">
        <f t="shared" si="133"/>
        <v>148</v>
      </c>
      <c r="AD1086" s="86"/>
      <c r="AE1086" s="86">
        <f>COUNTIFS(I.1!$AG$6:$AG$446,I.2!AA1086)</f>
        <v>0</v>
      </c>
      <c r="AF1086" s="86">
        <f t="shared" si="134"/>
        <v>135</v>
      </c>
      <c r="AG1086" s="86"/>
      <c r="AH1086" s="86">
        <f>COUNTIFS(I.1!$AH$6:$AH$446,I.2!AA1086)</f>
        <v>0</v>
      </c>
      <c r="AI1086" s="86">
        <f t="shared" si="135"/>
        <v>29</v>
      </c>
      <c r="AJ1086" s="86"/>
      <c r="AK1086" s="86">
        <f t="shared" si="129"/>
        <v>119</v>
      </c>
      <c r="AL1086" s="113">
        <v>0</v>
      </c>
    </row>
    <row r="1087" spans="2:38" x14ac:dyDescent="0.25">
      <c r="B1087" s="82">
        <v>43817</v>
      </c>
      <c r="C1087" s="86">
        <f>COUNTIFS(I.1!$J$6:$J$446,I.2!B1087)</f>
        <v>0</v>
      </c>
      <c r="D1087" s="86">
        <f t="shared" si="130"/>
        <v>441</v>
      </c>
      <c r="F1087" s="86">
        <f>COUNTIFS(I.1!$K$6:$K$446,I.2!B1087)</f>
        <v>0</v>
      </c>
      <c r="G1087" s="86">
        <f t="shared" si="131"/>
        <v>403</v>
      </c>
      <c r="I1087" s="86">
        <f>COUNTIFS(I.1!$L$6:$L$446,I.2!B1087)</f>
        <v>0</v>
      </c>
      <c r="J1087" s="86">
        <f t="shared" si="132"/>
        <v>145</v>
      </c>
      <c r="L1087" s="86">
        <f t="shared" si="128"/>
        <v>296</v>
      </c>
      <c r="AA1087" s="82">
        <v>43817</v>
      </c>
      <c r="AB1087" s="86">
        <f>COUNTIFS(I.1!$AF$6:$AF$446,I.2!AA1087)</f>
        <v>0</v>
      </c>
      <c r="AC1087" s="86">
        <f t="shared" si="133"/>
        <v>148</v>
      </c>
      <c r="AD1087" s="86"/>
      <c r="AE1087" s="86">
        <f>COUNTIFS(I.1!$AG$6:$AG$446,I.2!AA1087)</f>
        <v>0</v>
      </c>
      <c r="AF1087" s="86">
        <f t="shared" si="134"/>
        <v>135</v>
      </c>
      <c r="AG1087" s="86"/>
      <c r="AH1087" s="86">
        <f>COUNTIFS(I.1!$AH$6:$AH$446,I.2!AA1087)</f>
        <v>0</v>
      </c>
      <c r="AI1087" s="86">
        <f t="shared" si="135"/>
        <v>29</v>
      </c>
      <c r="AJ1087" s="86"/>
      <c r="AK1087" s="86">
        <f t="shared" si="129"/>
        <v>119</v>
      </c>
      <c r="AL1087" s="113">
        <v>0</v>
      </c>
    </row>
    <row r="1088" spans="2:38" x14ac:dyDescent="0.25">
      <c r="B1088" s="82">
        <v>43818</v>
      </c>
      <c r="C1088" s="86">
        <f>COUNTIFS(I.1!$J$6:$J$446,I.2!B1088)</f>
        <v>0</v>
      </c>
      <c r="D1088" s="86">
        <f t="shared" si="130"/>
        <v>441</v>
      </c>
      <c r="F1088" s="86">
        <f>COUNTIFS(I.1!$K$6:$K$446,I.2!B1088)</f>
        <v>2</v>
      </c>
      <c r="G1088" s="86">
        <f t="shared" si="131"/>
        <v>405</v>
      </c>
      <c r="I1088" s="86">
        <f>COUNTIFS(I.1!$L$6:$L$446,I.2!B1088)</f>
        <v>0</v>
      </c>
      <c r="J1088" s="86">
        <f t="shared" si="132"/>
        <v>145</v>
      </c>
      <c r="L1088" s="86">
        <f t="shared" si="128"/>
        <v>296</v>
      </c>
      <c r="AA1088" s="82">
        <v>43818</v>
      </c>
      <c r="AB1088" s="86">
        <f>COUNTIFS(I.1!$AF$6:$AF$446,I.2!AA1088)</f>
        <v>0</v>
      </c>
      <c r="AC1088" s="86">
        <f t="shared" si="133"/>
        <v>148</v>
      </c>
      <c r="AD1088" s="86"/>
      <c r="AE1088" s="86">
        <f>COUNTIFS(I.1!$AG$6:$AG$446,I.2!AA1088)</f>
        <v>2</v>
      </c>
      <c r="AF1088" s="86">
        <f t="shared" si="134"/>
        <v>137</v>
      </c>
      <c r="AG1088" s="86"/>
      <c r="AH1088" s="86">
        <f>COUNTIFS(I.1!$AH$6:$AH$446,I.2!AA1088)</f>
        <v>0</v>
      </c>
      <c r="AI1088" s="86">
        <f t="shared" si="135"/>
        <v>29</v>
      </c>
      <c r="AJ1088" s="86"/>
      <c r="AK1088" s="86">
        <f t="shared" si="129"/>
        <v>119</v>
      </c>
      <c r="AL1088" s="113">
        <v>0</v>
      </c>
    </row>
    <row r="1089" spans="2:38" x14ac:dyDescent="0.25">
      <c r="B1089" s="82">
        <v>43819</v>
      </c>
      <c r="C1089" s="86">
        <f>COUNTIFS(I.1!$J$6:$J$446,I.2!B1089)</f>
        <v>0</v>
      </c>
      <c r="D1089" s="86">
        <f t="shared" si="130"/>
        <v>441</v>
      </c>
      <c r="F1089" s="86">
        <f>COUNTIFS(I.1!$K$6:$K$446,I.2!B1089)</f>
        <v>1</v>
      </c>
      <c r="G1089" s="86">
        <f t="shared" si="131"/>
        <v>406</v>
      </c>
      <c r="I1089" s="86">
        <f>COUNTIFS(I.1!$L$6:$L$446,I.2!B1089)</f>
        <v>0</v>
      </c>
      <c r="J1089" s="86">
        <f t="shared" si="132"/>
        <v>145</v>
      </c>
      <c r="L1089" s="86">
        <f t="shared" si="128"/>
        <v>296</v>
      </c>
      <c r="AA1089" s="82">
        <v>43819</v>
      </c>
      <c r="AB1089" s="86">
        <f>COUNTIFS(I.1!$AF$6:$AF$446,I.2!AA1089)</f>
        <v>0</v>
      </c>
      <c r="AC1089" s="86">
        <f t="shared" si="133"/>
        <v>148</v>
      </c>
      <c r="AD1089" s="86"/>
      <c r="AE1089" s="86">
        <f>COUNTIFS(I.1!$AG$6:$AG$446,I.2!AA1089)</f>
        <v>1</v>
      </c>
      <c r="AF1089" s="86">
        <f t="shared" si="134"/>
        <v>138</v>
      </c>
      <c r="AG1089" s="86"/>
      <c r="AH1089" s="86">
        <f>COUNTIFS(I.1!$AH$6:$AH$446,I.2!AA1089)</f>
        <v>0</v>
      </c>
      <c r="AI1089" s="86">
        <f t="shared" si="135"/>
        <v>29</v>
      </c>
      <c r="AJ1089" s="86"/>
      <c r="AK1089" s="86">
        <f t="shared" si="129"/>
        <v>119</v>
      </c>
      <c r="AL1089" s="113">
        <v>0</v>
      </c>
    </row>
    <row r="1090" spans="2:38" x14ac:dyDescent="0.25">
      <c r="B1090" s="82">
        <v>43820</v>
      </c>
      <c r="C1090" s="86">
        <f>COUNTIFS(I.1!$J$6:$J$446,I.2!B1090)</f>
        <v>0</v>
      </c>
      <c r="D1090" s="86">
        <f t="shared" si="130"/>
        <v>441</v>
      </c>
      <c r="F1090" s="86">
        <f>COUNTIFS(I.1!$K$6:$K$446,I.2!B1090)</f>
        <v>0</v>
      </c>
      <c r="G1090" s="86">
        <f t="shared" si="131"/>
        <v>406</v>
      </c>
      <c r="I1090" s="86">
        <f>COUNTIFS(I.1!$L$6:$L$446,I.2!B1090)</f>
        <v>0</v>
      </c>
      <c r="J1090" s="86">
        <f t="shared" si="132"/>
        <v>145</v>
      </c>
      <c r="L1090" s="86">
        <f t="shared" si="128"/>
        <v>296</v>
      </c>
      <c r="AA1090" s="82">
        <v>43820</v>
      </c>
      <c r="AB1090" s="86">
        <f>COUNTIFS(I.1!$AF$6:$AF$446,I.2!AA1090)</f>
        <v>0</v>
      </c>
      <c r="AC1090" s="86">
        <f t="shared" si="133"/>
        <v>148</v>
      </c>
      <c r="AD1090" s="86"/>
      <c r="AE1090" s="86">
        <f>COUNTIFS(I.1!$AG$6:$AG$446,I.2!AA1090)</f>
        <v>0</v>
      </c>
      <c r="AF1090" s="86">
        <f t="shared" si="134"/>
        <v>138</v>
      </c>
      <c r="AG1090" s="86"/>
      <c r="AH1090" s="86">
        <f>COUNTIFS(I.1!$AH$6:$AH$446,I.2!AA1090)</f>
        <v>0</v>
      </c>
      <c r="AI1090" s="86">
        <f t="shared" si="135"/>
        <v>29</v>
      </c>
      <c r="AJ1090" s="86"/>
      <c r="AK1090" s="86">
        <f t="shared" si="129"/>
        <v>119</v>
      </c>
      <c r="AL1090" s="113">
        <v>0</v>
      </c>
    </row>
    <row r="1091" spans="2:38" x14ac:dyDescent="0.25">
      <c r="B1091" s="82">
        <v>43821</v>
      </c>
      <c r="C1091" s="86">
        <f>COUNTIFS(I.1!$J$6:$J$446,I.2!B1091)</f>
        <v>0</v>
      </c>
      <c r="D1091" s="86">
        <f t="shared" si="130"/>
        <v>441</v>
      </c>
      <c r="F1091" s="86">
        <f>COUNTIFS(I.1!$K$6:$K$446,I.2!B1091)</f>
        <v>0</v>
      </c>
      <c r="G1091" s="86">
        <f t="shared" si="131"/>
        <v>406</v>
      </c>
      <c r="I1091" s="86">
        <f>COUNTIFS(I.1!$L$6:$L$446,I.2!B1091)</f>
        <v>0</v>
      </c>
      <c r="J1091" s="86">
        <f t="shared" si="132"/>
        <v>145</v>
      </c>
      <c r="L1091" s="86">
        <f t="shared" si="128"/>
        <v>296</v>
      </c>
      <c r="AA1091" s="82">
        <v>43821</v>
      </c>
      <c r="AB1091" s="86">
        <f>COUNTIFS(I.1!$AF$6:$AF$446,I.2!AA1091)</f>
        <v>0</v>
      </c>
      <c r="AC1091" s="86">
        <f t="shared" si="133"/>
        <v>148</v>
      </c>
      <c r="AD1091" s="86"/>
      <c r="AE1091" s="86">
        <f>COUNTIFS(I.1!$AG$6:$AG$446,I.2!AA1091)</f>
        <v>0</v>
      </c>
      <c r="AF1091" s="86">
        <f t="shared" si="134"/>
        <v>138</v>
      </c>
      <c r="AG1091" s="86"/>
      <c r="AH1091" s="86">
        <f>COUNTIFS(I.1!$AH$6:$AH$446,I.2!AA1091)</f>
        <v>0</v>
      </c>
      <c r="AI1091" s="86">
        <f t="shared" si="135"/>
        <v>29</v>
      </c>
      <c r="AJ1091" s="86"/>
      <c r="AK1091" s="86">
        <f t="shared" si="129"/>
        <v>119</v>
      </c>
      <c r="AL1091" s="113">
        <v>0</v>
      </c>
    </row>
    <row r="1092" spans="2:38" x14ac:dyDescent="0.25">
      <c r="B1092" s="82">
        <v>43822</v>
      </c>
      <c r="C1092" s="86">
        <f>COUNTIFS(I.1!$J$6:$J$446,I.2!B1092)</f>
        <v>0</v>
      </c>
      <c r="D1092" s="86">
        <f t="shared" si="130"/>
        <v>441</v>
      </c>
      <c r="F1092" s="86">
        <f>COUNTIFS(I.1!$K$6:$K$446,I.2!B1092)</f>
        <v>0</v>
      </c>
      <c r="G1092" s="86">
        <f t="shared" si="131"/>
        <v>406</v>
      </c>
      <c r="I1092" s="86">
        <f>COUNTIFS(I.1!$L$6:$L$446,I.2!B1092)</f>
        <v>0</v>
      </c>
      <c r="J1092" s="86">
        <f t="shared" si="132"/>
        <v>145</v>
      </c>
      <c r="L1092" s="86">
        <f t="shared" si="128"/>
        <v>296</v>
      </c>
      <c r="AA1092" s="82">
        <v>43822</v>
      </c>
      <c r="AB1092" s="86">
        <f>COUNTIFS(I.1!$AF$6:$AF$446,I.2!AA1092)</f>
        <v>0</v>
      </c>
      <c r="AC1092" s="86">
        <f t="shared" si="133"/>
        <v>148</v>
      </c>
      <c r="AD1092" s="86"/>
      <c r="AE1092" s="86">
        <f>COUNTIFS(I.1!$AG$6:$AG$446,I.2!AA1092)</f>
        <v>0</v>
      </c>
      <c r="AF1092" s="86">
        <f t="shared" si="134"/>
        <v>138</v>
      </c>
      <c r="AG1092" s="86"/>
      <c r="AH1092" s="86">
        <f>COUNTIFS(I.1!$AH$6:$AH$446,I.2!AA1092)</f>
        <v>0</v>
      </c>
      <c r="AI1092" s="86">
        <f t="shared" si="135"/>
        <v>29</v>
      </c>
      <c r="AJ1092" s="86"/>
      <c r="AK1092" s="86">
        <f t="shared" si="129"/>
        <v>119</v>
      </c>
      <c r="AL1092" s="113">
        <v>0</v>
      </c>
    </row>
    <row r="1093" spans="2:38" x14ac:dyDescent="0.25">
      <c r="B1093" s="82">
        <v>43823</v>
      </c>
      <c r="C1093" s="86">
        <f>COUNTIFS(I.1!$J$6:$J$446,I.2!B1093)</f>
        <v>0</v>
      </c>
      <c r="D1093" s="86">
        <f t="shared" si="130"/>
        <v>441</v>
      </c>
      <c r="F1093" s="86">
        <f>COUNTIFS(I.1!$K$6:$K$446,I.2!B1093)</f>
        <v>0</v>
      </c>
      <c r="G1093" s="86">
        <f t="shared" si="131"/>
        <v>406</v>
      </c>
      <c r="I1093" s="86">
        <f>COUNTIFS(I.1!$L$6:$L$446,I.2!B1093)</f>
        <v>0</v>
      </c>
      <c r="J1093" s="86">
        <f t="shared" si="132"/>
        <v>145</v>
      </c>
      <c r="L1093" s="86">
        <f t="shared" si="128"/>
        <v>296</v>
      </c>
      <c r="AA1093" s="82">
        <v>43823</v>
      </c>
      <c r="AB1093" s="86">
        <f>COUNTIFS(I.1!$AF$6:$AF$446,I.2!AA1093)</f>
        <v>0</v>
      </c>
      <c r="AC1093" s="86">
        <f t="shared" si="133"/>
        <v>148</v>
      </c>
      <c r="AD1093" s="86"/>
      <c r="AE1093" s="86">
        <f>COUNTIFS(I.1!$AG$6:$AG$446,I.2!AA1093)</f>
        <v>0</v>
      </c>
      <c r="AF1093" s="86">
        <f t="shared" si="134"/>
        <v>138</v>
      </c>
      <c r="AG1093" s="86"/>
      <c r="AH1093" s="86">
        <f>COUNTIFS(I.1!$AH$6:$AH$446,I.2!AA1093)</f>
        <v>0</v>
      </c>
      <c r="AI1093" s="86">
        <f t="shared" si="135"/>
        <v>29</v>
      </c>
      <c r="AJ1093" s="86"/>
      <c r="AK1093" s="86">
        <f t="shared" si="129"/>
        <v>119</v>
      </c>
      <c r="AL1093" s="113">
        <v>0</v>
      </c>
    </row>
    <row r="1094" spans="2:38" x14ac:dyDescent="0.25">
      <c r="B1094" s="82">
        <v>43824</v>
      </c>
      <c r="C1094" s="86">
        <f>COUNTIFS(I.1!$J$6:$J$446,I.2!B1094)</f>
        <v>0</v>
      </c>
      <c r="D1094" s="86">
        <f t="shared" si="130"/>
        <v>441</v>
      </c>
      <c r="F1094" s="86">
        <f>COUNTIFS(I.1!$K$6:$K$446,I.2!B1094)</f>
        <v>0</v>
      </c>
      <c r="G1094" s="86">
        <f t="shared" si="131"/>
        <v>406</v>
      </c>
      <c r="I1094" s="86">
        <f>COUNTIFS(I.1!$L$6:$L$446,I.2!B1094)</f>
        <v>0</v>
      </c>
      <c r="J1094" s="86">
        <f t="shared" si="132"/>
        <v>145</v>
      </c>
      <c r="L1094" s="86">
        <f t="shared" si="128"/>
        <v>296</v>
      </c>
      <c r="AA1094" s="82">
        <v>43824</v>
      </c>
      <c r="AB1094" s="86">
        <f>COUNTIFS(I.1!$AF$6:$AF$446,I.2!AA1094)</f>
        <v>0</v>
      </c>
      <c r="AC1094" s="86">
        <f t="shared" si="133"/>
        <v>148</v>
      </c>
      <c r="AD1094" s="86"/>
      <c r="AE1094" s="86">
        <f>COUNTIFS(I.1!$AG$6:$AG$446,I.2!AA1094)</f>
        <v>0</v>
      </c>
      <c r="AF1094" s="86">
        <f t="shared" si="134"/>
        <v>138</v>
      </c>
      <c r="AG1094" s="86"/>
      <c r="AH1094" s="86">
        <f>COUNTIFS(I.1!$AH$6:$AH$446,I.2!AA1094)</f>
        <v>0</v>
      </c>
      <c r="AI1094" s="86">
        <f t="shared" si="135"/>
        <v>29</v>
      </c>
      <c r="AJ1094" s="86"/>
      <c r="AK1094" s="86">
        <f t="shared" si="129"/>
        <v>119</v>
      </c>
      <c r="AL1094" s="113">
        <v>0</v>
      </c>
    </row>
    <row r="1095" spans="2:38" x14ac:dyDescent="0.25">
      <c r="B1095" s="82">
        <v>43825</v>
      </c>
      <c r="C1095" s="86">
        <f>COUNTIFS(I.1!$J$6:$J$446,I.2!B1095)</f>
        <v>0</v>
      </c>
      <c r="D1095" s="86">
        <f t="shared" si="130"/>
        <v>441</v>
      </c>
      <c r="F1095" s="86">
        <f>COUNTIFS(I.1!$K$6:$K$446,I.2!B1095)</f>
        <v>1</v>
      </c>
      <c r="G1095" s="86">
        <f t="shared" si="131"/>
        <v>407</v>
      </c>
      <c r="I1095" s="86">
        <f>COUNTIFS(I.1!$L$6:$L$446,I.2!B1095)</f>
        <v>0</v>
      </c>
      <c r="J1095" s="86">
        <f t="shared" si="132"/>
        <v>145</v>
      </c>
      <c r="L1095" s="86">
        <f t="shared" ref="L1095:L1100" si="136">D1095-J1095</f>
        <v>296</v>
      </c>
      <c r="AA1095" s="82">
        <v>43825</v>
      </c>
      <c r="AB1095" s="86">
        <f>COUNTIFS(I.1!$AF$6:$AF$446,I.2!AA1095)</f>
        <v>0</v>
      </c>
      <c r="AC1095" s="86">
        <f t="shared" si="133"/>
        <v>148</v>
      </c>
      <c r="AD1095" s="86"/>
      <c r="AE1095" s="86">
        <f>COUNTIFS(I.1!$AG$6:$AG$446,I.2!AA1095)</f>
        <v>1</v>
      </c>
      <c r="AF1095" s="86">
        <f t="shared" si="134"/>
        <v>139</v>
      </c>
      <c r="AG1095" s="86"/>
      <c r="AH1095" s="86">
        <f>COUNTIFS(I.1!$AH$6:$AH$446,I.2!AA1095)</f>
        <v>0</v>
      </c>
      <c r="AI1095" s="86">
        <f t="shared" si="135"/>
        <v>29</v>
      </c>
      <c r="AJ1095" s="86"/>
      <c r="AK1095" s="86">
        <f t="shared" ref="AK1095:AK1100" si="137">AC1095-AI1095</f>
        <v>119</v>
      </c>
      <c r="AL1095" s="113">
        <v>0</v>
      </c>
    </row>
    <row r="1096" spans="2:38" x14ac:dyDescent="0.25">
      <c r="B1096" s="82">
        <v>43826</v>
      </c>
      <c r="C1096" s="86">
        <f>COUNTIFS(I.1!$J$6:$J$446,I.2!B1096)</f>
        <v>0</v>
      </c>
      <c r="D1096" s="86">
        <f t="shared" ref="D1096:D1100" si="138">C1096+D1095</f>
        <v>441</v>
      </c>
      <c r="F1096" s="86">
        <f>COUNTIFS(I.1!$K$6:$K$446,I.2!B1096)</f>
        <v>0</v>
      </c>
      <c r="G1096" s="86">
        <f t="shared" ref="G1096:G1100" si="139">F1096+G1095</f>
        <v>407</v>
      </c>
      <c r="I1096" s="86">
        <f>COUNTIFS(I.1!$L$6:$L$446,I.2!B1096)</f>
        <v>1</v>
      </c>
      <c r="J1096" s="86">
        <f t="shared" ref="J1096:J1100" si="140">I1096+J1095</f>
        <v>146</v>
      </c>
      <c r="L1096" s="86">
        <f t="shared" si="136"/>
        <v>295</v>
      </c>
      <c r="AA1096" s="82">
        <v>43826</v>
      </c>
      <c r="AB1096" s="86">
        <f>COUNTIFS(I.1!$AF$6:$AF$446,I.2!AA1096)</f>
        <v>0</v>
      </c>
      <c r="AC1096" s="86">
        <f t="shared" ref="AC1096:AC1100" si="141">AB1096+AC1095</f>
        <v>148</v>
      </c>
      <c r="AD1096" s="86"/>
      <c r="AE1096" s="86">
        <f>COUNTIFS(I.1!$AG$6:$AG$446,I.2!AA1096)</f>
        <v>0</v>
      </c>
      <c r="AF1096" s="86">
        <f t="shared" ref="AF1096:AF1100" si="142">AE1096+AF1095</f>
        <v>139</v>
      </c>
      <c r="AG1096" s="86"/>
      <c r="AH1096" s="86">
        <f>COUNTIFS(I.1!$AH$6:$AH$446,I.2!AA1096)</f>
        <v>0</v>
      </c>
      <c r="AI1096" s="86">
        <f t="shared" ref="AI1096:AI1100" si="143">AH1096+AI1095</f>
        <v>29</v>
      </c>
      <c r="AJ1096" s="86"/>
      <c r="AK1096" s="86">
        <f t="shared" si="137"/>
        <v>119</v>
      </c>
      <c r="AL1096" s="113">
        <v>0</v>
      </c>
    </row>
    <row r="1097" spans="2:38" x14ac:dyDescent="0.25">
      <c r="B1097" s="82">
        <v>43827</v>
      </c>
      <c r="C1097" s="86">
        <f>COUNTIFS(I.1!$J$6:$J$446,I.2!B1097)</f>
        <v>0</v>
      </c>
      <c r="D1097" s="86">
        <f t="shared" si="138"/>
        <v>441</v>
      </c>
      <c r="F1097" s="86">
        <f>COUNTIFS(I.1!$K$6:$K$446,I.2!B1097)</f>
        <v>0</v>
      </c>
      <c r="G1097" s="86">
        <f t="shared" si="139"/>
        <v>407</v>
      </c>
      <c r="I1097" s="86">
        <f>COUNTIFS(I.1!$L$6:$L$446,I.2!B1097)</f>
        <v>0</v>
      </c>
      <c r="J1097" s="86">
        <f t="shared" si="140"/>
        <v>146</v>
      </c>
      <c r="L1097" s="86">
        <f t="shared" si="136"/>
        <v>295</v>
      </c>
      <c r="AA1097" s="82">
        <v>43827</v>
      </c>
      <c r="AB1097" s="86">
        <f>COUNTIFS(I.1!$AF$6:$AF$446,I.2!AA1097)</f>
        <v>0</v>
      </c>
      <c r="AC1097" s="86">
        <f t="shared" si="141"/>
        <v>148</v>
      </c>
      <c r="AD1097" s="86"/>
      <c r="AE1097" s="86">
        <f>COUNTIFS(I.1!$AG$6:$AG$446,I.2!AA1097)</f>
        <v>0</v>
      </c>
      <c r="AF1097" s="86">
        <f t="shared" si="142"/>
        <v>139</v>
      </c>
      <c r="AG1097" s="86"/>
      <c r="AH1097" s="86">
        <f>COUNTIFS(I.1!$AH$6:$AH$446,I.2!AA1097)</f>
        <v>0</v>
      </c>
      <c r="AI1097" s="86">
        <f t="shared" si="143"/>
        <v>29</v>
      </c>
      <c r="AJ1097" s="86"/>
      <c r="AK1097" s="86">
        <f t="shared" si="137"/>
        <v>119</v>
      </c>
      <c r="AL1097" s="113">
        <v>0</v>
      </c>
    </row>
    <row r="1098" spans="2:38" x14ac:dyDescent="0.25">
      <c r="B1098" s="82">
        <v>43828</v>
      </c>
      <c r="C1098" s="86">
        <f>COUNTIFS(I.1!$J$6:$J$446,I.2!B1098)</f>
        <v>0</v>
      </c>
      <c r="D1098" s="86">
        <f t="shared" si="138"/>
        <v>441</v>
      </c>
      <c r="F1098" s="86">
        <f>COUNTIFS(I.1!$K$6:$K$446,I.2!B1098)</f>
        <v>0</v>
      </c>
      <c r="G1098" s="86">
        <f t="shared" si="139"/>
        <v>407</v>
      </c>
      <c r="I1098" s="86">
        <f>COUNTIFS(I.1!$L$6:$L$446,I.2!B1098)</f>
        <v>0</v>
      </c>
      <c r="J1098" s="86">
        <f t="shared" si="140"/>
        <v>146</v>
      </c>
      <c r="L1098" s="86">
        <f t="shared" si="136"/>
        <v>295</v>
      </c>
      <c r="AA1098" s="82">
        <v>43828</v>
      </c>
      <c r="AB1098" s="86">
        <f>COUNTIFS(I.1!$AF$6:$AF$446,I.2!AA1098)</f>
        <v>0</v>
      </c>
      <c r="AC1098" s="86">
        <f t="shared" si="141"/>
        <v>148</v>
      </c>
      <c r="AD1098" s="86"/>
      <c r="AE1098" s="86">
        <f>COUNTIFS(I.1!$AG$6:$AG$446,I.2!AA1098)</f>
        <v>0</v>
      </c>
      <c r="AF1098" s="86">
        <f t="shared" si="142"/>
        <v>139</v>
      </c>
      <c r="AG1098" s="86"/>
      <c r="AH1098" s="86">
        <f>COUNTIFS(I.1!$AH$6:$AH$446,I.2!AA1098)</f>
        <v>0</v>
      </c>
      <c r="AI1098" s="86">
        <f t="shared" si="143"/>
        <v>29</v>
      </c>
      <c r="AJ1098" s="86"/>
      <c r="AK1098" s="86">
        <f t="shared" si="137"/>
        <v>119</v>
      </c>
      <c r="AL1098" s="113">
        <v>0</v>
      </c>
    </row>
    <row r="1099" spans="2:38" x14ac:dyDescent="0.25">
      <c r="B1099" s="82">
        <v>43829</v>
      </c>
      <c r="C1099" s="86">
        <f>COUNTIFS(I.1!$J$6:$J$446,I.2!B1099)</f>
        <v>0</v>
      </c>
      <c r="D1099" s="86">
        <f t="shared" si="138"/>
        <v>441</v>
      </c>
      <c r="F1099" s="86">
        <f>COUNTIFS(I.1!$K$6:$K$446,I.2!B1099)</f>
        <v>0</v>
      </c>
      <c r="G1099" s="86">
        <f t="shared" si="139"/>
        <v>407</v>
      </c>
      <c r="I1099" s="86">
        <f>COUNTIFS(I.1!$L$6:$L$446,I.2!B1099)</f>
        <v>0</v>
      </c>
      <c r="J1099" s="86">
        <f t="shared" si="140"/>
        <v>146</v>
      </c>
      <c r="L1099" s="86">
        <f t="shared" si="136"/>
        <v>295</v>
      </c>
      <c r="AA1099" s="82">
        <v>43829</v>
      </c>
      <c r="AB1099" s="86">
        <f>COUNTIFS(I.1!$AF$6:$AF$446,I.2!AA1099)</f>
        <v>0</v>
      </c>
      <c r="AC1099" s="86">
        <f t="shared" si="141"/>
        <v>148</v>
      </c>
      <c r="AD1099" s="86"/>
      <c r="AE1099" s="86">
        <f>COUNTIFS(I.1!$AG$6:$AG$446,I.2!AA1099)</f>
        <v>0</v>
      </c>
      <c r="AF1099" s="86">
        <f t="shared" si="142"/>
        <v>139</v>
      </c>
      <c r="AG1099" s="86"/>
      <c r="AH1099" s="86">
        <f>COUNTIFS(I.1!$AH$6:$AH$446,I.2!AA1099)</f>
        <v>0</v>
      </c>
      <c r="AI1099" s="86">
        <f t="shared" si="143"/>
        <v>29</v>
      </c>
      <c r="AJ1099" s="86"/>
      <c r="AK1099" s="86">
        <f t="shared" si="137"/>
        <v>119</v>
      </c>
      <c r="AL1099" s="113">
        <v>0</v>
      </c>
    </row>
    <row r="1100" spans="2:38" ht="13.5" thickBot="1" x14ac:dyDescent="0.3">
      <c r="B1100" s="123">
        <v>43830</v>
      </c>
      <c r="C1100" s="124">
        <f>COUNTIFS(I.1!$J$6:$J$446,I.2!B1100)</f>
        <v>0</v>
      </c>
      <c r="D1100" s="124">
        <f t="shared" si="138"/>
        <v>441</v>
      </c>
      <c r="E1100" s="124"/>
      <c r="F1100" s="124">
        <f>COUNTIFS(I.1!$K$6:$K$446,I.2!B1100)</f>
        <v>0</v>
      </c>
      <c r="G1100" s="124">
        <f t="shared" si="139"/>
        <v>407</v>
      </c>
      <c r="H1100" s="124"/>
      <c r="I1100" s="124">
        <f>COUNTIFS(I.1!$L$6:$L$446,I.2!B1100)</f>
        <v>0</v>
      </c>
      <c r="J1100" s="124">
        <f t="shared" si="140"/>
        <v>146</v>
      </c>
      <c r="K1100" s="124"/>
      <c r="L1100" s="124">
        <f t="shared" si="136"/>
        <v>295</v>
      </c>
      <c r="AA1100" s="82">
        <v>43830</v>
      </c>
      <c r="AB1100" s="86">
        <f>COUNTIFS(I.1!$AF$6:$AF$446,I.2!AA1100)</f>
        <v>0</v>
      </c>
      <c r="AC1100" s="86">
        <f t="shared" si="141"/>
        <v>148</v>
      </c>
      <c r="AD1100" s="86"/>
      <c r="AE1100" s="86">
        <f>COUNTIFS(I.1!$AG$6:$AG$446,I.2!AA1100)</f>
        <v>0</v>
      </c>
      <c r="AF1100" s="86">
        <f t="shared" si="142"/>
        <v>139</v>
      </c>
      <c r="AG1100" s="86"/>
      <c r="AH1100" s="86">
        <f>COUNTIFS(I.1!$AH$6:$AH$446,I.2!AA1100)</f>
        <v>0</v>
      </c>
      <c r="AI1100" s="86">
        <f t="shared" si="143"/>
        <v>29</v>
      </c>
      <c r="AJ1100" s="86"/>
      <c r="AK1100" s="86">
        <f t="shared" si="137"/>
        <v>119</v>
      </c>
      <c r="AL1100" s="113">
        <v>0</v>
      </c>
    </row>
    <row r="1101" spans="2:38" ht="30.75" customHeight="1" x14ac:dyDescent="0.25">
      <c r="B1101" s="126" t="s">
        <v>1073</v>
      </c>
      <c r="C1101" s="126"/>
      <c r="D1101" s="126"/>
      <c r="E1101" s="126"/>
      <c r="F1101" s="126"/>
      <c r="G1101" s="126"/>
      <c r="H1101" s="126"/>
      <c r="I1101" s="126"/>
      <c r="J1101" s="126"/>
      <c r="K1101" s="126"/>
      <c r="L1101" s="126"/>
      <c r="M1101" s="125"/>
      <c r="N1101" s="125"/>
    </row>
    <row r="1102" spans="2:38" x14ac:dyDescent="0.25">
      <c r="B1102" s="82"/>
    </row>
    <row r="1103" spans="2:38" x14ac:dyDescent="0.25">
      <c r="B1103" s="82"/>
    </row>
    <row r="1104" spans="2:38" x14ac:dyDescent="0.25">
      <c r="B1104" s="82"/>
    </row>
    <row r="1105" spans="2:2" x14ac:dyDescent="0.25">
      <c r="B1105" s="82"/>
    </row>
    <row r="1106" spans="2:2" x14ac:dyDescent="0.25">
      <c r="B1106" s="82"/>
    </row>
    <row r="1107" spans="2:2" x14ac:dyDescent="0.25">
      <c r="B1107" s="82"/>
    </row>
    <row r="1108" spans="2:2" x14ac:dyDescent="0.25">
      <c r="B1108" s="82"/>
    </row>
    <row r="1109" spans="2:2" x14ac:dyDescent="0.25">
      <c r="B1109" s="82"/>
    </row>
    <row r="1110" spans="2:2" x14ac:dyDescent="0.25">
      <c r="B1110" s="82"/>
    </row>
    <row r="1111" spans="2:2" x14ac:dyDescent="0.25">
      <c r="B1111" s="82"/>
    </row>
    <row r="1112" spans="2:2" x14ac:dyDescent="0.25">
      <c r="B1112" s="82"/>
    </row>
    <row r="1113" spans="2:2" x14ac:dyDescent="0.25">
      <c r="B1113" s="82"/>
    </row>
    <row r="1114" spans="2:2" x14ac:dyDescent="0.25">
      <c r="B1114" s="82"/>
    </row>
    <row r="1115" spans="2:2" x14ac:dyDescent="0.25">
      <c r="B1115" s="82"/>
    </row>
    <row r="1116" spans="2:2" x14ac:dyDescent="0.25">
      <c r="B1116" s="82"/>
    </row>
    <row r="1117" spans="2:2" x14ac:dyDescent="0.25">
      <c r="B1117" s="82"/>
    </row>
    <row r="1118" spans="2:2" x14ac:dyDescent="0.25">
      <c r="B1118" s="82"/>
    </row>
    <row r="1119" spans="2:2" x14ac:dyDescent="0.25">
      <c r="B1119" s="82"/>
    </row>
    <row r="1120" spans="2:2" x14ac:dyDescent="0.25">
      <c r="B1120" s="82"/>
    </row>
    <row r="1121" spans="2:2" x14ac:dyDescent="0.25">
      <c r="B1121" s="82"/>
    </row>
    <row r="1122" spans="2:2" x14ac:dyDescent="0.25">
      <c r="B1122" s="82"/>
    </row>
    <row r="1123" spans="2:2" x14ac:dyDescent="0.25">
      <c r="B1123" s="82"/>
    </row>
    <row r="1124" spans="2:2" x14ac:dyDescent="0.25">
      <c r="B1124" s="82"/>
    </row>
    <row r="1125" spans="2:2" x14ac:dyDescent="0.25">
      <c r="B1125" s="82"/>
    </row>
    <row r="1126" spans="2:2" x14ac:dyDescent="0.25">
      <c r="B1126" s="82"/>
    </row>
    <row r="1127" spans="2:2" x14ac:dyDescent="0.25">
      <c r="B1127" s="82"/>
    </row>
    <row r="1128" spans="2:2" x14ac:dyDescent="0.25">
      <c r="B1128" s="82"/>
    </row>
    <row r="1129" spans="2:2" x14ac:dyDescent="0.25">
      <c r="B1129" s="82"/>
    </row>
    <row r="1130" spans="2:2" x14ac:dyDescent="0.25">
      <c r="B1130" s="82"/>
    </row>
    <row r="1131" spans="2:2" x14ac:dyDescent="0.25">
      <c r="B1131" s="82"/>
    </row>
  </sheetData>
  <mergeCells count="20">
    <mergeCell ref="AG3:AG4"/>
    <mergeCell ref="AH3:AI3"/>
    <mergeCell ref="AJ3:AJ4"/>
    <mergeCell ref="AK3:AK4"/>
    <mergeCell ref="B1101:L1101"/>
    <mergeCell ref="AL3:AL4"/>
    <mergeCell ref="B2:L2"/>
    <mergeCell ref="C3:D3"/>
    <mergeCell ref="B3:B4"/>
    <mergeCell ref="E3:E4"/>
    <mergeCell ref="H3:H4"/>
    <mergeCell ref="F3:G3"/>
    <mergeCell ref="I3:J3"/>
    <mergeCell ref="K3:K4"/>
    <mergeCell ref="L3:L4"/>
    <mergeCell ref="AA2:AK2"/>
    <mergeCell ref="AA3:AA4"/>
    <mergeCell ref="AB3:AC3"/>
    <mergeCell ref="AD3:AD4"/>
    <mergeCell ref="AE3:AF3"/>
  </mergeCells>
  <printOptions horizontalCentered="1"/>
  <pageMargins left="0.1" right="0.1" top="1.25" bottom="0.3" header="0.1" footer="0.1"/>
  <pageSetup paperSize="9" orientation="portrait" r:id="rId1"/>
  <headerFooter>
    <oddHeader>&amp;C&amp;G</oddHeader>
    <oddFooter>&amp;C&amp;P /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40"/>
  <sheetViews>
    <sheetView showGridLines="0" workbookViewId="0">
      <selection activeCell="M19" sqref="M19"/>
    </sheetView>
  </sheetViews>
  <sheetFormatPr defaultRowHeight="12.75" x14ac:dyDescent="0.25"/>
  <cols>
    <col min="1" max="1" width="1.42578125" style="1" customWidth="1"/>
    <col min="2" max="2" width="9.140625" style="1"/>
    <col min="3" max="3" width="8.85546875" style="1" customWidth="1"/>
    <col min="4" max="4" width="9.140625" style="1"/>
    <col min="5" max="5" width="7.140625" style="1" customWidth="1"/>
    <col min="6" max="6" width="8.7109375" style="1" customWidth="1"/>
    <col min="7" max="7" width="9.140625" style="1" customWidth="1"/>
    <col min="8" max="8" width="8.7109375" style="1" customWidth="1"/>
    <col min="9" max="11" width="8.5703125" style="1" customWidth="1"/>
    <col min="12" max="12" width="1.42578125" style="1" customWidth="1"/>
    <col min="13" max="13" width="26.5703125" style="3" bestFit="1" customWidth="1"/>
    <col min="14" max="14" width="5" style="1" bestFit="1" customWidth="1"/>
    <col min="15" max="17" width="5.7109375" style="1" customWidth="1"/>
    <col min="18" max="18" width="1.42578125" style="2" customWidth="1"/>
    <col min="19" max="19" width="8.42578125" style="1" customWidth="1"/>
    <col min="20" max="20" width="3.140625" style="1" bestFit="1" customWidth="1"/>
    <col min="21" max="21" width="6.140625" style="1" bestFit="1" customWidth="1"/>
    <col min="22" max="22" width="0.7109375" style="1" customWidth="1"/>
    <col min="23" max="23" width="11" style="1" bestFit="1" customWidth="1"/>
    <col min="24" max="24" width="6.140625" style="1" bestFit="1" customWidth="1"/>
    <col min="25" max="16384" width="9.140625" style="1"/>
  </cols>
  <sheetData>
    <row r="1" spans="12:25" ht="7.5" customHeight="1" x14ac:dyDescent="0.25">
      <c r="M1" s="45"/>
      <c r="N1" s="9"/>
      <c r="O1" s="9"/>
      <c r="P1" s="9"/>
      <c r="Q1" s="9"/>
    </row>
    <row r="2" spans="12:25" ht="15.75" customHeight="1" x14ac:dyDescent="0.25">
      <c r="M2" s="111" t="s">
        <v>1061</v>
      </c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9"/>
    </row>
    <row r="3" spans="12:25" x14ac:dyDescent="0.25">
      <c r="L3" s="9"/>
      <c r="M3" s="37"/>
      <c r="N3" s="37"/>
      <c r="O3" s="37"/>
      <c r="P3" s="37"/>
      <c r="Q3" s="37"/>
    </row>
    <row r="4" spans="12:25" ht="15.75" customHeight="1" thickBot="1" x14ac:dyDescent="0.3">
      <c r="L4" s="9"/>
      <c r="N4" s="8"/>
      <c r="O4" s="8"/>
      <c r="P4" s="8"/>
      <c r="Q4" s="8"/>
      <c r="Y4" s="9"/>
    </row>
    <row r="5" spans="12:25" ht="13.5" thickBot="1" x14ac:dyDescent="0.3">
      <c r="L5" s="9"/>
      <c r="M5" s="7"/>
      <c r="N5" s="10" t="s">
        <v>1057</v>
      </c>
      <c r="O5" s="11">
        <v>2017</v>
      </c>
      <c r="P5" s="11">
        <v>2018</v>
      </c>
      <c r="Q5" s="12">
        <v>2019</v>
      </c>
      <c r="T5" s="112" t="s">
        <v>1070</v>
      </c>
      <c r="U5" s="109"/>
      <c r="V5" s="51"/>
      <c r="W5" s="109" t="s">
        <v>1071</v>
      </c>
      <c r="X5" s="110"/>
    </row>
    <row r="6" spans="12:25" ht="13.5" thickBot="1" x14ac:dyDescent="0.3">
      <c r="L6" s="9"/>
      <c r="M6" s="21" t="s">
        <v>1051</v>
      </c>
      <c r="N6" s="13">
        <f>SUMPRODUCT(I.2!C6:C1131)</f>
        <v>441</v>
      </c>
      <c r="O6" s="13" cm="1">
        <f t="array" ref="O6">SUMPRODUCT(--(YEAR(I.2!$B$6:$B$1100)=O$5),I.2!$C$6:$C$1100)</f>
        <v>84</v>
      </c>
      <c r="P6" s="13" cm="1">
        <f t="array" ref="P6">SUMPRODUCT(--(YEAR(I.2!$B$6:$B$1100)=P$5),I.2!$C$6:$C$1100)</f>
        <v>132</v>
      </c>
      <c r="Q6" s="4" cm="1">
        <f t="array" ref="Q6">SUMPRODUCT(--(YEAR(I.2!$B$6:$B$1100)=Q$5),I.2!$C$6:$C$1100)</f>
        <v>225</v>
      </c>
      <c r="S6" s="42"/>
      <c r="T6" s="52" t="s">
        <v>1067</v>
      </c>
      <c r="U6" s="53" t="s">
        <v>1068</v>
      </c>
      <c r="V6" s="11"/>
      <c r="W6" s="54" t="s">
        <v>3</v>
      </c>
      <c r="X6" s="55" t="s">
        <v>1068</v>
      </c>
    </row>
    <row r="7" spans="12:25" ht="13.5" thickBot="1" x14ac:dyDescent="0.3">
      <c r="L7" s="9"/>
      <c r="M7" s="22" t="s">
        <v>1069</v>
      </c>
      <c r="N7" s="13">
        <f>SUMPRODUCT(I.2!I7:I1132)</f>
        <v>146</v>
      </c>
      <c r="O7" s="13" cm="1">
        <f t="array" ref="O7">SUMPRODUCT(--(YEAR(I.2!$B$6:$B$1100)=O$5),I.2!$I$6:$I$1100)</f>
        <v>55</v>
      </c>
      <c r="P7" s="13" cm="1">
        <f t="array" ref="P7">SUMPRODUCT(--(YEAR(I.2!$B$6:$B$1100)=P$5),I.2!$I$6:$I$1100)</f>
        <v>28</v>
      </c>
      <c r="Q7" s="4" cm="1">
        <f t="array" ref="Q7">SUMPRODUCT(--(YEAR(I.2!$B$6:$B$1100)=Q$5),I.2!$I$6:$I$1100)</f>
        <v>63</v>
      </c>
      <c r="S7" s="21" t="s">
        <v>189</v>
      </c>
      <c r="T7" s="38">
        <f>COUNTIFS(I.1!$G$6:$G$446,S7)</f>
        <v>10</v>
      </c>
      <c r="U7" s="48">
        <f t="shared" ref="U7:U17" si="0">T7/$T$18</f>
        <v>2.2675736961451247E-2</v>
      </c>
      <c r="V7" s="48"/>
      <c r="W7" s="47">
        <f>SUMIFS(I.1!$D$6:$D$446,I.1!$G$6:$G$446,I.3!S7)</f>
        <v>629680</v>
      </c>
      <c r="X7" s="41">
        <f t="shared" ref="X7:X17" si="1">W7/$W$18</f>
        <v>5.5828139169904624E-2</v>
      </c>
    </row>
    <row r="8" spans="12:25" ht="13.5" thickBot="1" x14ac:dyDescent="0.3">
      <c r="L8" s="9"/>
      <c r="M8" s="22" t="s">
        <v>1052</v>
      </c>
      <c r="N8" s="27">
        <f>COUNT(I.2!B6:B1100)</f>
        <v>1095</v>
      </c>
      <c r="O8" s="27">
        <v>365</v>
      </c>
      <c r="P8" s="27">
        <v>365</v>
      </c>
      <c r="Q8" s="5">
        <v>365</v>
      </c>
      <c r="S8" s="21" t="s">
        <v>198</v>
      </c>
      <c r="T8" s="38">
        <f>COUNTIFS(I.1!$G$6:$G$446,S8)</f>
        <v>244</v>
      </c>
      <c r="U8" s="48">
        <f t="shared" si="0"/>
        <v>0.55328798185941042</v>
      </c>
      <c r="V8" s="48"/>
      <c r="W8" s="47">
        <f>SUMIFS(I.1!$D$6:$D$446,I.1!$G$6:$G$446,I.3!S8)</f>
        <v>6192413</v>
      </c>
      <c r="X8" s="41">
        <f t="shared" si="1"/>
        <v>0.54902632251544692</v>
      </c>
    </row>
    <row r="9" spans="12:25" ht="13.5" thickBot="1" x14ac:dyDescent="0.3">
      <c r="L9" s="9"/>
      <c r="M9" s="22" t="s">
        <v>1053</v>
      </c>
      <c r="N9" s="28">
        <f>N6/N8</f>
        <v>0.40273972602739727</v>
      </c>
      <c r="O9" s="28">
        <f>O6/O8</f>
        <v>0.23013698630136986</v>
      </c>
      <c r="P9" s="28">
        <f>P6/P8</f>
        <v>0.36164383561643837</v>
      </c>
      <c r="Q9" s="29">
        <f>Q6/Q8</f>
        <v>0.61643835616438358</v>
      </c>
      <c r="S9" s="21" t="s">
        <v>242</v>
      </c>
      <c r="T9" s="38">
        <f>COUNTIFS(I.1!$G$6:$G$446,S9)</f>
        <v>34</v>
      </c>
      <c r="U9" s="48">
        <f t="shared" si="0"/>
        <v>7.7097505668934238E-2</v>
      </c>
      <c r="V9" s="48"/>
      <c r="W9" s="47">
        <f>SUMIFS(I.1!$D$6:$D$446,I.1!$G$6:$G$446,I.3!S9)</f>
        <v>293990.02</v>
      </c>
      <c r="X9" s="41">
        <f t="shared" si="1"/>
        <v>2.6065486836366163E-2</v>
      </c>
    </row>
    <row r="10" spans="12:25" ht="12" customHeight="1" thickBot="1" x14ac:dyDescent="0.3">
      <c r="L10" s="9"/>
      <c r="M10" s="22" t="s">
        <v>1054</v>
      </c>
      <c r="N10" s="28">
        <f>N7/N8</f>
        <v>0.13333333333333333</v>
      </c>
      <c r="O10" s="28">
        <f>O7/O8</f>
        <v>0.15068493150684931</v>
      </c>
      <c r="P10" s="28">
        <f>P7/P8</f>
        <v>7.6712328767123292E-2</v>
      </c>
      <c r="Q10" s="29">
        <f>Q7/Q8</f>
        <v>0.17260273972602741</v>
      </c>
      <c r="S10" s="21" t="s">
        <v>141</v>
      </c>
      <c r="T10" s="38">
        <f>COUNTIFS(I.1!$G$6:$G$446,S10)</f>
        <v>26</v>
      </c>
      <c r="U10" s="48">
        <f t="shared" si="0"/>
        <v>5.8956916099773243E-2</v>
      </c>
      <c r="V10" s="48"/>
      <c r="W10" s="47">
        <f>SUMIFS(I.1!$D$6:$D$446,I.1!$G$6:$G$446,I.3!S10)</f>
        <v>241677</v>
      </c>
      <c r="X10" s="41">
        <f t="shared" si="1"/>
        <v>2.1427355466530681E-2</v>
      </c>
    </row>
    <row r="11" spans="12:25" ht="13.5" thickBot="1" x14ac:dyDescent="0.3">
      <c r="L11" s="9"/>
      <c r="M11" s="23" t="s">
        <v>1055</v>
      </c>
      <c r="N11" s="30">
        <f>N6/N7</f>
        <v>3.0205479452054793</v>
      </c>
      <c r="O11" s="30">
        <f>O6/O7</f>
        <v>1.5272727272727273</v>
      </c>
      <c r="P11" s="30">
        <f>P6/P7</f>
        <v>4.7142857142857144</v>
      </c>
      <c r="Q11" s="6">
        <f>Q6/Q7</f>
        <v>3.5714285714285716</v>
      </c>
      <c r="S11" s="21" t="s">
        <v>667</v>
      </c>
      <c r="T11" s="38">
        <f>COUNTIFS(I.1!$G$6:$G$446,S11)</f>
        <v>3</v>
      </c>
      <c r="U11" s="48">
        <f t="shared" si="0"/>
        <v>6.8027210884353739E-3</v>
      </c>
      <c r="V11" s="48"/>
      <c r="W11" s="47">
        <f>SUMIFS(I.1!$D$6:$D$446,I.1!$G$6:$G$446,I.3!S11)</f>
        <v>25000</v>
      </c>
      <c r="X11" s="41">
        <f t="shared" si="1"/>
        <v>2.2165282036075715E-3</v>
      </c>
    </row>
    <row r="12" spans="12:25" ht="13.5" thickBot="1" x14ac:dyDescent="0.3">
      <c r="L12" s="9"/>
      <c r="S12" s="21" t="s">
        <v>145</v>
      </c>
      <c r="T12" s="38">
        <f>COUNTIFS(I.1!$G$6:$G$446,S12)</f>
        <v>32</v>
      </c>
      <c r="U12" s="48">
        <f t="shared" si="0"/>
        <v>7.2562358276643993E-2</v>
      </c>
      <c r="V12" s="48"/>
      <c r="W12" s="47">
        <f>SUMIFS(I.1!$D$6:$D$446,I.1!$G$6:$G$446,I.3!S12)</f>
        <v>470660</v>
      </c>
      <c r="X12" s="41">
        <f t="shared" si="1"/>
        <v>4.1729246572397585E-2</v>
      </c>
    </row>
    <row r="13" spans="12:25" ht="13.5" thickBot="1" x14ac:dyDescent="0.3">
      <c r="L13" s="9"/>
      <c r="N13" s="24" t="s">
        <v>1057</v>
      </c>
      <c r="O13" s="25">
        <v>2017</v>
      </c>
      <c r="P13" s="25">
        <v>2018</v>
      </c>
      <c r="Q13" s="26">
        <v>2019</v>
      </c>
      <c r="S13" s="21" t="s">
        <v>162</v>
      </c>
      <c r="T13" s="38">
        <f>COUNTIFS(I.1!$G$6:$G$446,S13)</f>
        <v>22</v>
      </c>
      <c r="U13" s="48">
        <f t="shared" si="0"/>
        <v>4.9886621315192746E-2</v>
      </c>
      <c r="V13" s="48"/>
      <c r="W13" s="47">
        <f>SUMIFS(I.1!$D$6:$D$446,I.1!$G$6:$G$446,I.3!S13)</f>
        <v>1018150</v>
      </c>
      <c r="X13" s="41">
        <f t="shared" si="1"/>
        <v>9.0270327620121951E-2</v>
      </c>
    </row>
    <row r="14" spans="12:25" ht="13.5" thickBot="1" x14ac:dyDescent="0.3">
      <c r="M14" s="20" t="s">
        <v>1059</v>
      </c>
      <c r="N14" s="14">
        <f>AVERAGEIFS(I.1!$M$6:$M$446,I.1!$M$6:$M$446,"&gt;0")</f>
        <v>281.51700680272108</v>
      </c>
      <c r="O14" s="15">
        <f>AVERAGEIFS(I.1!$M$6:$M$446,I.1!$M$6:$M$446,"&gt;0",I.1!$B$6:$B$446,I.3!O$13)</f>
        <v>179.1139240506329</v>
      </c>
      <c r="P14" s="15">
        <f>AVERAGEIFS(I.1!$M$6:$M$446,I.1!$M$6:$M$446,"&gt;0",I.1!$B$6:$B$446,I.3!P$13)</f>
        <v>400.48529411764707</v>
      </c>
      <c r="Q14" s="16" t="str">
        <f>IFERROR(AVERAGEIFS(I.1!$M$6:$M$446,I.1!$M$6:$M$446,"&gt;0",I.1!$B$6:$B$446,I.3!Q$13),"-")</f>
        <v>-</v>
      </c>
      <c r="S14" s="21" t="s">
        <v>152</v>
      </c>
      <c r="T14" s="38">
        <f>COUNTIFS(I.1!$G$6:$G$446,S14)</f>
        <v>34</v>
      </c>
      <c r="U14" s="48">
        <f t="shared" si="0"/>
        <v>7.7097505668934238E-2</v>
      </c>
      <c r="V14" s="48"/>
      <c r="W14" s="47">
        <f>SUMIFS(I.1!$D$6:$D$446,I.1!$G$6:$G$446,I.3!S14)</f>
        <v>1280000</v>
      </c>
      <c r="X14" s="41">
        <f t="shared" si="1"/>
        <v>0.11348624402470765</v>
      </c>
    </row>
    <row r="15" spans="12:25" ht="13.5" thickBot="1" x14ac:dyDescent="0.3">
      <c r="M15" s="21" t="s">
        <v>1058</v>
      </c>
      <c r="N15" s="17">
        <f>AVERAGEIFS(I.1!$M$6:$M$446,I.1!$M$6:$M$446,"&gt;0",I.1!$N$6:$N$446,"&gt;0")</f>
        <v>386.14814814814815</v>
      </c>
      <c r="O15" s="18">
        <f>AVERAGEIFS(I.1!$M$6:$M$446,I.1!$M$6:$M$446,"&gt;0",I.1!$B$6:$B$446,I.3!O$13,I.1!$N$6:$N$446,"&gt;0")</f>
        <v>318.35000000000002</v>
      </c>
      <c r="P15" s="18">
        <f>AVERAGEIFS(I.1!$M$6:$M$446,I.1!$M$6:$M$446,"&gt;0",I.1!$B$6:$B$446,I.3!P$13,I.1!$N$6:$N$446,"&gt;0")</f>
        <v>426.02941176470586</v>
      </c>
      <c r="Q15" s="19" t="str">
        <f>IFERROR(AVERAGEIFS(I.1!$M$6:$M$446,I.1!$M$6:$M$446,"&gt;0",I.1!$B$6:$B$446,I.3!Q$13,I.1!$N$6:$N$446,"&gt;0"),"-")</f>
        <v>-</v>
      </c>
      <c r="S15" s="21" t="s">
        <v>406</v>
      </c>
      <c r="T15" s="38">
        <f>COUNTIFS(I.1!$G$6:$G$446,S15)</f>
        <v>11</v>
      </c>
      <c r="U15" s="48">
        <f t="shared" si="0"/>
        <v>2.4943310657596373E-2</v>
      </c>
      <c r="V15" s="48"/>
      <c r="W15" s="47">
        <f>SUMIFS(I.1!$D$6:$D$446,I.1!$G$6:$G$446,I.3!S15)</f>
        <v>367480</v>
      </c>
      <c r="X15" s="41">
        <f t="shared" si="1"/>
        <v>3.2581191370468415E-2</v>
      </c>
    </row>
    <row r="16" spans="12:25" ht="13.5" thickBot="1" x14ac:dyDescent="0.3">
      <c r="M16" s="20" t="s">
        <v>1060</v>
      </c>
      <c r="N16" s="17">
        <f>AVERAGEIFS(I.1!$M$6:$M$446,I.1!$M$6:$M$446,"&gt;0",I.1!$N$6:$N$446,"")</f>
        <v>220.76344086021504</v>
      </c>
      <c r="O16" s="18">
        <f>AVERAGEIFS(I.1!$M$6:$M$446,I.1!$M$6:$M$446,"&gt;0",I.1!$B$6:$B$446,I.3!O$13,I.1!$N$6:$N$446,"")</f>
        <v>131.91525423728814</v>
      </c>
      <c r="P16" s="18">
        <f>AVERAGEIFS(I.1!$M$6:$M$446,I.1!$M$6:$M$446,"&gt;0",I.1!$B$6:$B$446,I.3!P$13,I.1!$N$6:$N$446,"")</f>
        <v>374.94117647058823</v>
      </c>
      <c r="Q16" s="19" t="str">
        <f>IFERROR(AVERAGEIFS(I.1!$M$6:$M$446,I.1!$M$6:$M$446,"&gt;0",I.1!$B$6:$B$446,I.3!Q$13,I.1!$N$6:$N$446,""),"-")</f>
        <v>-</v>
      </c>
      <c r="S16" s="21" t="s">
        <v>486</v>
      </c>
      <c r="T16" s="38">
        <f>COUNTIFS(I.1!$G$6:$G$446,S16)</f>
        <v>19</v>
      </c>
      <c r="U16" s="48">
        <f t="shared" si="0"/>
        <v>4.3083900226757371E-2</v>
      </c>
      <c r="V16" s="48"/>
      <c r="W16" s="47">
        <f>SUMIFS(I.1!$D$6:$D$446,I.1!$G$6:$G$446,I.3!S16)</f>
        <v>668000</v>
      </c>
      <c r="X16" s="41">
        <f t="shared" si="1"/>
        <v>5.922563360039431E-2</v>
      </c>
    </row>
    <row r="17" spans="2:25" ht="13.5" thickBot="1" x14ac:dyDescent="0.3">
      <c r="M17" s="20" t="s">
        <v>1066</v>
      </c>
      <c r="N17" s="58">
        <f>N15-N16</f>
        <v>165.38470728793311</v>
      </c>
      <c r="O17" s="59">
        <f t="shared" ref="O17:P17" si="2">O15-O16</f>
        <v>186.43474576271188</v>
      </c>
      <c r="P17" s="59">
        <f t="shared" si="2"/>
        <v>51.088235294117624</v>
      </c>
      <c r="Q17" s="60" t="str">
        <f>IFERROR(Q15-Q16,"-")</f>
        <v>-</v>
      </c>
      <c r="S17" s="21" t="s">
        <v>1047</v>
      </c>
      <c r="T17" s="38">
        <f>COUNTIFS(I.1!$G$6:$G$446,S17)</f>
        <v>6</v>
      </c>
      <c r="U17" s="49">
        <f t="shared" si="0"/>
        <v>1.3605442176870748E-2</v>
      </c>
      <c r="V17" s="48"/>
      <c r="W17" s="47">
        <f>SUMIFS(I.1!$D$6:$D$446,I.1!$G$6:$G$446,I.3!S17)</f>
        <v>91850</v>
      </c>
      <c r="X17" s="41">
        <f t="shared" si="1"/>
        <v>8.1435246200542172E-3</v>
      </c>
    </row>
    <row r="18" spans="2:25" ht="13.5" thickBot="1" x14ac:dyDescent="0.3">
      <c r="M18" s="20" t="s">
        <v>1072</v>
      </c>
      <c r="N18" s="61">
        <f>COUNTA(I.1!N6:N446)</f>
        <v>91</v>
      </c>
      <c r="O18" s="62">
        <f>COUNTIFS(I.1!$N$6:'I.1'!$N$446,"&lt;&gt;",I.1!$B$6:'I.1'!$B$446,"=2017")</f>
        <v>20</v>
      </c>
      <c r="P18" s="62">
        <f>COUNTIFS(I.1!$N$6:'I.1'!$N$446,"&lt;&gt;",I.1!$B$6:'I.1'!$B$446,"=2018")</f>
        <v>52</v>
      </c>
      <c r="Q18" s="63">
        <f>COUNTIFS(I.1!$N$6:'I.1'!$N$446,"&lt;&gt;",I.1!$B$6:'I.1'!$B$446,"=2019")</f>
        <v>19</v>
      </c>
      <c r="R18" s="40"/>
      <c r="S18" s="46"/>
      <c r="T18" s="43">
        <f>SUM(T7:T17)</f>
        <v>441</v>
      </c>
      <c r="U18" s="44">
        <f>SUM(U7:U17)</f>
        <v>1</v>
      </c>
      <c r="V18" s="44"/>
      <c r="W18" s="50">
        <f>SUM(W7:W17)</f>
        <v>11278900.02</v>
      </c>
      <c r="X18" s="44">
        <f>SUM(X7:X17)</f>
        <v>1.0000000000000002</v>
      </c>
    </row>
    <row r="22" spans="2:25" ht="3.75" customHeight="1" thickBot="1" x14ac:dyDescent="0.3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  <c r="N22" s="31"/>
      <c r="O22" s="31"/>
      <c r="P22" s="31"/>
      <c r="Q22" s="31"/>
      <c r="R22" s="33"/>
      <c r="T22" s="31"/>
      <c r="U22" s="31"/>
      <c r="V22" s="31"/>
      <c r="W22" s="31"/>
      <c r="X22" s="31"/>
    </row>
    <row r="23" spans="2:25" ht="3.75" customHeight="1" thickTop="1" x14ac:dyDescent="0.25">
      <c r="S23" s="39"/>
    </row>
    <row r="24" spans="2:25" ht="15.75" customHeight="1" x14ac:dyDescent="0.25">
      <c r="L24" s="9"/>
      <c r="M24" s="111" t="s">
        <v>1063</v>
      </c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9"/>
    </row>
    <row r="25" spans="2:25" x14ac:dyDescent="0.25">
      <c r="X25" s="9"/>
    </row>
    <row r="26" spans="2:25" ht="13.5" thickBot="1" x14ac:dyDescent="0.3">
      <c r="X26" s="9"/>
      <c r="Y26" s="9"/>
    </row>
    <row r="27" spans="2:25" ht="13.5" thickBot="1" x14ac:dyDescent="0.3">
      <c r="M27" s="7"/>
      <c r="N27" s="10" t="s">
        <v>1057</v>
      </c>
      <c r="O27" s="11">
        <v>2017</v>
      </c>
      <c r="P27" s="11">
        <v>2018</v>
      </c>
      <c r="Q27" s="12">
        <v>2019</v>
      </c>
      <c r="S27" s="57"/>
      <c r="T27" s="107" t="s">
        <v>1070</v>
      </c>
      <c r="U27" s="108"/>
      <c r="V27" s="51"/>
      <c r="W27" s="109" t="s">
        <v>1071</v>
      </c>
      <c r="X27" s="110"/>
    </row>
    <row r="28" spans="2:25" ht="13.5" thickBot="1" x14ac:dyDescent="0.3">
      <c r="M28" s="21" t="s">
        <v>1051</v>
      </c>
      <c r="N28" s="13">
        <f>IFERROR(SUMPRODUCT(I.2!AB29:AB1154),"-")</f>
        <v>148</v>
      </c>
      <c r="O28" s="13" cm="1">
        <f t="array" ref="O28">IFERROR(SUMPRODUCT(--(YEAR(I.2!$AA$6:$AA$1131)=O$5),I.2!$AB$6:$AB$1131),"-")</f>
        <v>31</v>
      </c>
      <c r="P28" s="13" cm="1">
        <f t="array" ref="P28">IFERROR(SUMPRODUCT(--(YEAR(I.2!$AA$6:$AA$1131)=P$5),I.2!$AB$6:$AB$1131),"-")</f>
        <v>39</v>
      </c>
      <c r="Q28" s="4" cm="1">
        <f t="array" ref="Q28">IFERROR(SUMPRODUCT(--(YEAR(I.2!$AA$6:$AA$1131)=Q$5),I.2!$AB$6:$AB$1131),"-")</f>
        <v>78</v>
      </c>
      <c r="S28" s="42"/>
      <c r="T28" s="52" t="s">
        <v>1067</v>
      </c>
      <c r="U28" s="53" t="s">
        <v>1068</v>
      </c>
      <c r="V28" s="11"/>
      <c r="W28" s="54" t="s">
        <v>3</v>
      </c>
      <c r="X28" s="55" t="s">
        <v>1068</v>
      </c>
    </row>
    <row r="29" spans="2:25" ht="13.5" thickBot="1" x14ac:dyDescent="0.3">
      <c r="M29" s="22" t="s">
        <v>1069</v>
      </c>
      <c r="N29" s="13">
        <f>IFERROR(SUMPRODUCT(I.2!AH30:AH1155),"-")</f>
        <v>29</v>
      </c>
      <c r="O29" s="13" cm="1">
        <f t="array" ref="O29">IFERROR(SUMPRODUCT(--(YEAR(I.2!$AA$6:$AA$1131)=O$5),I.2!$AH$7:$AH$1132),"-")</f>
        <v>6</v>
      </c>
      <c r="P29" s="13" cm="1">
        <f t="array" ref="P29">IFERROR(SUMPRODUCT(--(YEAR(I.2!$AA$6:$AA$1131)=P$5),I.2!$AH$7:$AH$1132),"-")</f>
        <v>19</v>
      </c>
      <c r="Q29" s="4" cm="1">
        <f t="array" ref="Q29">IFERROR(SUMPRODUCT(--(YEAR(I.2!$AA$6:$AA$1131)=Q$5),I.2!$AH$7:$AH$1132),"-")</f>
        <v>4</v>
      </c>
      <c r="S29" s="21" t="s">
        <v>189</v>
      </c>
      <c r="T29" s="38">
        <f>COUNTIFS(I.1!$AC$6:$AC$446,S29)</f>
        <v>6</v>
      </c>
      <c r="U29" s="48">
        <f t="shared" ref="U29:U39" si="3">T29/$T$40</f>
        <v>4.0540540540540543E-2</v>
      </c>
      <c r="V29" s="48"/>
      <c r="W29" s="56">
        <f>SUMIFS(I.1!$Z$6:$Z$446,I.1!$AC$6:$AC$446,I.3!S29)</f>
        <v>597680</v>
      </c>
      <c r="X29" s="41">
        <f t="shared" ref="X29:X39" si="4">W29/$W$40</f>
        <v>8.8167696563844586E-2</v>
      </c>
    </row>
    <row r="30" spans="2:25" ht="13.5" thickBot="1" x14ac:dyDescent="0.3">
      <c r="M30" s="22" t="s">
        <v>1052</v>
      </c>
      <c r="N30" s="27">
        <f>COUNT(I.2!B6:B1123)</f>
        <v>1095</v>
      </c>
      <c r="O30" s="27">
        <v>365</v>
      </c>
      <c r="P30" s="27">
        <v>365</v>
      </c>
      <c r="Q30" s="5">
        <v>365</v>
      </c>
      <c r="S30" s="21" t="s">
        <v>198</v>
      </c>
      <c r="T30" s="38">
        <f>COUNTIFS(I.1!$AC$6:$AC$446,S30)</f>
        <v>51</v>
      </c>
      <c r="U30" s="48">
        <f t="shared" si="3"/>
        <v>0.34459459459459457</v>
      </c>
      <c r="V30" s="48"/>
      <c r="W30" s="47">
        <f>SUMIFS(I.1!$Z$6:$Z$446,I.1!$AC$6:$AC$446,I.3!S30)</f>
        <v>2363413</v>
      </c>
      <c r="X30" s="41">
        <f t="shared" si="4"/>
        <v>0.34864255159792135</v>
      </c>
    </row>
    <row r="31" spans="2:25" ht="13.5" thickBot="1" x14ac:dyDescent="0.3">
      <c r="M31" s="22" t="s">
        <v>1053</v>
      </c>
      <c r="N31" s="28">
        <f>N28/N30</f>
        <v>0.13515981735159818</v>
      </c>
      <c r="O31" s="28">
        <f t="shared" ref="O31:Q31" si="5">O28/O30</f>
        <v>8.4931506849315067E-2</v>
      </c>
      <c r="P31" s="28">
        <f t="shared" si="5"/>
        <v>0.10684931506849316</v>
      </c>
      <c r="Q31" s="29">
        <f t="shared" si="5"/>
        <v>0.21369863013698631</v>
      </c>
      <c r="S31" s="21" t="s">
        <v>242</v>
      </c>
      <c r="T31" s="38">
        <f>COUNTIFS(I.1!$AC$6:$AC$446,S31)</f>
        <v>4</v>
      </c>
      <c r="U31" s="48">
        <f t="shared" si="3"/>
        <v>2.7027027027027029E-2</v>
      </c>
      <c r="V31" s="48"/>
      <c r="W31" s="47">
        <f>SUMIFS(I.1!$Z$6:$Z$446,I.1!$AC$6:$AC$446,I.3!S31)</f>
        <v>106990.02</v>
      </c>
      <c r="X31" s="41">
        <f t="shared" si="4"/>
        <v>1.5782799522687165E-2</v>
      </c>
    </row>
    <row r="32" spans="2:25" ht="13.5" thickBot="1" x14ac:dyDescent="0.3">
      <c r="M32" s="22" t="s">
        <v>1054</v>
      </c>
      <c r="N32" s="28">
        <f>N29/N30</f>
        <v>2.6484018264840183E-2</v>
      </c>
      <c r="O32" s="28">
        <f t="shared" ref="O32:Q32" si="6">O29/O30</f>
        <v>1.643835616438356E-2</v>
      </c>
      <c r="P32" s="28">
        <f t="shared" si="6"/>
        <v>5.2054794520547946E-2</v>
      </c>
      <c r="Q32" s="29">
        <f t="shared" si="6"/>
        <v>1.0958904109589041E-2</v>
      </c>
      <c r="S32" s="21" t="s">
        <v>141</v>
      </c>
      <c r="T32" s="38">
        <f>COUNTIFS(I.1!$AC$6:$AC$446,S32)</f>
        <v>8</v>
      </c>
      <c r="U32" s="48">
        <f t="shared" si="3"/>
        <v>5.4054054054054057E-2</v>
      </c>
      <c r="V32" s="48"/>
      <c r="W32" s="47">
        <f>SUMIFS(I.1!$Z$6:$Z$446,I.1!$AC$6:$AC$446,I.3!S32)</f>
        <v>109677</v>
      </c>
      <c r="X32" s="41">
        <f t="shared" si="4"/>
        <v>1.6179173564504056E-2</v>
      </c>
    </row>
    <row r="33" spans="13:24" ht="13.5" thickBot="1" x14ac:dyDescent="0.3">
      <c r="M33" s="23" t="s">
        <v>1055</v>
      </c>
      <c r="N33" s="30">
        <f>IFERROR(N28/N29,"-")</f>
        <v>5.1034482758620694</v>
      </c>
      <c r="O33" s="30">
        <f t="shared" ref="O33:Q33" si="7">IFERROR(O28/O29,"-")</f>
        <v>5.166666666666667</v>
      </c>
      <c r="P33" s="30">
        <f t="shared" si="7"/>
        <v>2.0526315789473686</v>
      </c>
      <c r="Q33" s="6">
        <f t="shared" si="7"/>
        <v>19.5</v>
      </c>
      <c r="S33" s="21" t="s">
        <v>667</v>
      </c>
      <c r="T33" s="38">
        <f>COUNTIFS(I.1!$AC$6:$AC$446,S33)</f>
        <v>0</v>
      </c>
      <c r="U33" s="48">
        <f t="shared" si="3"/>
        <v>0</v>
      </c>
      <c r="V33" s="48"/>
      <c r="W33" s="47">
        <f>SUMIFS(I.1!$Z$6:$Z$446,I.1!$AC$6:$AC$446,I.3!S33)</f>
        <v>0</v>
      </c>
      <c r="X33" s="41">
        <f t="shared" si="4"/>
        <v>0</v>
      </c>
    </row>
    <row r="34" spans="13:24" ht="13.5" thickBot="1" x14ac:dyDescent="0.3">
      <c r="M34" s="35"/>
      <c r="N34" s="36"/>
      <c r="O34" s="36"/>
      <c r="P34" s="36"/>
      <c r="Q34" s="36"/>
      <c r="S34" s="21" t="s">
        <v>145</v>
      </c>
      <c r="T34" s="38">
        <f>COUNTIFS(I.1!$AC$6:$AC$446,S34)</f>
        <v>11</v>
      </c>
      <c r="U34" s="48">
        <f t="shared" si="3"/>
        <v>7.4324324324324328E-2</v>
      </c>
      <c r="V34" s="48"/>
      <c r="W34" s="47">
        <f>SUMIFS(I.1!$Z$6:$Z$446,I.1!$AC$6:$AC$446,I.3!S34)</f>
        <v>330660</v>
      </c>
      <c r="X34" s="41">
        <f t="shared" si="4"/>
        <v>4.8777825166980412E-2</v>
      </c>
    </row>
    <row r="35" spans="13:24" ht="13.5" thickBot="1" x14ac:dyDescent="0.3">
      <c r="N35" s="24" t="s">
        <v>1057</v>
      </c>
      <c r="O35" s="25">
        <v>2017</v>
      </c>
      <c r="P35" s="25">
        <v>2018</v>
      </c>
      <c r="Q35" s="26">
        <v>2019</v>
      </c>
      <c r="S35" s="21" t="s">
        <v>162</v>
      </c>
      <c r="T35" s="38">
        <f>COUNTIFS(I.1!$AC$6:$AC$446,S35)</f>
        <v>16</v>
      </c>
      <c r="U35" s="48">
        <f t="shared" si="3"/>
        <v>0.10810810810810811</v>
      </c>
      <c r="V35" s="48"/>
      <c r="W35" s="47">
        <f>SUMIFS(I.1!$Z$6:$Z$446,I.1!$AC$6:$AC$446,I.3!S35)</f>
        <v>983150</v>
      </c>
      <c r="X35" s="41">
        <f t="shared" si="4"/>
        <v>0.14503090429116552</v>
      </c>
    </row>
    <row r="36" spans="13:24" ht="13.5" thickBot="1" x14ac:dyDescent="0.3">
      <c r="M36" s="20" t="s">
        <v>1059</v>
      </c>
      <c r="N36" s="14">
        <f>IFERROR(AVERAGEIFS(I.1!$AI$6:$AI$446,I.1!$AI$6:$AI$446,"&gt;0"),"-")</f>
        <v>266.68965517241378</v>
      </c>
      <c r="O36" s="15">
        <f>IFERROR(AVERAGEIFS(I.1!$AI$6:$AI$446,I.1!$AI$6:$AI$446,"&gt;0",I.1!$X$6:$X$446,I.3!O$35),"-")</f>
        <v>266.68965517241378</v>
      </c>
      <c r="P36" s="15" t="str">
        <f>IFERROR(AVERAGEIFS(I.1!$AI$6:$AI$446,I.1!$AI$6:$AI$446,"&gt;0",I.1!$X$6:$X$446,I.3!P$35),"-")</f>
        <v>-</v>
      </c>
      <c r="Q36" s="16" t="str">
        <f>IFERROR(AVERAGEIFS(I.1!$AI$6:$AI$446,I.1!$AI$6:$AI$446,"&gt;0",I.1!$X$6:$X$446,I.3!Q$35),"-")</f>
        <v>-</v>
      </c>
      <c r="S36" s="21" t="s">
        <v>152</v>
      </c>
      <c r="T36" s="38">
        <f>COUNTIFS(I.1!$AC$6:$AC$446,S36)</f>
        <v>22</v>
      </c>
      <c r="U36" s="48">
        <f t="shared" si="3"/>
        <v>0.14864864864864866</v>
      </c>
      <c r="V36" s="48"/>
      <c r="W36" s="47">
        <f>SUMIFS(I.1!$Z$6:$Z$446,I.1!$AC$6:$AC$446,I.3!S36)</f>
        <v>1196000</v>
      </c>
      <c r="X36" s="41">
        <f t="shared" si="4"/>
        <v>0.17642980372500022</v>
      </c>
    </row>
    <row r="37" spans="13:24" ht="13.5" thickBot="1" x14ac:dyDescent="0.3">
      <c r="M37" s="21" t="s">
        <v>1058</v>
      </c>
      <c r="N37" s="17">
        <f>IFERROR(AVERAGEIFS(I.1!$AI$6:$AI$446,I.1!$AI$6:$AI$446,"&gt;0",I.1!$AJ$6:$AJ$446,"&gt;0"),"-")</f>
        <v>392.16666666666669</v>
      </c>
      <c r="O37" s="18">
        <f>IFERROR(AVERAGEIFS(I.1!$AI$6:$AI$446,I.1!$AI$6:$AI$446,"&gt;0",I.1!$X$6:$X$446,I.3!O$35,I.1!$AJ$6:$AJ$446,"&gt;0"),"-")</f>
        <v>392.16666666666669</v>
      </c>
      <c r="P37" s="18" t="str">
        <f>IFERROR(AVERAGEIFS(I.1!$AI$6:$AI$446,I.1!$AI$6:$AI$446,"&gt;0",I.1!$X$6:$X$446,I.3!P$35,I.1!$AJ$6:$AJ$446,"&gt;0"),"-")</f>
        <v>-</v>
      </c>
      <c r="Q37" s="19" t="str">
        <f>IFERROR(AVERAGEIFS(I.1!$AI$6:$AI$446,I.1!$AI$6:$AI$446,"&gt;0",I.1!$X$6:$X$446,I.3!Q$35,I.1!$AJ$6:$AJ$446,"&gt;0"),"-")</f>
        <v>-</v>
      </c>
      <c r="R37" s="34"/>
      <c r="S37" s="21" t="s">
        <v>406</v>
      </c>
      <c r="T37" s="38">
        <f>COUNTIFS(I.1!$AC$6:$AC$446,S37)</f>
        <v>9</v>
      </c>
      <c r="U37" s="48">
        <f t="shared" si="3"/>
        <v>6.0810810810810814E-2</v>
      </c>
      <c r="V37" s="48"/>
      <c r="W37" s="47">
        <f>SUMIFS(I.1!$Z$6:$Z$446,I.1!$AC$6:$AC$446,I.3!S37)</f>
        <v>354480</v>
      </c>
      <c r="X37" s="41">
        <f t="shared" si="4"/>
        <v>5.2291669585650569E-2</v>
      </c>
    </row>
    <row r="38" spans="13:24" ht="13.5" thickBot="1" x14ac:dyDescent="0.3">
      <c r="M38" s="20" t="s">
        <v>1060</v>
      </c>
      <c r="N38" s="17">
        <f>IFERROR(AVERAGEIFS(I.1!$AI$6:$AI$446,I.1!$AI$6:$AI$446,"&gt;0",I.1!$AJ$6:$AJ$446,0),"-")</f>
        <v>178.11764705882354</v>
      </c>
      <c r="O38" s="18">
        <f>IFERROR(AVERAGEIFS(I.1!$AI$6:$AI$446,I.1!$AI$6:$AI$446,"&gt;0",I.1!$X$6:$X$446,I.3!O$35,I.1!$AJ$6:$AJ$446,0),"-")</f>
        <v>178.11764705882354</v>
      </c>
      <c r="P38" s="18" t="str">
        <f>IFERROR(AVERAGEIFS(I.1!$AI$6:$AI$446,I.1!$AI$6:$AI$446,"&gt;0",I.1!$X$6:$X$446,I.3!P$35,I.1!$AJ$6:$AJ$446,0),"-")</f>
        <v>-</v>
      </c>
      <c r="Q38" s="19" t="str">
        <f>IFERROR(AVERAGEIFS(I.1!$AI$6:$AI$446,I.1!$AI$6:$AI$446,"&gt;0",I.1!$X$6:$X$446,I.3!Q$35,I.1!$AJ$6:$AJ$446,0),"-")</f>
        <v>-</v>
      </c>
      <c r="S38" s="21" t="s">
        <v>486</v>
      </c>
      <c r="T38" s="38">
        <f>COUNTIFS(I.1!$AC$6:$AC$446,S38)</f>
        <v>18</v>
      </c>
      <c r="U38" s="48">
        <f t="shared" si="3"/>
        <v>0.12162162162162163</v>
      </c>
      <c r="V38" s="48"/>
      <c r="W38" s="47">
        <f>SUMIFS(I.1!$Z$6:$Z$446,I.1!$AC$6:$AC$446,I.3!S38)</f>
        <v>665000</v>
      </c>
      <c r="X38" s="41">
        <f t="shared" si="4"/>
        <v>9.8098511268499292E-2</v>
      </c>
    </row>
    <row r="39" spans="13:24" ht="13.5" thickBot="1" x14ac:dyDescent="0.3">
      <c r="M39" s="20" t="s">
        <v>1066</v>
      </c>
      <c r="N39" s="58">
        <f>IFERROR(N37-N38,"-")</f>
        <v>214.04901960784315</v>
      </c>
      <c r="O39" s="59">
        <f t="shared" ref="O39:Q39" si="8">IFERROR(O37-O38,"-")</f>
        <v>214.04901960784315</v>
      </c>
      <c r="P39" s="59" t="str">
        <f t="shared" si="8"/>
        <v>-</v>
      </c>
      <c r="Q39" s="60" t="str">
        <f t="shared" si="8"/>
        <v>-</v>
      </c>
      <c r="S39" s="21" t="s">
        <v>1047</v>
      </c>
      <c r="T39" s="38">
        <f>COUNTIFS(I.1!$AC$6:$AC$446,S39)</f>
        <v>3</v>
      </c>
      <c r="U39" s="49">
        <f t="shared" si="3"/>
        <v>2.0270270270270271E-2</v>
      </c>
      <c r="V39" s="48"/>
      <c r="W39" s="47">
        <f>SUMIFS(I.1!$Z$6:$Z$446,I.1!$AC$6:$AC$446,I.3!S39)</f>
        <v>71850</v>
      </c>
      <c r="X39" s="41">
        <f t="shared" si="4"/>
        <v>1.0599064713746878E-2</v>
      </c>
    </row>
    <row r="40" spans="13:24" ht="13.5" thickBot="1" x14ac:dyDescent="0.3">
      <c r="M40" s="20" t="s">
        <v>1072</v>
      </c>
      <c r="N40" s="61">
        <f>COUNTIFS(I.1!AJ6:AJ446, "&gt;1")</f>
        <v>18</v>
      </c>
      <c r="O40" s="62">
        <f>COUNTIFS(I.1!AJ6:AJ446, "&gt;1", I.1!X6:X446, "=2017")</f>
        <v>12</v>
      </c>
      <c r="P40" s="62">
        <f>COUNTIFS(I.1!AJ6:AJ446, "&gt;1", I.1!X6:X446, "=2018")</f>
        <v>3</v>
      </c>
      <c r="Q40" s="62">
        <f>COUNTIFS(I.1!AJ6:AJ446, "&gt;1", I.1!X6:X446, "=2019")</f>
        <v>3</v>
      </c>
      <c r="R40" s="34"/>
      <c r="S40" s="46"/>
      <c r="T40" s="43">
        <f>SUM(T29:T39)</f>
        <v>148</v>
      </c>
      <c r="U40" s="44">
        <f>SUM(U29:U39)</f>
        <v>1</v>
      </c>
      <c r="V40" s="44"/>
      <c r="W40" s="50">
        <f>SUM(W29:W39)</f>
        <v>6778900.0199999996</v>
      </c>
      <c r="X40" s="44">
        <f>SUM(X29:X39)</f>
        <v>1</v>
      </c>
    </row>
  </sheetData>
  <mergeCells count="6">
    <mergeCell ref="T27:U27"/>
    <mergeCell ref="W27:X27"/>
    <mergeCell ref="M2:X2"/>
    <mergeCell ref="M24:X24"/>
    <mergeCell ref="T5:U5"/>
    <mergeCell ref="W5:X5"/>
  </mergeCells>
  <conditionalFormatting sqref="U7:V17">
    <cfRule type="top10" dxfId="15" priority="12" bottom="1" rank="1"/>
    <cfRule type="top10" dxfId="14" priority="16" rank="1"/>
  </conditionalFormatting>
  <conditionalFormatting sqref="T7:T17">
    <cfRule type="top10" dxfId="13" priority="15" rank="1"/>
  </conditionalFormatting>
  <conditionalFormatting sqref="T29:T39">
    <cfRule type="top10" dxfId="12" priority="14" rank="1"/>
  </conditionalFormatting>
  <conditionalFormatting sqref="U29:V39">
    <cfRule type="top10" dxfId="11" priority="13" rank="1"/>
  </conditionalFormatting>
  <conditionalFormatting sqref="T7:T15">
    <cfRule type="top10" dxfId="10" priority="11" bottom="1" rank="1"/>
  </conditionalFormatting>
  <conditionalFormatting sqref="T29:T37">
    <cfRule type="top10" dxfId="9" priority="10" bottom="1" rank="1"/>
  </conditionalFormatting>
  <conditionalFormatting sqref="U29:V37">
    <cfRule type="top10" dxfId="8" priority="9" bottom="1" rank="1"/>
  </conditionalFormatting>
  <conditionalFormatting sqref="W7:W17">
    <cfRule type="top10" dxfId="7" priority="6" bottom="1" rank="1"/>
    <cfRule type="top10" dxfId="6" priority="8" rank="1"/>
  </conditionalFormatting>
  <conditionalFormatting sqref="X7:X17">
    <cfRule type="top10" dxfId="5" priority="5" bottom="1" rank="1"/>
    <cfRule type="top10" dxfId="4" priority="7" rank="1"/>
  </conditionalFormatting>
  <conditionalFormatting sqref="X29:X39">
    <cfRule type="top10" dxfId="3" priority="3" rank="1"/>
  </conditionalFormatting>
  <conditionalFormatting sqref="W29:W37">
    <cfRule type="top10" dxfId="2" priority="2" bottom="1" rank="1"/>
    <cfRule type="top10" dxfId="1" priority="4" rank="1"/>
  </conditionalFormatting>
  <conditionalFormatting sqref="X29:X37">
    <cfRule type="top10" dxfId="0" priority="1" bottom="1" rank="1"/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DE8E52-2EFF-4616-948A-BDCDA68BF79A}">
          <x14:formula1>
            <xm:f>I.1!$W$45:$W$48</xm:f>
          </x14:formula1>
          <xm:sqref>M24:X24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I.1</vt:lpstr>
      <vt:lpstr>I.2</vt:lpstr>
      <vt:lpstr>I.3</vt:lpstr>
      <vt:lpstr>I.1!Print_Area</vt:lpstr>
      <vt:lpstr>I.2!Print_Area</vt:lpstr>
      <vt:lpstr>I.1!Print_Titles</vt:lpstr>
      <vt:lpstr>I.2!Print_Titles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2020-08-19T15:58:52Z</cp:lastPrinted>
  <dcterms:created xsi:type="dcterms:W3CDTF">2015-06-05T18:17:20Z</dcterms:created>
  <dcterms:modified xsi:type="dcterms:W3CDTF">2020-08-19T16:31:11Z</dcterms:modified>
</cp:coreProperties>
</file>