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enior\Distributed_Systems\"/>
    </mc:Choice>
  </mc:AlternateContent>
  <bookViews>
    <workbookView xWindow="0" yWindow="0" windowWidth="20490" windowHeight="7905" tabRatio="821" firstSheet="3" activeTab="8"/>
  </bookViews>
  <sheets>
    <sheet name="Cover" sheetId="1" r:id="rId1"/>
    <sheet name="Test case List" sheetId="2" r:id="rId2"/>
    <sheet name="Login And Logout" sheetId="18" r:id="rId3"/>
    <sheet name="Homepage" sheetId="21" r:id="rId4"/>
    <sheet name="Add User From Admin" sheetId="22" r:id="rId5"/>
    <sheet name="Update or Delete User" sheetId="24" r:id="rId6"/>
    <sheet name="Registered User" sheetId="25" r:id="rId7"/>
    <sheet name="Modify User Info" sheetId="26" r:id="rId8"/>
    <sheet name="Option 1" sheetId="27" r:id="rId9"/>
    <sheet name="Option 2" sheetId="28" r:id="rId10"/>
    <sheet name="Info" sheetId="20" state="hidden" r:id="rId11"/>
  </sheets>
  <externalReferences>
    <externalReference r:id="rId12"/>
  </externalReferences>
  <definedNames>
    <definedName name="_xlnm._FilterDatabase" localSheetId="4" hidden="1">'Add User From Admin'!$A$15:$N$39</definedName>
    <definedName name="_xlnm._FilterDatabase" localSheetId="3" hidden="1">Homepage!$A$15:$N$39</definedName>
    <definedName name="_xlnm._FilterDatabase" localSheetId="2" hidden="1">'Login And Logout'!$A$15:$N$39</definedName>
    <definedName name="_xlnm._FilterDatabase" localSheetId="7" hidden="1">'Modify User Info'!$A$15:$N$39</definedName>
    <definedName name="_xlnm._FilterDatabase" localSheetId="8" hidden="1">'Option 1'!$A$15:$N$39</definedName>
    <definedName name="_xlnm._FilterDatabase" localSheetId="9" hidden="1">'Option 2'!$A$15:$N$39</definedName>
    <definedName name="_xlnm._FilterDatabase" localSheetId="6" hidden="1">'Registered User'!$A$15:$N$59</definedName>
    <definedName name="_xlnm._FilterDatabase" localSheetId="5" hidden="1">'Update or Delete User'!$A$15:$N$39</definedName>
    <definedName name="ACTION" localSheetId="4">#REF!</definedName>
    <definedName name="ACTION" localSheetId="3">#REF!</definedName>
    <definedName name="ACTION" localSheetId="2">#REF!</definedName>
    <definedName name="ACTION" localSheetId="7">#REF!</definedName>
    <definedName name="ACTION" localSheetId="8">#REF!</definedName>
    <definedName name="ACTION" localSheetId="9">#REF!</definedName>
    <definedName name="ACTION" localSheetId="6">#REF!</definedName>
    <definedName name="ACTION" localSheetId="5">#REF!</definedName>
    <definedName name="ACTION">#REF!</definedName>
    <definedName name="_xlnm.Print_Area" localSheetId="4">'Add User From Admin'!$A$2:$M$19</definedName>
    <definedName name="_xlnm.Print_Area" localSheetId="0">Cover!$A$1:$H$14</definedName>
    <definedName name="_xlnm.Print_Area" localSheetId="3">Homepage!$A$2:$M$19</definedName>
    <definedName name="_xlnm.Print_Area" localSheetId="2">'Login And Logout'!$A$2:$M$19</definedName>
    <definedName name="_xlnm.Print_Area" localSheetId="7">'Modify User Info'!$A$2:$M$19</definedName>
    <definedName name="_xlnm.Print_Area" localSheetId="8">'Option 1'!$A$2:$M$19</definedName>
    <definedName name="_xlnm.Print_Area" localSheetId="9">'Option 2'!$A$2:$M$19</definedName>
    <definedName name="_xlnm.Print_Area" localSheetId="6">'Registered User'!$A$2:$M$19</definedName>
    <definedName name="_xlnm.Print_Area" localSheetId="5">'Update or Delete User'!$A$2:$M$19</definedName>
  </definedNames>
  <calcPr calcId="152511"/>
  <fileRecoveryPr autoRecover="0"/>
</workbook>
</file>

<file path=xl/calcChain.xml><?xml version="1.0" encoding="utf-8"?>
<calcChain xmlns="http://schemas.openxmlformats.org/spreadsheetml/2006/main">
  <c r="D3" i="2" l="1"/>
  <c r="G5" i="1"/>
  <c r="C3" i="28" l="1"/>
  <c r="C2" i="28"/>
  <c r="C3" i="27"/>
  <c r="C2" i="27"/>
  <c r="C3" i="26"/>
  <c r="C2" i="26"/>
  <c r="C3" i="25"/>
  <c r="C2" i="25"/>
  <c r="C3" i="22"/>
  <c r="C3" i="24"/>
  <c r="C2" i="24"/>
  <c r="C2" i="22"/>
  <c r="C3" i="21"/>
  <c r="C2" i="21"/>
  <c r="C2" i="18"/>
  <c r="C3" i="18"/>
  <c r="E13" i="28" l="1"/>
  <c r="C13" i="28"/>
  <c r="E12" i="28"/>
  <c r="C12" i="28"/>
  <c r="C5" i="28" s="1"/>
  <c r="E11" i="28"/>
  <c r="C11" i="28"/>
  <c r="E10" i="28"/>
  <c r="C10" i="28"/>
  <c r="E9" i="28"/>
  <c r="C9" i="28"/>
  <c r="E13" i="27"/>
  <c r="C13" i="27"/>
  <c r="E12" i="27"/>
  <c r="C12" i="27"/>
  <c r="E11" i="27"/>
  <c r="C11" i="27"/>
  <c r="E10" i="27"/>
  <c r="C10" i="27"/>
  <c r="E9" i="27"/>
  <c r="C9" i="27"/>
  <c r="E13" i="26"/>
  <c r="C13" i="26"/>
  <c r="E12" i="26"/>
  <c r="C12" i="26"/>
  <c r="E11" i="26"/>
  <c r="C11" i="26"/>
  <c r="E10" i="26"/>
  <c r="C10" i="26"/>
  <c r="E9" i="26"/>
  <c r="C9" i="26"/>
  <c r="E13" i="25"/>
  <c r="C13" i="25"/>
  <c r="E12" i="25"/>
  <c r="C12" i="25"/>
  <c r="E11" i="25"/>
  <c r="C11" i="25"/>
  <c r="E10" i="25"/>
  <c r="C10" i="25"/>
  <c r="E9" i="25"/>
  <c r="C9" i="25"/>
  <c r="E13" i="24"/>
  <c r="C13" i="24"/>
  <c r="E12" i="24"/>
  <c r="C12" i="24"/>
  <c r="E11" i="24"/>
  <c r="C11" i="24"/>
  <c r="E10" i="24"/>
  <c r="C10" i="24"/>
  <c r="E9" i="24"/>
  <c r="C9" i="24"/>
  <c r="E13" i="22"/>
  <c r="C13" i="22"/>
  <c r="E12" i="22"/>
  <c r="C12" i="22"/>
  <c r="E11" i="22"/>
  <c r="C11" i="22"/>
  <c r="E10" i="22"/>
  <c r="C10" i="22"/>
  <c r="E9" i="22"/>
  <c r="C9" i="22"/>
  <c r="E13" i="21"/>
  <c r="C13" i="21"/>
  <c r="E12" i="21"/>
  <c r="C12" i="21"/>
  <c r="E11" i="21"/>
  <c r="C11" i="21"/>
  <c r="E10" i="21"/>
  <c r="C10" i="21"/>
  <c r="E9" i="21"/>
  <c r="C9" i="21"/>
  <c r="C5" i="24" l="1"/>
  <c r="C5" i="18"/>
  <c r="C5" i="22"/>
  <c r="C5" i="27"/>
  <c r="C5" i="26"/>
  <c r="C5" i="25"/>
  <c r="C5" i="21"/>
  <c r="D4" i="2" l="1"/>
</calcChain>
</file>

<file path=xl/comments1.xml><?xml version="1.0" encoding="utf-8"?>
<comments xmlns="http://schemas.openxmlformats.org/spreadsheetml/2006/main">
  <authors>
    <author>HUNG NGUYEN</author>
  </authors>
  <commentList>
    <comment ref="G3" authorId="0" shapeId="0">
      <text>
        <r>
          <rPr>
            <b/>
            <sz val="9"/>
            <color indexed="81"/>
            <rFont val="Tahoma"/>
            <charset val="1"/>
          </rPr>
          <t>HUNG NGUYEN:</t>
        </r>
        <r>
          <rPr>
            <sz val="9"/>
            <color indexed="81"/>
            <rFont val="Tahoma"/>
            <charset val="1"/>
          </rPr>
          <t xml:space="preserve">
Hung Nguyen / HungNV</t>
        </r>
      </text>
    </comment>
    <comment ref="F9" authorId="0" shapeId="0">
      <text>
        <r>
          <rPr>
            <b/>
            <sz val="9"/>
            <color indexed="81"/>
            <rFont val="Tahoma"/>
            <family val="2"/>
          </rPr>
          <t>HUNG NGUYEN:</t>
        </r>
        <r>
          <rPr>
            <sz val="9"/>
            <color indexed="81"/>
            <rFont val="Tahoma"/>
            <family val="2"/>
          </rPr>
          <t xml:space="preserve">
 - Add: Tạo chức năng
 - Modify: Cập nhật chức năng
 - Delete: Xóa chức năng
 - Testing: Kiểm tra chức năng
 </t>
        </r>
      </text>
    </comment>
  </commentList>
</comments>
</file>

<file path=xl/sharedStrings.xml><?xml version="1.0" encoding="utf-8"?>
<sst xmlns="http://schemas.openxmlformats.org/spreadsheetml/2006/main" count="1196" uniqueCount="365">
  <si>
    <t>Expected Output</t>
  </si>
  <si>
    <t>Note</t>
  </si>
  <si>
    <t>Type</t>
  </si>
  <si>
    <t>GUI</t>
  </si>
  <si>
    <t>Create</t>
  </si>
  <si>
    <t>Project Name</t>
  </si>
  <si>
    <t>Creator</t>
  </si>
  <si>
    <t>Project Code</t>
  </si>
  <si>
    <t>Document Code</t>
  </si>
  <si>
    <t>Issue Date</t>
  </si>
  <si>
    <t>Version</t>
  </si>
  <si>
    <t>Record of change</t>
  </si>
  <si>
    <t>Effective Date</t>
  </si>
  <si>
    <t>Change Item</t>
  </si>
  <si>
    <t>Reference</t>
  </si>
  <si>
    <t>TEST CASE LIST</t>
  </si>
  <si>
    <t>Test Environment Setup Description</t>
  </si>
  <si>
    <t>No</t>
  </si>
  <si>
    <t>Sheet Name</t>
  </si>
  <si>
    <t>Description</t>
  </si>
  <si>
    <t>Pre-Condition</t>
  </si>
  <si>
    <t>Pass</t>
  </si>
  <si>
    <t>Fail</t>
  </si>
  <si>
    <t>Untested</t>
  </si>
  <si>
    <t>N/A</t>
  </si>
  <si>
    <t>Test Case Description</t>
  </si>
  <si>
    <t>Module Name</t>
  </si>
  <si>
    <t>Modify</t>
  </si>
  <si>
    <t>Hung Nguyen</t>
  </si>
  <si>
    <t>Baitapnhom.pdf</t>
  </si>
  <si>
    <t>Group Name</t>
  </si>
  <si>
    <t>Action</t>
  </si>
  <si>
    <t>Deleted</t>
  </si>
  <si>
    <t>Testing</t>
  </si>
  <si>
    <t>2017-10-29 - 2017-10-30</t>
  </si>
  <si>
    <t>- Chức năng 3</t>
  </si>
  <si>
    <t>- Chức năng 4</t>
  </si>
  <si>
    <t>Tạo Test case từ 1 -&gt;15</t>
  </si>
  <si>
    <t>- Update Test case 10 -&gt; 15
- Tạo mới Testcase 16 -&gt; 20</t>
  </si>
  <si>
    <t>2017-10-30 - 2017-10-31</t>
  </si>
  <si>
    <t>Chức năng 1</t>
  </si>
  <si>
    <t>Chức năng 2</t>
  </si>
  <si>
    <t>Chức năng 3</t>
  </si>
  <si>
    <t>Chức năng 4</t>
  </si>
  <si>
    <t>Chức năng 5</t>
  </si>
  <si>
    <t>Chức năng 6</t>
  </si>
  <si>
    <t>Chức năng 7</t>
  </si>
  <si>
    <t>Chức năng 8</t>
  </si>
  <si>
    <t>Login And Logout</t>
  </si>
  <si>
    <t>Xây dựng chức năng Login và Logout trong trang Web</t>
  </si>
  <si>
    <t>Homepage</t>
  </si>
  <si>
    <t>Trang chủ cho quyền quản trị admin và member</t>
  </si>
  <si>
    <t>Add User From Admin</t>
  </si>
  <si>
    <t>Xây dựng trang thêm người sử dụng cho quyền quản trị admin</t>
  </si>
  <si>
    <t>Registered User</t>
  </si>
  <si>
    <t>Update or Delete User</t>
  </si>
  <si>
    <t>Modify User Info</t>
  </si>
  <si>
    <t>Xây dựng trang sửa đổi thông tin cho người sử dụng trong hệ thống như thay đổi email và mật khẩu</t>
  </si>
  <si>
    <t>Option 1</t>
  </si>
  <si>
    <t>Option 2</t>
  </si>
  <si>
    <t>#</t>
  </si>
  <si>
    <t>Result Test</t>
  </si>
  <si>
    <t>INFORMATION TEST</t>
  </si>
  <si>
    <t>RESULT TEST</t>
  </si>
  <si>
    <t>The first test</t>
  </si>
  <si>
    <t>The second test</t>
  </si>
  <si>
    <t>Test Case Name</t>
  </si>
  <si>
    <t>Status</t>
  </si>
  <si>
    <t>Created date</t>
  </si>
  <si>
    <t>Authors</t>
  </si>
  <si>
    <t>Modified by</t>
  </si>
  <si>
    <t>Modified date</t>
  </si>
  <si>
    <t>Number of Test cases</t>
  </si>
  <si>
    <t>Number of Untested</t>
  </si>
  <si>
    <t>Number of Pass</t>
  </si>
  <si>
    <t>Number of Fail</t>
  </si>
  <si>
    <t>Number of N/A</t>
  </si>
  <si>
    <t>BackEnd</t>
  </si>
  <si>
    <t>Database</t>
  </si>
  <si>
    <t>Other</t>
  </si>
  <si>
    <t>Scope</t>
  </si>
  <si>
    <t>How to test</t>
  </si>
  <si>
    <t>Nhấn nút Login</t>
  </si>
  <si>
    <t>1st Test Result</t>
  </si>
  <si>
    <t>1st Test Name</t>
  </si>
  <si>
    <t>1st Test Date</t>
  </si>
  <si>
    <t>2nd Test Result</t>
  </si>
  <si>
    <t>2nd Test Date</t>
  </si>
  <si>
    <t>2nd Test Name</t>
  </si>
  <si>
    <t>Nhập đúng username và sai password</t>
  </si>
  <si>
    <t>Kiểm tra password được mã hóa md5</t>
  </si>
  <si>
    <t>Tại màn hình Login:
- Username = hung
- Password = 1234a
Mã hóa md5 của 1234a là "050248cd2efad770e194ca0e12d44264"</t>
  </si>
  <si>
    <t>Trong CSDL, password được mã hóa là "050248cd2efad770e194ca0e12d44264"</t>
  </si>
  <si>
    <t>Kiểm tra chức năng login từ webservice</t>
  </si>
  <si>
    <t>Webservice</t>
  </si>
  <si>
    <t>Nhập giá trị tương ứng:
- Username = admin
- Password = 1237</t>
  </si>
  <si>
    <t>Nhấn nút thực thi</t>
  </si>
  <si>
    <t>Xuất hiện message login thành công</t>
  </si>
  <si>
    <t>Kiểm tra password của chức năng login được mã hóa trong CSDL</t>
  </si>
  <si>
    <t>Checked</t>
  </si>
  <si>
    <t>Xây dựng trang để người sử dụng tự đăng ký để vào website. Sau khi đăng ký, người sử dụng có quyền mặc định là member</t>
  </si>
  <si>
    <t>Xây dựng trang sửa và xóa người dùng cho người sử dụng có quyền quản trị admin. Trong trang sửa cũng được phép thay đổi quyền của người sử dụng có quyền member lên quyền  quản  trị  admin.  Người dùng có quyền member không được phép truy cập trang này</t>
  </si>
  <si>
    <t>Team</t>
  </si>
  <si>
    <t>2017-10-31 - 2017-11-9</t>
  </si>
  <si>
    <t xml:space="preserve">- Chức năng 1
- Chức năng 2
</t>
  </si>
  <si>
    <t>Trịnh Đình Phúc</t>
  </si>
  <si>
    <t>Nhóm 3</t>
  </si>
  <si>
    <t>Khách Sạn Sheraton Nha Trang</t>
  </si>
  <si>
    <t>https://github.com/TCU-DistributedSystem/TeamTCU</t>
  </si>
  <si>
    <t xml:space="preserve">TEST CASE </t>
  </si>
  <si>
    <t>Group 03</t>
  </si>
  <si>
    <t>Trịnh Đình Phúc
Bùi Nguyễn Hải Đăng 
Ngô Mậu Bảo</t>
  </si>
  <si>
    <t>X</t>
  </si>
  <si>
    <t xml:space="preserve">- Win8.1
- XAMP
- MySQL
- Sublime Tex3
- Navicat
- Postman
</t>
  </si>
  <si>
    <t>Kiểm tra chức năng Login của trang Web (Login thành công)</t>
  </si>
  <si>
    <t>Nhập đúng "Tài khoản"và đúng "Mật khẩu"</t>
  </si>
  <si>
    <t>Tại màn hình Login:
Tài khoản: admin
Mật khẩu : admin</t>
  </si>
  <si>
    <t>Đi tới trang chủ</t>
  </si>
  <si>
    <t>27/11/2017</t>
  </si>
  <si>
    <t>Nhập đúng "Tài khoản"và đúng "Mật khẩu"
Click nút Login nhiều lần</t>
  </si>
  <si>
    <t>Tại màn hình Login: 
Tài khoản: admin 
Mật khẩu : admin</t>
  </si>
  <si>
    <t>Nhấn nút Login nhiều lần</t>
  </si>
  <si>
    <t>Kiểm tra chức năng Login của trang Web (Login thất bại)</t>
  </si>
  <si>
    <t>Nhập "Tài khoản" sai "Mật khẩu đúng"</t>
  </si>
  <si>
    <t>Tại màn hình Login:
Tài khoản: taikhoansai
Mật khẩu : admin</t>
  </si>
  <si>
    <t>Xuất hiện thông báo "Tài khoản hoặc mật khẩu không đúng"</t>
  </si>
  <si>
    <t>Nhập "Tài khoản" đúng "Mật khẩu" sai</t>
  </si>
  <si>
    <t>Tại màn hình Login:
Tài khoản: admin
Mật khẩu : matkhausai</t>
  </si>
  <si>
    <t>Phúc</t>
  </si>
  <si>
    <t>Đăng</t>
  </si>
  <si>
    <t>Bảo</t>
  </si>
  <si>
    <t>Kiểm tra chức năng đăng ký ( Đăng ký thành công )</t>
  </si>
  <si>
    <t>- Tài khoản đúng 
- Mật khẩu hợp lệ
- Nhập lại mật khẩu đúng
- Email hợp lệ</t>
  </si>
  <si>
    <t>Nhấn nút "Đăng ký"</t>
  </si>
  <si>
    <t>Thông báo"Đăng ký thành công. Hãy quay lại trang đăng nhập"</t>
  </si>
  <si>
    <t>Kiểm tra chức năng đăng ký 
( Đăng ký không thành công với tài khoản đã tồn tại)</t>
  </si>
  <si>
    <t>- Tài khoản đã tồn tại
- Mật khẩu hợp lệ
- Nhập lại mật khẩu đúng
- Email hợp lệ</t>
  </si>
  <si>
    <t>Thông báo"Tên đăng nhập đã được đăng ký. Chọn tên đăng nhập khác"</t>
  </si>
  <si>
    <t>Kiểm tra chức năng đăng ký 
( Đăng ký không thành công với mật khẩu ít hơn 6 kí tự)</t>
  </si>
  <si>
    <t>- Tài khoản đúng 
- Mật khẩu ít hơn 6 kí tự
- Nhập lại mật khẩu đúng
- Email hợp lệ</t>
  </si>
  <si>
    <t>Thông báo"Mật khẩu không hợp lệ"</t>
  </si>
  <si>
    <t>Kiểm tra chức năng đăng ký 
( Đăng ký không thành công với nhập lại mật khẩu không đúng)</t>
  </si>
  <si>
    <t>- Tài khoản đúng 
- Mật khẩu hợp lệ
- Nhập lại mật khẩu sai
- Email hợp lệ</t>
  </si>
  <si>
    <t>Thông báo "Hai mật khẩu không khớp nhau"</t>
  </si>
  <si>
    <t>Kiểm tra chức năng đăng ký
( Đăng ký không thành công với nhập lại email không đúng)</t>
  </si>
  <si>
    <t>- Tài khoản đúng 
- Mật khẩu hợp lệ
- Nhập lại mật khẩu đúng
- Email không hợp lệ</t>
  </si>
  <si>
    <t>Thông báo "Email không hợp lệ"</t>
  </si>
  <si>
    <t>Kiểm tra chức năng đăng ký 
( Đăng ký không thành công với nhập lại email không đúng)</t>
  </si>
  <si>
    <t>Thông báo "Email đã được đăng ký. Chọn email khác"</t>
  </si>
  <si>
    <t>Kiểm tra chức năng đăng ký
( Đăng ký không thành công với tài khoản và mật khẩu sai)</t>
  </si>
  <si>
    <t>- Tài khoản đã tồn tại 
- Mật khẩu không hợp lệ
- Nhập lại mật khẩu đúng
- Email hợp lệ</t>
  </si>
  <si>
    <t xml:space="preserve">Thông báo"Tên đăng nhập đã được đăng ký. Chọn tên đăng nhập khác"
</t>
  </si>
  <si>
    <t>Kiểm tra chức năng đăng ký
( Đăng ký không thành công với tài khoản và nhập lại mật khẩu sai)</t>
  </si>
  <si>
    <t>- Tài khoản đã tồn tại 
- Mật khẩu hợp lệ
- Nhập lại mật khẩu không đúng
- Email hợp lệ</t>
  </si>
  <si>
    <t>Kiểm tra chức năng đăng ký
( Đăng ký không thành công với tài khoản và email sai)</t>
  </si>
  <si>
    <t>- Tài khoản đã tồn tại 
- Mật khẩu hợp lệ
- Nhập lại mật khẩu đúng
- Email không hợp lệ</t>
  </si>
  <si>
    <t>Kiểm tra chức năng đăng ký
( Đăng ký không thành công với tài khoản, mật khẩu và nhập lại mật khẩu sai)</t>
  </si>
  <si>
    <t>- Tài khoản đã tồn tại 
- Mật khẩu không hợp lệ
- Nhập lại mật khẩu sai
- Email hợp lệ</t>
  </si>
  <si>
    <t>Kiểm tra chức năng đăng ký ( Đăng ký không thành công với tài khoản, mật khẩu và email sai)</t>
  </si>
  <si>
    <t>- Tài khoản đã tồn tại 
- Mật khẩu không hợp lệ
- Nhập lại mật khẩu đúng
- Email không hợp lệ</t>
  </si>
  <si>
    <t>Kiểm tra chức năng đăng ký ( Đăng ký không thành công với tài khoản, nhập lại mật khẩu và email sai)</t>
  </si>
  <si>
    <t>- Tài khoản đã tồn tại 
- Mật khẩu hợp lệ
- Nhập lại mật khẩu sai
- Email không hợp lệ</t>
  </si>
  <si>
    <t>Kiểm tra chức năng đăng ký ( Đăng ký không thành công với mật khẩu, nhập lại mật khẩu và email sai)</t>
  </si>
  <si>
    <t>- Tài khoản đúng 
- Mật khẩu không hợp lệ
- Nhập lại mật khẩu sai
- Email không hợp lệ</t>
  </si>
  <si>
    <t>Thông báo "Mật khẩu không hợp lệ"</t>
  </si>
  <si>
    <t>Kiểm tra chức năng đăng ký ( Đăng ký không thành công với tài khoản, mật khẩu, nhập lại mật khẩu và email sai)</t>
  </si>
  <si>
    <t>- Tài khoản đã tồn tại 
- Mật khẩu không hợp lệ
- Nhập lại mật khẩu sai
- Email không hợp lệ</t>
  </si>
  <si>
    <t>Kiểm tra chức năng đăng ký 
( Đăng ký không thành công với tài khoản trống)</t>
  </si>
  <si>
    <t>- Tài khoản trống
- Mật khẩu hợp lệ
- Nhập lại mật khẩu đúng
- Email hợp lệ</t>
  </si>
  <si>
    <t>Thông báo "Chưa nhập tài khoản"</t>
  </si>
  <si>
    <t>Kiểm tra chức năng đăng ký 
( Đăng ký không thành công với mật khẩu trống)</t>
  </si>
  <si>
    <t>- Tài khoản đúng
- Mật khẩu trống
- Nhập lại mật khẩu đúng
- Email hợp lệ</t>
  </si>
  <si>
    <t>Thông báo "Chưa nhập mật khẩu"</t>
  </si>
  <si>
    <t>Kiểm tra chức năng đăng ký 
( Đăng ký không thành công với nhập lại mật khẩu trống)</t>
  </si>
  <si>
    <t>- Tài khoản đúng
- Mật khẩu hợp lệ
- Nhập lại mật khẩu trống
- Email hợp lệ</t>
  </si>
  <si>
    <t>Thông báo "Hai mật khẩu không khớp"</t>
  </si>
  <si>
    <t>Kiểm tra chức năng đăng ký 
( Đăng ký không thành công với tài khoản và mật khẩu trống)</t>
  </si>
  <si>
    <t>- Tài khoản trống
- Mật khẩu trống
- Nhập lại mật khẩu đúng
- Email hợp lệ</t>
  </si>
  <si>
    <t>Kiểm tra chức năng đăng ký 
( Đăng ký không thành công với tài khoản và nhập lại mật khẩu trống)</t>
  </si>
  <si>
    <t>- Tài khoản trống
- Mật khẩu hợp lệ
- Nhập lại mật khẩu trống
- Email hợp lệ</t>
  </si>
  <si>
    <t>Kiểm tra chức năng đăng ký 
( Đăng ký không thành công với mật khẩu và nhập lại mật khẩu trống)</t>
  </si>
  <si>
    <t>- Tài khoản đúng
- Mật khẩu trống
- Nhập lại mật khẩu trống
- Email hợp lệ</t>
  </si>
  <si>
    <t>Kiểm tra chức năng đăng ký 
( Đăng ký không thành công với tài khoản và email trống)</t>
  </si>
  <si>
    <t>- Tài khoản trống
- Mật khẩu hợp lệ
- Nhập lại mật khẩu đúng
- Email trống</t>
  </si>
  <si>
    <t>- Tài khoản: 
- Mật khẩu: 123456
- Nhập lại mật khẩu: 123456
- Email:</t>
  </si>
  <si>
    <t>Kiểm tra chức năng đăng ký 
( Đăng ký không thành công với tài khoản, mật khẩu và nhập lại mật khẩu trống)</t>
  </si>
  <si>
    <t>- Tài khoản trống
- Mật khẩu trống
- Nhập lại mật khẩu trống
- Email hợp lệ</t>
  </si>
  <si>
    <t>Kiểm tra chức năng đăng ký 
( Đăng ký không thành công với tài khoản, mật khẩu và email trống)</t>
  </si>
  <si>
    <t>- Tài khoản trống
- Mật khẩu trống
- Nhập lại mật khẩu đúng
- Email trống</t>
  </si>
  <si>
    <t>- Tài khoản: 
- Mật khẩu: 
- Nhập lại mật khẩu: 123456
- Email:</t>
  </si>
  <si>
    <t>- Tài khoản trống
- Mật khẩu hợp lệ
- Nhập lại mật khẩu trống
- Email trống</t>
  </si>
  <si>
    <t>- Tài khoản: 
- Mật khẩu: 123456
- Nhập lại mật khẩu: 
- Email:</t>
  </si>
  <si>
    <t>Kiểm tra chức năng đăng ký 
( Đăng ký không thành công với mật khẩu, nhập lại mật khẩu và email trống)</t>
  </si>
  <si>
    <t>- Tài khoản hợp lệ
- Mật khẩu trống
- Nhập lại mật khẩu trống
- Email trống</t>
  </si>
  <si>
    <t>- Tài khoản: admin
- Mật khẩu: 
- Nhập lại mật khẩu: 
- Email:</t>
  </si>
  <si>
    <t>Kiểm tra chức năng đăng ký 
( Đăng ký không thành công với tài khoản, mật khẩu, nhập lại mật khẩu và email trống)</t>
  </si>
  <si>
    <t>- Tài khoản trống
- Mật khẩu trống
- Nhập lại mật khẩu trống
- Email trống</t>
  </si>
  <si>
    <t>- Tài khoản: 
- Mật khẩu: 
- Nhập lại mật khẩu: 
- Email:</t>
  </si>
  <si>
    <t>Kiểm tra chức năng đăng ký ( Đăng ký thất bại với tài khoản trống , mật khẩu, nhập lại mật khẩu và email sai)</t>
  </si>
  <si>
    <t>- Tài khoản trống 
- Mật khẩu sai
- Nhập lại mật khẩu sai
- Email không hợp lệ</t>
  </si>
  <si>
    <t>Thông báo"Chưa nhập tài khoản"</t>
  </si>
  <si>
    <t>Kiểm tra chức năng đăng ký ( Đăng ký thất bại với tài khoản sai , mật khẩu trống, nhập lại mật khẩu và email sai)</t>
  </si>
  <si>
    <t>- Tài khoản sai
- Mật khẩu trống
- Nhập lại mật khẩu sai
- Email không hợp lệ</t>
  </si>
  <si>
    <t>Kiểm tra chức năng đăng ký ( Đăng ký thất bại với tài khoản sai , mật khẩu sai, nhập lại mật khẩu trống và email sai)</t>
  </si>
  <si>
    <t>- Tài khoản sai
- Mật khẩu sai
- Nhập lại mật khẩu trống
- Email không hợp lệ</t>
  </si>
  <si>
    <t>Kiểm tra chức năng đăng ký ( Đăng ký thất bại với tài khoản sai , mật khẩu sai, nhập lại mật khẩu sai và email trống)</t>
  </si>
  <si>
    <t>- Tài khoản sai
- Mật khẩu sai
- Nhập lại mật khẩu sai
- Email trống</t>
  </si>
  <si>
    <t>- Tài khoản: taikhoandatontai
- Mật khẩu: 12345
- Nhập lại mật khẩu: 12345
- Email:</t>
  </si>
  <si>
    <t>Kiểm tra chức năng đăng ký ( Đăng ký thất bại với tài khoản trống, mật khẩu trống, nhập lại mật khẩu và email sai)</t>
  </si>
  <si>
    <t>- Tài khoản trống
- Mật khẩu trống
- Nhập lại mật khẩu sai
- Email không hợp lệ</t>
  </si>
  <si>
    <t>Kiểm tra chức năng đăng ký ( Đăng ký thất bại với tài khoản trống , mật khẩu sai, nhập lại mật khẩutrống và email sai)</t>
  </si>
  <si>
    <t>- Tài khoản trống
- Mật khẩu sai
- Nhập lại mật khẩu trống
- Email không hợp lệ</t>
  </si>
  <si>
    <t>Kiểm tra chức năng đăng ký ( Đăng ký thất bại với tài khoản trống , mật khẩu sai, nhập lại mật khẩu sai và email trống)</t>
  </si>
  <si>
    <t>- Tài khoản trống
- Mật khẩu sai
- Nhập lại mật khẩu sai
- Email trống</t>
  </si>
  <si>
    <t>- Tài khoản: 
- Mật khẩu: 12345
- Nhập lại mật khẩu: 12345
- Email:</t>
  </si>
  <si>
    <t>Kiểm tra chức năng đăng ký ( Đăng ký thất bại với tài khoản trống , mật khẩu trống, nhập lại mật khẩu trống và email sai)</t>
  </si>
  <si>
    <t>- Tài khoản trống
- Mật khẩu trống
- Nhập lại mật khẩu trống
- Email không hợp lệ</t>
  </si>
  <si>
    <t>Kiểm tra chức năng đăng ký ( Đăng ký thất bại với tài khoản trống , mật khẩu trống, nhập lại mật khẩu sai và email trống)</t>
  </si>
  <si>
    <t>- Tài khoản trống
- Mật khẩu trống
- Nhập lại mật khẩu sai
- Email trống</t>
  </si>
  <si>
    <t>- Tài khoản: 
- Mật khẩu: 
- Nhập lại mật khẩu: 12345
- Email:</t>
  </si>
  <si>
    <t>Kiểm tra chức năng đăng ký ( Đăng ký thất bại với tài khoản trống , mật khẩu sai, nhập lại mật khẩu trống và email trống)</t>
  </si>
  <si>
    <t>- Tài khoản trống
- Mật khẩu sai
- Nhập lại mật khẩu trống
- Email trống</t>
  </si>
  <si>
    <t>- Tài khoản: 
- Mật khẩu: 12345
- Nhập lại mật khẩu: 
- Email:</t>
  </si>
  <si>
    <t>Kiểm tra chức năng đăng ký ( Đăng ký thất bại với tài khoản sai , mật khẩu trống, nhập lại mật khẩu trống và email trống)</t>
  </si>
  <si>
    <t>- Tài khoản sai
- Mật khẩu trống
- Nhập lại mật khẩu trống
- Email trống</t>
  </si>
  <si>
    <t>- Tài khoản: taikhoandatontai
- Mật khẩu: 
- Nhập lại mật khẩu: 
- Email:</t>
  </si>
  <si>
    <t>Kiểm tra chức năng đăng ký ( Đăng ký thất bại với tài khoản đúng , mật khẩu sai, nhập lại mật khẩu trống và email đúng)</t>
  </si>
  <si>
    <t>- Tài khoản đúng
- Mật khẩu sai
- Nhập lại mật khẩu trống
- Email đúng</t>
  </si>
  <si>
    <t>Kiểm tra chức năng đăng ký ( Đăng ký thất bại với tài khoản đúng , mật khẩu trống, nhập lại mật khẩu sai và email đúng)</t>
  </si>
  <si>
    <t>- Tài khoản đúng
- Mật khẩu trống
- Nhập lại mật khẩu sai
- Email đúng</t>
  </si>
  <si>
    <t>Kiểm tra chức năng đăng ký ( Đăng ký thất bại với tài khoản sai , mật khẩu trống, nhập lại mật khẩu đúng và email đúng)</t>
  </si>
  <si>
    <t>- Tài khoản sai
- Mật khẩu trống
- Nhập lại mật khẩu đúng
- Email đúng</t>
  </si>
  <si>
    <t>Thông báo "Tên đăng nhập đã được đăng ký. Chọn tên đăng nhập khác"</t>
  </si>
  <si>
    <t>Kiểm tra chức năng đăng ký ( Đăng ký thất bại với tài khoản trống , mật khẩu sai, nhập lại mật khẩu đúng và email đúng)</t>
  </si>
  <si>
    <t>- Tài khoản trống
- Mật khẩu sai
- Nhập lại mật khẩu đúng
- Email đúng</t>
  </si>
  <si>
    <t>Kiểm tra chức năng đăng ký ( Đăng ký thất bại với tài khoản trống , mật khẩu đúng, nhập lại mật khẩu sai và email đúng)</t>
  </si>
  <si>
    <t>- Tài khoản trống
- Mật khẩu đúng
- Nhập lại mật khẩu sai
- Email đúng</t>
  </si>
  <si>
    <t>Kiểm tra chức năng đăng ký ( Đăng ký thất bại với tài khoản đúng , mật khẩu đúng, nhập lại mật khẩu trống và email sai)</t>
  </si>
  <si>
    <t>- Tài khoản đúng
- Mật khẩu đúng
- Nhập lại mật khẩu trống
- Email sai</t>
  </si>
  <si>
    <t>Kiểm tra chức năng đăng ký ( Đăng ký thất bại với tài khoản đúng , mật khẩu đúng, nhập lại mật khẩu sai và email trống)</t>
  </si>
  <si>
    <t>- Tài khoản đúng
- Mật khẩu đúng
- Nhập lại mật khẩu sai
- Email trống</t>
  </si>
  <si>
    <t>- Tài khoản: admin
- Mật khẩu: 123456
- Nhập lại mật khẩu: 12345
- Email:</t>
  </si>
  <si>
    <t>NHÓM 3</t>
  </si>
  <si>
    <t>- Tài khoản: admin
- Mật khẩu: 123456
- Nhập lại mật khẩu: 123456
- Email: phuccoi996@gmail.com</t>
  </si>
  <si>
    <t>- Tài khoản: taikhoandatontai
- Mật khẩu: 123456
- Nhập lại mật khẩu: 123456
- Email: phuccoi996@gmail.com</t>
  </si>
  <si>
    <t>- Tài khoản: admin
- Mật khẩu: 12345
- Nhập lại mật khẩu: 12345
- Email: phuccoi996@gmail.com</t>
  </si>
  <si>
    <t>- Tài khoản: admin 
- Mật khẩu: 123456 
- Nhập lại mật khẩu: 654321 
- Email: phuccoi996@gmail.com</t>
  </si>
  <si>
    <t>- Tài khoản: taikhoandatontai
- Mật khẩu: 12345
- Nhập lại mật khẩu: 12345
- Email: phuccoi996@gmail.com</t>
  </si>
  <si>
    <t>- Tài khoản: taikhoandatontai
- Mật khẩu: 123456
- Nhập lại mật khẩu: 654321
- Email: phuccoi996@gmail.com</t>
  </si>
  <si>
    <t>- Tài khoản: 
- Mật khẩu: 123456
- Nhập lại mật khẩu: 123456
- Email: phuccoi996@gmail.com</t>
  </si>
  <si>
    <t>- Tài khoản: admin
- Mật khẩu: 
- Nhập lại mật khẩu: 123456
- Email: phuccoi996@gmail.com</t>
  </si>
  <si>
    <t>- Tài khoản: admin
- Mật khẩu: 123456
- Nhập lại mật khẩu: 
- Email: phuccoi996@gmail.com</t>
  </si>
  <si>
    <t>- Tài khoản: 
- Mật khẩu: 
- Nhập lại mật khẩu: 123456
- Email: phuccoi996@gmail.com</t>
  </si>
  <si>
    <t>- Tài khoản: 
- Mật khẩu: 123456
- Nhập lại mật khẩu: 
- Email: phuccoi996@gmail.com</t>
  </si>
  <si>
    <t>- Tài khoản: 
- Mật khẩu: 
- Nhập lại mật khẩu: 
- Email: phuccoi996@gmail.com</t>
  </si>
  <si>
    <t>- Tài khoản: admin
- Mật khẩu: 12345
- Nhập lại mật khẩu: 
- Email: phuccoi996@gmail.com</t>
  </si>
  <si>
    <t>- Tài khoản: admin
- Mật khẩu: 
- Nhập lại mật khẩu: 12345
- Email: phuccoi996@gmail.com</t>
  </si>
  <si>
    <t>- Tài khoản: taikhoandatontai
- Mật khẩu: 
- Nhập lại mật khẩu: 123456
- Email: phuccoi996@gmail.com</t>
  </si>
  <si>
    <t>- Tài khoản: 
- Mật khẩu: 12345
- Nhập lại mật khẩu: 123456
- Email: phuccoi996@gmail.com</t>
  </si>
  <si>
    <t>- Tài khoản: 
- Mật khẩu: 123456
- Nhập lại mật khẩu: 12345
- Email: phuccoi996@gmail.com</t>
  </si>
  <si>
    <t>- Tài khoản: admin
- Mật khẩu: 123456
- Nhập lại mật khẩu: 123456
- Email: phuccoi996@gmail.com / phuccoi996@gmail.com@gmail</t>
  </si>
  <si>
    <t>- Tài khoản: 
- Mật khẩu: 12345
- Nhập lại mật khẩu: 12345
- Email: phuccoi996@gmail.com</t>
  </si>
  <si>
    <t>- Tài khoản: taikhoandatontai
- Mật khẩu: 
- Nhập lại mật khẩu: 12345
- Email: phuccoi996@gmail.com</t>
  </si>
  <si>
    <t>- Tài khoản: taikhoandatontai
- Mật khẩu: 12345
- Nhập lại mật khẩu: 
- Email: phuccoi996@gmail.com</t>
  </si>
  <si>
    <t>- Tài khoản:
- Mật khẩu: 
- Nhập lại mật khẩu: 12345
- Email: phuccoi996@gmail.com</t>
  </si>
  <si>
    <t>- Tài khoản: admin
- Mật khẩu: 123456
- Nhập lại mật khẩu: 123456
- Email: Invalid@gmail.com</t>
  </si>
  <si>
    <t>- Tài khoản: taikhoandatontai
- Mật khẩu: 123456
- Nhập lại mật khẩu: 123456
- Email: Invalid@gmail.com</t>
  </si>
  <si>
    <t>- Tài khoản: taikhoandatontai
- Mật khẩu: 12345
- Nhập lại mật khẩu: 123456
- Email: phuccoi996@gmail.com / Invalid@gmail.com</t>
  </si>
  <si>
    <t>- Tài khoản: taikhoandatontai
- Mật khẩu: 123456 
- Nhập lại mật khẩu: 654321
- Email: phuccoi996@gmail.com / Invalid@gmail.com</t>
  </si>
  <si>
    <t>- Tài khoản: admin
- Mật khẩu: 12345
- Nhập lại mật khẩu: 12345
- Email: phuccoi996@gmail.com / Invalid@gmail.com</t>
  </si>
  <si>
    <t>- Tài khoản: taikhoandatontai
- Mật khẩu: 12345 
- Nhập lại mật khẩu: 653214 
- Email: phuccoi996@gmail.com / Invalid@gmail.com</t>
  </si>
  <si>
    <t>1</t>
  </si>
  <si>
    <t>Kiểm tra chức năng sửa thông tin ( Cập nhật thông tin thành công )</t>
  </si>
  <si>
    <t>- Tài khoản đúng (vì không thể đổi)
- Email hợp lệ
- Phân quyền đúng (Vì nó là dạng list)
- Mật khẩu trống
- Nhập lại mật khẩu trống</t>
  </si>
  <si>
    <t>Nhấn nút "Lưu lại"</t>
  </si>
  <si>
    <t>Thông báo"Cập nhật tài khoản thành công"</t>
  </si>
  <si>
    <t>28/12/2017</t>
  </si>
  <si>
    <t>- Tài khoản đúng (vì không thể đổi)
- Email hợp lệ
- Phân quyền đúng (Vì nó là dạng list)
- Mật khẩu hợp lệ
- Nhập lại mật khẩu đúng</t>
  </si>
  <si>
    <t>Kiểm tra chức năng sửa thông tin ( Cập nhật thông tin thất bại )</t>
  </si>
  <si>
    <t>- Tài khoản đúng (vì không thể đổi)
- Email không hợp lệ
- Phân quyền đúng (Vì nó là dạng list)
- Mật khẩu trống
- Nhập lại mật khẩu trống</t>
  </si>
  <si>
    <t>Thông báo"Bạn chưa nhập Email"</t>
  </si>
  <si>
    <t xml:space="preserve">
- Email hợp lệ
- Mật khẩu không hợp lệ
- Nhập lại mật khẩu đúng</t>
  </si>
  <si>
    <t>Thông báo"Mật khẩu phải hơn 6 kí tự"</t>
  </si>
  <si>
    <t xml:space="preserve">
- Email hợp lệ
- Mật khẩu hợp lệ
- Nhập lại mật khẩu sai</t>
  </si>
  <si>
    <t>Thông báo"Hai mật khẩu không khớp nhau"</t>
  </si>
  <si>
    <t xml:space="preserve">
- Email không hợp lệ
- Mật khẩu không hợp lệ
- Nhập lại mật khẩu đúng</t>
  </si>
  <si>
    <t>Thông báo"Email không hợp lệ"</t>
  </si>
  <si>
    <t xml:space="preserve">
- Email hợp lệ
- Mật khẩu không hợp lệ
- Nhập lại mật khẩu sai</t>
  </si>
  <si>
    <t xml:space="preserve">
- Email không hợp lệ
- Mật khẩu hợp lệ
- Nhập lại mật khẩu sai</t>
  </si>
  <si>
    <t xml:space="preserve">
- Email không hợp lệ
- Mật khẩu không hợp lệ
- Nhập lại mật khẩu sai</t>
  </si>
  <si>
    <t xml:space="preserve">
- Email trống
- Mật khẩu hợp lệ
- Nhập lại mật khẩu đúng</t>
  </si>
  <si>
    <t>Thông báo"Bạn chưa nhâp email"</t>
  </si>
  <si>
    <t xml:space="preserve">
- Email hợp lệ
- Mật khẩu trống
- Nhập lại mật khẩu đúng</t>
  </si>
  <si>
    <t>Thông báo"Bạn chưa nhập mật khẩu"</t>
  </si>
  <si>
    <t xml:space="preserve">
- Email hợp lệ
- Mật khẩu hợp lệ
- Nhập lại mật khẩu trống</t>
  </si>
  <si>
    <t xml:space="preserve">
- Email trống
- Mật khẩu trống
- Nhập lại mật khẩu đúng</t>
  </si>
  <si>
    <t xml:space="preserve">
- Email: 
- Mật khẩu:
- Nhập lại mật khẩu: 123456</t>
  </si>
  <si>
    <t>Thông báo"Bạn chưa nhập email"</t>
  </si>
  <si>
    <t xml:space="preserve">
- Email trống
- Mật khẩu hợp lệ
- Nhập lại mật khẩu trống</t>
  </si>
  <si>
    <t xml:space="preserve">
- Email: 
- Mật khẩu:123456
- Nhập lại mật khẩu:</t>
  </si>
  <si>
    <t xml:space="preserve">
- Email trống
- Mật khẩu trống
- Nhập lại mật khẩu trống</t>
  </si>
  <si>
    <t xml:space="preserve">
- Email: 
- Mật khẩu:
- Nhập lại mật khẩu:</t>
  </si>
  <si>
    <t xml:space="preserve">
- Email đúng
- Mật khẩu sai
- Nhập lại mật khẩu trống</t>
  </si>
  <si>
    <t xml:space="preserve">
- Email đúng
- Mật khẩu trống
- Nhập lại mật khẩu sai</t>
  </si>
  <si>
    <t xml:space="preserve">
- Email trống
- Mật khẩu sai
- Nhập lại mật khẩu đúng</t>
  </si>
  <si>
    <t xml:space="preserve">
- Email trống
- Mật khẩu đúng
- Nhập lại mật khẩu sai</t>
  </si>
  <si>
    <t xml:space="preserve">
- Email: 
- Mật khẩu:123456
- Nhập lại mật khẩu: 54321</t>
  </si>
  <si>
    <t xml:space="preserve">
- Email sai 
- Mật khẩu đúng
- Nhập lại mật khẩu trống</t>
  </si>
  <si>
    <t xml:space="preserve">
- Email sai
- Mật khẩu trống
- Nhập lại mật khẩu đúng</t>
  </si>
  <si>
    <t>Kiểm tra chức năng xóa thông tin ( Cập nhật thông tin thành công )</t>
  </si>
  <si>
    <t xml:space="preserve">
</t>
  </si>
  <si>
    <t>Nhấn nút "Xóa"</t>
  </si>
  <si>
    <t>Trở về trang danh sách tài khoản</t>
  </si>
  <si>
    <t xml:space="preserve">
- Email: phuccoi996@gmail.com
- Mật khẩu:
- Nhập lại mật khẩu:</t>
  </si>
  <si>
    <t xml:space="preserve">
- Email: phuccoi996@gmail.com
- Mật khẩu: 123456
- Nhập lại mật khẩu: 123456</t>
  </si>
  <si>
    <t xml:space="preserve">
- Email: phuccoi996@gmail.com
- Mật khẩu:12345
- Nhập lại mật khẩu: 123456</t>
  </si>
  <si>
    <t xml:space="preserve">
- Email: phuccoi996@gmail.com
- Mật khẩu:123456
- Nhập lại mật khẩu: 654321</t>
  </si>
  <si>
    <t xml:space="preserve">
- Email: phuccoi996@gmail.com
- Mật khẩu:12345
- Nhập lại mật khẩu: 12345</t>
  </si>
  <si>
    <t xml:space="preserve">
- Email: phuccoi996@gmail.com
- Mật khẩu: 
- Nhập lại mật khẩu: 123456</t>
  </si>
  <si>
    <t xml:space="preserve">
- Email: phuccoi996@gmail.com
- Mật khẩu:123456
- Nhập lại mật khẩu:</t>
  </si>
  <si>
    <t xml:space="preserve">
- Email: phuccoi996
- Mật khẩu:
- Nhập lại mật khẩu:</t>
  </si>
  <si>
    <t xml:space="preserve">
- Email: phuccoi996
- Mật khẩu:12345
- Nhập lại mật khẩu: 123456</t>
  </si>
  <si>
    <t xml:space="preserve">
- Email: phuccoi996
- Mật khẩu:123456
- Nhập lại mật khẩu: 54321</t>
  </si>
  <si>
    <t xml:space="preserve">
- Email: phuccoi996
- Mật khẩu:123456
- Nhập lại mật khẩu: 123456</t>
  </si>
  <si>
    <t xml:space="preserve">
- Email: phuccoi996@gmail.com
- Mật khẩu:12345
- Nhập lại mật khẩu:</t>
  </si>
  <si>
    <t xml:space="preserve">
- Email: phuccoi996@gmail.com
- Mật khẩu:
- Nhập lại mật khẩu: 123456</t>
  </si>
  <si>
    <t xml:space="preserve">
- Email: phuccoi996
- Mật khẩu:123456
- Nhập lại mật khẩu:</t>
  </si>
  <si>
    <t xml:space="preserve">
- Email: phuccoi996
- Mật khẩu:
- Nhập lại mật khẩu: 123456</t>
  </si>
  <si>
    <t>Quyền Admin</t>
  </si>
  <si>
    <t>Trang danh sách người sử dụng</t>
  </si>
  <si>
    <t>Nhấn xem danh sách người sử dụng</t>
  </si>
  <si>
    <t>Hiển thị danh sách người sử dụng</t>
  </si>
  <si>
    <t>28/11/2017</t>
  </si>
  <si>
    <t>Trang quản lý người sử dụng</t>
  </si>
  <si>
    <t>Xem thông tin người dùng</t>
  </si>
  <si>
    <t>Hiện thông tin người dùng</t>
  </si>
  <si>
    <t>Quyền Member</t>
  </si>
  <si>
    <t>Kiểm tra chức năng thêm người sử dụng của quyền quản trị admin</t>
  </si>
  <si>
    <t>Hiển thị trang thêm người dùng</t>
  </si>
  <si>
    <t>Thực hiện mở trang thêm người dùng</t>
  </si>
  <si>
    <t>Không nhập thông tin vào các trường</t>
  </si>
  <si>
    <t>Nhấn nút Thêm</t>
  </si>
  <si>
    <t>Tại màn hình xuất hiện các thông báo "Bạn chưa nhập tên người dùng
Bạn chưa nhập email
Vui lòng nhập mật khẩu
Vui lòng nhập lại mật khẩu"</t>
  </si>
  <si>
    <t>Nhập tên người dùng ít hơn 6 ký tự, những ô khác nhập đầy đủ</t>
  </si>
  <si>
    <t>Tại màn hình xuất hiện thông báo "Tên người dùng phải có ít nhất 6 ký tự"</t>
  </si>
  <si>
    <t>Nhập giá trị ô "Mật khẩu" và ô "Xác nhận mật khẩu" khác nhau</t>
  </si>
  <si>
    <t>Tại màn hình xuất hiện thông báo "Mật khẩu xác nhận chưa đúng"</t>
  </si>
  <si>
    <t>Nhập email trùng với email đã có trong CSDL</t>
  </si>
  <si>
    <t>Tại màn hình xuất hiện thông báo Email đã tồn tại"</t>
  </si>
  <si>
    <t>Tại trang thêm nhập đầy đủ thông tin hợp lệ</t>
  </si>
  <si>
    <t>Xuất hiện thông báo "Thêm thành công"</t>
  </si>
  <si>
    <t>Kiểm tra dữ liệu có được thêm vào cơ sở dữ liệu hay không</t>
  </si>
  <si>
    <t>Thông tin được lưu vào csdl theo các trường tương ứng</t>
  </si>
  <si>
    <t>Phuc</t>
  </si>
  <si>
    <t>1st Test Bảoe</t>
  </si>
  <si>
    <t>2nd Test Bảoe</t>
  </si>
  <si>
    <t xml:space="preserve">Test Case </t>
  </si>
  <si>
    <t>Kiểm tra chức năng sửa thông tin của người sử dụng</t>
  </si>
  <si>
    <t>Hiển thị trang sửa thông tin người dùng</t>
  </si>
  <si>
    <t>Nhấn vào nút tên người dùng tương ứng trên thanh header</t>
  </si>
  <si>
    <t>Dẫn tới trang sửa người dùng với dữ liệu tương ứng với người dùng đó, trường "Email" không được phép thay đổi</t>
  </si>
  <si>
    <t>14/12/2017</t>
  </si>
  <si>
    <t>Ngô Mậu Bảo</t>
  </si>
  <si>
    <t>API Webservice</t>
  </si>
  <si>
    <t>Tiến hành booking phòng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</si>
</sst>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mmm\-yy;@"/>
    <numFmt numFmtId="165" formatCode="0.0"/>
    <numFmt numFmtId="166" formatCode="yyyy/mm/dd"/>
  </numFmts>
  <fonts count="75">
    <font>
      <sz val="11"/>
      <name val="ＭＳ Ｐゴシック"/>
      <charset val="128"/>
    </font>
    <font>
      <sz val="9"/>
      <name val="ＭＳ ゴシック"/>
      <family val="3"/>
      <charset val="128"/>
    </font>
    <font>
      <sz val="10"/>
      <name val="Tahoma"/>
      <family val="2"/>
    </font>
    <font>
      <b/>
      <sz val="22"/>
      <color indexed="10"/>
      <name val="Tahoma"/>
      <family val="2"/>
    </font>
    <font>
      <b/>
      <sz val="10"/>
      <color indexed="60"/>
      <name val="Tahoma"/>
      <family val="2"/>
    </font>
    <font>
      <i/>
      <sz val="10"/>
      <color indexed="17"/>
      <name val="Tahoma"/>
      <family val="2"/>
    </font>
    <font>
      <b/>
      <sz val="10"/>
      <color indexed="9"/>
      <name val="Tahoma"/>
      <family val="2"/>
    </font>
    <font>
      <b/>
      <sz val="10"/>
      <name val="Tahoma"/>
      <family val="2"/>
    </font>
    <font>
      <u/>
      <sz val="11"/>
      <color indexed="12"/>
      <name val="ＭＳ Ｐゴシック"/>
      <family val="3"/>
      <charset val="128"/>
    </font>
    <font>
      <sz val="10"/>
      <color indexed="8"/>
      <name val="Tahoma"/>
      <family val="2"/>
    </font>
    <font>
      <sz val="10"/>
      <name val="Tahoma"/>
      <family val="2"/>
      <charset val="163"/>
    </font>
    <font>
      <sz val="11"/>
      <name val="ＭＳ Ｐゴシック"/>
      <charset val="128"/>
    </font>
    <font>
      <b/>
      <sz val="10"/>
      <name val="Tahoma"/>
      <family val="2"/>
      <charset val="163"/>
    </font>
    <font>
      <b/>
      <sz val="10"/>
      <color indexed="10"/>
      <name val="Tahoma"/>
      <family val="2"/>
      <charset val="163"/>
    </font>
    <font>
      <b/>
      <sz val="10"/>
      <color indexed="60"/>
      <name val="Tahoma"/>
      <family val="2"/>
      <charset val="163"/>
    </font>
    <font>
      <sz val="42"/>
      <color indexed="8"/>
      <name val="Times New Roman"/>
      <family val="1"/>
      <charset val="163"/>
    </font>
    <font>
      <sz val="10"/>
      <color indexed="8"/>
      <name val="Tahoma"/>
      <family val="2"/>
      <charset val="163"/>
    </font>
    <font>
      <b/>
      <sz val="10"/>
      <color theme="0"/>
      <name val="Tahoma"/>
      <family val="2"/>
      <charset val="163"/>
    </font>
    <font>
      <b/>
      <sz val="10"/>
      <color rgb="FFFFFFFF"/>
      <name val="Tahoma"/>
      <family val="2"/>
      <charset val="163"/>
    </font>
    <font>
      <b/>
      <sz val="12"/>
      <color indexed="9"/>
      <name val="Tahoma"/>
      <family val="2"/>
    </font>
    <font>
      <sz val="12"/>
      <name val="Tahoma"/>
      <family val="2"/>
    </font>
    <font>
      <sz val="12"/>
      <color indexed="8"/>
      <name val="Tahoma"/>
      <family val="2"/>
    </font>
    <font>
      <sz val="9"/>
      <color indexed="81"/>
      <name val="Tahoma"/>
      <charset val="1"/>
    </font>
    <font>
      <b/>
      <sz val="9"/>
      <color indexed="81"/>
      <name val="Tahoma"/>
      <charset val="1"/>
    </font>
    <font>
      <sz val="9"/>
      <color indexed="81"/>
      <name val="Tahoma"/>
      <family val="2"/>
    </font>
    <font>
      <b/>
      <sz val="9"/>
      <color indexed="81"/>
      <name val="Tahoma"/>
      <family val="2"/>
    </font>
    <font>
      <b/>
      <sz val="10"/>
      <color theme="1"/>
      <name val="Tahoma"/>
      <family val="2"/>
    </font>
    <font>
      <b/>
      <sz val="10"/>
      <color theme="0"/>
      <name val="Tahoma"/>
      <family val="2"/>
    </font>
    <font>
      <sz val="10"/>
      <color rgb="FF008000"/>
      <name val="Tahoma"/>
      <family val="2"/>
      <charset val="163"/>
    </font>
    <font>
      <sz val="12"/>
      <color rgb="FF008000"/>
      <name val="Tahoma"/>
      <family val="2"/>
    </font>
    <font>
      <sz val="10"/>
      <color theme="4" tint="-0.499984740745262"/>
      <name val="Tahoma"/>
      <family val="2"/>
    </font>
    <font>
      <sz val="10"/>
      <color rgb="FF00B0F0"/>
      <name val="Tahoma"/>
      <family val="2"/>
    </font>
    <font>
      <sz val="11"/>
      <name val="Tahoma"/>
      <family val="2"/>
    </font>
    <font>
      <b/>
      <sz val="11"/>
      <color indexed="60"/>
      <name val="Tahoma"/>
      <family val="2"/>
    </font>
    <font>
      <b/>
      <sz val="11"/>
      <color theme="0"/>
      <name val="Tahoma"/>
      <family val="2"/>
    </font>
    <font>
      <sz val="42"/>
      <color theme="3" tint="-0.249977111117893"/>
      <name val="Times New Roman"/>
      <family val="1"/>
      <charset val="163"/>
    </font>
    <font>
      <sz val="11"/>
      <color rgb="FF00B0F0"/>
      <name val="Tahoma"/>
      <family val="2"/>
    </font>
    <font>
      <b/>
      <sz val="11"/>
      <color rgb="FF00B0F0"/>
      <name val="Sitka Banner"/>
    </font>
    <font>
      <b/>
      <sz val="10"/>
      <color rgb="FF00B0F0"/>
      <name val="Sitka Banner"/>
    </font>
    <font>
      <i/>
      <sz val="10"/>
      <color rgb="FF00B0F0"/>
      <name val="Tahoma"/>
      <family val="2"/>
    </font>
    <font>
      <i/>
      <sz val="10"/>
      <color theme="4" tint="-0.499984740745262"/>
      <name val="Tahoma"/>
      <family val="2"/>
    </font>
    <font>
      <b/>
      <sz val="10"/>
      <color theme="9" tint="-0.249977111117893"/>
      <name val="Tahoma"/>
      <family val="2"/>
    </font>
    <font>
      <sz val="12"/>
      <color theme="4" tint="-0.499984740745262"/>
      <name val="Tahoma"/>
      <family val="2"/>
    </font>
    <font>
      <b/>
      <sz val="12"/>
      <color theme="0" tint="-4.9989318521683403E-2"/>
      <name val="Tahoma"/>
      <family val="2"/>
    </font>
    <font>
      <sz val="12"/>
      <color rgb="FF00B0F0"/>
      <name val="Tahoma"/>
      <family val="2"/>
    </font>
    <font>
      <b/>
      <sz val="12"/>
      <color theme="4" tint="-0.499984740745262"/>
      <name val="Tahoma"/>
      <family val="2"/>
      <charset val="163"/>
    </font>
    <font>
      <sz val="42"/>
      <color theme="4" tint="-0.249977111117893"/>
      <name val="Cambria"/>
      <family val="1"/>
      <charset val="163"/>
      <scheme val="major"/>
    </font>
    <font>
      <b/>
      <sz val="12"/>
      <color theme="4" tint="-0.499984740745262"/>
      <name val="Tahoma"/>
      <family val="2"/>
    </font>
    <font>
      <sz val="12"/>
      <color indexed="9"/>
      <name val="Tahoma"/>
      <family val="2"/>
    </font>
    <font>
      <b/>
      <sz val="12"/>
      <color rgb="FF00B050"/>
      <name val="Tahoma"/>
      <family val="2"/>
    </font>
    <font>
      <sz val="12"/>
      <color rgb="FF00B050"/>
      <name val="Tahoma"/>
      <family val="2"/>
    </font>
    <font>
      <sz val="12"/>
      <color theme="9" tint="-0.499984740745262"/>
      <name val="Times New Roman"/>
      <family val="1"/>
    </font>
    <font>
      <sz val="12"/>
      <color theme="9" tint="-0.499984740745262"/>
      <name val="Tahoma"/>
      <family val="2"/>
    </font>
    <font>
      <sz val="10"/>
      <color theme="9" tint="-0.499984740745262"/>
      <name val="Tahoma"/>
      <family val="2"/>
    </font>
    <font>
      <b/>
      <sz val="12"/>
      <name val="Tahoma"/>
      <family val="2"/>
    </font>
    <font>
      <b/>
      <sz val="12"/>
      <color theme="0"/>
      <name val="Tahoma"/>
      <family val="2"/>
    </font>
    <font>
      <b/>
      <sz val="12"/>
      <color rgb="FFFFFFFF"/>
      <name val="Tahoma"/>
      <family val="2"/>
    </font>
    <font>
      <b/>
      <sz val="12"/>
      <color theme="1"/>
      <name val="Tahoma"/>
      <family val="2"/>
    </font>
    <font>
      <b/>
      <sz val="11"/>
      <name val="Tahoma"/>
      <family val="2"/>
    </font>
    <font>
      <sz val="12"/>
      <name val="Times New Roman"/>
      <family val="1"/>
    </font>
    <font>
      <sz val="12"/>
      <color rgb="FF000000"/>
      <name val="Times New Roman"/>
      <family val="1"/>
    </font>
    <font>
      <sz val="10"/>
      <color theme="3"/>
      <name val="Tahoma"/>
      <family val="2"/>
      <charset val="163"/>
    </font>
    <font>
      <b/>
      <sz val="10"/>
      <color theme="3"/>
      <name val="Tahoma"/>
      <family val="2"/>
      <charset val="163"/>
    </font>
    <font>
      <b/>
      <sz val="10"/>
      <color theme="3"/>
      <name val="Tahoma"/>
      <family val="2"/>
    </font>
    <font>
      <sz val="12"/>
      <name val="Arial"/>
      <family val="2"/>
    </font>
    <font>
      <sz val="12"/>
      <color rgb="FF000000"/>
      <name val="Arial"/>
      <family val="2"/>
    </font>
    <font>
      <b/>
      <sz val="11"/>
      <color rgb="FFFFFFFF"/>
      <name val="Tahoma"/>
      <family val="2"/>
      <charset val="163"/>
    </font>
    <font>
      <sz val="11"/>
      <color indexed="8"/>
      <name val="Tahoma"/>
      <family val="2"/>
    </font>
    <font>
      <sz val="11"/>
      <color rgb="FF7030A0"/>
      <name val="Tahoma"/>
      <family val="2"/>
      <charset val="163"/>
    </font>
    <font>
      <b/>
      <sz val="11"/>
      <color rgb="FF7030A0"/>
      <name val="Tahoma"/>
      <family val="2"/>
      <charset val="163"/>
    </font>
    <font>
      <sz val="12"/>
      <color theme="8" tint="-0.249977111117893"/>
      <name val="Tahoma"/>
      <family val="2"/>
    </font>
    <font>
      <sz val="12"/>
      <color theme="7" tint="-0.249977111117893"/>
      <name val="Tahoma"/>
      <family val="2"/>
    </font>
    <font>
      <sz val="10"/>
      <color theme="8" tint="-0.249977111117893"/>
      <name val="Tahoma"/>
      <family val="2"/>
    </font>
    <font>
      <i/>
      <sz val="11"/>
      <color rgb="FF7D4105"/>
      <name val="Tahoma"/>
      <family val="2"/>
    </font>
    <font>
      <sz val="11"/>
      <color rgb="FF7D4105"/>
      <name val="Tahoma"/>
      <family val="2"/>
    </font>
  </fonts>
  <fills count="2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theme="0"/>
        <bgColor indexed="64"/>
      </patternFill>
    </fill>
    <fill>
      <patternFill patternType="solid">
        <fgColor theme="0"/>
        <bgColor indexed="26"/>
      </patternFill>
    </fill>
    <fill>
      <patternFill patternType="solid">
        <fgColor theme="0"/>
        <bgColor indexed="32"/>
      </patternFill>
    </fill>
    <fill>
      <patternFill patternType="solid">
        <fgColor rgb="FF3366FF"/>
        <bgColor indexed="64"/>
      </patternFill>
    </fill>
    <fill>
      <patternFill patternType="solid">
        <fgColor rgb="FF002060"/>
        <bgColor indexed="64"/>
      </patternFill>
    </fill>
    <fill>
      <patternFill patternType="solid">
        <fgColor rgb="FF002060"/>
        <bgColor indexed="26"/>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9389629810485"/>
        <bgColor indexed="26"/>
      </patternFill>
    </fill>
    <fill>
      <patternFill patternType="solid">
        <fgColor theme="4" tint="0.79998168889431442"/>
        <bgColor indexed="26"/>
      </patternFill>
    </fill>
    <fill>
      <patternFill patternType="solid">
        <fgColor theme="6" tint="-0.249977111117893"/>
        <bgColor indexed="26"/>
      </patternFill>
    </fill>
    <fill>
      <patternFill patternType="solid">
        <fgColor theme="3" tint="0.79998168889431442"/>
        <bgColor indexed="64"/>
      </patternFill>
    </fill>
    <fill>
      <patternFill patternType="solid">
        <fgColor rgb="FF0070C0"/>
        <bgColor indexed="64"/>
      </patternFill>
    </fill>
    <fill>
      <patternFill patternType="solid">
        <fgColor theme="5" tint="0.39997558519241921"/>
        <bgColor indexed="26"/>
      </patternFill>
    </fill>
    <fill>
      <patternFill patternType="solid">
        <fgColor rgb="FF00B050"/>
        <bgColor indexed="64"/>
      </patternFill>
    </fill>
    <fill>
      <patternFill patternType="solid">
        <fgColor rgb="FFFFC000"/>
        <bgColor indexed="64"/>
      </patternFill>
    </fill>
  </fills>
  <borders count="39">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top/>
      <bottom/>
      <diagonal/>
    </border>
    <border>
      <left/>
      <right style="hair">
        <color indexed="8"/>
      </right>
      <top/>
      <bottom/>
      <diagonal/>
    </border>
    <border>
      <left style="hair">
        <color indexed="8"/>
      </left>
      <right style="hair">
        <color indexed="8"/>
      </right>
      <top/>
      <bottom/>
      <diagonal/>
    </border>
    <border>
      <left style="hair">
        <color indexed="8"/>
      </left>
      <right/>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style="hair">
        <color indexed="64"/>
      </bottom>
      <diagonal/>
    </border>
    <border>
      <left/>
      <right/>
      <top/>
      <bottom style="thin">
        <color indexed="64"/>
      </bottom>
      <diagonal/>
    </border>
    <border>
      <left style="hair">
        <color auto="1"/>
      </left>
      <right style="hair">
        <color auto="1"/>
      </right>
      <top style="hair">
        <color auto="1"/>
      </top>
      <bottom style="hair">
        <color auto="1"/>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right style="thin">
        <color indexed="8"/>
      </right>
      <top/>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4">
    <xf numFmtId="0" fontId="0" fillId="0" borderId="0"/>
    <xf numFmtId="0" fontId="8" fillId="0" borderId="0" applyNumberFormat="0" applyFill="0" applyBorder="0" applyAlignment="0" applyProtection="0"/>
    <xf numFmtId="0" fontId="11" fillId="0" borderId="0"/>
    <xf numFmtId="0" fontId="1" fillId="0" borderId="0"/>
  </cellStyleXfs>
  <cellXfs count="284">
    <xf numFmtId="0" fontId="0" fillId="0" borderId="0" xfId="0"/>
    <xf numFmtId="0" fontId="2" fillId="0" borderId="0" xfId="0" applyFont="1"/>
    <xf numFmtId="0" fontId="2" fillId="0" borderId="0" xfId="0" applyFont="1" applyAlignment="1">
      <alignment horizontal="left" indent="1"/>
    </xf>
    <xf numFmtId="0" fontId="3" fillId="2" borderId="0" xfId="0" applyFont="1" applyFill="1" applyAlignment="1">
      <alignment horizontal="center" vertical="center"/>
    </xf>
    <xf numFmtId="0" fontId="2" fillId="0" borderId="0" xfId="0" applyFont="1" applyAlignment="1">
      <alignment horizontal="center" vertical="center"/>
    </xf>
    <xf numFmtId="0" fontId="4" fillId="2" borderId="0" xfId="0" applyFont="1" applyFill="1" applyAlignment="1">
      <alignment horizontal="left" indent="1"/>
    </xf>
    <xf numFmtId="0" fontId="5" fillId="0" borderId="0" xfId="0" applyFont="1" applyAlignment="1">
      <alignment horizontal="left" indent="1"/>
    </xf>
    <xf numFmtId="0" fontId="2" fillId="2" borderId="0" xfId="0" applyFont="1" applyFill="1"/>
    <xf numFmtId="0" fontId="4" fillId="2" borderId="1" xfId="0" applyFont="1" applyFill="1" applyBorder="1" applyAlignment="1">
      <alignment horizontal="left"/>
    </xf>
    <xf numFmtId="0" fontId="5" fillId="0" borderId="0" xfId="0" applyFont="1" applyBorder="1" applyAlignment="1">
      <alignment horizontal="left"/>
    </xf>
    <xf numFmtId="0" fontId="2" fillId="0" borderId="0" xfId="0" applyFont="1" applyBorder="1" applyAlignment="1"/>
    <xf numFmtId="0" fontId="2" fillId="0" borderId="0" xfId="0" applyFont="1" applyAlignment="1">
      <alignment vertical="center"/>
    </xf>
    <xf numFmtId="0" fontId="2" fillId="0" borderId="0" xfId="0" applyFont="1" applyAlignment="1">
      <alignment vertical="top"/>
    </xf>
    <xf numFmtId="1" fontId="2" fillId="2" borderId="0" xfId="0" applyNumberFormat="1" applyFont="1" applyFill="1"/>
    <xf numFmtId="0" fontId="2" fillId="2" borderId="0" xfId="0" applyFont="1" applyFill="1" applyAlignment="1">
      <alignment horizontal="left"/>
    </xf>
    <xf numFmtId="0" fontId="2" fillId="2" borderId="0" xfId="0" applyFont="1" applyFill="1" applyAlignment="1">
      <alignment wrapText="1"/>
    </xf>
    <xf numFmtId="0" fontId="2" fillId="2" borderId="0" xfId="0" applyFont="1" applyFill="1" applyAlignment="1">
      <alignment vertical="center"/>
    </xf>
    <xf numFmtId="0" fontId="7" fillId="2" borderId="0" xfId="0" applyFont="1" applyFill="1" applyAlignment="1">
      <alignment horizontal="center"/>
    </xf>
    <xf numFmtId="0" fontId="2" fillId="2" borderId="0" xfId="0" applyFont="1" applyFill="1" applyAlignment="1"/>
    <xf numFmtId="0" fontId="9" fillId="2" borderId="0" xfId="0" applyFont="1" applyFill="1" applyAlignment="1"/>
    <xf numFmtId="0" fontId="2" fillId="2" borderId="0" xfId="0" applyFont="1" applyFill="1" applyBorder="1" applyAlignment="1">
      <alignment horizontal="center" wrapText="1"/>
    </xf>
    <xf numFmtId="0" fontId="9" fillId="2" borderId="0" xfId="0" applyFont="1" applyFill="1" applyBorder="1" applyAlignment="1">
      <alignment horizontal="center" wrapText="1"/>
    </xf>
    <xf numFmtId="0" fontId="9" fillId="2" borderId="0" xfId="0" applyFont="1" applyFill="1" applyAlignment="1">
      <alignment vertical="top"/>
    </xf>
    <xf numFmtId="0" fontId="2" fillId="2" borderId="0" xfId="0" applyFont="1" applyFill="1" applyBorder="1"/>
    <xf numFmtId="0" fontId="12" fillId="2" borderId="0" xfId="0" applyFont="1" applyFill="1"/>
    <xf numFmtId="1" fontId="10" fillId="2" borderId="0" xfId="0" applyNumberFormat="1" applyFont="1" applyFill="1" applyProtection="1">
      <protection hidden="1"/>
    </xf>
    <xf numFmtId="0" fontId="10" fillId="2" borderId="0" xfId="0" applyFont="1" applyFill="1" applyAlignment="1">
      <alignment horizontal="left"/>
    </xf>
    <xf numFmtId="0" fontId="13" fillId="2" borderId="0" xfId="0" applyFont="1" applyFill="1" applyAlignment="1">
      <alignment horizontal="left"/>
    </xf>
    <xf numFmtId="1" fontId="14" fillId="2" borderId="0" xfId="0" applyNumberFormat="1" applyFont="1" applyFill="1" applyBorder="1" applyAlignment="1"/>
    <xf numFmtId="0" fontId="10" fillId="2" borderId="0" xfId="0" applyFont="1" applyFill="1" applyBorder="1" applyAlignment="1"/>
    <xf numFmtId="1" fontId="10" fillId="2" borderId="0" xfId="0" applyNumberFormat="1" applyFont="1" applyFill="1" applyAlignment="1" applyProtection="1">
      <alignment vertical="center"/>
      <protection hidden="1"/>
    </xf>
    <xf numFmtId="0" fontId="10" fillId="2" borderId="0" xfId="0" applyFont="1" applyFill="1" applyAlignment="1">
      <alignment horizontal="left" vertical="center"/>
    </xf>
    <xf numFmtId="0" fontId="2" fillId="6" borderId="0" xfId="0" applyFont="1" applyFill="1"/>
    <xf numFmtId="0" fontId="2" fillId="0" borderId="0" xfId="0" applyFont="1" applyBorder="1" applyAlignment="1">
      <alignment vertical="top"/>
    </xf>
    <xf numFmtId="0" fontId="5" fillId="0" borderId="0" xfId="0" quotePrefix="1" applyFont="1" applyBorder="1" applyAlignment="1">
      <alignment vertical="top" wrapText="1"/>
    </xf>
    <xf numFmtId="0" fontId="10" fillId="2" borderId="0" xfId="0" applyFont="1" applyFill="1"/>
    <xf numFmtId="0" fontId="6" fillId="7" borderId="0" xfId="0" applyFont="1" applyFill="1" applyBorder="1" applyAlignment="1">
      <alignment horizontal="center" vertical="center"/>
    </xf>
    <xf numFmtId="0" fontId="9" fillId="6" borderId="0" xfId="0" applyFont="1" applyFill="1" applyAlignment="1">
      <alignment vertical="top"/>
    </xf>
    <xf numFmtId="0" fontId="20" fillId="6" borderId="1" xfId="2" applyFont="1" applyFill="1" applyBorder="1" applyAlignment="1">
      <alignment vertical="top" wrapText="1"/>
    </xf>
    <xf numFmtId="0" fontId="21" fillId="6" borderId="1" xfId="0" quotePrefix="1" applyFont="1" applyFill="1" applyBorder="1" applyAlignment="1">
      <alignment horizontal="left" vertical="top" wrapText="1"/>
    </xf>
    <xf numFmtId="0" fontId="21" fillId="6" borderId="1" xfId="0" applyFont="1" applyFill="1" applyBorder="1" applyAlignment="1">
      <alignment horizontal="left" vertical="top" wrapText="1"/>
    </xf>
    <xf numFmtId="0" fontId="21" fillId="2" borderId="1" xfId="0" quotePrefix="1" applyFont="1" applyFill="1" applyBorder="1" applyAlignment="1">
      <alignment horizontal="left" vertical="top" wrapText="1"/>
    </xf>
    <xf numFmtId="0" fontId="21" fillId="2" borderId="1" xfId="0" applyFont="1" applyFill="1" applyBorder="1" applyAlignment="1">
      <alignment horizontal="left" vertical="top" wrapText="1"/>
    </xf>
    <xf numFmtId="0" fontId="20" fillId="6" borderId="5" xfId="2" applyFont="1" applyFill="1" applyBorder="1" applyAlignment="1">
      <alignment vertical="top" wrapText="1"/>
    </xf>
    <xf numFmtId="0" fontId="4" fillId="2" borderId="1" xfId="0" applyFont="1" applyFill="1" applyBorder="1" applyAlignment="1">
      <alignment vertical="center"/>
    </xf>
    <xf numFmtId="0" fontId="4" fillId="2" borderId="1" xfId="0" applyFont="1" applyFill="1" applyBorder="1" applyAlignment="1">
      <alignment vertical="top"/>
    </xf>
    <xf numFmtId="0" fontId="4" fillId="2" borderId="1" xfId="0" applyFont="1" applyFill="1" applyBorder="1" applyAlignment="1">
      <alignment horizontal="left" vertical="top"/>
    </xf>
    <xf numFmtId="164" fontId="6" fillId="3" borderId="9" xfId="0" applyNumberFormat="1" applyFont="1" applyFill="1" applyBorder="1" applyAlignment="1">
      <alignment horizontal="center" vertical="center"/>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5" fillId="0" borderId="15" xfId="0" applyFont="1" applyBorder="1" applyAlignment="1">
      <alignment horizontal="center" vertical="top" wrapText="1"/>
    </xf>
    <xf numFmtId="0" fontId="2" fillId="0" borderId="16" xfId="0" applyFont="1" applyBorder="1" applyAlignment="1">
      <alignment vertical="top"/>
    </xf>
    <xf numFmtId="1" fontId="19" fillId="4" borderId="9" xfId="0" applyNumberFormat="1" applyFont="1" applyFill="1" applyBorder="1" applyAlignment="1">
      <alignment horizontal="center" vertical="center"/>
    </xf>
    <xf numFmtId="0" fontId="19" fillId="4" borderId="10" xfId="0" applyFont="1" applyFill="1" applyBorder="1" applyAlignment="1">
      <alignment horizontal="center" vertical="center"/>
    </xf>
    <xf numFmtId="0" fontId="19" fillId="4" borderId="11" xfId="0" applyFont="1" applyFill="1" applyBorder="1" applyAlignment="1">
      <alignment horizontal="center" vertical="center"/>
    </xf>
    <xf numFmtId="0" fontId="10" fillId="0" borderId="5" xfId="0" applyFont="1" applyBorder="1" applyAlignment="1">
      <alignment horizontal="center" vertical="center" wrapText="1"/>
    </xf>
    <xf numFmtId="0" fontId="12" fillId="5" borderId="5" xfId="0" applyFont="1" applyFill="1" applyBorder="1" applyAlignment="1">
      <alignment horizontal="center" vertical="center" wrapText="1"/>
    </xf>
    <xf numFmtId="0" fontId="18" fillId="8" borderId="5" xfId="0" applyFont="1" applyFill="1" applyBorder="1" applyAlignment="1">
      <alignment horizontal="right" vertical="center"/>
    </xf>
    <xf numFmtId="0" fontId="18" fillId="8" borderId="5" xfId="0" applyFont="1" applyFill="1" applyBorder="1" applyAlignment="1">
      <alignment horizontal="right"/>
    </xf>
    <xf numFmtId="0" fontId="16" fillId="2" borderId="5" xfId="0" applyFont="1" applyFill="1" applyBorder="1" applyAlignment="1">
      <alignment horizontal="center" vertical="center"/>
    </xf>
    <xf numFmtId="0" fontId="17" fillId="8" borderId="23" xfId="0" applyFont="1" applyFill="1" applyBorder="1" applyAlignment="1">
      <alignment horizontal="right"/>
    </xf>
    <xf numFmtId="0" fontId="27" fillId="5" borderId="24" xfId="0" applyFont="1" applyFill="1" applyBorder="1" applyAlignment="1">
      <alignment vertical="top" wrapText="1"/>
    </xf>
    <xf numFmtId="0" fontId="7" fillId="2" borderId="21" xfId="0" applyFont="1" applyFill="1" applyBorder="1" applyAlignment="1">
      <alignment vertical="center"/>
    </xf>
    <xf numFmtId="0" fontId="21" fillId="6" borderId="3" xfId="0" applyFont="1" applyFill="1" applyBorder="1" applyAlignment="1">
      <alignment horizontal="left" vertical="top" wrapText="1"/>
    </xf>
    <xf numFmtId="14" fontId="20" fillId="6" borderId="5" xfId="2" applyNumberFormat="1" applyFont="1" applyFill="1" applyBorder="1" applyAlignment="1">
      <alignment vertical="top" wrapText="1"/>
    </xf>
    <xf numFmtId="0" fontId="9" fillId="6" borderId="5" xfId="0" applyFont="1" applyFill="1" applyBorder="1" applyAlignment="1">
      <alignment vertical="top"/>
    </xf>
    <xf numFmtId="0" fontId="9" fillId="2" borderId="5" xfId="0" applyFont="1" applyFill="1" applyBorder="1" applyAlignment="1">
      <alignment vertical="top"/>
    </xf>
    <xf numFmtId="0" fontId="20" fillId="6" borderId="2" xfId="2" applyFont="1" applyFill="1" applyBorder="1" applyAlignment="1">
      <alignment vertical="top" wrapText="1"/>
    </xf>
    <xf numFmtId="0" fontId="20" fillId="2" borderId="2" xfId="2" applyFont="1" applyFill="1" applyBorder="1" applyAlignment="1">
      <alignment vertical="top" wrapText="1"/>
    </xf>
    <xf numFmtId="0" fontId="19" fillId="3" borderId="27" xfId="2" applyFont="1" applyFill="1" applyBorder="1" applyAlignment="1">
      <alignment horizontal="center" vertical="center" wrapText="1"/>
    </xf>
    <xf numFmtId="0" fontId="19" fillId="3" borderId="26" xfId="2" applyFont="1" applyFill="1" applyBorder="1" applyAlignment="1">
      <alignment horizontal="center" vertical="center" wrapText="1"/>
    </xf>
    <xf numFmtId="0" fontId="19" fillId="3" borderId="28" xfId="2" applyFont="1" applyFill="1" applyBorder="1" applyAlignment="1">
      <alignment horizontal="center" vertical="center" wrapText="1"/>
    </xf>
    <xf numFmtId="0" fontId="19" fillId="3" borderId="8" xfId="2" applyFont="1" applyFill="1" applyBorder="1" applyAlignment="1">
      <alignment horizontal="center" vertical="center" wrapText="1"/>
    </xf>
    <xf numFmtId="0" fontId="19" fillId="4" borderId="0" xfId="0" applyFont="1" applyFill="1" applyBorder="1" applyAlignment="1">
      <alignment horizontal="center" vertical="center"/>
    </xf>
    <xf numFmtId="0" fontId="10" fillId="0" borderId="5" xfId="0" applyNumberFormat="1" applyFont="1" applyBorder="1" applyAlignment="1">
      <alignment horizontal="left" vertical="center" wrapText="1"/>
    </xf>
    <xf numFmtId="0" fontId="28" fillId="0" borderId="5" xfId="0" applyFont="1" applyBorder="1" applyAlignment="1">
      <alignment horizontal="center" vertical="center" wrapText="1"/>
    </xf>
    <xf numFmtId="14" fontId="28" fillId="0" borderId="5" xfId="0" applyNumberFormat="1" applyFont="1" applyBorder="1" applyAlignment="1">
      <alignment horizontal="center" vertical="center" wrapText="1"/>
    </xf>
    <xf numFmtId="49" fontId="2" fillId="0" borderId="29" xfId="0" applyNumberFormat="1" applyFont="1" applyBorder="1" applyAlignment="1">
      <alignment horizontal="center" vertical="top"/>
    </xf>
    <xf numFmtId="0" fontId="2" fillId="0" borderId="29" xfId="0" applyFont="1" applyBorder="1"/>
    <xf numFmtId="0" fontId="2" fillId="0" borderId="29" xfId="0" applyFont="1" applyBorder="1" applyAlignment="1">
      <alignment horizontal="center" vertical="top"/>
    </xf>
    <xf numFmtId="0" fontId="5" fillId="0" borderId="31" xfId="0" applyFont="1" applyBorder="1" applyAlignment="1">
      <alignment horizontal="center" vertical="top" wrapText="1"/>
    </xf>
    <xf numFmtId="49" fontId="2" fillId="0" borderId="30" xfId="0" applyNumberFormat="1" applyFont="1" applyBorder="1" applyAlignment="1">
      <alignment horizontal="center" vertical="top"/>
    </xf>
    <xf numFmtId="0" fontId="2" fillId="0" borderId="30" xfId="0" applyFont="1" applyBorder="1"/>
    <xf numFmtId="0" fontId="2" fillId="0" borderId="30" xfId="0" applyFont="1" applyBorder="1" applyAlignment="1">
      <alignment horizontal="center" vertical="top"/>
    </xf>
    <xf numFmtId="0" fontId="2" fillId="0" borderId="32" xfId="0" applyFont="1" applyBorder="1" applyAlignment="1">
      <alignment vertical="top"/>
    </xf>
    <xf numFmtId="0" fontId="15" fillId="0" borderId="0" xfId="0" applyFont="1" applyBorder="1" applyAlignment="1">
      <alignment horizontal="center" vertical="center"/>
    </xf>
    <xf numFmtId="0" fontId="32" fillId="0" borderId="0" xfId="0" applyFont="1"/>
    <xf numFmtId="0" fontId="33" fillId="2" borderId="1" xfId="0" applyFont="1" applyFill="1" applyBorder="1" applyAlignment="1">
      <alignment horizontal="left"/>
    </xf>
    <xf numFmtId="0" fontId="32" fillId="0" borderId="0" xfId="0" applyFont="1" applyBorder="1" applyAlignment="1"/>
    <xf numFmtId="14" fontId="36" fillId="0" borderId="2" xfId="0" quotePrefix="1" applyNumberFormat="1" applyFont="1" applyBorder="1" applyAlignment="1">
      <alignment horizontal="left"/>
    </xf>
    <xf numFmtId="14" fontId="31" fillId="0" borderId="2" xfId="0" applyNumberFormat="1" applyFont="1" applyBorder="1" applyAlignment="1">
      <alignment horizontal="left"/>
    </xf>
    <xf numFmtId="0" fontId="31" fillId="0" borderId="2" xfId="0" applyFont="1" applyBorder="1" applyAlignment="1">
      <alignment horizontal="left"/>
    </xf>
    <xf numFmtId="0" fontId="31" fillId="0" borderId="2" xfId="0" quotePrefix="1" applyFont="1" applyBorder="1" applyAlignment="1">
      <alignment horizontal="left" wrapText="1"/>
    </xf>
    <xf numFmtId="0" fontId="33" fillId="0" borderId="0" xfId="0" applyFont="1" applyAlignment="1">
      <alignment horizontal="left"/>
    </xf>
    <xf numFmtId="165" fontId="31" fillId="0" borderId="29" xfId="0" applyNumberFormat="1" applyFont="1" applyBorder="1" applyAlignment="1">
      <alignment horizontal="center" vertical="top"/>
    </xf>
    <xf numFmtId="15" fontId="31" fillId="0" borderId="29" xfId="0" applyNumberFormat="1" applyFont="1" applyBorder="1" applyAlignment="1">
      <alignment horizontal="center" vertical="top"/>
    </xf>
    <xf numFmtId="0" fontId="31" fillId="0" borderId="16" xfId="0" applyFont="1" applyBorder="1" applyAlignment="1">
      <alignment vertical="top"/>
    </xf>
    <xf numFmtId="0" fontId="31" fillId="0" borderId="29" xfId="0" applyFont="1" applyBorder="1" applyAlignment="1">
      <alignment horizontal="center" vertical="top"/>
    </xf>
    <xf numFmtId="0" fontId="39" fillId="0" borderId="15" xfId="0" applyFont="1" applyBorder="1" applyAlignment="1">
      <alignment horizontal="center" vertical="top" wrapText="1"/>
    </xf>
    <xf numFmtId="0" fontId="31" fillId="0" borderId="29" xfId="0" quotePrefix="1" applyFont="1" applyBorder="1" applyAlignment="1">
      <alignment vertical="top" wrapText="1"/>
    </xf>
    <xf numFmtId="49" fontId="31" fillId="0" borderId="29" xfId="0" applyNumberFormat="1" applyFont="1" applyBorder="1" applyAlignment="1">
      <alignment horizontal="center" vertical="top"/>
    </xf>
    <xf numFmtId="0" fontId="31" fillId="0" borderId="29" xfId="0" applyFont="1" applyBorder="1"/>
    <xf numFmtId="0" fontId="40" fillId="0" borderId="17" xfId="0" applyFont="1" applyBorder="1" applyAlignment="1">
      <alignment horizontal="center" vertical="top" wrapText="1"/>
    </xf>
    <xf numFmtId="165" fontId="30" fillId="0" borderId="29" xfId="0" applyNumberFormat="1" applyFont="1" applyBorder="1" applyAlignment="1">
      <alignment horizontal="center" vertical="top"/>
    </xf>
    <xf numFmtId="0" fontId="30" fillId="0" borderId="18" xfId="0" quotePrefix="1" applyFont="1" applyBorder="1" applyAlignment="1">
      <alignment vertical="top" wrapText="1"/>
    </xf>
    <xf numFmtId="15" fontId="30" fillId="0" borderId="29" xfId="0" applyNumberFormat="1" applyFont="1" applyBorder="1" applyAlignment="1">
      <alignment horizontal="center" vertical="top"/>
    </xf>
    <xf numFmtId="0" fontId="30" fillId="0" borderId="16" xfId="0" applyFont="1" applyBorder="1" applyAlignment="1">
      <alignment vertical="top"/>
    </xf>
    <xf numFmtId="0" fontId="30" fillId="0" borderId="29" xfId="0" applyFont="1" applyBorder="1" applyAlignment="1">
      <alignment horizontal="center" vertical="top"/>
    </xf>
    <xf numFmtId="0" fontId="40" fillId="0" borderId="15" xfId="0" applyFont="1" applyBorder="1" applyAlignment="1">
      <alignment horizontal="center" vertical="top" wrapText="1"/>
    </xf>
    <xf numFmtId="165" fontId="30" fillId="0" borderId="20" xfId="0" applyNumberFormat="1" applyFont="1" applyBorder="1" applyAlignment="1">
      <alignment horizontal="center" vertical="top"/>
    </xf>
    <xf numFmtId="0" fontId="30" fillId="0" borderId="29" xfId="0" quotePrefix="1" applyFont="1" applyBorder="1" applyAlignment="1">
      <alignment vertical="top" wrapText="1"/>
    </xf>
    <xf numFmtId="0" fontId="41" fillId="2" borderId="30" xfId="0" applyFont="1" applyFill="1" applyBorder="1" applyAlignment="1">
      <alignment horizontal="center" vertical="center"/>
    </xf>
    <xf numFmtId="0" fontId="41" fillId="2" borderId="29" xfId="0" applyFont="1" applyFill="1" applyBorder="1" applyAlignment="1">
      <alignment horizontal="center" vertical="center"/>
    </xf>
    <xf numFmtId="1" fontId="42" fillId="2" borderId="22" xfId="0" applyNumberFormat="1" applyFont="1" applyFill="1" applyBorder="1" applyAlignment="1">
      <alignment horizontal="center" vertical="center"/>
    </xf>
    <xf numFmtId="0" fontId="42" fillId="2" borderId="22" xfId="1" applyNumberFormat="1" applyFont="1" applyFill="1" applyBorder="1" applyAlignment="1" applyProtection="1">
      <alignment horizontal="left" vertical="center"/>
    </xf>
    <xf numFmtId="0" fontId="42" fillId="2" borderId="22" xfId="0" applyFont="1" applyFill="1" applyBorder="1" applyAlignment="1">
      <alignment horizontal="left" vertical="center" wrapText="1"/>
    </xf>
    <xf numFmtId="0" fontId="42" fillId="2" borderId="22" xfId="0" applyFont="1" applyFill="1" applyBorder="1" applyAlignment="1">
      <alignment horizontal="left" vertical="center"/>
    </xf>
    <xf numFmtId="0" fontId="42" fillId="2" borderId="22" xfId="1" applyNumberFormat="1" applyFont="1" applyFill="1" applyBorder="1" applyAlignment="1" applyProtection="1">
      <alignment horizontal="center" vertical="center"/>
    </xf>
    <xf numFmtId="0" fontId="42" fillId="2" borderId="22" xfId="0" applyFont="1" applyFill="1" applyBorder="1" applyAlignment="1">
      <alignment horizontal="center" vertical="center"/>
    </xf>
    <xf numFmtId="49" fontId="47" fillId="2" borderId="22" xfId="0" applyNumberFormat="1" applyFont="1" applyFill="1" applyBorder="1" applyAlignment="1">
      <alignment horizontal="center" vertical="center" wrapText="1"/>
    </xf>
    <xf numFmtId="49" fontId="47" fillId="2" borderId="22" xfId="0" applyNumberFormat="1" applyFont="1" applyFill="1" applyBorder="1" applyAlignment="1">
      <alignment horizontal="center" vertical="center"/>
    </xf>
    <xf numFmtId="0" fontId="48" fillId="4" borderId="10" xfId="0" applyFont="1" applyFill="1" applyBorder="1" applyAlignment="1">
      <alignment horizontal="center" vertical="center"/>
    </xf>
    <xf numFmtId="49" fontId="49" fillId="2" borderId="22" xfId="0" applyNumberFormat="1" applyFont="1" applyFill="1" applyBorder="1" applyAlignment="1">
      <alignment horizontal="center" vertical="center" wrapText="1"/>
    </xf>
    <xf numFmtId="0" fontId="50" fillId="2" borderId="22" xfId="0" applyFont="1" applyFill="1" applyBorder="1" applyAlignment="1">
      <alignment horizontal="center" vertical="center"/>
    </xf>
    <xf numFmtId="0" fontId="50" fillId="2" borderId="22" xfId="0" applyFont="1" applyFill="1" applyBorder="1" applyAlignment="1">
      <alignment horizontal="left" vertical="center"/>
    </xf>
    <xf numFmtId="49" fontId="49" fillId="2" borderId="22" xfId="0" applyNumberFormat="1" applyFont="1" applyFill="1" applyBorder="1" applyAlignment="1">
      <alignment horizontal="center" vertical="center"/>
    </xf>
    <xf numFmtId="0" fontId="19" fillId="3" borderId="33" xfId="2" applyFont="1" applyFill="1" applyBorder="1" applyAlignment="1">
      <alignment horizontal="center" vertical="center" wrapText="1"/>
    </xf>
    <xf numFmtId="0" fontId="51" fillId="12" borderId="34" xfId="0" applyFont="1" applyFill="1" applyBorder="1" applyAlignment="1">
      <alignment horizontal="center" vertical="center" wrapText="1"/>
    </xf>
    <xf numFmtId="0" fontId="52" fillId="13" borderId="34" xfId="2" applyFont="1" applyFill="1" applyBorder="1" applyAlignment="1">
      <alignment horizontal="center" vertical="center" wrapText="1"/>
    </xf>
    <xf numFmtId="14" fontId="52" fillId="13" borderId="34" xfId="2" applyNumberFormat="1" applyFont="1" applyFill="1" applyBorder="1" applyAlignment="1">
      <alignment horizontal="center" vertical="center" wrapText="1"/>
    </xf>
    <xf numFmtId="0" fontId="53" fillId="13" borderId="34" xfId="0" applyFont="1" applyFill="1" applyBorder="1" applyAlignment="1">
      <alignment horizontal="center" vertical="center"/>
    </xf>
    <xf numFmtId="0" fontId="51" fillId="11" borderId="34" xfId="0" applyFont="1" applyFill="1" applyBorder="1" applyAlignment="1">
      <alignment horizontal="center" vertical="center" wrapText="1"/>
    </xf>
    <xf numFmtId="0" fontId="52" fillId="14" borderId="34" xfId="2" applyFont="1" applyFill="1" applyBorder="1" applyAlignment="1">
      <alignment horizontal="center" vertical="center" wrapText="1"/>
    </xf>
    <xf numFmtId="14" fontId="52" fillId="14" borderId="34" xfId="2" applyNumberFormat="1" applyFont="1" applyFill="1" applyBorder="1" applyAlignment="1">
      <alignment horizontal="center" vertical="center" wrapText="1"/>
    </xf>
    <xf numFmtId="0" fontId="53" fillId="14" borderId="34" xfId="0" applyFont="1" applyFill="1" applyBorder="1" applyAlignment="1">
      <alignment horizontal="center" vertical="center"/>
    </xf>
    <xf numFmtId="0" fontId="52" fillId="13" borderId="34" xfId="0" quotePrefix="1" applyFont="1" applyFill="1" applyBorder="1" applyAlignment="1">
      <alignment horizontal="center" vertical="center" wrapText="1"/>
    </xf>
    <xf numFmtId="0" fontId="52" fillId="13" borderId="34" xfId="0" applyFont="1" applyFill="1" applyBorder="1" applyAlignment="1">
      <alignment horizontal="center" vertical="center" wrapText="1"/>
    </xf>
    <xf numFmtId="0" fontId="52" fillId="14" borderId="34" xfId="0" quotePrefix="1" applyFont="1" applyFill="1" applyBorder="1" applyAlignment="1">
      <alignment horizontal="center" vertical="center" wrapText="1"/>
    </xf>
    <xf numFmtId="0" fontId="52" fillId="14" borderId="34" xfId="0" applyFont="1" applyFill="1" applyBorder="1" applyAlignment="1">
      <alignment horizontal="center" vertical="center" wrapText="1"/>
    </xf>
    <xf numFmtId="0" fontId="52" fillId="2" borderId="34" xfId="2" applyFont="1" applyFill="1" applyBorder="1" applyAlignment="1">
      <alignment horizontal="center" vertical="center" wrapText="1"/>
    </xf>
    <xf numFmtId="0" fontId="52" fillId="6" borderId="34" xfId="2" applyFont="1" applyFill="1" applyBorder="1" applyAlignment="1">
      <alignment horizontal="center" vertical="center" wrapText="1"/>
    </xf>
    <xf numFmtId="0" fontId="52" fillId="2" borderId="34" xfId="0" quotePrefix="1" applyFont="1" applyFill="1" applyBorder="1" applyAlignment="1">
      <alignment horizontal="center" vertical="center" wrapText="1"/>
    </xf>
    <xf numFmtId="0" fontId="52" fillId="2" borderId="34" xfId="0" applyFont="1" applyFill="1" applyBorder="1" applyAlignment="1">
      <alignment horizontal="center" vertical="center" wrapText="1"/>
    </xf>
    <xf numFmtId="14" fontId="52" fillId="6" borderId="34" xfId="2" applyNumberFormat="1" applyFont="1" applyFill="1" applyBorder="1" applyAlignment="1">
      <alignment horizontal="center" vertical="center" wrapText="1"/>
    </xf>
    <xf numFmtId="0" fontId="53" fillId="2" borderId="34" xfId="0" applyFont="1" applyFill="1" applyBorder="1" applyAlignment="1">
      <alignment horizontal="center" vertical="center"/>
    </xf>
    <xf numFmtId="0" fontId="20" fillId="2" borderId="0" xfId="0" applyFont="1" applyFill="1"/>
    <xf numFmtId="0" fontId="54" fillId="2" borderId="21" xfId="0" applyFont="1" applyFill="1" applyBorder="1" applyAlignment="1">
      <alignment vertical="center"/>
    </xf>
    <xf numFmtId="0" fontId="55" fillId="5" borderId="24" xfId="0" applyFont="1" applyFill="1" applyBorder="1" applyAlignment="1">
      <alignment vertical="top" wrapText="1"/>
    </xf>
    <xf numFmtId="0" fontId="56" fillId="8" borderId="5" xfId="0" applyFont="1" applyFill="1" applyBorder="1" applyAlignment="1">
      <alignment horizontal="right" vertical="center"/>
    </xf>
    <xf numFmtId="0" fontId="29" fillId="0" borderId="5" xfId="0" applyFont="1" applyBorder="1" applyAlignment="1">
      <alignment horizontal="center" vertical="center" wrapText="1"/>
    </xf>
    <xf numFmtId="14" fontId="29" fillId="0" borderId="5" xfId="0" applyNumberFormat="1" applyFont="1" applyBorder="1" applyAlignment="1">
      <alignment horizontal="center" vertical="center" wrapText="1"/>
    </xf>
    <xf numFmtId="0" fontId="56" fillId="8" borderId="5" xfId="0" applyFont="1" applyFill="1" applyBorder="1" applyAlignment="1">
      <alignment horizontal="right"/>
    </xf>
    <xf numFmtId="0" fontId="54" fillId="2" borderId="0" xfId="0" applyFont="1" applyFill="1"/>
    <xf numFmtId="0" fontId="55" fillId="8" borderId="23" xfId="0" applyFont="1" applyFill="1" applyBorder="1" applyAlignment="1">
      <alignment horizontal="right"/>
    </xf>
    <xf numFmtId="0" fontId="20" fillId="0" borderId="5" xfId="0" applyFont="1" applyBorder="1" applyAlignment="1">
      <alignment horizontal="center" vertical="center" wrapText="1"/>
    </xf>
    <xf numFmtId="0" fontId="21" fillId="2" borderId="5" xfId="0" applyFont="1" applyFill="1" applyBorder="1" applyAlignment="1">
      <alignment horizontal="center" vertical="center"/>
    </xf>
    <xf numFmtId="0" fontId="21" fillId="2" borderId="0" xfId="0" applyFont="1" applyFill="1" applyAlignment="1"/>
    <xf numFmtId="0" fontId="21" fillId="2" borderId="0" xfId="0" applyFont="1" applyFill="1" applyBorder="1" applyAlignment="1">
      <alignment horizontal="center" wrapText="1"/>
    </xf>
    <xf numFmtId="0" fontId="32" fillId="0" borderId="5" xfId="0" applyNumberFormat="1" applyFont="1" applyBorder="1" applyAlignment="1">
      <alignment horizontal="center" vertical="center" wrapText="1"/>
    </xf>
    <xf numFmtId="0" fontId="58" fillId="5" borderId="5" xfId="0" applyFont="1" applyFill="1" applyBorder="1" applyAlignment="1">
      <alignment horizontal="center" vertical="center" wrapText="1"/>
    </xf>
    <xf numFmtId="0" fontId="59" fillId="0" borderId="36" xfId="0" applyFont="1" applyBorder="1" applyAlignment="1">
      <alignment horizontal="center" vertical="center" wrapText="1"/>
    </xf>
    <xf numFmtId="0" fontId="59" fillId="0" borderId="38" xfId="0" applyFont="1" applyBorder="1" applyAlignment="1">
      <alignment horizontal="center" vertical="center" wrapText="1"/>
    </xf>
    <xf numFmtId="166" fontId="20" fillId="6" borderId="5" xfId="2" applyNumberFormat="1" applyFont="1" applyFill="1" applyBorder="1" applyAlignment="1">
      <alignment vertical="top" wrapText="1"/>
    </xf>
    <xf numFmtId="0" fontId="59" fillId="11" borderId="38" xfId="0" applyFont="1" applyFill="1" applyBorder="1" applyAlignment="1">
      <alignment horizontal="center" vertical="center" wrapText="1"/>
    </xf>
    <xf numFmtId="0" fontId="60" fillId="11" borderId="38" xfId="0" applyFont="1" applyFill="1" applyBorder="1" applyAlignment="1">
      <alignment horizontal="center" vertical="center" wrapText="1"/>
    </xf>
    <xf numFmtId="0" fontId="60" fillId="16" borderId="38" xfId="0" applyFont="1" applyFill="1" applyBorder="1" applyAlignment="1">
      <alignment horizontal="center" vertical="center" wrapText="1"/>
    </xf>
    <xf numFmtId="0" fontId="60" fillId="12" borderId="38" xfId="0" applyFont="1" applyFill="1" applyBorder="1" applyAlignment="1">
      <alignment horizontal="center" vertical="center" wrapText="1"/>
    </xf>
    <xf numFmtId="0" fontId="59" fillId="0" borderId="35" xfId="0" applyFont="1" applyBorder="1" applyAlignment="1">
      <alignment horizontal="center" vertical="center" wrapText="1"/>
    </xf>
    <xf numFmtId="0" fontId="59" fillId="0" borderId="37" xfId="0" applyFont="1" applyBorder="1" applyAlignment="1">
      <alignment horizontal="center" vertical="center" wrapText="1"/>
    </xf>
    <xf numFmtId="0" fontId="59" fillId="11" borderId="37" xfId="0" applyFont="1" applyFill="1" applyBorder="1" applyAlignment="1">
      <alignment horizontal="center" vertical="center" wrapText="1"/>
    </xf>
    <xf numFmtId="0" fontId="18" fillId="17" borderId="5" xfId="0" applyFont="1" applyFill="1" applyBorder="1" applyAlignment="1">
      <alignment horizontal="right" vertical="center"/>
    </xf>
    <xf numFmtId="0" fontId="18" fillId="17" borderId="5" xfId="0" applyFont="1" applyFill="1" applyBorder="1" applyAlignment="1">
      <alignment horizontal="right"/>
    </xf>
    <xf numFmtId="0" fontId="17" fillId="17" borderId="23" xfId="0" applyFont="1" applyFill="1" applyBorder="1" applyAlignment="1">
      <alignment horizontal="right"/>
    </xf>
    <xf numFmtId="0" fontId="61" fillId="0" borderId="5" xfId="0" applyNumberFormat="1" applyFont="1" applyBorder="1" applyAlignment="1">
      <alignment horizontal="left" vertical="center" wrapText="1"/>
    </xf>
    <xf numFmtId="0" fontId="62" fillId="5" borderId="5" xfId="0" applyFont="1" applyFill="1" applyBorder="1" applyAlignment="1">
      <alignment horizontal="center" vertical="center" wrapText="1"/>
    </xf>
    <xf numFmtId="0" fontId="61" fillId="0" borderId="5" xfId="0" applyFont="1" applyBorder="1" applyAlignment="1">
      <alignment horizontal="center" vertical="center" wrapText="1"/>
    </xf>
    <xf numFmtId="14" fontId="61" fillId="0" borderId="5" xfId="0" applyNumberFormat="1" applyFont="1" applyBorder="1" applyAlignment="1">
      <alignment horizontal="center" vertical="center" wrapText="1"/>
    </xf>
    <xf numFmtId="0" fontId="63" fillId="0" borderId="5" xfId="0" applyNumberFormat="1" applyFont="1" applyBorder="1" applyAlignment="1">
      <alignment horizontal="center" vertical="center" wrapText="1"/>
    </xf>
    <xf numFmtId="0" fontId="64" fillId="0" borderId="36" xfId="0" applyFont="1" applyBorder="1" applyAlignment="1">
      <alignment horizontal="center" vertical="center" wrapText="1"/>
    </xf>
    <xf numFmtId="0" fontId="64" fillId="0" borderId="37" xfId="0" applyFont="1" applyBorder="1" applyAlignment="1">
      <alignment horizontal="center" vertical="center" wrapText="1"/>
    </xf>
    <xf numFmtId="0" fontId="64" fillId="0" borderId="38" xfId="0" applyFont="1" applyBorder="1" applyAlignment="1">
      <alignment horizontal="center" vertical="center" wrapText="1"/>
    </xf>
    <xf numFmtId="0" fontId="65" fillId="11" borderId="38" xfId="0" applyFont="1" applyFill="1" applyBorder="1" applyAlignment="1">
      <alignment horizontal="center" vertical="center" wrapText="1"/>
    </xf>
    <xf numFmtId="0" fontId="65" fillId="12" borderId="38" xfId="0" applyFont="1" applyFill="1" applyBorder="1" applyAlignment="1">
      <alignment horizontal="center" vertical="center" wrapText="1"/>
    </xf>
    <xf numFmtId="0" fontId="20" fillId="6" borderId="23" xfId="2" applyFont="1" applyFill="1" applyBorder="1" applyAlignment="1">
      <alignment vertical="top" wrapText="1"/>
    </xf>
    <xf numFmtId="0" fontId="20" fillId="6" borderId="7" xfId="2" applyFont="1" applyFill="1" applyBorder="1" applyAlignment="1">
      <alignment vertical="top" wrapText="1"/>
    </xf>
    <xf numFmtId="14" fontId="20" fillId="6" borderId="7" xfId="2" applyNumberFormat="1" applyFont="1" applyFill="1" applyBorder="1" applyAlignment="1">
      <alignment vertical="top" wrapText="1"/>
    </xf>
    <xf numFmtId="0" fontId="60" fillId="11" borderId="35" xfId="0" applyFont="1" applyFill="1" applyBorder="1" applyAlignment="1">
      <alignment horizontal="center" vertical="center" wrapText="1"/>
    </xf>
    <xf numFmtId="0" fontId="60" fillId="12" borderId="35" xfId="0" applyFont="1" applyFill="1" applyBorder="1" applyAlignment="1">
      <alignment horizontal="center" vertical="center" wrapText="1"/>
    </xf>
    <xf numFmtId="0" fontId="32" fillId="0" borderId="5" xfId="0" applyFont="1" applyBorder="1" applyAlignment="1">
      <alignment horizontal="center" vertical="center" wrapText="1"/>
    </xf>
    <xf numFmtId="0" fontId="67" fillId="2" borderId="5" xfId="0" applyFont="1" applyFill="1" applyBorder="1" applyAlignment="1">
      <alignment horizontal="center" vertical="center"/>
    </xf>
    <xf numFmtId="0" fontId="66" fillId="19" borderId="5" xfId="0" applyFont="1" applyFill="1" applyBorder="1" applyAlignment="1">
      <alignment horizontal="right" vertical="center"/>
    </xf>
    <xf numFmtId="0" fontId="66" fillId="19" borderId="5" xfId="0" applyFont="1" applyFill="1" applyBorder="1" applyAlignment="1">
      <alignment horizontal="right"/>
    </xf>
    <xf numFmtId="0" fontId="34" fillId="19" borderId="23" xfId="0" applyFont="1" applyFill="1" applyBorder="1" applyAlignment="1">
      <alignment horizontal="right"/>
    </xf>
    <xf numFmtId="0" fontId="69" fillId="5" borderId="5" xfId="0" applyFont="1" applyFill="1" applyBorder="1" applyAlignment="1">
      <alignment horizontal="center" vertical="center" wrapText="1"/>
    </xf>
    <xf numFmtId="0" fontId="68" fillId="0" borderId="5" xfId="0" applyNumberFormat="1" applyFont="1" applyBorder="1" applyAlignment="1">
      <alignment horizontal="center" vertical="center" wrapText="1"/>
    </xf>
    <xf numFmtId="0" fontId="68" fillId="0" borderId="5" xfId="0" applyFont="1" applyBorder="1" applyAlignment="1">
      <alignment horizontal="center" vertical="center" wrapText="1"/>
    </xf>
    <xf numFmtId="14" fontId="68" fillId="0" borderId="5" xfId="0" applyNumberFormat="1" applyFont="1" applyBorder="1" applyAlignment="1">
      <alignment horizontal="center" vertical="center" wrapText="1"/>
    </xf>
    <xf numFmtId="0" fontId="70" fillId="6" borderId="1" xfId="2" applyFont="1" applyFill="1" applyBorder="1" applyAlignment="1">
      <alignment horizontal="center" vertical="center" wrapText="1"/>
    </xf>
    <xf numFmtId="0" fontId="70" fillId="6" borderId="1" xfId="0" quotePrefix="1" applyFont="1" applyFill="1" applyBorder="1" applyAlignment="1">
      <alignment horizontal="center" vertical="center" wrapText="1"/>
    </xf>
    <xf numFmtId="0" fontId="70" fillId="6" borderId="1" xfId="0" applyFont="1" applyFill="1" applyBorder="1" applyAlignment="1">
      <alignment horizontal="center" vertical="center" wrapText="1"/>
    </xf>
    <xf numFmtId="0" fontId="70" fillId="6" borderId="3" xfId="0" applyFont="1" applyFill="1" applyBorder="1" applyAlignment="1">
      <alignment horizontal="center" vertical="center" wrapText="1"/>
    </xf>
    <xf numFmtId="0" fontId="70" fillId="6" borderId="5" xfId="2" applyFont="1" applyFill="1" applyBorder="1" applyAlignment="1">
      <alignment horizontal="center" vertical="center" wrapText="1"/>
    </xf>
    <xf numFmtId="14" fontId="70" fillId="6" borderId="5" xfId="2" applyNumberFormat="1" applyFont="1" applyFill="1" applyBorder="1" applyAlignment="1">
      <alignment horizontal="center" vertical="center" wrapText="1"/>
    </xf>
    <xf numFmtId="0" fontId="70" fillId="2" borderId="1" xfId="0" quotePrefix="1" applyFont="1" applyFill="1" applyBorder="1" applyAlignment="1">
      <alignment horizontal="center" vertical="center" wrapText="1"/>
    </xf>
    <xf numFmtId="0" fontId="70" fillId="2" borderId="1" xfId="0" applyFont="1" applyFill="1" applyBorder="1" applyAlignment="1">
      <alignment horizontal="center" vertical="center" wrapText="1"/>
    </xf>
    <xf numFmtId="0" fontId="71" fillId="2" borderId="2" xfId="2" applyFont="1" applyFill="1" applyBorder="1" applyAlignment="1">
      <alignment horizontal="center" vertical="center" wrapText="1"/>
    </xf>
    <xf numFmtId="0" fontId="71" fillId="6" borderId="1" xfId="2" applyFont="1" applyFill="1" applyBorder="1" applyAlignment="1">
      <alignment horizontal="center" vertical="center" wrapText="1"/>
    </xf>
    <xf numFmtId="0" fontId="71" fillId="6" borderId="1" xfId="0" quotePrefix="1" applyFont="1" applyFill="1" applyBorder="1" applyAlignment="1">
      <alignment horizontal="center" vertical="center" wrapText="1"/>
    </xf>
    <xf numFmtId="0" fontId="71" fillId="6" borderId="1" xfId="0" applyFont="1" applyFill="1" applyBorder="1" applyAlignment="1">
      <alignment horizontal="center" vertical="center" wrapText="1"/>
    </xf>
    <xf numFmtId="0" fontId="71" fillId="6" borderId="3" xfId="0" applyFont="1" applyFill="1" applyBorder="1" applyAlignment="1">
      <alignment horizontal="center" vertical="center" wrapText="1"/>
    </xf>
    <xf numFmtId="0" fontId="71" fillId="6" borderId="5" xfId="2" applyFont="1" applyFill="1" applyBorder="1" applyAlignment="1">
      <alignment horizontal="center" vertical="center" wrapText="1"/>
    </xf>
    <xf numFmtId="14" fontId="71" fillId="6" borderId="5" xfId="2" applyNumberFormat="1" applyFont="1" applyFill="1" applyBorder="1" applyAlignment="1">
      <alignment horizontal="center" vertical="center" wrapText="1"/>
    </xf>
    <xf numFmtId="0" fontId="70" fillId="6" borderId="2" xfId="2" applyFont="1" applyFill="1" applyBorder="1" applyAlignment="1">
      <alignment horizontal="center" vertical="center" wrapText="1"/>
    </xf>
    <xf numFmtId="0" fontId="72" fillId="6" borderId="5" xfId="0" applyFont="1" applyFill="1" applyBorder="1" applyAlignment="1">
      <alignment horizontal="center" vertical="center"/>
    </xf>
    <xf numFmtId="0" fontId="72" fillId="6" borderId="0" xfId="0" applyFont="1" applyFill="1" applyAlignment="1">
      <alignment vertical="top"/>
    </xf>
    <xf numFmtId="0" fontId="72" fillId="2" borderId="5" xfId="0" applyFont="1" applyFill="1" applyBorder="1" applyAlignment="1">
      <alignment horizontal="center" vertical="center"/>
    </xf>
    <xf numFmtId="0" fontId="72" fillId="2" borderId="0" xfId="0" applyFont="1" applyFill="1" applyAlignment="1">
      <alignment vertical="top"/>
    </xf>
    <xf numFmtId="0" fontId="72" fillId="2" borderId="0" xfId="0" applyFont="1" applyFill="1"/>
    <xf numFmtId="0" fontId="70" fillId="2" borderId="2" xfId="2" applyFont="1" applyFill="1" applyBorder="1" applyAlignment="1">
      <alignment vertical="top" wrapText="1"/>
    </xf>
    <xf numFmtId="0" fontId="70" fillId="6" borderId="1" xfId="2" applyFont="1" applyFill="1" applyBorder="1" applyAlignment="1">
      <alignment vertical="top" wrapText="1"/>
    </xf>
    <xf numFmtId="0" fontId="70" fillId="2" borderId="1" xfId="0" quotePrefix="1" applyFont="1" applyFill="1" applyBorder="1" applyAlignment="1">
      <alignment horizontal="left" vertical="top" wrapText="1"/>
    </xf>
    <xf numFmtId="0" fontId="70" fillId="2" borderId="1" xfId="0" applyFont="1" applyFill="1" applyBorder="1" applyAlignment="1">
      <alignment horizontal="left" vertical="top" wrapText="1"/>
    </xf>
    <xf numFmtId="0" fontId="70" fillId="6" borderId="5" xfId="2" applyFont="1" applyFill="1" applyBorder="1" applyAlignment="1">
      <alignment vertical="top" wrapText="1"/>
    </xf>
    <xf numFmtId="14" fontId="70" fillId="6" borderId="5" xfId="2" applyNumberFormat="1" applyFont="1" applyFill="1" applyBorder="1" applyAlignment="1">
      <alignment vertical="top" wrapText="1"/>
    </xf>
    <xf numFmtId="0" fontId="72" fillId="2" borderId="5" xfId="0" applyFont="1" applyFill="1" applyBorder="1" applyAlignment="1">
      <alignment vertical="top"/>
    </xf>
    <xf numFmtId="0" fontId="66" fillId="20" borderId="5" xfId="0" applyFont="1" applyFill="1" applyBorder="1" applyAlignment="1">
      <alignment horizontal="right" vertical="center"/>
    </xf>
    <xf numFmtId="0" fontId="34" fillId="20" borderId="23" xfId="0" applyFont="1" applyFill="1" applyBorder="1" applyAlignment="1">
      <alignment horizontal="right"/>
    </xf>
    <xf numFmtId="0" fontId="73" fillId="0" borderId="12" xfId="0" applyFont="1" applyBorder="1" applyAlignment="1">
      <alignment horizontal="center" vertical="top" wrapText="1"/>
    </xf>
    <xf numFmtId="165" fontId="74" fillId="0" borderId="19" xfId="0" applyNumberFormat="1" applyFont="1" applyBorder="1" applyAlignment="1">
      <alignment horizontal="center" vertical="top"/>
    </xf>
    <xf numFmtId="0" fontId="74" fillId="0" borderId="13" xfId="0" quotePrefix="1" applyFont="1" applyBorder="1" applyAlignment="1">
      <alignment horizontal="left" vertical="top" wrapText="1"/>
    </xf>
    <xf numFmtId="0" fontId="74" fillId="0" borderId="13" xfId="0" applyFont="1" applyBorder="1" applyAlignment="1">
      <alignment horizontal="center" vertical="top"/>
    </xf>
    <xf numFmtId="15" fontId="74" fillId="0" borderId="13" xfId="0" applyNumberFormat="1" applyFont="1" applyBorder="1" applyAlignment="1">
      <alignment horizontal="center" vertical="top"/>
    </xf>
    <xf numFmtId="0" fontId="73" fillId="0" borderId="14" xfId="0" quotePrefix="1" applyFont="1" applyBorder="1" applyAlignment="1">
      <alignment vertical="top" wrapText="1"/>
    </xf>
    <xf numFmtId="0" fontId="73" fillId="0" borderId="17" xfId="0" applyFont="1" applyBorder="1" applyAlignment="1">
      <alignment horizontal="center" vertical="top" wrapText="1"/>
    </xf>
    <xf numFmtId="165" fontId="74" fillId="0" borderId="29" xfId="0" applyNumberFormat="1" applyFont="1" applyBorder="1" applyAlignment="1">
      <alignment horizontal="center" vertical="top"/>
    </xf>
    <xf numFmtId="0" fontId="74" fillId="0" borderId="18" xfId="0" quotePrefix="1" applyFont="1" applyBorder="1" applyAlignment="1">
      <alignment vertical="top" wrapText="1"/>
    </xf>
    <xf numFmtId="0" fontId="74" fillId="0" borderId="29" xfId="0" quotePrefix="1" applyFont="1" applyBorder="1" applyAlignment="1">
      <alignment horizontal="center" vertical="top" wrapText="1"/>
    </xf>
    <xf numFmtId="15" fontId="74" fillId="0" borderId="29" xfId="0" applyNumberFormat="1" applyFont="1" applyBorder="1" applyAlignment="1">
      <alignment horizontal="center" vertical="top"/>
    </xf>
    <xf numFmtId="0" fontId="74" fillId="0" borderId="16" xfId="0" applyFont="1" applyBorder="1" applyAlignment="1">
      <alignment vertical="top"/>
    </xf>
    <xf numFmtId="0" fontId="74" fillId="0" borderId="29" xfId="0" applyFont="1" applyBorder="1" applyAlignment="1">
      <alignment horizontal="center" vertical="top"/>
    </xf>
    <xf numFmtId="0" fontId="34" fillId="9" borderId="1" xfId="0" applyFont="1" applyFill="1" applyBorder="1" applyAlignment="1">
      <alignment horizontal="center"/>
    </xf>
    <xf numFmtId="0" fontId="37" fillId="0" borderId="1" xfId="1" applyFont="1" applyBorder="1" applyAlignment="1">
      <alignment horizontal="left"/>
    </xf>
    <xf numFmtId="0" fontId="38" fillId="0" borderId="1" xfId="0" applyFont="1" applyBorder="1" applyAlignment="1">
      <alignment horizontal="left"/>
    </xf>
    <xf numFmtId="0" fontId="35" fillId="0" borderId="0" xfId="0" applyFont="1" applyBorder="1" applyAlignment="1">
      <alignment horizontal="center" vertical="center"/>
    </xf>
    <xf numFmtId="0" fontId="31" fillId="0" borderId="3" xfId="0" applyFont="1" applyBorder="1" applyAlignment="1">
      <alignment horizontal="left" vertical="center"/>
    </xf>
    <xf numFmtId="0" fontId="31" fillId="0" borderId="4" xfId="0" applyFont="1" applyBorder="1" applyAlignment="1">
      <alignment horizontal="left" vertical="center"/>
    </xf>
    <xf numFmtId="0" fontId="31" fillId="0" borderId="2" xfId="0" applyFont="1" applyBorder="1" applyAlignment="1">
      <alignment horizontal="left" vertical="center"/>
    </xf>
    <xf numFmtId="0" fontId="46" fillId="6" borderId="0" xfId="0" applyFont="1" applyFill="1" applyAlignment="1">
      <alignment horizontal="center" vertical="center"/>
    </xf>
    <xf numFmtId="1" fontId="45" fillId="2" borderId="1" xfId="0" applyNumberFormat="1" applyFont="1" applyFill="1" applyBorder="1" applyAlignment="1">
      <alignment horizontal="center" vertical="center" wrapText="1"/>
    </xf>
    <xf numFmtId="1" fontId="45" fillId="2" borderId="3" xfId="0" applyNumberFormat="1" applyFont="1" applyFill="1" applyBorder="1" applyAlignment="1">
      <alignment horizontal="center" vertical="center"/>
    </xf>
    <xf numFmtId="0" fontId="43" fillId="10" borderId="1" xfId="0" applyFont="1" applyFill="1" applyBorder="1" applyAlignment="1">
      <alignment horizontal="center" vertical="center"/>
    </xf>
    <xf numFmtId="0" fontId="36" fillId="2" borderId="1" xfId="0" applyFont="1" applyFill="1" applyBorder="1" applyAlignment="1">
      <alignment horizontal="left"/>
    </xf>
    <xf numFmtId="0" fontId="44" fillId="2" borderId="3" xfId="0" quotePrefix="1" applyFont="1" applyFill="1" applyBorder="1" applyAlignment="1">
      <alignment horizontal="left" vertical="top" wrapText="1"/>
    </xf>
    <xf numFmtId="0" fontId="44" fillId="2" borderId="2" xfId="0" quotePrefix="1" applyFont="1" applyFill="1" applyBorder="1" applyAlignment="1">
      <alignment horizontal="left" vertical="top" wrapText="1"/>
    </xf>
    <xf numFmtId="0" fontId="56" fillId="8" borderId="6" xfId="0" applyFont="1" applyFill="1" applyBorder="1" applyAlignment="1">
      <alignment horizontal="right" vertical="center"/>
    </xf>
    <xf numFmtId="0" fontId="56" fillId="8" borderId="7" xfId="0" applyFont="1" applyFill="1" applyBorder="1" applyAlignment="1">
      <alignment horizontal="right" vertical="center"/>
    </xf>
    <xf numFmtId="0" fontId="32" fillId="0" borderId="6" xfId="0" applyNumberFormat="1" applyFont="1" applyBorder="1" applyAlignment="1">
      <alignment horizontal="center" vertical="top" wrapText="1"/>
    </xf>
    <xf numFmtId="0" fontId="32" fillId="0" borderId="7" xfId="0" applyNumberFormat="1" applyFont="1" applyBorder="1" applyAlignment="1">
      <alignment horizontal="center" vertical="top" wrapText="1"/>
    </xf>
    <xf numFmtId="0" fontId="57" fillId="15" borderId="5" xfId="0" applyFont="1" applyFill="1" applyBorder="1" applyAlignment="1">
      <alignment horizontal="center" vertical="center"/>
    </xf>
    <xf numFmtId="0" fontId="57" fillId="15" borderId="25" xfId="0" applyFont="1" applyFill="1" applyBorder="1" applyAlignment="1">
      <alignment horizontal="center" vertical="center"/>
    </xf>
    <xf numFmtId="0" fontId="57" fillId="15" borderId="23" xfId="0" applyFont="1" applyFill="1" applyBorder="1" applyAlignment="1">
      <alignment horizontal="center" vertical="center"/>
    </xf>
    <xf numFmtId="0" fontId="18" fillId="8" borderId="6" xfId="0" applyFont="1" applyFill="1" applyBorder="1" applyAlignment="1">
      <alignment horizontal="right" vertical="center"/>
    </xf>
    <xf numFmtId="0" fontId="18" fillId="8" borderId="7" xfId="0" applyFont="1" applyFill="1" applyBorder="1" applyAlignment="1">
      <alignment horizontal="right" vertical="center"/>
    </xf>
    <xf numFmtId="0" fontId="10" fillId="0" borderId="6" xfId="0" applyNumberFormat="1" applyFont="1" applyBorder="1" applyAlignment="1">
      <alignment horizontal="left" vertical="top" wrapText="1"/>
    </xf>
    <xf numFmtId="0" fontId="10" fillId="0" borderId="7" xfId="0" applyNumberFormat="1" applyFont="1" applyBorder="1" applyAlignment="1">
      <alignment horizontal="left" vertical="top" wrapText="1"/>
    </xf>
    <xf numFmtId="0" fontId="26" fillId="6" borderId="5" xfId="0" applyFont="1" applyFill="1" applyBorder="1" applyAlignment="1">
      <alignment horizontal="center" vertical="center"/>
    </xf>
    <xf numFmtId="0" fontId="26" fillId="6" borderId="25" xfId="0" applyFont="1" applyFill="1" applyBorder="1" applyAlignment="1">
      <alignment horizontal="center" vertical="center"/>
    </xf>
    <xf numFmtId="0" fontId="26" fillId="6" borderId="23" xfId="0" applyFont="1" applyFill="1" applyBorder="1" applyAlignment="1">
      <alignment horizontal="center" vertical="center"/>
    </xf>
    <xf numFmtId="0" fontId="66" fillId="19" borderId="6" xfId="0" applyFont="1" applyFill="1" applyBorder="1" applyAlignment="1">
      <alignment horizontal="right" vertical="center"/>
    </xf>
    <xf numFmtId="0" fontId="66" fillId="19" borderId="7" xfId="0" applyFont="1" applyFill="1" applyBorder="1" applyAlignment="1">
      <alignment horizontal="right" vertical="center"/>
    </xf>
    <xf numFmtId="0" fontId="68" fillId="0" borderId="6" xfId="0" applyNumberFormat="1" applyFont="1" applyBorder="1" applyAlignment="1">
      <alignment horizontal="center" vertical="top" wrapText="1"/>
    </xf>
    <xf numFmtId="0" fontId="68" fillId="0" borderId="7" xfId="0" applyNumberFormat="1" applyFont="1" applyBorder="1" applyAlignment="1">
      <alignment horizontal="center" vertical="top" wrapText="1"/>
    </xf>
    <xf numFmtId="0" fontId="57" fillId="6" borderId="5" xfId="0" applyFont="1" applyFill="1" applyBorder="1" applyAlignment="1">
      <alignment horizontal="center" vertical="center"/>
    </xf>
    <xf numFmtId="0" fontId="57" fillId="6" borderId="25" xfId="0" applyFont="1" applyFill="1" applyBorder="1" applyAlignment="1">
      <alignment horizontal="center" vertical="center"/>
    </xf>
    <xf numFmtId="0" fontId="57" fillId="6" borderId="23" xfId="0" applyFont="1" applyFill="1" applyBorder="1" applyAlignment="1">
      <alignment horizontal="center" vertical="center"/>
    </xf>
    <xf numFmtId="0" fontId="61" fillId="0" borderId="6" xfId="0" applyNumberFormat="1" applyFont="1" applyBorder="1" applyAlignment="1">
      <alignment horizontal="left" vertical="top" wrapText="1"/>
    </xf>
    <xf numFmtId="0" fontId="61" fillId="0" borderId="7" xfId="0" applyNumberFormat="1" applyFont="1" applyBorder="1" applyAlignment="1">
      <alignment horizontal="left" vertical="top" wrapText="1"/>
    </xf>
    <xf numFmtId="0" fontId="26" fillId="18" borderId="5" xfId="0" applyFont="1" applyFill="1" applyBorder="1" applyAlignment="1">
      <alignment horizontal="center" vertical="center"/>
    </xf>
    <xf numFmtId="0" fontId="26" fillId="18" borderId="25" xfId="0" applyFont="1" applyFill="1" applyBorder="1" applyAlignment="1">
      <alignment horizontal="center" vertical="center"/>
    </xf>
    <xf numFmtId="0" fontId="26" fillId="18" borderId="23" xfId="0" applyFont="1" applyFill="1" applyBorder="1" applyAlignment="1">
      <alignment horizontal="center" vertical="center"/>
    </xf>
    <xf numFmtId="0" fontId="18" fillId="17" borderId="6" xfId="0" applyFont="1" applyFill="1" applyBorder="1" applyAlignment="1">
      <alignment horizontal="right" vertical="center"/>
    </xf>
    <xf numFmtId="0" fontId="18" fillId="17" borderId="7" xfId="0" applyFont="1" applyFill="1" applyBorder="1" applyAlignment="1">
      <alignment horizontal="right" vertical="center"/>
    </xf>
    <xf numFmtId="0" fontId="61" fillId="0" borderId="6" xfId="0" applyNumberFormat="1" applyFont="1" applyBorder="1" applyAlignment="1">
      <alignment horizontal="center" vertical="top" wrapText="1"/>
    </xf>
    <xf numFmtId="0" fontId="61" fillId="0" borderId="7" xfId="0" applyNumberFormat="1" applyFont="1" applyBorder="1" applyAlignment="1">
      <alignment horizontal="center" vertical="top" wrapText="1"/>
    </xf>
  </cellXfs>
  <cellStyles count="4">
    <cellStyle name="Hyperlink" xfId="1" builtinId="8"/>
    <cellStyle name="Normal" xfId="0" builtinId="0"/>
    <cellStyle name="Normal_Sheet1" xfId="2"/>
    <cellStyle name="標準_結合試験(AllOvertheWorld)" xfId="3"/>
  </cellStyles>
  <dxfs count="155">
    <dxf>
      <font>
        <b val="0"/>
        <i val="0"/>
        <strike val="0"/>
        <condense val="0"/>
        <extend val="0"/>
        <outline val="0"/>
        <shadow val="0"/>
        <u val="none"/>
        <vertAlign val="baseline"/>
        <sz val="10"/>
        <color indexed="8"/>
        <name val="Tahoma"/>
        <scheme val="none"/>
      </font>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indexed="9"/>
        </patternFill>
      </fill>
      <alignment horizontal="general" vertical="top" textRotation="0" wrapText="1" indent="0" justifyLastLine="0" shrinkToFit="0" readingOrder="0"/>
      <border diagonalUp="0" diagonalDown="0">
        <left/>
        <right style="thin">
          <color indexed="8"/>
        </right>
        <top style="thin">
          <color indexed="8"/>
        </top>
        <bottom style="thin">
          <color indexed="8"/>
        </bottom>
        <vertical/>
        <horizontal/>
      </border>
    </dxf>
    <dxf>
      <border outline="0">
        <left style="thin">
          <color rgb="FF000000"/>
        </left>
        <top style="thin">
          <color rgb="FF000000"/>
        </top>
      </border>
    </dxf>
    <dxf>
      <font>
        <b val="0"/>
        <i val="0"/>
        <strike val="0"/>
        <condense val="0"/>
        <extend val="0"/>
        <outline val="0"/>
        <shadow val="0"/>
        <u val="none"/>
        <vertAlign val="baseline"/>
        <sz val="12"/>
        <color auto="1"/>
        <name val="Tahoma"/>
        <scheme val="none"/>
      </font>
      <fill>
        <patternFill patternType="solid">
          <fgColor rgb="FFFFFFCC"/>
          <bgColor rgb="FFFFFFFF"/>
        </patternFill>
      </fill>
      <alignment horizontal="general" vertical="top" textRotation="0" wrapText="1" indent="0" justifyLastLine="0" shrinkToFit="0" readingOrder="0"/>
    </dxf>
    <dxf>
      <font>
        <b/>
        <i val="0"/>
        <strike val="0"/>
        <condense val="0"/>
        <extend val="0"/>
        <outline val="0"/>
        <shadow val="0"/>
        <u val="none"/>
        <vertAlign val="baseline"/>
        <sz val="12"/>
        <color indexed="9"/>
        <name val="Tahoma"/>
        <scheme val="none"/>
      </font>
      <fill>
        <patternFill patternType="solid">
          <fgColor indexed="32"/>
          <bgColor indexed="18"/>
        </patternFill>
      </fill>
      <alignment horizontal="center" vertical="center" textRotation="0" wrapText="1"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indexed="8"/>
        <name val="Tahoma"/>
        <scheme val="none"/>
      </font>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indexed="9"/>
        </patternFill>
      </fill>
      <alignment horizontal="general" vertical="top" textRotation="0" wrapText="1" indent="0" justifyLastLine="0" shrinkToFit="0" readingOrder="0"/>
      <border diagonalUp="0" diagonalDown="0">
        <left/>
        <right style="thin">
          <color indexed="8"/>
        </right>
        <top style="thin">
          <color indexed="8"/>
        </top>
        <bottom style="thin">
          <color indexed="8"/>
        </bottom>
        <vertical/>
        <horizontal/>
      </border>
    </dxf>
    <dxf>
      <border outline="0">
        <left style="thin">
          <color rgb="FF000000"/>
        </left>
        <top style="thin">
          <color rgb="FF000000"/>
        </top>
      </border>
    </dxf>
    <dxf>
      <font>
        <b val="0"/>
        <i val="0"/>
        <strike val="0"/>
        <condense val="0"/>
        <extend val="0"/>
        <outline val="0"/>
        <shadow val="0"/>
        <u val="none"/>
        <vertAlign val="baseline"/>
        <sz val="12"/>
        <color auto="1"/>
        <name val="Tahoma"/>
        <scheme val="none"/>
      </font>
      <fill>
        <patternFill patternType="solid">
          <fgColor rgb="FFFFFFCC"/>
          <bgColor rgb="FFFFFFFF"/>
        </patternFill>
      </fill>
      <alignment horizontal="general" vertical="top" textRotation="0" wrapText="1" indent="0" justifyLastLine="0" shrinkToFit="0" readingOrder="0"/>
    </dxf>
    <dxf>
      <font>
        <b/>
        <i val="0"/>
        <strike val="0"/>
        <condense val="0"/>
        <extend val="0"/>
        <outline val="0"/>
        <shadow val="0"/>
        <u val="none"/>
        <vertAlign val="baseline"/>
        <sz val="12"/>
        <color indexed="9"/>
        <name val="Tahoma"/>
        <scheme val="none"/>
      </font>
      <fill>
        <patternFill patternType="solid">
          <fgColor indexed="32"/>
          <bgColor indexed="18"/>
        </patternFill>
      </fill>
      <alignment horizontal="center" vertical="center" textRotation="0" wrapText="1"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indexed="8"/>
        <name val="Tahoma"/>
        <scheme val="none"/>
      </font>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indexed="9"/>
        </patternFill>
      </fill>
      <alignment horizontal="general" vertical="top" textRotation="0" wrapText="1" indent="0" justifyLastLine="0" shrinkToFit="0" readingOrder="0"/>
      <border diagonalUp="0" diagonalDown="0">
        <left/>
        <right style="thin">
          <color indexed="8"/>
        </right>
        <top style="thin">
          <color indexed="8"/>
        </top>
        <bottom style="thin">
          <color indexed="8"/>
        </bottom>
        <vertical/>
        <horizontal/>
      </border>
    </dxf>
    <dxf>
      <border outline="0">
        <left style="thin">
          <color rgb="FF000000"/>
        </left>
        <top style="thin">
          <color rgb="FF000000"/>
        </top>
      </border>
    </dxf>
    <dxf>
      <font>
        <b val="0"/>
        <i val="0"/>
        <strike val="0"/>
        <condense val="0"/>
        <extend val="0"/>
        <outline val="0"/>
        <shadow val="0"/>
        <u val="none"/>
        <vertAlign val="baseline"/>
        <sz val="12"/>
        <color auto="1"/>
        <name val="Tahoma"/>
        <scheme val="none"/>
      </font>
      <fill>
        <patternFill patternType="solid">
          <fgColor rgb="FFFFFFCC"/>
          <bgColor rgb="FFFFFFFF"/>
        </patternFill>
      </fill>
      <alignment horizontal="general" vertical="top" textRotation="0" wrapText="1" indent="0" justifyLastLine="0" shrinkToFit="0" readingOrder="0"/>
    </dxf>
    <dxf>
      <font>
        <b/>
        <i val="0"/>
        <strike val="0"/>
        <condense val="0"/>
        <extend val="0"/>
        <outline val="0"/>
        <shadow val="0"/>
        <u val="none"/>
        <vertAlign val="baseline"/>
        <sz val="12"/>
        <color indexed="9"/>
        <name val="Tahoma"/>
        <scheme val="none"/>
      </font>
      <fill>
        <patternFill patternType="solid">
          <fgColor indexed="32"/>
          <bgColor indexed="18"/>
        </patternFill>
      </fill>
      <alignment horizontal="center" vertical="center" textRotation="0" wrapText="1"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indexed="8"/>
        <name val="Tahoma"/>
        <scheme val="none"/>
      </font>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outline="0">
        <left style="medium">
          <color rgb="FF000000"/>
        </left>
        <right style="thin">
          <color indexed="64"/>
        </right>
        <top style="thin">
          <color indexed="64"/>
        </top>
        <bottom style="thin">
          <color indexed="64"/>
        </bottom>
      </border>
    </dxf>
    <dxf>
      <alignment horizontal="center" vertical="center" textRotation="0" wrapText="1" indent="0" justifyLastLine="0" shrinkToFit="0" readingOrder="0"/>
      <border outline="0">
        <left style="medium">
          <color rgb="FF000000"/>
        </left>
      </border>
    </dxf>
    <dxf>
      <alignment horizontal="center" vertical="center" textRotation="0" wrapText="1" indent="0" justifyLastLine="0" shrinkToFit="0" readingOrder="0"/>
      <border outline="0">
        <left style="medium">
          <color rgb="FF000000"/>
        </left>
      </border>
    </dxf>
    <dxf>
      <alignment horizontal="center" vertical="center" textRotation="0" wrapText="1" indent="0" justifyLastLine="0" shrinkToFit="0" readingOrder="0"/>
      <border outline="0">
        <left style="medium">
          <color rgb="FF000000"/>
        </left>
      </border>
    </dxf>
    <dxf>
      <alignment horizontal="center" vertical="center" textRotation="0" wrapText="1" indent="0" justifyLastLine="0" shrinkToFit="0" readingOrder="0"/>
      <border outline="0">
        <left style="medium">
          <color rgb="FF000000"/>
        </left>
      </border>
    </dxf>
    <dxf>
      <alignment horizontal="center" vertical="center" textRotation="0" wrapText="1" indent="0" justifyLastLine="0" shrinkToFit="0" readingOrder="0"/>
      <border outline="0">
        <left style="medium">
          <color rgb="FF000000"/>
        </left>
      </border>
    </dxf>
    <dxf>
      <alignment horizontal="center" vertical="center" textRotation="0" wrapText="1" indent="0" justifyLastLine="0" shrinkToFit="0" readingOrder="0"/>
      <border outline="0">
        <left style="medium">
          <color rgb="FF000000"/>
        </left>
      </border>
    </dxf>
    <dxf>
      <alignment horizontal="center" vertical="center" textRotation="0" wrapText="1" indent="0" justifyLastLine="0" shrinkToFit="0" readingOrder="0"/>
      <border outline="0">
        <left style="medium">
          <color rgb="FF000000"/>
        </left>
      </border>
    </dxf>
    <dxf>
      <alignment horizontal="center" vertical="center" textRotation="0" wrapText="1" indent="0" justifyLastLine="0" shrinkToFit="0" readingOrder="0"/>
      <border outline="0">
        <left style="medium">
          <color rgb="FF000000"/>
        </left>
      </border>
    </dxf>
    <dxf>
      <alignment horizontal="center" vertical="center" textRotation="0" wrapText="1" indent="0" justifyLastLine="0" shrinkToFit="0" readingOrder="0"/>
      <border outline="0">
        <left style="medium">
          <color rgb="FF000000"/>
        </left>
      </border>
    </dxf>
    <dxf>
      <alignment horizontal="center" vertical="center" textRotation="0" wrapText="1" indent="0" justifyLastLine="0" shrinkToFit="0" readingOrder="0"/>
    </dxf>
    <dxf>
      <border outline="0">
        <left style="thin">
          <color rgb="FF000000"/>
        </left>
        <top style="thin">
          <color rgb="FF000000"/>
        </top>
      </border>
    </dxf>
    <dxf>
      <font>
        <b val="0"/>
        <i val="0"/>
        <strike val="0"/>
        <condense val="0"/>
        <extend val="0"/>
        <outline val="0"/>
        <shadow val="0"/>
        <u val="none"/>
        <vertAlign val="baseline"/>
        <sz val="12"/>
        <color auto="1"/>
        <name val="Tahoma"/>
        <scheme val="none"/>
      </font>
      <fill>
        <patternFill patternType="solid">
          <fgColor rgb="FFFFFFCC"/>
          <bgColor rgb="FFFFFFFF"/>
        </patternFill>
      </fill>
      <alignment horizontal="general" vertical="top" textRotation="0" wrapText="1" indent="0" justifyLastLine="0" shrinkToFit="0" readingOrder="0"/>
    </dxf>
    <dxf>
      <font>
        <b/>
        <i val="0"/>
        <strike val="0"/>
        <condense val="0"/>
        <extend val="0"/>
        <outline val="0"/>
        <shadow val="0"/>
        <u val="none"/>
        <vertAlign val="baseline"/>
        <sz val="12"/>
        <color indexed="9"/>
        <name val="Tahoma"/>
        <scheme val="none"/>
      </font>
      <fill>
        <patternFill patternType="solid">
          <fgColor indexed="32"/>
          <bgColor indexed="18"/>
        </patternFill>
      </fill>
      <alignment horizontal="center" vertical="center" textRotation="0" wrapText="1"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indexed="8"/>
        <name val="Tahoma"/>
        <scheme val="none"/>
      </font>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indexed="9"/>
        </patternFill>
      </fill>
      <alignment horizontal="general" vertical="top" textRotation="0" wrapText="1" indent="0" justifyLastLine="0" shrinkToFit="0" readingOrder="0"/>
      <border diagonalUp="0" diagonalDown="0">
        <left/>
        <right style="thin">
          <color indexed="8"/>
        </right>
        <top style="thin">
          <color indexed="8"/>
        </top>
        <bottom style="thin">
          <color indexed="8"/>
        </bottom>
        <vertical/>
        <horizontal/>
      </border>
    </dxf>
    <dxf>
      <border outline="0">
        <left style="thin">
          <color rgb="FF000000"/>
        </left>
        <top style="thin">
          <color rgb="FF000000"/>
        </top>
      </border>
    </dxf>
    <dxf>
      <font>
        <b val="0"/>
        <i val="0"/>
        <strike val="0"/>
        <condense val="0"/>
        <extend val="0"/>
        <outline val="0"/>
        <shadow val="0"/>
        <u val="none"/>
        <vertAlign val="baseline"/>
        <sz val="12"/>
        <color auto="1"/>
        <name val="Tahoma"/>
        <scheme val="none"/>
      </font>
      <fill>
        <patternFill patternType="solid">
          <fgColor rgb="FFFFFFCC"/>
          <bgColor rgb="FFFFFFFF"/>
        </patternFill>
      </fill>
      <alignment horizontal="general" vertical="top" textRotation="0" wrapText="1" indent="0" justifyLastLine="0" shrinkToFit="0" readingOrder="0"/>
    </dxf>
    <dxf>
      <font>
        <b/>
        <i val="0"/>
        <strike val="0"/>
        <condense val="0"/>
        <extend val="0"/>
        <outline val="0"/>
        <shadow val="0"/>
        <u val="none"/>
        <vertAlign val="baseline"/>
        <sz val="12"/>
        <color indexed="9"/>
        <name val="Tahoma"/>
        <scheme val="none"/>
      </font>
      <fill>
        <patternFill patternType="solid">
          <fgColor indexed="32"/>
          <bgColor indexed="18"/>
        </patternFill>
      </fill>
      <alignment horizontal="center" vertical="center" textRotation="0" wrapText="1"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indexed="8"/>
        <name val="Tahoma"/>
        <scheme val="none"/>
      </font>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indexed="9"/>
        </patternFill>
      </fill>
      <alignment horizontal="general" vertical="top" textRotation="0" wrapText="1" indent="0" justifyLastLine="0" shrinkToFit="0" readingOrder="0"/>
      <border diagonalUp="0" diagonalDown="0">
        <left/>
        <right style="thin">
          <color indexed="8"/>
        </right>
        <top style="thin">
          <color indexed="8"/>
        </top>
        <bottom style="thin">
          <color indexed="8"/>
        </bottom>
        <vertical/>
        <horizontal/>
      </border>
    </dxf>
    <dxf>
      <border outline="0">
        <left style="thin">
          <color rgb="FF000000"/>
        </left>
        <top style="thin">
          <color rgb="FF000000"/>
        </top>
      </border>
    </dxf>
    <dxf>
      <font>
        <b val="0"/>
        <i val="0"/>
        <strike val="0"/>
        <condense val="0"/>
        <extend val="0"/>
        <outline val="0"/>
        <shadow val="0"/>
        <u val="none"/>
        <vertAlign val="baseline"/>
        <sz val="12"/>
        <color auto="1"/>
        <name val="Tahoma"/>
        <scheme val="none"/>
      </font>
      <fill>
        <patternFill patternType="solid">
          <fgColor rgb="FFFFFFCC"/>
          <bgColor rgb="FFFFFFFF"/>
        </patternFill>
      </fill>
      <alignment horizontal="general" vertical="top" textRotation="0" wrapText="1" indent="0" justifyLastLine="0" shrinkToFit="0" readingOrder="0"/>
    </dxf>
    <dxf>
      <font>
        <b/>
        <i val="0"/>
        <strike val="0"/>
        <condense val="0"/>
        <extend val="0"/>
        <outline val="0"/>
        <shadow val="0"/>
        <u val="none"/>
        <vertAlign val="baseline"/>
        <sz val="12"/>
        <color indexed="9"/>
        <name val="Tahoma"/>
        <scheme val="none"/>
      </font>
      <fill>
        <patternFill patternType="solid">
          <fgColor indexed="32"/>
          <bgColor indexed="18"/>
        </patternFill>
      </fill>
      <alignment horizontal="center" vertical="center" textRotation="0" wrapText="1"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indexed="8"/>
        <name val="Tahoma"/>
        <scheme val="none"/>
      </font>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numFmt numFmtId="166" formatCode="yyyy/mm/dd"/>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indexed="8"/>
        <name val="Tahoma"/>
        <scheme val="none"/>
      </font>
      <fill>
        <patternFill patternType="solid">
          <fgColor indexed="26"/>
          <bgColor indexed="9"/>
        </patternFill>
      </fill>
      <alignment horizontal="left"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theme="0"/>
        </patternFill>
      </fill>
      <alignment horizontal="general" vertical="top"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dxf>
    <dxf>
      <font>
        <b val="0"/>
        <i val="0"/>
        <strike val="0"/>
        <condense val="0"/>
        <extend val="0"/>
        <outline val="0"/>
        <shadow val="0"/>
        <u val="none"/>
        <vertAlign val="baseline"/>
        <sz val="12"/>
        <color auto="1"/>
        <name val="Tahoma"/>
        <scheme val="none"/>
      </font>
      <fill>
        <patternFill patternType="solid">
          <fgColor indexed="26"/>
          <bgColor indexed="9"/>
        </patternFill>
      </fill>
      <alignment horizontal="general" vertical="top" textRotation="0" wrapText="1" indent="0" justifyLastLine="0" shrinkToFit="0" readingOrder="0"/>
      <border diagonalUp="0" diagonalDown="0">
        <left/>
        <right style="thin">
          <color indexed="8"/>
        </right>
        <top style="thin">
          <color indexed="8"/>
        </top>
        <bottom style="thin">
          <color indexed="8"/>
        </bottom>
        <vertical/>
        <horizontal/>
      </border>
    </dxf>
    <dxf>
      <border outline="0">
        <left style="thin">
          <color rgb="FF000000"/>
        </left>
        <top style="thin">
          <color rgb="FF000000"/>
        </top>
      </border>
    </dxf>
    <dxf>
      <font>
        <b val="0"/>
        <i val="0"/>
        <strike val="0"/>
        <condense val="0"/>
        <extend val="0"/>
        <outline val="0"/>
        <shadow val="0"/>
        <u val="none"/>
        <vertAlign val="baseline"/>
        <sz val="12"/>
        <color auto="1"/>
        <name val="Tahoma"/>
        <scheme val="none"/>
      </font>
      <fill>
        <patternFill patternType="solid">
          <fgColor rgb="FFFFFFCC"/>
          <bgColor rgb="FFFFFFFF"/>
        </patternFill>
      </fill>
      <alignment horizontal="general" vertical="top" textRotation="0" wrapText="1" indent="0" justifyLastLine="0" shrinkToFit="0" readingOrder="0"/>
    </dxf>
    <dxf>
      <font>
        <b/>
        <i val="0"/>
        <strike val="0"/>
        <condense val="0"/>
        <extend val="0"/>
        <outline val="0"/>
        <shadow val="0"/>
        <u val="none"/>
        <vertAlign val="baseline"/>
        <sz val="12"/>
        <color indexed="9"/>
        <name val="Tahoma"/>
        <scheme val="none"/>
      </font>
      <fill>
        <patternFill patternType="solid">
          <fgColor indexed="32"/>
          <bgColor indexed="18"/>
        </patternFill>
      </fill>
      <alignment horizontal="center" vertical="center" textRotation="0" wrapText="1"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theme="9" tint="-0.499984740745262"/>
        <name val="Tahoma"/>
        <scheme val="none"/>
      </font>
      <fill>
        <patternFill patternType="solid">
          <fgColor indexed="26"/>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9" tint="-0.499984740745262"/>
        <name val="Tahoma"/>
        <scheme val="none"/>
      </font>
      <numFmt numFmtId="166" formatCode="yyyy/mm/dd"/>
      <fill>
        <patternFill patternType="solid">
          <fgColor indexed="26"/>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9" tint="-0.499984740745262"/>
        <name val="Tahoma"/>
        <scheme val="none"/>
      </font>
      <numFmt numFmtId="166" formatCode="yyyy/mm/dd"/>
      <fill>
        <patternFill patternType="solid">
          <fgColor indexed="26"/>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9" tint="-0.499984740745262"/>
        <name val="Tahoma"/>
        <scheme val="none"/>
      </font>
      <fill>
        <patternFill patternType="solid">
          <fgColor indexed="26"/>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9" tint="-0.499984740745262"/>
        <name val="Tahoma"/>
        <scheme val="none"/>
      </font>
      <numFmt numFmtId="166" formatCode="yyyy/mm/dd"/>
      <fill>
        <patternFill patternType="solid">
          <fgColor indexed="26"/>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9" tint="-0.499984740745262"/>
        <name val="Tahoma"/>
        <scheme val="none"/>
      </font>
      <numFmt numFmtId="166" formatCode="yyyy/mm/dd"/>
      <fill>
        <patternFill patternType="solid">
          <fgColor indexed="26"/>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9" tint="-0.499984740745262"/>
        <name val="Tahoma"/>
        <scheme val="none"/>
      </font>
      <fill>
        <patternFill patternType="solid">
          <fgColor indexed="26"/>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9" tint="-0.499984740745262"/>
        <name val="Tahoma"/>
        <scheme val="none"/>
      </font>
      <fill>
        <patternFill patternType="solid">
          <fgColor indexed="26"/>
          <bgColor indexed="9"/>
        </patternFill>
      </fill>
      <alignment horizontal="center" vertical="center" textRotation="0" wrapText="1"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2"/>
        <color theme="9" tint="-0.499984740745262"/>
        <name val="Tahoma"/>
        <scheme val="none"/>
      </font>
      <fill>
        <patternFill patternType="solid">
          <fgColor indexed="26"/>
          <bgColor indexed="9"/>
        </patternFill>
      </fill>
      <alignment horizontal="center" vertical="center" textRotation="0" wrapText="1"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2"/>
        <color theme="9" tint="-0.499984740745262"/>
        <name val="Tahoma"/>
        <scheme val="none"/>
      </font>
      <fill>
        <patternFill patternType="solid">
          <fgColor indexed="26"/>
          <bgColor indexed="9"/>
        </patternFill>
      </fill>
      <alignment horizontal="center" vertical="center" textRotation="0" wrapText="1"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2"/>
        <color theme="9" tint="-0.499984740745262"/>
        <name val="Tahoma"/>
        <scheme val="none"/>
      </font>
      <fill>
        <patternFill patternType="solid">
          <fgColor indexed="26"/>
          <bgColor indexed="9"/>
        </patternFill>
      </fill>
      <alignment horizontal="center" vertical="center" textRotation="0" wrapText="1"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2"/>
        <color theme="9" tint="-0.499984740745262"/>
        <name val="Tahoma"/>
        <scheme val="none"/>
      </font>
      <fill>
        <patternFill patternType="solid">
          <fgColor indexed="26"/>
          <bgColor theme="0"/>
        </patternFill>
      </fill>
      <alignment horizontal="center" vertical="center" textRotation="0" wrapText="1"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2"/>
        <color theme="9" tint="-0.499984740745262"/>
        <name val="Tahoma"/>
        <scheme val="none"/>
      </font>
      <fill>
        <patternFill patternType="solid">
          <fgColor indexed="26"/>
          <bgColor theme="0"/>
        </patternFill>
      </fill>
      <alignment horizontal="center" vertical="center" textRotation="0" wrapText="1" indent="0" justifyLastLine="0" shrinkToFit="0" readingOrder="0"/>
      <border diagonalUp="0" diagonalDown="0"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2"/>
        <color theme="9" tint="-0.499984740745262"/>
        <name val="Tahoma"/>
        <scheme val="none"/>
      </font>
      <fill>
        <patternFill patternType="solid">
          <fgColor indexed="26"/>
          <bgColor indexed="9"/>
        </patternFill>
      </fill>
      <alignment horizontal="center" vertical="center" textRotation="0" wrapText="1" indent="0" justifyLastLine="0" shrinkToFit="0" readingOrder="0"/>
      <border diagonalUp="0" diagonalDown="0" outline="0">
        <left/>
        <right style="thin">
          <color indexed="8"/>
        </right>
        <top style="thin">
          <color indexed="8"/>
        </top>
        <bottom style="thin">
          <color indexed="8"/>
        </bottom>
      </border>
    </dxf>
    <dxf>
      <border outline="0">
        <left style="thin">
          <color indexed="8"/>
        </left>
        <top style="thin">
          <color indexed="8"/>
        </top>
      </border>
    </dxf>
    <dxf>
      <font>
        <b val="0"/>
        <i val="0"/>
        <strike val="0"/>
        <condense val="0"/>
        <extend val="0"/>
        <outline val="0"/>
        <shadow val="0"/>
        <u val="none"/>
        <vertAlign val="baseline"/>
        <sz val="12"/>
        <color theme="9" tint="-0.499984740745262"/>
        <name val="Tahoma"/>
        <scheme val="none"/>
      </font>
      <fill>
        <patternFill patternType="solid">
          <fgColor indexed="26"/>
          <bgColor theme="0"/>
        </patternFill>
      </fill>
      <alignment horizontal="center" vertical="center" textRotation="0" wrapText="1" indent="0" justifyLastLine="0" shrinkToFit="0" readingOrder="0"/>
    </dxf>
    <dxf>
      <font>
        <b/>
        <i val="0"/>
        <strike val="0"/>
        <condense val="0"/>
        <extend val="0"/>
        <outline val="0"/>
        <shadow val="0"/>
        <u val="none"/>
        <vertAlign val="baseline"/>
        <sz val="12"/>
        <color indexed="9"/>
        <name val="Tahoma"/>
        <scheme val="none"/>
      </font>
      <fill>
        <patternFill patternType="solid">
          <fgColor indexed="32"/>
          <bgColor indexed="18"/>
        </patternFill>
      </fill>
      <alignment horizontal="center" vertical="center" textRotation="0" wrapText="1"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0"/>
        <color auto="1"/>
        <name val="Tahoma"/>
        <scheme val="none"/>
      </font>
      <fill>
        <patternFill patternType="solid">
          <fgColor indexed="26"/>
          <bgColor indexed="9"/>
        </patternFill>
      </fill>
      <border outline="0">
        <left style="hair">
          <color auto="1"/>
        </left>
      </border>
    </dxf>
    <dxf>
      <font>
        <b val="0"/>
        <i val="0"/>
        <strike val="0"/>
        <condense val="0"/>
        <extend val="0"/>
        <outline val="0"/>
        <shadow val="0"/>
        <u val="none"/>
        <vertAlign val="baseline"/>
        <sz val="12"/>
        <color theme="4" tint="-0.499984740745262"/>
        <name val="Tahoma"/>
        <scheme val="none"/>
      </font>
      <fill>
        <patternFill patternType="solid">
          <fgColor indexed="26"/>
          <bgColor indexed="9"/>
        </patternFill>
      </fill>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strike val="0"/>
        <outline val="0"/>
        <shadow val="0"/>
        <u val="none"/>
        <vertAlign val="baseline"/>
        <sz val="12"/>
        <color theme="4" tint="-0.499984740745262"/>
        <name val="Tahoma"/>
        <scheme val="none"/>
      </font>
      <alignment horizontal="center" vertical="center" textRotation="0" indent="0" justifyLastLine="0" shrinkToFit="0" readingOrder="0"/>
      <border diagonalUp="0" diagonalDown="0" outline="0">
        <left/>
        <right style="hair">
          <color auto="1"/>
        </right>
        <top style="hair">
          <color auto="1"/>
        </top>
        <bottom style="hair">
          <color auto="1"/>
        </bottom>
      </border>
    </dxf>
    <dxf>
      <font>
        <b/>
        <i val="0"/>
        <strike val="0"/>
        <condense val="0"/>
        <extend val="0"/>
        <outline val="0"/>
        <shadow val="0"/>
        <u val="none"/>
        <vertAlign val="baseline"/>
        <sz val="12"/>
        <color theme="4" tint="-0.499984740745262"/>
        <name val="Tahoma"/>
        <scheme val="none"/>
      </font>
      <numFmt numFmtId="30" formatCode="@"/>
      <fill>
        <patternFill patternType="solid">
          <fgColor indexed="26"/>
          <bgColor indexed="9"/>
        </patternFill>
      </fill>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2"/>
        <color theme="4" tint="-0.499984740745262"/>
        <name val="Tahoma"/>
        <scheme val="none"/>
      </font>
      <numFmt numFmtId="1" formatCode="0"/>
      <fill>
        <patternFill patternType="solid">
          <fgColor indexed="26"/>
          <bgColor indexed="9"/>
        </patternFill>
      </fill>
      <alignment horizontal="center" vertical="center" textRotation="0" wrapText="0" indent="0" justifyLastLine="0" shrinkToFit="0" readingOrder="0"/>
      <border diagonalUp="0" diagonalDown="0" outline="0">
        <left style="hair">
          <color auto="1"/>
        </left>
        <right/>
        <top style="hair">
          <color auto="1"/>
        </top>
        <bottom style="hair">
          <color auto="1"/>
        </bottom>
      </border>
    </dxf>
    <dxf>
      <border outline="0">
        <top style="hair">
          <color indexed="8"/>
        </top>
      </border>
    </dxf>
    <dxf>
      <border outline="0">
        <left style="thin">
          <color indexed="8"/>
        </left>
        <right style="thin">
          <color indexed="8"/>
        </right>
        <top style="thin">
          <color indexed="8"/>
        </top>
        <bottom style="hair">
          <color indexed="8"/>
        </bottom>
      </border>
    </dxf>
    <dxf>
      <border outline="0">
        <bottom style="hair">
          <color indexed="8"/>
        </bottom>
      </border>
    </dxf>
    <dxf>
      <font>
        <b/>
        <i val="0"/>
        <strike val="0"/>
        <condense val="0"/>
        <extend val="0"/>
        <outline val="0"/>
        <shadow val="0"/>
        <u val="none"/>
        <vertAlign val="baseline"/>
        <sz val="12"/>
        <color indexed="9"/>
        <name val="Tahoma"/>
        <scheme val="none"/>
      </font>
      <fill>
        <patternFill patternType="solid">
          <fgColor indexed="56"/>
          <bgColor indexed="62"/>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Tahoma"/>
        <scheme val="none"/>
      </font>
      <alignment horizontal="general" vertical="top" textRotation="0" wrapText="0" indent="0" justifyLastLine="0" shrinkToFit="0" readingOrder="0"/>
      <border diagonalUp="0" diagonalDown="0">
        <left style="hair">
          <color indexed="64"/>
        </left>
        <right style="thin">
          <color indexed="64"/>
        </right>
        <top style="hair">
          <color indexed="64"/>
        </top>
        <bottom style="hair">
          <color indexed="64"/>
        </bottom>
        <vertical style="hair">
          <color indexed="64"/>
        </vertical>
        <horizontal style="hair">
          <color indexed="64"/>
        </horizontal>
      </border>
    </dxf>
    <dxf>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0"/>
        <color auto="1"/>
        <name val="Tahoma"/>
        <scheme val="none"/>
      </font>
      <alignment horizontal="center" vertical="top"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0"/>
        <color auto="1"/>
        <name val="Tahoma"/>
        <scheme val="none"/>
      </font>
      <numFmt numFmtId="30" formatCode="@"/>
      <alignment horizontal="center" vertical="top"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dxf>
    <dxf>
      <font>
        <b val="0"/>
        <i/>
        <strike val="0"/>
        <condense val="0"/>
        <extend val="0"/>
        <outline val="0"/>
        <shadow val="0"/>
        <u val="none"/>
        <vertAlign val="baseline"/>
        <sz val="10"/>
        <color indexed="17"/>
        <name val="Tahoma"/>
        <scheme val="none"/>
      </font>
      <alignment horizontal="center" vertical="top" textRotation="0" wrapText="1" indent="0" justifyLastLine="0" shrinkToFit="0" readingOrder="0"/>
      <border diagonalUp="0" diagonalDown="0">
        <left style="thin">
          <color indexed="64"/>
        </left>
        <right style="hair">
          <color indexed="64"/>
        </right>
        <top style="hair">
          <color indexed="64"/>
        </top>
        <bottom style="hair">
          <color indexed="64"/>
        </bottom>
        <vertical style="hair">
          <color indexed="64"/>
        </vertical>
        <horizontal style="hair">
          <color indexed="64"/>
        </horizontal>
      </border>
    </dxf>
    <dxf>
      <border outline="0">
        <top style="hair">
          <color indexed="8"/>
        </top>
      </border>
    </dxf>
    <dxf>
      <border outline="0">
        <left style="thin">
          <color indexed="8"/>
        </left>
        <right style="thin">
          <color indexed="8"/>
        </right>
        <top style="thin">
          <color indexed="8"/>
        </top>
        <bottom style="thin">
          <color indexed="64"/>
        </bottom>
      </border>
    </dxf>
    <dxf>
      <border outline="0">
        <bottom style="hair">
          <color indexed="8"/>
        </bottom>
      </border>
    </dxf>
    <dxf>
      <font>
        <b/>
        <i val="0"/>
        <strike val="0"/>
        <condense val="0"/>
        <extend val="0"/>
        <outline val="0"/>
        <shadow val="0"/>
        <u val="none"/>
        <vertAlign val="baseline"/>
        <sz val="10"/>
        <color indexed="9"/>
        <name val="Tahoma"/>
        <scheme val="none"/>
      </font>
      <fill>
        <patternFill patternType="solid">
          <fgColor indexed="32"/>
          <bgColor indexed="18"/>
        </patternFill>
      </fill>
      <alignment horizontal="center" vertical="center" textRotation="0" wrapText="0" indent="0" justifyLastLine="0" shrinkToFit="0" readingOrder="0"/>
      <border diagonalUp="0" diagonalDown="0" outline="0">
        <left style="hair">
          <color indexed="8"/>
        </left>
        <right style="hair">
          <color indexed="8"/>
        </right>
        <top/>
        <bottom/>
      </border>
    </dxf>
  </dxfs>
  <tableStyles count="0" defaultTableStyle="TableStyleMedium9" defaultPivotStyle="PivotStyleLight16"/>
  <colors>
    <mruColors>
      <color rgb="FF7D4105"/>
      <color rgb="FF008000"/>
      <color rgb="FF3366FF"/>
      <color rgb="FF00008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148670</xdr:rowOff>
    </xdr:from>
    <xdr:to>
      <xdr:col>2</xdr:col>
      <xdr:colOff>0</xdr:colOff>
      <xdr:row>0</xdr:row>
      <xdr:rowOff>1275845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48670"/>
          <a:ext cx="1514475" cy="11271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914400</xdr:colOff>
      <xdr:row>1</xdr:row>
      <xdr:rowOff>165150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0525" y="0"/>
          <a:ext cx="1514475" cy="11271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171450</xdr:colOff>
      <xdr:row>0</xdr:row>
      <xdr:rowOff>142875</xdr:rowOff>
    </xdr:from>
    <xdr:to>
      <xdr:col>5</xdr:col>
      <xdr:colOff>1685925</xdr:colOff>
      <xdr:row>7</xdr:row>
      <xdr:rowOff>50850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87025" y="142875"/>
          <a:ext cx="1514475" cy="11271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ownloads\AssignmentGroup22-Testc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Login And Logout"/>
      <sheetName val="Homepage"/>
      <sheetName val="Add User From Admin"/>
      <sheetName val="Update or Delete User"/>
      <sheetName val="Registered User"/>
      <sheetName val="Modify User Info"/>
      <sheetName val="Option 1"/>
      <sheetName val="Option 2"/>
      <sheetName val="Info"/>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ables/table1.xml><?xml version="1.0" encoding="utf-8"?>
<table xmlns="http://schemas.openxmlformats.org/spreadsheetml/2006/main" id="14" name="RecordOfChange15" displayName="RecordOfChange15" ref="B9:G42" totalsRowShown="0" headerRowDxfId="154" headerRowBorderDxfId="153" tableBorderDxfId="152" totalsRowBorderDxfId="151">
  <autoFilter ref="B9:G42"/>
  <tableColumns count="6">
    <tableColumn id="1" name="Effective Date" dataDxfId="150"/>
    <tableColumn id="2" name="Version" dataDxfId="149"/>
    <tableColumn id="3" name="Change Item" dataDxfId="148"/>
    <tableColumn id="4" name="Description" dataDxfId="147"/>
    <tableColumn id="5" name="Action" dataDxfId="146"/>
    <tableColumn id="6" name="Reference" dataDxfId="145"/>
  </tableColumns>
  <tableStyleInfo name="TableStyleDark10" showFirstColumn="0" showLastColumn="0" showRowStripes="1" showColumnStripes="0"/>
</table>
</file>

<file path=xl/tables/table10.xml><?xml version="1.0" encoding="utf-8"?>
<table xmlns="http://schemas.openxmlformats.org/spreadsheetml/2006/main" id="13" name="Function31011121314" displayName="Function31011121314" ref="A15:N39" totalsRowShown="0" headerRowDxfId="16" dataDxfId="15" tableBorderDxfId="14" headerRowCellStyle="Normal_Sheet1" dataCellStyle="Normal_Sheet1">
  <autoFilter ref="A15:N39"/>
  <tableColumns count="14">
    <tableColumn id="1" name="#" dataDxfId="13" dataCellStyle="Normal_Sheet1"/>
    <tableColumn id="2" name="Type" dataDxfId="12" dataCellStyle="Normal_Sheet1"/>
    <tableColumn id="3" name="Scope" dataDxfId="11" dataCellStyle="Normal_Sheet1"/>
    <tableColumn id="4" name="Test Case Description" dataDxfId="10"/>
    <tableColumn id="5" name="Pre-Condition" dataDxfId="9"/>
    <tableColumn id="6" name="How to test" dataDxfId="8"/>
    <tableColumn id="7" name="Expected Output" dataDxfId="7"/>
    <tableColumn id="8" name="1st Test Result" dataDxfId="6" dataCellStyle="Normal_Sheet1"/>
    <tableColumn id="9" name="1st Test Date" dataDxfId="5" dataCellStyle="Normal_Sheet1"/>
    <tableColumn id="10" name="1st Test Name" dataDxfId="4" dataCellStyle="Normal_Sheet1"/>
    <tableColumn id="11" name="2nd Test Result" dataDxfId="3" dataCellStyle="Normal_Sheet1"/>
    <tableColumn id="12" name="2nd Test Date" dataDxfId="2" dataCellStyle="Normal_Sheet1"/>
    <tableColumn id="13" name="2nd Test Name" dataDxfId="1" dataCellStyle="Normal_Sheet1"/>
    <tableColumn id="14" name="Note" dataDxfId="0"/>
  </tableColumns>
  <tableStyleInfo name="TableStyleMedium9" showFirstColumn="0" showLastColumn="0" showRowStripes="1" showColumnStripes="0"/>
</table>
</file>

<file path=xl/tables/table11.xml><?xml version="1.0" encoding="utf-8"?>
<table xmlns="http://schemas.openxmlformats.org/spreadsheetml/2006/main" id="2" name="ActionName" displayName="ActionName" ref="B2:B6" totalsRowShown="0">
  <autoFilter ref="B2:B6"/>
  <tableColumns count="1">
    <tableColumn id="1" name="Action"/>
  </tableColumns>
  <tableStyleInfo name="TableStyleMedium9" showFirstColumn="0" showLastColumn="0" showRowStripes="1" showColumnStripes="0"/>
</table>
</file>

<file path=xl/tables/table12.xml><?xml version="1.0" encoding="utf-8"?>
<table xmlns="http://schemas.openxmlformats.org/spreadsheetml/2006/main" id="4" name="Type" displayName="Type" ref="D2:D7" totalsRowShown="0">
  <autoFilter ref="D2:D7"/>
  <tableColumns count="1">
    <tableColumn id="1" name="Type"/>
  </tableColumns>
  <tableStyleInfo name="TableStyleMedium9" showFirstColumn="0" showLastColumn="0" showRowStripes="1" showColumnStripes="0"/>
</table>
</file>

<file path=xl/tables/table13.xml><?xml version="1.0" encoding="utf-8"?>
<table xmlns="http://schemas.openxmlformats.org/spreadsheetml/2006/main" id="5" name="ResultTest" displayName="ResultTest" ref="F2:F6" totalsRowShown="0">
  <autoFilter ref="F2:F6"/>
  <tableColumns count="1">
    <tableColumn id="1" name="Result Test"/>
  </tableColumns>
  <tableStyleInfo name="TableStyleMedium9" showFirstColumn="0" showLastColumn="0" showRowStripes="1" showColumnStripes="0"/>
</table>
</file>

<file path=xl/tables/table2.xml><?xml version="1.0" encoding="utf-8"?>
<table xmlns="http://schemas.openxmlformats.org/spreadsheetml/2006/main" id="3" name="TestcaseList" displayName="TestcaseList" ref="B8:F16" totalsRowShown="0" headerRowDxfId="144" headerRowBorderDxfId="143" tableBorderDxfId="142" totalsRowBorderDxfId="141">
  <autoFilter ref="B8:F16"/>
  <tableColumns count="5">
    <tableColumn id="1" name="No" dataDxfId="140"/>
    <tableColumn id="2" name="Module Name" dataDxfId="139"/>
    <tableColumn id="3" name="Sheet Name" dataDxfId="138"/>
    <tableColumn id="4" name="Description" dataDxfId="137"/>
    <tableColumn id="5" name="Checked" dataDxfId="136"/>
  </tableColumns>
  <tableStyleInfo name="TableStyleMedium9" showFirstColumn="0" showLastColumn="0" showRowStripes="1" showColumnStripes="0"/>
</table>
</file>

<file path=xl/tables/table3.xml><?xml version="1.0" encoding="utf-8"?>
<table xmlns="http://schemas.openxmlformats.org/spreadsheetml/2006/main" id="6" name="Function1" displayName="Function1" ref="A15:N39" totalsRowShown="0" headerRowDxfId="135" dataDxfId="134" tableBorderDxfId="133" headerRowCellStyle="Normal_Sheet1" dataCellStyle="Normal_Sheet1">
  <autoFilter ref="A15:N39"/>
  <tableColumns count="14">
    <tableColumn id="1" name="#" dataDxfId="132" dataCellStyle="Normal_Sheet1"/>
    <tableColumn id="2" name="Type" dataDxfId="131" dataCellStyle="Normal_Sheet1"/>
    <tableColumn id="3" name="Scope" dataDxfId="130" dataCellStyle="Normal_Sheet1"/>
    <tableColumn id="4" name="Test Case Description" dataDxfId="129"/>
    <tableColumn id="5" name="Pre-Condition" dataDxfId="128"/>
    <tableColumn id="6" name="How to test" dataDxfId="127"/>
    <tableColumn id="7" name="Expected Output" dataDxfId="126"/>
    <tableColumn id="8" name="1st Test Result" dataDxfId="125" dataCellStyle="Normal_Sheet1"/>
    <tableColumn id="9" name="1st Test Date" dataDxfId="124" dataCellStyle="Normal_Sheet1"/>
    <tableColumn id="10" name="1st Test Name" dataDxfId="123" dataCellStyle="Normal_Sheet1"/>
    <tableColumn id="11" name="2nd Test Result" dataDxfId="122" dataCellStyle="Normal_Sheet1"/>
    <tableColumn id="12" name="2nd Test Date" dataDxfId="121" dataCellStyle="Normal_Sheet1"/>
    <tableColumn id="13" name="2nd Test Name" dataDxfId="120" dataCellStyle="Normal_Sheet1"/>
    <tableColumn id="14" name="Note" dataDxfId="119"/>
  </tableColumns>
  <tableStyleInfo name="TableStyleMedium9" showFirstColumn="0" showLastColumn="0" showRowStripes="1" showColumnStripes="0"/>
</table>
</file>

<file path=xl/tables/table4.xml><?xml version="1.0" encoding="utf-8"?>
<table xmlns="http://schemas.openxmlformats.org/spreadsheetml/2006/main" id="7" name="Function2" displayName="Function2" ref="A15:N39" totalsRowShown="0" headerRowDxfId="118" dataDxfId="117" tableBorderDxfId="116" headerRowCellStyle="Normal_Sheet1" dataCellStyle="Normal_Sheet1">
  <autoFilter ref="A15:N39"/>
  <tableColumns count="14">
    <tableColumn id="1" name="#" dataDxfId="115" dataCellStyle="Normal_Sheet1"/>
    <tableColumn id="2" name="Type" dataDxfId="114" dataCellStyle="Normal_Sheet1"/>
    <tableColumn id="3" name="Scope" dataDxfId="113" dataCellStyle="Normal_Sheet1"/>
    <tableColumn id="4" name="Test Case Description" dataDxfId="112"/>
    <tableColumn id="5" name="Pre-Condition" dataDxfId="111"/>
    <tableColumn id="6" name="How to test" dataDxfId="110"/>
    <tableColumn id="7" name="Expected Output" dataDxfId="109"/>
    <tableColumn id="8" name="1st Test Result" dataDxfId="108" dataCellStyle="Normal_Sheet1"/>
    <tableColumn id="9" name="1st Test Date" dataDxfId="107" dataCellStyle="Normal_Sheet1"/>
    <tableColumn id="10" name="1st Test Name" dataDxfId="106" dataCellStyle="Normal_Sheet1"/>
    <tableColumn id="11" name="2nd Test Result" dataDxfId="105" dataCellStyle="Normal_Sheet1"/>
    <tableColumn id="12" name="2nd Test Date" dataDxfId="104" dataCellStyle="Normal_Sheet1"/>
    <tableColumn id="13" name="2nd Test Name" dataDxfId="103" dataCellStyle="Normal_Sheet1"/>
    <tableColumn id="14" name="Note" dataDxfId="102"/>
  </tableColumns>
  <tableStyleInfo name="TableStyleMedium9" showFirstColumn="0" showLastColumn="0" showRowStripes="1" showColumnStripes="0"/>
</table>
</file>

<file path=xl/tables/table5.xml><?xml version="1.0" encoding="utf-8"?>
<table xmlns="http://schemas.openxmlformats.org/spreadsheetml/2006/main" id="8" name="Function3" displayName="Function3" ref="A15:N39" totalsRowShown="0" headerRowDxfId="101" dataDxfId="100" tableBorderDxfId="99" headerRowCellStyle="Normal_Sheet1" dataCellStyle="Normal_Sheet1">
  <autoFilter ref="A15:N39"/>
  <tableColumns count="14">
    <tableColumn id="1" name="#" dataDxfId="98" dataCellStyle="Normal_Sheet1"/>
    <tableColumn id="2" name="Type" dataDxfId="97" dataCellStyle="Normal_Sheet1"/>
    <tableColumn id="3" name="Scope" dataDxfId="96" dataCellStyle="Normal_Sheet1"/>
    <tableColumn id="4" name="Test Case Description" dataDxfId="95"/>
    <tableColumn id="5" name="Pre-Condition" dataDxfId="94"/>
    <tableColumn id="6" name="How to test" dataDxfId="93"/>
    <tableColumn id="7" name="Expected Output" dataDxfId="92"/>
    <tableColumn id="8" name="1st Test Result" dataDxfId="91" dataCellStyle="Normal_Sheet1"/>
    <tableColumn id="9" name="1st Test Date" dataDxfId="90" dataCellStyle="Normal_Sheet1"/>
    <tableColumn id="10" name="1st Test Bảoe" dataDxfId="89" dataCellStyle="Normal_Sheet1"/>
    <tableColumn id="11" name="2nd Test Result" dataDxfId="88" dataCellStyle="Normal_Sheet1"/>
    <tableColumn id="12" name="2nd Test Date" dataDxfId="87" dataCellStyle="Normal_Sheet1"/>
    <tableColumn id="13" name="2nd Test Bảoe" dataDxfId="86" dataCellStyle="Normal_Sheet1"/>
    <tableColumn id="14" name="Note" dataDxfId="85"/>
  </tableColumns>
  <tableStyleInfo name="TableStyleMedium9" showFirstColumn="0" showLastColumn="0" showRowStripes="1" showColumnStripes="0"/>
</table>
</file>

<file path=xl/tables/table6.xml><?xml version="1.0" encoding="utf-8"?>
<table xmlns="http://schemas.openxmlformats.org/spreadsheetml/2006/main" id="9" name="Function310" displayName="Function310" ref="A15:N39" totalsRowShown="0" headerRowDxfId="84" dataDxfId="83" tableBorderDxfId="82" headerRowCellStyle="Normal_Sheet1" dataCellStyle="Normal_Sheet1">
  <autoFilter ref="A15:N39"/>
  <tableColumns count="14">
    <tableColumn id="1" name="#" dataDxfId="81" dataCellStyle="Normal_Sheet1"/>
    <tableColumn id="2" name="Type" dataDxfId="80" dataCellStyle="Normal_Sheet1"/>
    <tableColumn id="3" name="Scope" dataDxfId="79" dataCellStyle="Normal_Sheet1"/>
    <tableColumn id="4" name="Test Case Description" dataDxfId="78"/>
    <tableColumn id="5" name="Pre-Condition" dataDxfId="77"/>
    <tableColumn id="6" name="How to test" dataDxfId="76"/>
    <tableColumn id="7" name="Expected Output" dataDxfId="75"/>
    <tableColumn id="8" name="1st Test Result" dataDxfId="74" dataCellStyle="Normal_Sheet1"/>
    <tableColumn id="9" name="1st Test Date" dataDxfId="73" dataCellStyle="Normal_Sheet1"/>
    <tableColumn id="10" name="1st Test Name" dataDxfId="72" dataCellStyle="Normal_Sheet1"/>
    <tableColumn id="11" name="2nd Test Result" dataDxfId="71" dataCellStyle="Normal_Sheet1"/>
    <tableColumn id="12" name="2nd Test Date" dataDxfId="70" dataCellStyle="Normal_Sheet1"/>
    <tableColumn id="13" name="2nd Test Name" dataDxfId="69" dataCellStyle="Normal_Sheet1"/>
    <tableColumn id="14" name="Note" dataDxfId="68"/>
  </tableColumns>
  <tableStyleInfo name="TableStyleMedium9" showFirstColumn="0" showLastColumn="0" showRowStripes="1" showColumnStripes="0"/>
</table>
</file>

<file path=xl/tables/table7.xml><?xml version="1.0" encoding="utf-8"?>
<table xmlns="http://schemas.openxmlformats.org/spreadsheetml/2006/main" id="10" name="Function31011" displayName="Function31011" ref="A15:N59" totalsRowShown="0" headerRowDxfId="67" dataDxfId="66" tableBorderDxfId="65" headerRowCellStyle="Normal_Sheet1" dataCellStyle="Normal_Sheet1">
  <autoFilter ref="A15:N59"/>
  <tableColumns count="14">
    <tableColumn id="1" name="#" dataDxfId="64"/>
    <tableColumn id="2" name="Type" dataDxfId="63"/>
    <tableColumn id="3" name="Scope" dataDxfId="62"/>
    <tableColumn id="4" name="Test Case Description" dataDxfId="61"/>
    <tableColumn id="5" name="Pre-Condition" dataDxfId="60"/>
    <tableColumn id="6" name="How to test" dataDxfId="59"/>
    <tableColumn id="7" name="Expected Output" dataDxfId="58"/>
    <tableColumn id="8" name="1st Test Result" dataDxfId="57"/>
    <tableColumn id="9" name="1st Test Date" dataDxfId="56"/>
    <tableColumn id="10" name="1st Test Name" dataDxfId="55"/>
    <tableColumn id="11" name="2nd Test Result" dataDxfId="54" dataCellStyle="Normal_Sheet1"/>
    <tableColumn id="12" name="2nd Test Date" dataDxfId="53" dataCellStyle="Normal_Sheet1"/>
    <tableColumn id="13" name="2nd Test Name" dataDxfId="52" dataCellStyle="Normal_Sheet1"/>
    <tableColumn id="14" name="Note" dataDxfId="51"/>
  </tableColumns>
  <tableStyleInfo name="TableStyleMedium9" showFirstColumn="0" showLastColumn="0" showRowStripes="1" showColumnStripes="0"/>
</table>
</file>

<file path=xl/tables/table8.xml><?xml version="1.0" encoding="utf-8"?>
<table xmlns="http://schemas.openxmlformats.org/spreadsheetml/2006/main" id="11" name="Function3101112" displayName="Function3101112" ref="A15:N39" totalsRowShown="0" headerRowDxfId="50" dataDxfId="49" tableBorderDxfId="48" headerRowCellStyle="Normal_Sheet1" dataCellStyle="Normal_Sheet1">
  <autoFilter ref="A15:N39"/>
  <tableColumns count="14">
    <tableColumn id="1" name="#" dataDxfId="47" dataCellStyle="Normal_Sheet1"/>
    <tableColumn id="2" name="Type" dataDxfId="46" dataCellStyle="Normal_Sheet1"/>
    <tableColumn id="3" name="Scope" dataDxfId="45" dataCellStyle="Normal_Sheet1"/>
    <tableColumn id="4" name="Test Case Description" dataDxfId="44"/>
    <tableColumn id="5" name="Pre-Condition" dataDxfId="43"/>
    <tableColumn id="6" name="How to test" dataDxfId="42"/>
    <tableColumn id="7" name="Expected Output" dataDxfId="41"/>
    <tableColumn id="8" name="1st Test Result" dataDxfId="40" dataCellStyle="Normal_Sheet1"/>
    <tableColumn id="9" name="1st Test Date" dataDxfId="39" dataCellStyle="Normal_Sheet1"/>
    <tableColumn id="10" name="1st Test Name" dataDxfId="38" dataCellStyle="Normal_Sheet1"/>
    <tableColumn id="11" name="2nd Test Result" dataDxfId="37" dataCellStyle="Normal_Sheet1"/>
    <tableColumn id="12" name="2nd Test Date" dataDxfId="36" dataCellStyle="Normal_Sheet1"/>
    <tableColumn id="13" name="2nd Test Name" dataDxfId="35" dataCellStyle="Normal_Sheet1"/>
    <tableColumn id="14" name="Note" dataDxfId="34"/>
  </tableColumns>
  <tableStyleInfo name="TableStyleMedium9" showFirstColumn="0" showLastColumn="0" showRowStripes="1" showColumnStripes="0"/>
</table>
</file>

<file path=xl/tables/table9.xml><?xml version="1.0" encoding="utf-8"?>
<table xmlns="http://schemas.openxmlformats.org/spreadsheetml/2006/main" id="12" name="Function310111213" displayName="Function310111213" ref="A15:N39" totalsRowShown="0" headerRowDxfId="33" dataDxfId="32" tableBorderDxfId="31" headerRowCellStyle="Normal_Sheet1" dataCellStyle="Normal_Sheet1">
  <autoFilter ref="A15:N39"/>
  <tableColumns count="14">
    <tableColumn id="1" name="#" dataDxfId="30" dataCellStyle="Normal_Sheet1"/>
    <tableColumn id="2" name="Type" dataDxfId="29" dataCellStyle="Normal_Sheet1"/>
    <tableColumn id="3" name="Scope" dataDxfId="28" dataCellStyle="Normal_Sheet1"/>
    <tableColumn id="4" name="Test Case Description" dataDxfId="27"/>
    <tableColumn id="5" name="Pre-Condition" dataDxfId="26"/>
    <tableColumn id="6" name="How to test" dataDxfId="25"/>
    <tableColumn id="7" name="Expected Output" dataDxfId="24"/>
    <tableColumn id="8" name="1st Test Result" dataDxfId="23" dataCellStyle="Normal_Sheet1"/>
    <tableColumn id="9" name="1st Test Date" dataDxfId="22" dataCellStyle="Normal_Sheet1"/>
    <tableColumn id="10" name="1st Test Name" dataDxfId="21" dataCellStyle="Normal_Sheet1"/>
    <tableColumn id="11" name="2nd Test Result" dataDxfId="20" dataCellStyle="Normal_Sheet1"/>
    <tableColumn id="12" name="2nd Test Date" dataDxfId="19" dataCellStyle="Normal_Sheet1"/>
    <tableColumn id="13" name="2nd Test Name" dataDxfId="18" dataCellStyle="Normal_Sheet1"/>
    <tableColumn id="14" name="Note" dataDxfId="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Modul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7500"/>
                <a:satMod val="137000"/>
              </a:schemeClr>
            </a:gs>
            <a:gs pos="55000">
              <a:schemeClr val="phClr">
                <a:shade val="69000"/>
                <a:satMod val="137000"/>
              </a:schemeClr>
            </a:gs>
            <a:gs pos="100000">
              <a:schemeClr val="phClr">
                <a:shade val="98000"/>
                <a:satMod val="137000"/>
              </a:schemeClr>
            </a:gs>
          </a:gsLst>
          <a:lin ang="16200000" scaled="0"/>
        </a:gradFill>
      </a:fillStyleLst>
      <a:lnStyleLst>
        <a:ln w="6350" cap="rnd" cmpd="sng" algn="ctr">
          <a:solidFill>
            <a:schemeClr val="phClr">
              <a:shade val="95000"/>
              <a:satMod val="105000"/>
            </a:schemeClr>
          </a:solidFill>
          <a:prstDash val="solid"/>
        </a:ln>
        <a:ln w="48000" cap="flat" cmpd="thickThin" algn="ctr">
          <a:solidFill>
            <a:schemeClr val="phClr"/>
          </a:solidFill>
          <a:prstDash val="solid"/>
        </a:ln>
        <a:ln w="48500" cap="flat" cmpd="thickThin" algn="ctr">
          <a:solidFill>
            <a:schemeClr val="phClr"/>
          </a:solidFill>
          <a:prstDash val="solid"/>
        </a:ln>
      </a:lnStyleLst>
      <a:effectStyleLst>
        <a:effectStyle>
          <a:effectLst>
            <a:outerShdw blurRad="45000" dist="25000" dir="5400000" rotWithShape="0">
              <a:srgbClr val="000000">
                <a:alpha val="38000"/>
              </a:srgbClr>
            </a:outerShdw>
          </a:effectLst>
        </a:effectStyle>
        <a:effectStyle>
          <a:effectLst>
            <a:outerShdw blurRad="39000" dist="25400" dir="5400000" rotWithShape="0">
              <a:srgbClr val="000000">
                <a:alpha val="38000"/>
              </a:srgbClr>
            </a:outerShdw>
          </a:effectLst>
        </a:effectStyle>
        <a:effectStyle>
          <a:effectLst>
            <a:outerShdw blurRad="39000" dist="25400" dir="5400000" rotWithShape="0">
              <a:srgbClr val="000000">
                <a:alpha val="38000"/>
              </a:srgbClr>
            </a:outerShdw>
          </a:effectLst>
          <a:scene3d>
            <a:camera prst="orthographicFront" fov="0">
              <a:rot lat="0" lon="0" rev="0"/>
            </a:camera>
            <a:lightRig rig="threePt" dir="t">
              <a:rot lat="0" lon="0" rev="1800000"/>
            </a:lightRig>
          </a:scene3d>
          <a:sp3d prstMaterial="matte">
            <a:bevelT h="200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TCU-DistributedSystem/TeamTCU"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2"/>
  <sheetViews>
    <sheetView showGridLines="0" zoomScaleNormal="100" zoomScaleSheetLayoutView="160" workbookViewId="0">
      <selection activeCell="G4" sqref="G4"/>
    </sheetView>
  </sheetViews>
  <sheetFormatPr defaultRowHeight="12.75"/>
  <cols>
    <col min="1" max="1" width="2.25" style="1" customWidth="1"/>
    <col min="2" max="2" width="19.625" style="2" customWidth="1"/>
    <col min="3" max="3" width="9.25" style="1" customWidth="1"/>
    <col min="4" max="4" width="13.5" style="1" bestFit="1" customWidth="1"/>
    <col min="5" max="5" width="22.625" style="1" bestFit="1" customWidth="1"/>
    <col min="6" max="6" width="18.25" style="1" customWidth="1"/>
    <col min="7" max="7" width="20.25" style="1" customWidth="1"/>
    <col min="8" max="8" width="3" style="1" customWidth="1"/>
    <col min="9" max="16384" width="9" style="1"/>
  </cols>
  <sheetData>
    <row r="1" spans="1:8" s="4" customFormat="1" ht="105" customHeight="1">
      <c r="A1" s="3"/>
      <c r="B1" s="85"/>
      <c r="C1" s="243" t="s">
        <v>109</v>
      </c>
      <c r="D1" s="243"/>
      <c r="E1" s="243"/>
      <c r="F1" s="243"/>
      <c r="G1" s="243"/>
      <c r="H1" s="85"/>
    </row>
    <row r="2" spans="1:8">
      <c r="B2" s="5"/>
      <c r="C2" s="6"/>
      <c r="F2" s="7"/>
    </row>
    <row r="3" spans="1:8" s="86" customFormat="1" ht="15.75" customHeight="1">
      <c r="B3" s="87" t="s">
        <v>5</v>
      </c>
      <c r="C3" s="240" t="s">
        <v>107</v>
      </c>
      <c r="D3" s="240"/>
      <c r="E3" s="240"/>
      <c r="F3" s="87" t="s">
        <v>6</v>
      </c>
      <c r="G3" s="89" t="s">
        <v>106</v>
      </c>
      <c r="H3" s="88"/>
    </row>
    <row r="4" spans="1:8" ht="18" customHeight="1">
      <c r="B4" s="8" t="s">
        <v>7</v>
      </c>
      <c r="C4" s="241" t="s">
        <v>108</v>
      </c>
      <c r="D4" s="242"/>
      <c r="E4" s="242"/>
      <c r="F4" s="8" t="s">
        <v>9</v>
      </c>
      <c r="G4" s="90">
        <v>42837</v>
      </c>
      <c r="H4" s="10"/>
    </row>
    <row r="5" spans="1:8" ht="15.75" customHeight="1">
      <c r="B5" s="44" t="s">
        <v>8</v>
      </c>
      <c r="C5" s="244" t="s">
        <v>29</v>
      </c>
      <c r="D5" s="245"/>
      <c r="E5" s="246"/>
      <c r="F5" s="8" t="s">
        <v>10</v>
      </c>
      <c r="G5" s="91">
        <f>MAX(RecordOfChange15[Version])</f>
        <v>1.3</v>
      </c>
      <c r="H5" s="9"/>
    </row>
    <row r="6" spans="1:8" ht="38.25">
      <c r="B6" s="45" t="s">
        <v>30</v>
      </c>
      <c r="C6" s="244" t="s">
        <v>110</v>
      </c>
      <c r="D6" s="245"/>
      <c r="E6" s="246"/>
      <c r="F6" s="46" t="s">
        <v>102</v>
      </c>
      <c r="G6" s="92" t="s">
        <v>111</v>
      </c>
      <c r="H6" s="9"/>
    </row>
    <row r="7" spans="1:8">
      <c r="B7" s="1"/>
    </row>
    <row r="8" spans="1:8" ht="14.25">
      <c r="B8" s="93" t="s">
        <v>11</v>
      </c>
    </row>
    <row r="9" spans="1:8" s="11" customFormat="1">
      <c r="B9" s="47" t="s">
        <v>12</v>
      </c>
      <c r="C9" s="48" t="s">
        <v>10</v>
      </c>
      <c r="D9" s="48" t="s">
        <v>13</v>
      </c>
      <c r="E9" s="48" t="s">
        <v>19</v>
      </c>
      <c r="F9" s="48" t="s">
        <v>31</v>
      </c>
      <c r="G9" s="49" t="s">
        <v>14</v>
      </c>
      <c r="H9" s="36"/>
    </row>
    <row r="10" spans="1:8" s="12" customFormat="1" ht="42.75">
      <c r="B10" s="227" t="s">
        <v>103</v>
      </c>
      <c r="C10" s="228">
        <v>1</v>
      </c>
      <c r="D10" s="229" t="s">
        <v>104</v>
      </c>
      <c r="E10" s="230" t="s">
        <v>37</v>
      </c>
      <c r="F10" s="231" t="s">
        <v>4</v>
      </c>
      <c r="G10" s="232" t="s">
        <v>29</v>
      </c>
      <c r="H10" s="34"/>
    </row>
    <row r="11" spans="1:8" s="12" customFormat="1" ht="57">
      <c r="B11" s="233" t="s">
        <v>34</v>
      </c>
      <c r="C11" s="234">
        <v>1.1000000000000001</v>
      </c>
      <c r="D11" s="235" t="s">
        <v>35</v>
      </c>
      <c r="E11" s="236" t="s">
        <v>38</v>
      </c>
      <c r="F11" s="237" t="s">
        <v>27</v>
      </c>
      <c r="G11" s="238"/>
      <c r="H11" s="33"/>
    </row>
    <row r="12" spans="1:8" s="12" customFormat="1" ht="28.5">
      <c r="B12" s="233" t="s">
        <v>34</v>
      </c>
      <c r="C12" s="234">
        <v>1.2</v>
      </c>
      <c r="D12" s="235" t="s">
        <v>35</v>
      </c>
      <c r="E12" s="239"/>
      <c r="F12" s="237" t="s">
        <v>33</v>
      </c>
      <c r="G12" s="238"/>
      <c r="H12" s="33"/>
    </row>
    <row r="13" spans="1:8" s="12" customFormat="1" ht="28.5">
      <c r="B13" s="233" t="s">
        <v>39</v>
      </c>
      <c r="C13" s="234">
        <v>1.3</v>
      </c>
      <c r="D13" s="235" t="s">
        <v>36</v>
      </c>
      <c r="E13" s="239"/>
      <c r="F13" s="237" t="s">
        <v>4</v>
      </c>
      <c r="G13" s="238"/>
      <c r="H13" s="33"/>
    </row>
    <row r="14" spans="1:8" s="12" customFormat="1" ht="14.25">
      <c r="B14" s="233"/>
      <c r="C14" s="234"/>
      <c r="D14" s="235"/>
      <c r="E14" s="239"/>
      <c r="F14" s="237"/>
      <c r="G14" s="238"/>
      <c r="H14" s="33"/>
    </row>
    <row r="15" spans="1:8" s="12" customFormat="1">
      <c r="B15" s="102"/>
      <c r="C15" s="103"/>
      <c r="D15" s="104"/>
      <c r="E15" s="107"/>
      <c r="F15" s="105"/>
      <c r="G15" s="106"/>
      <c r="H15" s="33"/>
    </row>
    <row r="16" spans="1:8">
      <c r="B16" s="102"/>
      <c r="C16" s="103"/>
      <c r="D16" s="104"/>
      <c r="E16" s="107"/>
      <c r="F16" s="105"/>
      <c r="G16" s="106"/>
    </row>
    <row r="17" spans="2:7">
      <c r="B17" s="108"/>
      <c r="C17" s="109"/>
      <c r="D17" s="110"/>
      <c r="E17" s="107"/>
      <c r="F17" s="105"/>
      <c r="G17" s="106"/>
    </row>
    <row r="18" spans="2:7">
      <c r="B18" s="98"/>
      <c r="C18" s="94"/>
      <c r="D18" s="99"/>
      <c r="E18" s="97"/>
      <c r="F18" s="95"/>
      <c r="G18" s="96"/>
    </row>
    <row r="19" spans="2:7">
      <c r="B19" s="98"/>
      <c r="C19" s="100"/>
      <c r="D19" s="101"/>
      <c r="E19" s="97"/>
      <c r="F19" s="101"/>
      <c r="G19" s="96"/>
    </row>
    <row r="20" spans="2:7">
      <c r="B20" s="98"/>
      <c r="C20" s="100"/>
      <c r="D20" s="101"/>
      <c r="E20" s="97"/>
      <c r="F20" s="101"/>
      <c r="G20" s="96"/>
    </row>
    <row r="21" spans="2:7">
      <c r="B21" s="50"/>
      <c r="C21" s="77"/>
      <c r="D21" s="78"/>
      <c r="E21" s="79"/>
      <c r="F21" s="78"/>
      <c r="G21" s="51"/>
    </row>
    <row r="22" spans="2:7">
      <c r="B22" s="50"/>
      <c r="C22" s="77"/>
      <c r="D22" s="78"/>
      <c r="E22" s="79"/>
      <c r="F22" s="78"/>
      <c r="G22" s="51"/>
    </row>
    <row r="23" spans="2:7">
      <c r="B23" s="50"/>
      <c r="C23" s="77"/>
      <c r="D23" s="78"/>
      <c r="E23" s="79"/>
      <c r="F23" s="78"/>
      <c r="G23" s="51"/>
    </row>
    <row r="24" spans="2:7">
      <c r="B24" s="50"/>
      <c r="C24" s="77"/>
      <c r="D24" s="78"/>
      <c r="E24" s="79"/>
      <c r="F24" s="78"/>
      <c r="G24" s="51"/>
    </row>
    <row r="25" spans="2:7">
      <c r="B25" s="50"/>
      <c r="C25" s="77"/>
      <c r="D25" s="78"/>
      <c r="E25" s="79"/>
      <c r="F25" s="78"/>
      <c r="G25" s="51"/>
    </row>
    <row r="26" spans="2:7">
      <c r="B26" s="50"/>
      <c r="C26" s="77"/>
      <c r="D26" s="78"/>
      <c r="E26" s="79"/>
      <c r="F26" s="78"/>
      <c r="G26" s="51"/>
    </row>
    <row r="27" spans="2:7">
      <c r="B27" s="50"/>
      <c r="C27" s="77"/>
      <c r="D27" s="78"/>
      <c r="E27" s="79"/>
      <c r="F27" s="78"/>
      <c r="G27" s="51"/>
    </row>
    <row r="28" spans="2:7">
      <c r="B28" s="50"/>
      <c r="C28" s="77"/>
      <c r="D28" s="78"/>
      <c r="E28" s="79"/>
      <c r="F28" s="78"/>
      <c r="G28" s="51"/>
    </row>
    <row r="29" spans="2:7">
      <c r="B29" s="50"/>
      <c r="C29" s="77"/>
      <c r="D29" s="78"/>
      <c r="E29" s="79"/>
      <c r="F29" s="78"/>
      <c r="G29" s="51"/>
    </row>
    <row r="30" spans="2:7">
      <c r="B30" s="50"/>
      <c r="C30" s="77"/>
      <c r="D30" s="78"/>
      <c r="E30" s="79"/>
      <c r="F30" s="78"/>
      <c r="G30" s="51"/>
    </row>
    <row r="31" spans="2:7">
      <c r="B31" s="50"/>
      <c r="C31" s="77"/>
      <c r="D31" s="78"/>
      <c r="E31" s="79"/>
      <c r="F31" s="78"/>
      <c r="G31" s="51"/>
    </row>
    <row r="32" spans="2:7">
      <c r="B32" s="50"/>
      <c r="C32" s="77"/>
      <c r="D32" s="78"/>
      <c r="E32" s="79"/>
      <c r="F32" s="78"/>
      <c r="G32" s="51"/>
    </row>
    <row r="33" spans="2:7">
      <c r="B33" s="50"/>
      <c r="C33" s="77"/>
      <c r="D33" s="78"/>
      <c r="E33" s="79"/>
      <c r="F33" s="78"/>
      <c r="G33" s="51"/>
    </row>
    <row r="34" spans="2:7">
      <c r="B34" s="50"/>
      <c r="C34" s="77"/>
      <c r="D34" s="78"/>
      <c r="E34" s="79"/>
      <c r="F34" s="78"/>
      <c r="G34" s="51"/>
    </row>
    <row r="35" spans="2:7">
      <c r="B35" s="50"/>
      <c r="C35" s="77"/>
      <c r="D35" s="78"/>
      <c r="E35" s="79"/>
      <c r="F35" s="78"/>
      <c r="G35" s="51"/>
    </row>
    <row r="36" spans="2:7">
      <c r="B36" s="50"/>
      <c r="C36" s="77"/>
      <c r="D36" s="78"/>
      <c r="E36" s="79"/>
      <c r="F36" s="78"/>
      <c r="G36" s="51"/>
    </row>
    <row r="37" spans="2:7">
      <c r="B37" s="50"/>
      <c r="C37" s="77"/>
      <c r="D37" s="78"/>
      <c r="E37" s="79"/>
      <c r="F37" s="78"/>
      <c r="G37" s="51"/>
    </row>
    <row r="38" spans="2:7">
      <c r="B38" s="50"/>
      <c r="C38" s="77"/>
      <c r="D38" s="78"/>
      <c r="E38" s="79"/>
      <c r="F38" s="78"/>
      <c r="G38" s="51"/>
    </row>
    <row r="39" spans="2:7">
      <c r="B39" s="50"/>
      <c r="C39" s="77"/>
      <c r="D39" s="78"/>
      <c r="E39" s="79"/>
      <c r="F39" s="78"/>
      <c r="G39" s="51"/>
    </row>
    <row r="40" spans="2:7">
      <c r="B40" s="50"/>
      <c r="C40" s="77"/>
      <c r="D40" s="78"/>
      <c r="E40" s="79"/>
      <c r="F40" s="78"/>
      <c r="G40" s="51"/>
    </row>
    <row r="41" spans="2:7">
      <c r="B41" s="50"/>
      <c r="C41" s="77"/>
      <c r="D41" s="78"/>
      <c r="E41" s="79"/>
      <c r="F41" s="78"/>
      <c r="G41" s="51"/>
    </row>
    <row r="42" spans="2:7">
      <c r="B42" s="80"/>
      <c r="C42" s="81"/>
      <c r="D42" s="82"/>
      <c r="E42" s="83"/>
      <c r="F42" s="82"/>
      <c r="G42" s="84"/>
    </row>
  </sheetData>
  <mergeCells count="5">
    <mergeCell ref="C3:E3"/>
    <mergeCell ref="C4:E4"/>
    <mergeCell ref="C1:G1"/>
    <mergeCell ref="C6:E6"/>
    <mergeCell ref="C5:E5"/>
  </mergeCells>
  <phoneticPr fontId="0" type="noConversion"/>
  <hyperlinks>
    <hyperlink ref="C4" r:id="rId1"/>
  </hyperlinks>
  <pageMargins left="0.47013888888888888" right="0.47013888888888888" top="0.5" bottom="0.35138888888888886" header="0.51180555555555562" footer="0.1701388888888889"/>
  <pageSetup paperSize="9" firstPageNumber="0" orientation="landscape" horizontalDpi="300" verticalDpi="300" r:id="rId2"/>
  <headerFooter alignWithMargins="0">
    <oddFooter>&amp;L&amp;"Tahoma,Regular"&amp;8 02ae-BM/PM/HDCV/FSOFT v2/0&amp;C&amp;"Tahoma,Regular"&amp;8Internal use&amp;R&amp;"tahomaTahoma,Regular"&amp;8&amp;P/&amp;N</oddFooter>
  </headerFooter>
  <drawing r:id="rId3"/>
  <legacyDrawing r:id="rId4"/>
  <tableParts count="1">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[1]Info!#REF!</xm:f>
          </x14:formula1>
          <xm:sqref>F10:F42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zoomScaleNormal="100" zoomScaleSheetLayoutView="80" workbookViewId="0">
      <selection activeCell="E24" sqref="E24"/>
    </sheetView>
  </sheetViews>
  <sheetFormatPr defaultRowHeight="12.75"/>
  <cols>
    <col min="1" max="1" width="5.375" style="7" customWidth="1"/>
    <col min="2" max="7" width="32.5" style="7" customWidth="1"/>
    <col min="8" max="8" width="18.75" style="7" customWidth="1"/>
    <col min="9" max="11" width="18.75" style="18" customWidth="1"/>
    <col min="12" max="12" width="18.75" style="7" customWidth="1"/>
    <col min="13" max="13" width="18.75" style="23" customWidth="1"/>
    <col min="14" max="14" width="35.625" style="7" customWidth="1"/>
    <col min="15" max="15" width="9" style="7"/>
    <col min="16" max="16" width="9" style="7" customWidth="1"/>
    <col min="17" max="16384" width="9" style="7"/>
  </cols>
  <sheetData>
    <row r="1" spans="1:14" ht="19.5" customHeight="1">
      <c r="B1" s="62" t="s">
        <v>62</v>
      </c>
      <c r="C1" s="62"/>
      <c r="D1" s="62"/>
      <c r="E1" s="62"/>
      <c r="F1" s="18"/>
      <c r="G1" s="18"/>
    </row>
    <row r="2" spans="1:14">
      <c r="A2" s="61"/>
      <c r="B2" s="57" t="s">
        <v>66</v>
      </c>
      <c r="C2" s="74" t="str">
        <f>TEXT('Test case List'!C16,"")</f>
        <v>Chức năng 8</v>
      </c>
      <c r="D2" s="57" t="s">
        <v>69</v>
      </c>
      <c r="E2" s="75" t="s">
        <v>28</v>
      </c>
      <c r="F2" s="18"/>
      <c r="G2" s="18"/>
      <c r="H2" s="18"/>
    </row>
    <row r="3" spans="1:14" ht="12.75" customHeight="1">
      <c r="A3" s="61"/>
      <c r="B3" s="261" t="s">
        <v>19</v>
      </c>
      <c r="C3" s="263" t="str">
        <f>TEXT('Test case List'!E16,"")</f>
        <v>Tiến hành booking phòng</v>
      </c>
      <c r="D3" s="57" t="s">
        <v>68</v>
      </c>
      <c r="E3" s="76">
        <v>43032</v>
      </c>
      <c r="F3" s="18"/>
      <c r="G3" s="18"/>
      <c r="H3" s="18"/>
    </row>
    <row r="4" spans="1:14">
      <c r="A4" s="61"/>
      <c r="B4" s="262"/>
      <c r="C4" s="264"/>
      <c r="D4" s="57" t="s">
        <v>70</v>
      </c>
      <c r="E4" s="75" t="s">
        <v>28</v>
      </c>
      <c r="F4" s="18"/>
      <c r="G4" s="18"/>
      <c r="H4" s="18"/>
    </row>
    <row r="5" spans="1:14">
      <c r="A5" s="61"/>
      <c r="B5" s="58" t="s">
        <v>67</v>
      </c>
      <c r="C5" s="56" t="str">
        <f>IF(C11+C12+C13=0,"READY TO START",IF(OR(C9=C11+C12+C13,AND(E9&gt;0,E9=E11+E12+E13)),"DONE",IF(C9&lt;&gt;C11+C12+C13,"IN PROGRESS",)))</f>
        <v>READY TO START</v>
      </c>
      <c r="D5" s="57" t="s">
        <v>71</v>
      </c>
      <c r="E5" s="76">
        <v>43034</v>
      </c>
      <c r="F5" s="18"/>
      <c r="G5" s="18"/>
      <c r="H5" s="18"/>
    </row>
    <row r="6" spans="1:14">
      <c r="A6" s="24"/>
      <c r="B6" s="35"/>
      <c r="C6" s="35"/>
      <c r="D6" s="35"/>
      <c r="E6" s="35"/>
      <c r="F6" s="18"/>
      <c r="G6" s="18"/>
    </row>
    <row r="7" spans="1:14">
      <c r="A7" s="24"/>
      <c r="B7" s="62" t="s">
        <v>63</v>
      </c>
      <c r="C7" s="62"/>
      <c r="D7" s="62"/>
      <c r="E7" s="62"/>
      <c r="F7" s="18"/>
      <c r="G7" s="18"/>
    </row>
    <row r="8" spans="1:14">
      <c r="A8" s="24"/>
      <c r="B8" s="265" t="s">
        <v>64</v>
      </c>
      <c r="C8" s="265"/>
      <c r="D8" s="266" t="s">
        <v>65</v>
      </c>
      <c r="E8" s="267"/>
      <c r="F8" s="18"/>
      <c r="G8" s="18"/>
    </row>
    <row r="9" spans="1:14" ht="12.75" customHeight="1">
      <c r="A9" s="61"/>
      <c r="B9" s="60" t="s">
        <v>72</v>
      </c>
      <c r="C9" s="55">
        <f>COUNTA(Function31011121314['#])</f>
        <v>0</v>
      </c>
      <c r="D9" s="60" t="s">
        <v>72</v>
      </c>
      <c r="E9" s="55">
        <f>COUNTA(Function31011121314['#])</f>
        <v>0</v>
      </c>
      <c r="F9" s="18"/>
      <c r="G9" s="18"/>
    </row>
    <row r="10" spans="1:14">
      <c r="A10" s="61"/>
      <c r="B10" s="60" t="s">
        <v>73</v>
      </c>
      <c r="C10" s="59">
        <f>COUNTIF(Function31011121314[1st Test Result],Info!$F$4)</f>
        <v>0</v>
      </c>
      <c r="D10" s="60" t="s">
        <v>73</v>
      </c>
      <c r="E10" s="59">
        <f>COUNTIF(Function31011121314[2nd Test Result],OR(Info!$F$4,""))</f>
        <v>0</v>
      </c>
      <c r="F10" s="18"/>
      <c r="G10" s="18"/>
    </row>
    <row r="11" spans="1:14">
      <c r="A11" s="61"/>
      <c r="B11" s="60" t="s">
        <v>74</v>
      </c>
      <c r="C11" s="59">
        <f>COUNTIF(Function31011121314[1st Test Result],Info!$F$3)</f>
        <v>0</v>
      </c>
      <c r="D11" s="60" t="s">
        <v>74</v>
      </c>
      <c r="E11" s="59">
        <f>COUNTIF(Function31011121314[2nd Test Result],Info!$F$3)</f>
        <v>0</v>
      </c>
      <c r="F11" s="18"/>
      <c r="G11" s="18"/>
    </row>
    <row r="12" spans="1:14">
      <c r="A12" s="61"/>
      <c r="B12" s="60" t="s">
        <v>75</v>
      </c>
      <c r="C12" s="59">
        <f>COUNTIF(Function31011121314[1st Test Result],Info!$F$5)</f>
        <v>0</v>
      </c>
      <c r="D12" s="60" t="s">
        <v>75</v>
      </c>
      <c r="E12" s="59">
        <f>COUNTIF(Function31011121314[2nd Test Result],Info!$F$5)</f>
        <v>0</v>
      </c>
      <c r="F12" s="18"/>
      <c r="G12" s="18"/>
    </row>
    <row r="13" spans="1:14">
      <c r="A13" s="61"/>
      <c r="B13" s="60" t="s">
        <v>76</v>
      </c>
      <c r="C13" s="59">
        <f>COUNTIF(Function31011121314[1st Test Result],Info!$F$6)</f>
        <v>0</v>
      </c>
      <c r="D13" s="60" t="s">
        <v>76</v>
      </c>
      <c r="E13" s="59">
        <f>COUNTIF(Function31011121314[2nd Test Result],Info!$F$6)</f>
        <v>0</v>
      </c>
      <c r="F13" s="18"/>
      <c r="G13" s="18"/>
    </row>
    <row r="14" spans="1:14" s="19" customFormat="1" ht="15" customHeight="1">
      <c r="D14" s="21"/>
      <c r="E14" s="21"/>
      <c r="F14" s="21"/>
      <c r="G14" s="21"/>
      <c r="H14" s="20"/>
      <c r="I14" s="20"/>
      <c r="J14" s="20"/>
      <c r="K14" s="20"/>
      <c r="L14" s="20"/>
      <c r="M14" s="20"/>
    </row>
    <row r="15" spans="1:14" s="19" customFormat="1" ht="15">
      <c r="A15" s="69" t="s">
        <v>60</v>
      </c>
      <c r="B15" s="70" t="s">
        <v>2</v>
      </c>
      <c r="C15" s="70" t="s">
        <v>80</v>
      </c>
      <c r="D15" s="70" t="s">
        <v>25</v>
      </c>
      <c r="E15" s="70" t="s">
        <v>20</v>
      </c>
      <c r="F15" s="70" t="s">
        <v>81</v>
      </c>
      <c r="G15" s="70" t="s">
        <v>0</v>
      </c>
      <c r="H15" s="71" t="s">
        <v>83</v>
      </c>
      <c r="I15" s="71" t="s">
        <v>85</v>
      </c>
      <c r="J15" s="71" t="s">
        <v>84</v>
      </c>
      <c r="K15" s="71" t="s">
        <v>86</v>
      </c>
      <c r="L15" s="71" t="s">
        <v>87</v>
      </c>
      <c r="M15" s="71" t="s">
        <v>88</v>
      </c>
      <c r="N15" s="72" t="s">
        <v>1</v>
      </c>
    </row>
    <row r="16" spans="1:14" s="37" customFormat="1" ht="15">
      <c r="A16" s="67"/>
      <c r="B16" s="38"/>
      <c r="C16" s="38"/>
      <c r="D16" s="39"/>
      <c r="E16" s="39"/>
      <c r="F16" s="40"/>
      <c r="G16" s="63"/>
      <c r="H16" s="43"/>
      <c r="I16" s="64"/>
      <c r="J16" s="64"/>
      <c r="K16" s="43"/>
      <c r="L16" s="64"/>
      <c r="M16" s="64"/>
      <c r="N16" s="65"/>
    </row>
    <row r="17" spans="1:14" s="22" customFormat="1" ht="15">
      <c r="A17" s="68"/>
      <c r="B17" s="38"/>
      <c r="C17" s="38"/>
      <c r="D17" s="41"/>
      <c r="E17" s="41"/>
      <c r="F17" s="42"/>
      <c r="G17" s="42"/>
      <c r="H17" s="43"/>
      <c r="I17" s="64"/>
      <c r="J17" s="64"/>
      <c r="K17" s="43"/>
      <c r="L17" s="64"/>
      <c r="M17" s="64"/>
      <c r="N17" s="66"/>
    </row>
    <row r="18" spans="1:14" s="22" customFormat="1" ht="15">
      <c r="A18" s="68"/>
      <c r="B18" s="38"/>
      <c r="C18" s="38"/>
      <c r="D18" s="41"/>
      <c r="E18" s="41"/>
      <c r="F18" s="42"/>
      <c r="G18" s="42"/>
      <c r="H18" s="43"/>
      <c r="I18" s="64"/>
      <c r="J18" s="64"/>
      <c r="K18" s="43"/>
      <c r="L18" s="64"/>
      <c r="M18" s="64"/>
      <c r="N18" s="66"/>
    </row>
    <row r="19" spans="1:14" s="22" customFormat="1" ht="15">
      <c r="A19" s="68"/>
      <c r="B19" s="38"/>
      <c r="C19" s="38"/>
      <c r="D19" s="41"/>
      <c r="E19" s="41"/>
      <c r="F19" s="42"/>
      <c r="G19" s="42"/>
      <c r="H19" s="43"/>
      <c r="I19" s="64"/>
      <c r="J19" s="64"/>
      <c r="K19" s="43"/>
      <c r="L19" s="64"/>
      <c r="M19" s="64"/>
      <c r="N19" s="66"/>
    </row>
    <row r="20" spans="1:14" ht="15">
      <c r="A20" s="68"/>
      <c r="B20" s="38"/>
      <c r="C20" s="38"/>
      <c r="D20" s="41"/>
      <c r="E20" s="41"/>
      <c r="F20" s="42"/>
      <c r="G20" s="42"/>
      <c r="H20" s="43"/>
      <c r="I20" s="64"/>
      <c r="J20" s="64"/>
      <c r="K20" s="43"/>
      <c r="L20" s="64"/>
      <c r="M20" s="64"/>
      <c r="N20" s="66"/>
    </row>
    <row r="21" spans="1:14" ht="15">
      <c r="A21" s="68"/>
      <c r="B21" s="38"/>
      <c r="C21" s="38"/>
      <c r="D21" s="41"/>
      <c r="E21" s="41"/>
      <c r="F21" s="42"/>
      <c r="G21" s="42"/>
      <c r="H21" s="43"/>
      <c r="I21" s="64"/>
      <c r="J21" s="64"/>
      <c r="K21" s="43"/>
      <c r="L21" s="64"/>
      <c r="M21" s="64"/>
      <c r="N21" s="66"/>
    </row>
    <row r="22" spans="1:14" ht="15">
      <c r="A22" s="68"/>
      <c r="B22" s="38"/>
      <c r="C22" s="38"/>
      <c r="D22" s="41"/>
      <c r="E22" s="41"/>
      <c r="F22" s="42"/>
      <c r="G22" s="42"/>
      <c r="H22" s="43"/>
      <c r="I22" s="64"/>
      <c r="J22" s="64"/>
      <c r="K22" s="43"/>
      <c r="L22" s="64"/>
      <c r="M22" s="64"/>
      <c r="N22" s="66"/>
    </row>
    <row r="23" spans="1:14" ht="15">
      <c r="A23" s="68"/>
      <c r="B23" s="38"/>
      <c r="C23" s="38"/>
      <c r="D23" s="41"/>
      <c r="E23" s="41"/>
      <c r="F23" s="42"/>
      <c r="G23" s="42"/>
      <c r="H23" s="43"/>
      <c r="I23" s="64"/>
      <c r="J23" s="64"/>
      <c r="K23" s="43"/>
      <c r="L23" s="64"/>
      <c r="M23" s="64"/>
      <c r="N23" s="66"/>
    </row>
    <row r="24" spans="1:14" ht="15">
      <c r="A24" s="68"/>
      <c r="B24" s="38"/>
      <c r="C24" s="38"/>
      <c r="D24" s="41"/>
      <c r="E24" s="41"/>
      <c r="F24" s="42"/>
      <c r="G24" s="42"/>
      <c r="H24" s="43"/>
      <c r="I24" s="64"/>
      <c r="J24" s="64"/>
      <c r="K24" s="43"/>
      <c r="L24" s="64"/>
      <c r="M24" s="64"/>
      <c r="N24" s="66"/>
    </row>
    <row r="25" spans="1:14" ht="15">
      <c r="A25" s="68"/>
      <c r="B25" s="38"/>
      <c r="C25" s="38"/>
      <c r="D25" s="41"/>
      <c r="E25" s="41"/>
      <c r="F25" s="42"/>
      <c r="G25" s="42"/>
      <c r="H25" s="43"/>
      <c r="I25" s="64"/>
      <c r="J25" s="64"/>
      <c r="K25" s="43"/>
      <c r="L25" s="64"/>
      <c r="M25" s="64"/>
      <c r="N25" s="66"/>
    </row>
    <row r="26" spans="1:14" ht="15">
      <c r="A26" s="68"/>
      <c r="B26" s="38"/>
      <c r="C26" s="38"/>
      <c r="D26" s="41"/>
      <c r="E26" s="41"/>
      <c r="F26" s="42"/>
      <c r="G26" s="42"/>
      <c r="H26" s="43"/>
      <c r="I26" s="64"/>
      <c r="J26" s="64"/>
      <c r="K26" s="43"/>
      <c r="L26" s="64"/>
      <c r="M26" s="64"/>
      <c r="N26" s="66"/>
    </row>
    <row r="27" spans="1:14" ht="15">
      <c r="A27" s="68"/>
      <c r="B27" s="38"/>
      <c r="C27" s="38"/>
      <c r="D27" s="41"/>
      <c r="E27" s="41"/>
      <c r="F27" s="42"/>
      <c r="G27" s="42"/>
      <c r="H27" s="43"/>
      <c r="I27" s="64"/>
      <c r="J27" s="64"/>
      <c r="K27" s="43"/>
      <c r="L27" s="64"/>
      <c r="M27" s="64"/>
      <c r="N27" s="66"/>
    </row>
    <row r="28" spans="1:14" ht="15">
      <c r="A28" s="68"/>
      <c r="B28" s="38"/>
      <c r="C28" s="38"/>
      <c r="D28" s="41"/>
      <c r="E28" s="41"/>
      <c r="F28" s="42"/>
      <c r="G28" s="42"/>
      <c r="H28" s="43"/>
      <c r="I28" s="64"/>
      <c r="J28" s="64"/>
      <c r="K28" s="43"/>
      <c r="L28" s="64"/>
      <c r="M28" s="64"/>
      <c r="N28" s="66"/>
    </row>
    <row r="29" spans="1:14" ht="15">
      <c r="A29" s="68"/>
      <c r="B29" s="38"/>
      <c r="C29" s="38"/>
      <c r="D29" s="41"/>
      <c r="E29" s="41"/>
      <c r="F29" s="42"/>
      <c r="G29" s="42"/>
      <c r="H29" s="43"/>
      <c r="I29" s="64"/>
      <c r="J29" s="64"/>
      <c r="K29" s="43"/>
      <c r="L29" s="64"/>
      <c r="M29" s="64"/>
      <c r="N29" s="66"/>
    </row>
    <row r="30" spans="1:14" ht="15">
      <c r="A30" s="68"/>
      <c r="B30" s="38"/>
      <c r="C30" s="38"/>
      <c r="D30" s="41"/>
      <c r="E30" s="41"/>
      <c r="F30" s="42"/>
      <c r="G30" s="42"/>
      <c r="H30" s="43"/>
      <c r="I30" s="64"/>
      <c r="J30" s="64"/>
      <c r="K30" s="43"/>
      <c r="L30" s="64"/>
      <c r="M30" s="64"/>
      <c r="N30" s="66"/>
    </row>
    <row r="31" spans="1:14" ht="15">
      <c r="A31" s="68"/>
      <c r="B31" s="38"/>
      <c r="C31" s="38"/>
      <c r="D31" s="41"/>
      <c r="E31" s="41"/>
      <c r="F31" s="42"/>
      <c r="G31" s="42"/>
      <c r="H31" s="43"/>
      <c r="I31" s="64"/>
      <c r="J31" s="64"/>
      <c r="K31" s="43"/>
      <c r="L31" s="64"/>
      <c r="M31" s="64"/>
      <c r="N31" s="66"/>
    </row>
    <row r="32" spans="1:14" ht="15">
      <c r="A32" s="68"/>
      <c r="B32" s="38"/>
      <c r="C32" s="38"/>
      <c r="D32" s="41"/>
      <c r="E32" s="41"/>
      <c r="F32" s="42"/>
      <c r="G32" s="42"/>
      <c r="H32" s="43"/>
      <c r="I32" s="64"/>
      <c r="J32" s="64"/>
      <c r="K32" s="43"/>
      <c r="L32" s="64"/>
      <c r="M32" s="64"/>
      <c r="N32" s="66"/>
    </row>
    <row r="33" spans="1:14" ht="15">
      <c r="A33" s="68"/>
      <c r="B33" s="38"/>
      <c r="C33" s="38"/>
      <c r="D33" s="41"/>
      <c r="E33" s="41"/>
      <c r="F33" s="42"/>
      <c r="G33" s="42"/>
      <c r="H33" s="43"/>
      <c r="I33" s="64"/>
      <c r="J33" s="64"/>
      <c r="K33" s="43"/>
      <c r="L33" s="64"/>
      <c r="M33" s="64"/>
      <c r="N33" s="66"/>
    </row>
    <row r="34" spans="1:14" ht="15">
      <c r="A34" s="68"/>
      <c r="B34" s="38"/>
      <c r="C34" s="38"/>
      <c r="D34" s="41"/>
      <c r="E34" s="41"/>
      <c r="F34" s="42"/>
      <c r="G34" s="42"/>
      <c r="H34" s="43"/>
      <c r="I34" s="64"/>
      <c r="J34" s="64"/>
      <c r="K34" s="43"/>
      <c r="L34" s="64"/>
      <c r="M34" s="64"/>
      <c r="N34" s="66"/>
    </row>
    <row r="35" spans="1:14" ht="15">
      <c r="A35" s="68"/>
      <c r="B35" s="38"/>
      <c r="C35" s="38"/>
      <c r="D35" s="41"/>
      <c r="E35" s="41"/>
      <c r="F35" s="42"/>
      <c r="G35" s="42"/>
      <c r="H35" s="43"/>
      <c r="I35" s="64"/>
      <c r="J35" s="64"/>
      <c r="K35" s="43"/>
      <c r="L35" s="64"/>
      <c r="M35" s="64"/>
      <c r="N35" s="66"/>
    </row>
    <row r="36" spans="1:14" ht="15">
      <c r="A36" s="68"/>
      <c r="B36" s="38"/>
      <c r="C36" s="38"/>
      <c r="D36" s="41"/>
      <c r="E36" s="41"/>
      <c r="F36" s="42"/>
      <c r="G36" s="42"/>
      <c r="H36" s="43"/>
      <c r="I36" s="64"/>
      <c r="J36" s="64"/>
      <c r="K36" s="43"/>
      <c r="L36" s="64"/>
      <c r="M36" s="64"/>
      <c r="N36" s="66"/>
    </row>
    <row r="37" spans="1:14" ht="15">
      <c r="A37" s="68"/>
      <c r="B37" s="38"/>
      <c r="C37" s="38"/>
      <c r="D37" s="41"/>
      <c r="E37" s="41"/>
      <c r="F37" s="42"/>
      <c r="G37" s="42"/>
      <c r="H37" s="43"/>
      <c r="I37" s="64"/>
      <c r="J37" s="64"/>
      <c r="K37" s="43"/>
      <c r="L37" s="64"/>
      <c r="M37" s="64"/>
      <c r="N37" s="66"/>
    </row>
    <row r="38" spans="1:14" ht="15">
      <c r="A38" s="68"/>
      <c r="B38" s="38"/>
      <c r="C38" s="38"/>
      <c r="D38" s="41"/>
      <c r="E38" s="41"/>
      <c r="F38" s="42"/>
      <c r="G38" s="42"/>
      <c r="H38" s="43"/>
      <c r="I38" s="64"/>
      <c r="J38" s="64"/>
      <c r="K38" s="43"/>
      <c r="L38" s="64"/>
      <c r="M38" s="64"/>
      <c r="N38" s="66"/>
    </row>
    <row r="39" spans="1:14" ht="15">
      <c r="A39" s="68"/>
      <c r="B39" s="38"/>
      <c r="C39" s="38"/>
      <c r="D39" s="41"/>
      <c r="E39" s="41"/>
      <c r="F39" s="42"/>
      <c r="G39" s="42"/>
      <c r="H39" s="43"/>
      <c r="I39" s="64"/>
      <c r="J39" s="64"/>
      <c r="K39" s="43"/>
      <c r="L39" s="64"/>
      <c r="M39" s="64"/>
      <c r="N39" s="66"/>
    </row>
  </sheetData>
  <dataConsolidate/>
  <mergeCells count="4">
    <mergeCell ref="B3:B4"/>
    <mergeCell ref="C3:C4"/>
    <mergeCell ref="B8:C8"/>
    <mergeCell ref="D8:E8"/>
  </mergeCells>
  <conditionalFormatting sqref="C5">
    <cfRule type="dataBar" priority="1">
      <dataBar showValue="0">
        <cfvo type="min"/>
        <cfvo type="max"/>
        <color rgb="FF638EC6"/>
      </dataBar>
      <extLst>
        <ext xmlns:x14="http://schemas.microsoft.com/office/spreadsheetml/2009/9/main" uri="{B025F937-C7B1-47D3-B67F-A62EFF666E3E}">
          <x14:id>{B007AEE1-B410-4F3E-8142-4C8BF36224BF}</x14:id>
        </ext>
      </extLst>
    </cfRule>
  </conditionalFormatting>
  <dataValidations count="1">
    <dataValidation type="list" allowBlank="1" showErrorMessage="1" sqref="H40:H146 H14">
      <formula1>#REF!</formula1>
      <formula2>0</formula2>
    </dataValidation>
  </dataValidations>
  <printOptions gridLines="1"/>
  <pageMargins left="0.34" right="0.41" top="0.52" bottom="0.49" header="0.5" footer="0.5"/>
  <pageSetup paperSize="9" scale="80" orientation="landscape" horizontalDpi="300" verticalDpi="300" r:id="rId1"/>
  <headerFooter alignWithMargins="0"/>
  <colBreaks count="1" manualBreakCount="1">
    <brk id="13" max="1048575" man="1"/>
  </colBreak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07AEE1-B410-4F3E-8142-4C8BF36224BF}">
            <x14:dataBar minLength="0" maxLength="100" gradient="0" direction="leftToRight">
              <x14:cfvo type="autoMin"/>
              <x14:cfvo type="autoMax"/>
              <x14:negativeFillColor rgb="FFFF0000"/>
              <x14:axisColor rgb="FF000000"/>
            </x14:dataBar>
          </x14:cfRule>
          <xm:sqref>C5</xm:sqref>
        </x14:conditionalFormatting>
      </x14:conditionalFormattings>
    </ext>
    <ext xmlns:x14="http://schemas.microsoft.com/office/spreadsheetml/2009/9/main" uri="{CCE6A557-97BC-4b89-ADB6-D9C93CAAB3DF}">
      <x14:dataValidations xmlns:xm="http://schemas.microsoft.com/office/excel/2006/main" count="2">
        <x14:dataValidation type="list" showInputMessage="1" showErrorMessage="1">
          <x14:formula1>
            <xm:f>Info!$F$3:$F$6</xm:f>
          </x14:formula1>
          <xm:sqref>K16:K39 H16:H39</xm:sqref>
        </x14:dataValidation>
        <x14:dataValidation type="list" allowBlank="1" showInputMessage="1" showErrorMessage="1">
          <x14:formula1>
            <xm:f>Info!$D$3:$D$7</xm:f>
          </x14:formula1>
          <xm:sqref>B16:B39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D7" sqref="D7"/>
    </sheetView>
  </sheetViews>
  <sheetFormatPr defaultRowHeight="13.5"/>
  <cols>
    <col min="6" max="6" width="13.375" customWidth="1"/>
  </cols>
  <sheetData>
    <row r="2" spans="2:6">
      <c r="B2" t="s">
        <v>31</v>
      </c>
      <c r="D2" t="s">
        <v>2</v>
      </c>
      <c r="F2" t="s">
        <v>61</v>
      </c>
    </row>
    <row r="3" spans="2:6">
      <c r="B3" t="s">
        <v>4</v>
      </c>
      <c r="D3" t="s">
        <v>77</v>
      </c>
      <c r="F3" t="s">
        <v>21</v>
      </c>
    </row>
    <row r="4" spans="2:6">
      <c r="B4" t="s">
        <v>27</v>
      </c>
      <c r="D4" t="s">
        <v>3</v>
      </c>
      <c r="F4" t="s">
        <v>23</v>
      </c>
    </row>
    <row r="5" spans="2:6">
      <c r="B5" t="s">
        <v>32</v>
      </c>
      <c r="D5" t="s">
        <v>78</v>
      </c>
      <c r="F5" t="s">
        <v>22</v>
      </c>
    </row>
    <row r="6" spans="2:6">
      <c r="B6" t="s">
        <v>33</v>
      </c>
      <c r="D6" t="s">
        <v>94</v>
      </c>
      <c r="F6" t="s">
        <v>24</v>
      </c>
    </row>
    <row r="7" spans="2:6">
      <c r="D7" t="s">
        <v>79</v>
      </c>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6"/>
  <sheetViews>
    <sheetView topLeftCell="B6" zoomScaleNormal="100" zoomScaleSheetLayoutView="100" workbookViewId="0">
      <selection activeCell="E16" sqref="E16"/>
    </sheetView>
  </sheetViews>
  <sheetFormatPr defaultRowHeight="12.75"/>
  <cols>
    <col min="1" max="1" width="5.125" style="7" customWidth="1"/>
    <col min="2" max="2" width="7.875" style="13" bestFit="1" customWidth="1"/>
    <col min="3" max="3" width="18.75" style="14" customWidth="1"/>
    <col min="4" max="4" width="28.75" style="14" customWidth="1"/>
    <col min="5" max="5" width="56.625" style="14" customWidth="1"/>
    <col min="6" max="6" width="13.75" style="7" bestFit="1" customWidth="1"/>
    <col min="7" max="16384" width="9" style="7"/>
  </cols>
  <sheetData>
    <row r="1" spans="2:6" s="32" customFormat="1" ht="75.75" customHeight="1">
      <c r="B1" s="247" t="s">
        <v>15</v>
      </c>
      <c r="C1" s="247"/>
      <c r="D1" s="247"/>
      <c r="E1" s="247"/>
    </row>
    <row r="2" spans="2:6" ht="13.5" customHeight="1">
      <c r="B2" s="25"/>
      <c r="C2" s="26"/>
      <c r="D2" s="27"/>
      <c r="E2" s="27"/>
    </row>
    <row r="3" spans="2:6" ht="15">
      <c r="B3" s="249" t="s">
        <v>5</v>
      </c>
      <c r="C3" s="249"/>
      <c r="D3" s="250" t="str">
        <f>Cover!C3</f>
        <v>Khách Sạn Sheraton Nha Trang</v>
      </c>
      <c r="E3" s="250"/>
    </row>
    <row r="4" spans="2:6" ht="15">
      <c r="B4" s="249" t="s">
        <v>7</v>
      </c>
      <c r="C4" s="249"/>
      <c r="D4" s="251" t="str">
        <f>Cover!C4</f>
        <v>https://github.com/TCU-DistributedSystem/TeamTCU</v>
      </c>
      <c r="E4" s="251"/>
    </row>
    <row r="5" spans="2:6" s="15" customFormat="1" ht="93.75" customHeight="1">
      <c r="B5" s="248" t="s">
        <v>16</v>
      </c>
      <c r="C5" s="248"/>
      <c r="D5" s="252" t="s">
        <v>113</v>
      </c>
      <c r="E5" s="253"/>
    </row>
    <row r="6" spans="2:6">
      <c r="B6" s="28"/>
      <c r="C6" s="29"/>
      <c r="D6" s="29"/>
      <c r="E6" s="29"/>
    </row>
    <row r="7" spans="2:6" s="16" customFormat="1">
      <c r="B7" s="30"/>
      <c r="C7" s="31"/>
      <c r="D7" s="31"/>
      <c r="E7" s="31"/>
    </row>
    <row r="8" spans="2:6" s="17" customFormat="1" ht="21" customHeight="1">
      <c r="B8" s="52" t="s">
        <v>17</v>
      </c>
      <c r="C8" s="121" t="s">
        <v>26</v>
      </c>
      <c r="D8" s="53" t="s">
        <v>18</v>
      </c>
      <c r="E8" s="54" t="s">
        <v>19</v>
      </c>
      <c r="F8" s="73" t="s">
        <v>99</v>
      </c>
    </row>
    <row r="9" spans="2:6" ht="15">
      <c r="B9" s="113">
        <v>1</v>
      </c>
      <c r="C9" s="119" t="s">
        <v>40</v>
      </c>
      <c r="D9" s="117" t="s">
        <v>48</v>
      </c>
      <c r="E9" s="114" t="s">
        <v>49</v>
      </c>
      <c r="F9" s="111" t="s">
        <v>112</v>
      </c>
    </row>
    <row r="10" spans="2:6" ht="15">
      <c r="B10" s="113">
        <v>2</v>
      </c>
      <c r="C10" s="120" t="s">
        <v>41</v>
      </c>
      <c r="D10" s="117" t="s">
        <v>50</v>
      </c>
      <c r="E10" s="115" t="s">
        <v>51</v>
      </c>
      <c r="F10" s="111" t="s">
        <v>112</v>
      </c>
    </row>
    <row r="11" spans="2:6" ht="15">
      <c r="B11" s="113">
        <v>3</v>
      </c>
      <c r="C11" s="119" t="s">
        <v>42</v>
      </c>
      <c r="D11" s="117" t="s">
        <v>52</v>
      </c>
      <c r="E11" s="116" t="s">
        <v>53</v>
      </c>
      <c r="F11" s="111" t="s">
        <v>112</v>
      </c>
    </row>
    <row r="12" spans="2:6" ht="75">
      <c r="B12" s="113">
        <v>4</v>
      </c>
      <c r="C12" s="120" t="s">
        <v>43</v>
      </c>
      <c r="D12" s="118" t="s">
        <v>55</v>
      </c>
      <c r="E12" s="115" t="s">
        <v>101</v>
      </c>
      <c r="F12" s="111" t="s">
        <v>112</v>
      </c>
    </row>
    <row r="13" spans="2:6" ht="45">
      <c r="B13" s="113">
        <v>5</v>
      </c>
      <c r="C13" s="119" t="s">
        <v>44</v>
      </c>
      <c r="D13" s="118" t="s">
        <v>54</v>
      </c>
      <c r="E13" s="115" t="s">
        <v>100</v>
      </c>
      <c r="F13" s="111" t="s">
        <v>112</v>
      </c>
    </row>
    <row r="14" spans="2:6" ht="30">
      <c r="B14" s="113">
        <v>6</v>
      </c>
      <c r="C14" s="120" t="s">
        <v>45</v>
      </c>
      <c r="D14" s="118" t="s">
        <v>56</v>
      </c>
      <c r="E14" s="115" t="s">
        <v>57</v>
      </c>
      <c r="F14" s="111" t="s">
        <v>112</v>
      </c>
    </row>
    <row r="15" spans="2:6" ht="15">
      <c r="B15" s="113">
        <v>7</v>
      </c>
      <c r="C15" s="122" t="s">
        <v>46</v>
      </c>
      <c r="D15" s="123" t="s">
        <v>58</v>
      </c>
      <c r="E15" s="124" t="s">
        <v>363</v>
      </c>
      <c r="F15" s="112" t="s">
        <v>112</v>
      </c>
    </row>
    <row r="16" spans="2:6" ht="15">
      <c r="B16" s="113">
        <v>8</v>
      </c>
      <c r="C16" s="125" t="s">
        <v>47</v>
      </c>
      <c r="D16" s="123" t="s">
        <v>59</v>
      </c>
      <c r="E16" s="124" t="s">
        <v>364</v>
      </c>
    </row>
  </sheetData>
  <mergeCells count="7">
    <mergeCell ref="B1:E1"/>
    <mergeCell ref="B5:C5"/>
    <mergeCell ref="B3:C3"/>
    <mergeCell ref="D3:E3"/>
    <mergeCell ref="B4:C4"/>
    <mergeCell ref="D4:E4"/>
    <mergeCell ref="D5:E5"/>
  </mergeCells>
  <phoneticPr fontId="0" type="noConversion"/>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topLeftCell="A3" zoomScaleNormal="100" zoomScaleSheetLayoutView="80" workbookViewId="0">
      <selection activeCell="C2" sqref="C2:C4"/>
    </sheetView>
  </sheetViews>
  <sheetFormatPr defaultRowHeight="12.75"/>
  <cols>
    <col min="1" max="1" width="5.375" style="7" customWidth="1"/>
    <col min="2" max="7" width="32.5" style="7" customWidth="1"/>
    <col min="8" max="8" width="18.75" style="7" customWidth="1"/>
    <col min="9" max="11" width="18.75" style="18" customWidth="1"/>
    <col min="12" max="12" width="18.75" style="7" customWidth="1"/>
    <col min="13" max="13" width="18.75" style="23" customWidth="1"/>
    <col min="14" max="14" width="35.625" style="7" customWidth="1"/>
    <col min="15" max="15" width="9" style="7"/>
    <col min="16" max="16" width="9" style="7" customWidth="1"/>
    <col min="17" max="16384" width="9" style="7"/>
  </cols>
  <sheetData>
    <row r="1" spans="1:14" ht="19.5" customHeight="1">
      <c r="A1" s="145"/>
      <c r="B1" s="146" t="s">
        <v>62</v>
      </c>
      <c r="C1" s="146"/>
      <c r="D1" s="146"/>
      <c r="E1" s="146"/>
      <c r="F1" s="18"/>
      <c r="G1" s="18"/>
    </row>
    <row r="2" spans="1:14" ht="15">
      <c r="A2" s="147"/>
      <c r="B2" s="148" t="s">
        <v>66</v>
      </c>
      <c r="C2" s="158" t="str">
        <f>TEXT('Test case List'!C9,"")</f>
        <v>Chức năng 1</v>
      </c>
      <c r="D2" s="148" t="s">
        <v>69</v>
      </c>
      <c r="E2" s="149" t="s">
        <v>105</v>
      </c>
      <c r="F2" s="18"/>
      <c r="G2" s="18"/>
      <c r="H2" s="18"/>
    </row>
    <row r="3" spans="1:14" ht="15">
      <c r="A3" s="147"/>
      <c r="B3" s="254" t="s">
        <v>19</v>
      </c>
      <c r="C3" s="256" t="str">
        <f>TEXT('Test case List'!E9,"")</f>
        <v>Xây dựng chức năng Login và Logout trong trang Web</v>
      </c>
      <c r="D3" s="148" t="s">
        <v>68</v>
      </c>
      <c r="E3" s="150">
        <v>42898</v>
      </c>
      <c r="F3" s="18"/>
      <c r="G3" s="18"/>
      <c r="H3" s="18"/>
    </row>
    <row r="4" spans="1:14" ht="15">
      <c r="A4" s="147"/>
      <c r="B4" s="255"/>
      <c r="C4" s="257"/>
      <c r="D4" s="148" t="s">
        <v>70</v>
      </c>
      <c r="E4" s="149" t="s">
        <v>106</v>
      </c>
      <c r="F4" s="18"/>
      <c r="G4" s="18"/>
      <c r="H4" s="18"/>
    </row>
    <row r="5" spans="1:14" ht="15">
      <c r="A5" s="147"/>
      <c r="B5" s="151" t="s">
        <v>67</v>
      </c>
      <c r="C5" s="159" t="str">
        <f>IF(C11+C12+C13=0,"READY TO START",IF(OR(C9=C11+C12+C13,AND(E9&gt;0,E9=E11+E12+E13)),"DONE",IF(C9&lt;&gt;C11+C12+C13,"IN PROGRESS",)))</f>
        <v>READY TO START</v>
      </c>
      <c r="D5" s="148" t="s">
        <v>71</v>
      </c>
      <c r="E5" s="150">
        <v>42898</v>
      </c>
      <c r="F5" s="18"/>
      <c r="G5" s="18"/>
      <c r="H5" s="18"/>
    </row>
    <row r="6" spans="1:14" ht="15">
      <c r="A6" s="152"/>
      <c r="B6" s="145"/>
      <c r="C6" s="145"/>
      <c r="D6" s="145"/>
      <c r="E6" s="145"/>
      <c r="F6" s="18"/>
      <c r="G6" s="18"/>
    </row>
    <row r="7" spans="1:14" ht="15">
      <c r="A7" s="152"/>
      <c r="B7" s="146" t="s">
        <v>63</v>
      </c>
      <c r="C7" s="146"/>
      <c r="D7" s="146"/>
      <c r="E7" s="146"/>
      <c r="F7" s="18"/>
      <c r="G7" s="18"/>
    </row>
    <row r="8" spans="1:14" ht="15">
      <c r="A8" s="152"/>
      <c r="B8" s="258" t="s">
        <v>64</v>
      </c>
      <c r="C8" s="258"/>
      <c r="D8" s="259" t="s">
        <v>65</v>
      </c>
      <c r="E8" s="260"/>
      <c r="F8" s="18"/>
      <c r="G8" s="18"/>
    </row>
    <row r="9" spans="1:14" ht="12.75" customHeight="1">
      <c r="A9" s="147"/>
      <c r="B9" s="153" t="s">
        <v>72</v>
      </c>
      <c r="C9" s="154"/>
      <c r="D9" s="153" t="s">
        <v>72</v>
      </c>
      <c r="E9" s="154"/>
      <c r="F9" s="18"/>
      <c r="G9" s="18"/>
    </row>
    <row r="10" spans="1:14" ht="15">
      <c r="A10" s="147"/>
      <c r="B10" s="153" t="s">
        <v>73</v>
      </c>
      <c r="C10" s="155"/>
      <c r="D10" s="153" t="s">
        <v>73</v>
      </c>
      <c r="E10" s="155"/>
      <c r="F10" s="18"/>
      <c r="G10" s="18"/>
    </row>
    <row r="11" spans="1:14" ht="15">
      <c r="A11" s="147"/>
      <c r="B11" s="153" t="s">
        <v>74</v>
      </c>
      <c r="C11" s="155"/>
      <c r="D11" s="153" t="s">
        <v>74</v>
      </c>
      <c r="E11" s="155"/>
      <c r="F11" s="18"/>
      <c r="G11" s="18"/>
    </row>
    <row r="12" spans="1:14" ht="15">
      <c r="A12" s="147"/>
      <c r="B12" s="153" t="s">
        <v>75</v>
      </c>
      <c r="C12" s="155"/>
      <c r="D12" s="153" t="s">
        <v>75</v>
      </c>
      <c r="E12" s="155"/>
      <c r="F12" s="18"/>
      <c r="G12" s="18"/>
    </row>
    <row r="13" spans="1:14" ht="15">
      <c r="A13" s="147"/>
      <c r="B13" s="153" t="s">
        <v>76</v>
      </c>
      <c r="C13" s="155"/>
      <c r="D13" s="153" t="s">
        <v>76</v>
      </c>
      <c r="E13" s="155"/>
      <c r="F13" s="18"/>
      <c r="G13" s="18"/>
    </row>
    <row r="14" spans="1:14" s="19" customFormat="1" ht="15" customHeight="1">
      <c r="A14" s="156"/>
      <c r="B14" s="156"/>
      <c r="C14" s="156"/>
      <c r="D14" s="157"/>
      <c r="E14" s="157"/>
      <c r="F14" s="21"/>
      <c r="G14" s="21"/>
      <c r="H14" s="20"/>
      <c r="I14" s="20"/>
      <c r="J14" s="20"/>
      <c r="K14" s="20"/>
      <c r="L14" s="20"/>
      <c r="M14" s="20"/>
    </row>
    <row r="15" spans="1:14" s="19" customFormat="1" ht="15.75" thickBot="1">
      <c r="A15" s="126" t="s">
        <v>60</v>
      </c>
      <c r="B15" s="71" t="s">
        <v>2</v>
      </c>
      <c r="C15" s="71" t="s">
        <v>80</v>
      </c>
      <c r="D15" s="71" t="s">
        <v>25</v>
      </c>
      <c r="E15" s="71" t="s">
        <v>20</v>
      </c>
      <c r="F15" s="71" t="s">
        <v>81</v>
      </c>
      <c r="G15" s="71" t="s">
        <v>0</v>
      </c>
      <c r="H15" s="71" t="s">
        <v>83</v>
      </c>
      <c r="I15" s="71" t="s">
        <v>85</v>
      </c>
      <c r="J15" s="71" t="s">
        <v>84</v>
      </c>
      <c r="K15" s="71" t="s">
        <v>86</v>
      </c>
      <c r="L15" s="71" t="s">
        <v>87</v>
      </c>
      <c r="M15" s="71" t="s">
        <v>88</v>
      </c>
      <c r="N15" s="72" t="s">
        <v>1</v>
      </c>
    </row>
    <row r="16" spans="1:14" s="37" customFormat="1" ht="120.95" customHeight="1" thickBot="1">
      <c r="A16" s="127">
        <v>1</v>
      </c>
      <c r="B16" s="127" t="s">
        <v>3</v>
      </c>
      <c r="C16" s="127" t="s">
        <v>114</v>
      </c>
      <c r="D16" s="127" t="s">
        <v>115</v>
      </c>
      <c r="E16" s="127" t="s">
        <v>116</v>
      </c>
      <c r="F16" s="127" t="s">
        <v>82</v>
      </c>
      <c r="G16" s="127" t="s">
        <v>117</v>
      </c>
      <c r="H16" s="127" t="s">
        <v>21</v>
      </c>
      <c r="I16" s="127" t="s">
        <v>118</v>
      </c>
      <c r="J16" s="127" t="s">
        <v>128</v>
      </c>
      <c r="K16" s="128" t="s">
        <v>23</v>
      </c>
      <c r="L16" s="129">
        <v>43036</v>
      </c>
      <c r="M16" s="129" t="s">
        <v>129</v>
      </c>
      <c r="N16" s="130"/>
    </row>
    <row r="17" spans="1:14" s="22" customFormat="1" ht="120.95" customHeight="1" thickBot="1">
      <c r="A17" s="131">
        <v>2</v>
      </c>
      <c r="B17" s="131" t="s">
        <v>3</v>
      </c>
      <c r="C17" s="131" t="s">
        <v>114</v>
      </c>
      <c r="D17" s="131" t="s">
        <v>119</v>
      </c>
      <c r="E17" s="131" t="s">
        <v>120</v>
      </c>
      <c r="F17" s="131" t="s">
        <v>121</v>
      </c>
      <c r="G17" s="131" t="s">
        <v>117</v>
      </c>
      <c r="H17" s="131" t="s">
        <v>21</v>
      </c>
      <c r="I17" s="131" t="s">
        <v>118</v>
      </c>
      <c r="J17" s="131" t="s">
        <v>128</v>
      </c>
      <c r="K17" s="132" t="s">
        <v>21</v>
      </c>
      <c r="L17" s="133">
        <v>43036</v>
      </c>
      <c r="M17" s="129" t="s">
        <v>130</v>
      </c>
      <c r="N17" s="134"/>
    </row>
    <row r="18" spans="1:14" s="22" customFormat="1" ht="120.95" customHeight="1" thickBot="1">
      <c r="A18" s="127">
        <v>3</v>
      </c>
      <c r="B18" s="127" t="s">
        <v>3</v>
      </c>
      <c r="C18" s="127" t="s">
        <v>122</v>
      </c>
      <c r="D18" s="127" t="s">
        <v>123</v>
      </c>
      <c r="E18" s="127" t="s">
        <v>124</v>
      </c>
      <c r="F18" s="127" t="s">
        <v>82</v>
      </c>
      <c r="G18" s="127" t="s">
        <v>125</v>
      </c>
      <c r="H18" s="127" t="s">
        <v>21</v>
      </c>
      <c r="I18" s="127" t="s">
        <v>118</v>
      </c>
      <c r="J18" s="127" t="s">
        <v>128</v>
      </c>
      <c r="K18" s="128" t="s">
        <v>21</v>
      </c>
      <c r="L18" s="129">
        <v>43036</v>
      </c>
      <c r="M18" s="129" t="s">
        <v>129</v>
      </c>
      <c r="N18" s="130"/>
    </row>
    <row r="19" spans="1:14" s="22" customFormat="1" ht="120.95" customHeight="1" thickBot="1">
      <c r="A19" s="131">
        <v>4</v>
      </c>
      <c r="B19" s="131" t="s">
        <v>3</v>
      </c>
      <c r="C19" s="131" t="s">
        <v>122</v>
      </c>
      <c r="D19" s="131" t="s">
        <v>126</v>
      </c>
      <c r="E19" s="131" t="s">
        <v>127</v>
      </c>
      <c r="F19" s="131" t="s">
        <v>82</v>
      </c>
      <c r="G19" s="131" t="s">
        <v>125</v>
      </c>
      <c r="H19" s="131" t="s">
        <v>21</v>
      </c>
      <c r="I19" s="131" t="s">
        <v>118</v>
      </c>
      <c r="J19" s="131" t="s">
        <v>128</v>
      </c>
      <c r="K19" s="132" t="s">
        <v>21</v>
      </c>
      <c r="L19" s="133">
        <v>43036</v>
      </c>
      <c r="M19" s="133" t="s">
        <v>28</v>
      </c>
      <c r="N19" s="134"/>
    </row>
    <row r="20" spans="1:14" ht="90.75" thickBot="1">
      <c r="A20" s="128">
        <v>5</v>
      </c>
      <c r="B20" s="128" t="s">
        <v>78</v>
      </c>
      <c r="C20" s="128" t="s">
        <v>98</v>
      </c>
      <c r="D20" s="135" t="s">
        <v>90</v>
      </c>
      <c r="E20" s="135" t="s">
        <v>91</v>
      </c>
      <c r="F20" s="136" t="s">
        <v>82</v>
      </c>
      <c r="G20" s="136" t="s">
        <v>92</v>
      </c>
      <c r="H20" s="128" t="s">
        <v>22</v>
      </c>
      <c r="I20" s="129">
        <v>43034</v>
      </c>
      <c r="J20" s="129" t="s">
        <v>128</v>
      </c>
      <c r="K20" s="128" t="s">
        <v>21</v>
      </c>
      <c r="L20" s="129">
        <v>43037</v>
      </c>
      <c r="M20" s="129" t="s">
        <v>130</v>
      </c>
      <c r="N20" s="130"/>
    </row>
    <row r="21" spans="1:14" ht="45.75" thickBot="1">
      <c r="A21" s="132">
        <v>6</v>
      </c>
      <c r="B21" s="132" t="s">
        <v>94</v>
      </c>
      <c r="C21" s="132" t="s">
        <v>93</v>
      </c>
      <c r="D21" s="137" t="s">
        <v>89</v>
      </c>
      <c r="E21" s="137" t="s">
        <v>95</v>
      </c>
      <c r="F21" s="138" t="s">
        <v>96</v>
      </c>
      <c r="G21" s="138" t="s">
        <v>97</v>
      </c>
      <c r="H21" s="132" t="s">
        <v>21</v>
      </c>
      <c r="I21" s="133">
        <v>43035</v>
      </c>
      <c r="J21" s="133" t="s">
        <v>128</v>
      </c>
      <c r="K21" s="132" t="s">
        <v>21</v>
      </c>
      <c r="L21" s="133">
        <v>43038</v>
      </c>
      <c r="M21" s="129" t="s">
        <v>129</v>
      </c>
      <c r="N21" s="134"/>
    </row>
    <row r="22" spans="1:14" ht="15.75" thickBot="1">
      <c r="A22" s="139"/>
      <c r="B22" s="140"/>
      <c r="C22" s="140"/>
      <c r="D22" s="141"/>
      <c r="E22" s="141"/>
      <c r="F22" s="142"/>
      <c r="G22" s="142"/>
      <c r="H22" s="140"/>
      <c r="I22" s="143"/>
      <c r="J22" s="143"/>
      <c r="K22" s="140"/>
      <c r="L22" s="143"/>
      <c r="M22" s="143"/>
      <c r="N22" s="144"/>
    </row>
    <row r="23" spans="1:14" ht="15.75" thickBot="1">
      <c r="A23" s="139"/>
      <c r="B23" s="140"/>
      <c r="C23" s="140"/>
      <c r="D23" s="141"/>
      <c r="E23" s="141"/>
      <c r="F23" s="142"/>
      <c r="G23" s="142"/>
      <c r="H23" s="140"/>
      <c r="I23" s="143"/>
      <c r="J23" s="143"/>
      <c r="K23" s="140"/>
      <c r="L23" s="143"/>
      <c r="M23" s="143"/>
      <c r="N23" s="144"/>
    </row>
    <row r="24" spans="1:14" ht="15.75" thickBot="1">
      <c r="A24" s="139"/>
      <c r="B24" s="140"/>
      <c r="C24" s="140"/>
      <c r="D24" s="141"/>
      <c r="E24" s="141"/>
      <c r="F24" s="142"/>
      <c r="G24" s="142"/>
      <c r="H24" s="140"/>
      <c r="I24" s="143"/>
      <c r="J24" s="143"/>
      <c r="K24" s="140"/>
      <c r="L24" s="143"/>
      <c r="M24" s="143"/>
      <c r="N24" s="144"/>
    </row>
    <row r="25" spans="1:14" ht="15.75" thickBot="1">
      <c r="A25" s="139"/>
      <c r="B25" s="140"/>
      <c r="C25" s="140"/>
      <c r="D25" s="141"/>
      <c r="E25" s="141"/>
      <c r="F25" s="142"/>
      <c r="G25" s="142"/>
      <c r="H25" s="140"/>
      <c r="I25" s="143"/>
      <c r="J25" s="143"/>
      <c r="K25" s="140"/>
      <c r="L25" s="143"/>
      <c r="M25" s="143"/>
      <c r="N25" s="144"/>
    </row>
    <row r="26" spans="1:14" ht="15.75" thickBot="1">
      <c r="A26" s="139"/>
      <c r="B26" s="140"/>
      <c r="C26" s="140"/>
      <c r="D26" s="141"/>
      <c r="E26" s="141"/>
      <c r="F26" s="142"/>
      <c r="G26" s="142"/>
      <c r="H26" s="140"/>
      <c r="I26" s="143"/>
      <c r="J26" s="143"/>
      <c r="K26" s="140"/>
      <c r="L26" s="143"/>
      <c r="M26" s="143"/>
      <c r="N26" s="144"/>
    </row>
    <row r="27" spans="1:14" ht="15.75" thickBot="1">
      <c r="A27" s="139"/>
      <c r="B27" s="140"/>
      <c r="C27" s="140"/>
      <c r="D27" s="141"/>
      <c r="E27" s="141"/>
      <c r="F27" s="142"/>
      <c r="G27" s="142"/>
      <c r="H27" s="140"/>
      <c r="I27" s="143"/>
      <c r="J27" s="143"/>
      <c r="K27" s="140"/>
      <c r="L27" s="143"/>
      <c r="M27" s="143"/>
      <c r="N27" s="144"/>
    </row>
    <row r="28" spans="1:14" ht="15.75" thickBot="1">
      <c r="A28" s="139"/>
      <c r="B28" s="140"/>
      <c r="C28" s="140"/>
      <c r="D28" s="141"/>
      <c r="E28" s="141"/>
      <c r="F28" s="142"/>
      <c r="G28" s="142"/>
      <c r="H28" s="140"/>
      <c r="I28" s="143"/>
      <c r="J28" s="143"/>
      <c r="K28" s="140"/>
      <c r="L28" s="143"/>
      <c r="M28" s="143"/>
      <c r="N28" s="144"/>
    </row>
    <row r="29" spans="1:14" ht="15.75" thickBot="1">
      <c r="A29" s="139"/>
      <c r="B29" s="140"/>
      <c r="C29" s="140"/>
      <c r="D29" s="141"/>
      <c r="E29" s="141"/>
      <c r="F29" s="142"/>
      <c r="G29" s="142"/>
      <c r="H29" s="140"/>
      <c r="I29" s="143"/>
      <c r="J29" s="143"/>
      <c r="K29" s="140"/>
      <c r="L29" s="143"/>
      <c r="M29" s="143"/>
      <c r="N29" s="144"/>
    </row>
    <row r="30" spans="1:14" ht="15.75" thickBot="1">
      <c r="A30" s="139"/>
      <c r="B30" s="140"/>
      <c r="C30" s="140"/>
      <c r="D30" s="141"/>
      <c r="E30" s="141"/>
      <c r="F30" s="142"/>
      <c r="G30" s="142"/>
      <c r="H30" s="140"/>
      <c r="I30" s="143"/>
      <c r="J30" s="143"/>
      <c r="K30" s="140"/>
      <c r="L30" s="143"/>
      <c r="M30" s="143"/>
      <c r="N30" s="144"/>
    </row>
    <row r="31" spans="1:14" ht="15.75" thickBot="1">
      <c r="A31" s="139"/>
      <c r="B31" s="140"/>
      <c r="C31" s="140"/>
      <c r="D31" s="141"/>
      <c r="E31" s="141"/>
      <c r="F31" s="142"/>
      <c r="G31" s="142"/>
      <c r="H31" s="140"/>
      <c r="I31" s="143"/>
      <c r="J31" s="143"/>
      <c r="K31" s="140"/>
      <c r="L31" s="143"/>
      <c r="M31" s="143"/>
      <c r="N31" s="144"/>
    </row>
    <row r="32" spans="1:14" ht="15.75" thickBot="1">
      <c r="A32" s="139"/>
      <c r="B32" s="140"/>
      <c r="C32" s="140"/>
      <c r="D32" s="141"/>
      <c r="E32" s="141"/>
      <c r="F32" s="142"/>
      <c r="G32" s="142"/>
      <c r="H32" s="140"/>
      <c r="I32" s="143"/>
      <c r="J32" s="143"/>
      <c r="K32" s="140"/>
      <c r="L32" s="143"/>
      <c r="M32" s="143"/>
      <c r="N32" s="144"/>
    </row>
    <row r="33" spans="1:14" ht="15.75" thickBot="1">
      <c r="A33" s="139"/>
      <c r="B33" s="140"/>
      <c r="C33" s="140"/>
      <c r="D33" s="141"/>
      <c r="E33" s="141"/>
      <c r="F33" s="142"/>
      <c r="G33" s="142"/>
      <c r="H33" s="140"/>
      <c r="I33" s="143"/>
      <c r="J33" s="143"/>
      <c r="K33" s="140"/>
      <c r="L33" s="143"/>
      <c r="M33" s="143"/>
      <c r="N33" s="144"/>
    </row>
    <row r="34" spans="1:14" ht="15.75" thickBot="1">
      <c r="A34" s="139"/>
      <c r="B34" s="140"/>
      <c r="C34" s="140"/>
      <c r="D34" s="141"/>
      <c r="E34" s="141"/>
      <c r="F34" s="142"/>
      <c r="G34" s="142"/>
      <c r="H34" s="140"/>
      <c r="I34" s="143"/>
      <c r="J34" s="143"/>
      <c r="K34" s="140"/>
      <c r="L34" s="143"/>
      <c r="M34" s="143"/>
      <c r="N34" s="144"/>
    </row>
    <row r="35" spans="1:14" ht="15.75" thickBot="1">
      <c r="A35" s="139"/>
      <c r="B35" s="140"/>
      <c r="C35" s="140"/>
      <c r="D35" s="141"/>
      <c r="E35" s="141"/>
      <c r="F35" s="142"/>
      <c r="G35" s="142"/>
      <c r="H35" s="140"/>
      <c r="I35" s="143"/>
      <c r="J35" s="143"/>
      <c r="K35" s="140"/>
      <c r="L35" s="143"/>
      <c r="M35" s="143"/>
      <c r="N35" s="144"/>
    </row>
    <row r="36" spans="1:14" ht="15.75" thickBot="1">
      <c r="A36" s="139"/>
      <c r="B36" s="140"/>
      <c r="C36" s="140"/>
      <c r="D36" s="141"/>
      <c r="E36" s="141"/>
      <c r="F36" s="142"/>
      <c r="G36" s="142"/>
      <c r="H36" s="140"/>
      <c r="I36" s="143"/>
      <c r="J36" s="143"/>
      <c r="K36" s="140"/>
      <c r="L36" s="143"/>
      <c r="M36" s="143"/>
      <c r="N36" s="144"/>
    </row>
    <row r="37" spans="1:14" ht="15.75" thickBot="1">
      <c r="A37" s="139"/>
      <c r="B37" s="140"/>
      <c r="C37" s="140"/>
      <c r="D37" s="141"/>
      <c r="E37" s="141"/>
      <c r="F37" s="142"/>
      <c r="G37" s="142"/>
      <c r="H37" s="140"/>
      <c r="I37" s="143"/>
      <c r="J37" s="143"/>
      <c r="K37" s="140"/>
      <c r="L37" s="143"/>
      <c r="M37" s="143"/>
      <c r="N37" s="144"/>
    </row>
    <row r="38" spans="1:14" ht="15.75" thickBot="1">
      <c r="A38" s="139"/>
      <c r="B38" s="140"/>
      <c r="C38" s="140"/>
      <c r="D38" s="141"/>
      <c r="E38" s="141"/>
      <c r="F38" s="142"/>
      <c r="G38" s="142"/>
      <c r="H38" s="140"/>
      <c r="I38" s="143"/>
      <c r="J38" s="143"/>
      <c r="K38" s="140"/>
      <c r="L38" s="143"/>
      <c r="M38" s="143"/>
      <c r="N38" s="144"/>
    </row>
    <row r="39" spans="1:14" ht="15.75" thickBot="1">
      <c r="A39" s="139"/>
      <c r="B39" s="140"/>
      <c r="C39" s="140"/>
      <c r="D39" s="141"/>
      <c r="E39" s="141"/>
      <c r="F39" s="142"/>
      <c r="G39" s="142"/>
      <c r="H39" s="140"/>
      <c r="I39" s="143"/>
      <c r="J39" s="143"/>
      <c r="K39" s="140"/>
      <c r="L39" s="143"/>
      <c r="M39" s="143"/>
      <c r="N39" s="144"/>
    </row>
  </sheetData>
  <dataConsolidate/>
  <mergeCells count="4">
    <mergeCell ref="B3:B4"/>
    <mergeCell ref="C3:C4"/>
    <mergeCell ref="B8:C8"/>
    <mergeCell ref="D8:E8"/>
  </mergeCells>
  <conditionalFormatting sqref="C5">
    <cfRule type="dataBar" priority="1">
      <dataBar showValue="0">
        <cfvo type="min"/>
        <cfvo type="max"/>
        <color rgb="FF638EC6"/>
      </dataBar>
      <extLst>
        <ext xmlns:x14="http://schemas.microsoft.com/office/spreadsheetml/2009/9/main" uri="{B025F937-C7B1-47D3-B67F-A62EFF666E3E}">
          <x14:id>{412ED884-BB92-4C52-B200-70E2129CDF22}</x14:id>
        </ext>
      </extLst>
    </cfRule>
  </conditionalFormatting>
  <dataValidations count="1">
    <dataValidation type="list" allowBlank="1" showErrorMessage="1" sqref="H40:H146 H14">
      <formula1>#REF!</formula1>
      <formula2>0</formula2>
    </dataValidation>
  </dataValidations>
  <printOptions gridLines="1"/>
  <pageMargins left="0.34" right="0.41" top="0.52" bottom="0.49" header="0.5" footer="0.5"/>
  <pageSetup paperSize="9" scale="80" orientation="landscape" horizontalDpi="300" verticalDpi="300" r:id="rId1"/>
  <headerFooter alignWithMargins="0"/>
  <colBreaks count="1" manualBreakCount="1">
    <brk id="13" max="1048575" man="1"/>
  </colBreak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12ED884-BB92-4C52-B200-70E2129CDF22}">
            <x14:dataBar minLength="0" maxLength="100" gradient="0" direction="leftToRight">
              <x14:cfvo type="autoMin"/>
              <x14:cfvo type="autoMax"/>
              <x14:negativeFillColor rgb="FFFF0000"/>
              <x14:axisColor rgb="FF000000"/>
            </x14:dataBar>
          </x14:cfRule>
          <xm:sqref>C5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Info!$D$3:$D$7</xm:f>
          </x14:formula1>
          <xm:sqref>B20:B39</xm:sqref>
        </x14:dataValidation>
        <x14:dataValidation type="list" showInputMessage="1" showErrorMessage="1">
          <x14:formula1>
            <xm:f>Info!$F$3:$F$6</xm:f>
          </x14:formula1>
          <xm:sqref>K16:K39 H20:H39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topLeftCell="F10" zoomScale="115" zoomScaleNormal="115" zoomScaleSheetLayoutView="80" workbookViewId="0">
      <selection activeCell="E5" sqref="E5"/>
    </sheetView>
  </sheetViews>
  <sheetFormatPr defaultRowHeight="12.75"/>
  <cols>
    <col min="1" max="1" width="5.375" style="7" customWidth="1"/>
    <col min="2" max="7" width="32.5" style="7" customWidth="1"/>
    <col min="8" max="8" width="18.75" style="7" customWidth="1"/>
    <col min="9" max="11" width="18.75" style="18" customWidth="1"/>
    <col min="12" max="12" width="18.75" style="7" customWidth="1"/>
    <col min="13" max="13" width="18.75" style="23" customWidth="1"/>
    <col min="14" max="14" width="35.625" style="7" customWidth="1"/>
    <col min="15" max="15" width="9" style="7"/>
    <col min="16" max="16" width="9" style="7" customWidth="1"/>
    <col min="17" max="16384" width="9" style="7"/>
  </cols>
  <sheetData>
    <row r="1" spans="1:14" ht="19.5" customHeight="1">
      <c r="B1" s="62" t="s">
        <v>62</v>
      </c>
      <c r="C1" s="62"/>
      <c r="D1" s="62"/>
      <c r="E1" s="62"/>
      <c r="F1" s="18"/>
      <c r="G1" s="18"/>
    </row>
    <row r="2" spans="1:14">
      <c r="A2" s="61"/>
      <c r="B2" s="57" t="s">
        <v>66</v>
      </c>
      <c r="C2" s="74" t="str">
        <f>TEXT('Test case List'!C10,"")</f>
        <v>Chức năng 2</v>
      </c>
      <c r="D2" s="57" t="s">
        <v>69</v>
      </c>
      <c r="E2" s="175" t="s">
        <v>105</v>
      </c>
      <c r="F2" s="18"/>
      <c r="G2" s="18"/>
      <c r="H2" s="18"/>
    </row>
    <row r="3" spans="1:14">
      <c r="A3" s="61"/>
      <c r="B3" s="261" t="s">
        <v>19</v>
      </c>
      <c r="C3" s="263" t="str">
        <f>TEXT('Test case List'!E10,"")</f>
        <v>Trang chủ cho quyền quản trị admin và member</v>
      </c>
      <c r="D3" s="57" t="s">
        <v>68</v>
      </c>
      <c r="E3" s="176">
        <v>42898</v>
      </c>
      <c r="F3" s="18"/>
      <c r="G3" s="18"/>
      <c r="H3" s="18"/>
    </row>
    <row r="4" spans="1:14">
      <c r="A4" s="61"/>
      <c r="B4" s="262"/>
      <c r="C4" s="264"/>
      <c r="D4" s="57" t="s">
        <v>70</v>
      </c>
      <c r="E4" s="175" t="s">
        <v>242</v>
      </c>
      <c r="F4" s="18"/>
      <c r="G4" s="18"/>
      <c r="H4" s="18"/>
    </row>
    <row r="5" spans="1:14">
      <c r="A5" s="61"/>
      <c r="B5" s="58" t="s">
        <v>67</v>
      </c>
      <c r="C5" s="56" t="str">
        <f>IF(C11+C12+C13=0,"READY TO START",IF(OR(C9=C11+C12+C13,AND(E9&gt;0,E9=E11+E12+E13)),"DONE",IF(C9&lt;&gt;C11+C12+C13,"IN PROGRESS",)))</f>
        <v>DONE</v>
      </c>
      <c r="D5" s="57" t="s">
        <v>71</v>
      </c>
      <c r="E5" s="176">
        <v>42990</v>
      </c>
      <c r="F5" s="18"/>
      <c r="G5" s="18"/>
      <c r="H5" s="18"/>
    </row>
    <row r="6" spans="1:14">
      <c r="A6" s="24"/>
      <c r="B6" s="35"/>
      <c r="C6" s="35"/>
      <c r="D6" s="35"/>
      <c r="E6" s="35"/>
      <c r="F6" s="18"/>
      <c r="G6" s="18"/>
    </row>
    <row r="7" spans="1:14">
      <c r="A7" s="24"/>
      <c r="B7" s="62" t="s">
        <v>63</v>
      </c>
      <c r="C7" s="62"/>
      <c r="D7" s="62"/>
      <c r="E7" s="62"/>
      <c r="F7" s="18"/>
      <c r="G7" s="18"/>
    </row>
    <row r="8" spans="1:14">
      <c r="A8" s="24"/>
      <c r="B8" s="265" t="s">
        <v>64</v>
      </c>
      <c r="C8" s="265"/>
      <c r="D8" s="266" t="s">
        <v>65</v>
      </c>
      <c r="E8" s="267"/>
      <c r="F8" s="18"/>
      <c r="G8" s="18"/>
    </row>
    <row r="9" spans="1:14" ht="12.75" customHeight="1">
      <c r="A9" s="61"/>
      <c r="B9" s="60" t="s">
        <v>72</v>
      </c>
      <c r="C9" s="55">
        <f>COUNTA(Function2['#])</f>
        <v>3</v>
      </c>
      <c r="D9" s="60" t="s">
        <v>72</v>
      </c>
      <c r="E9" s="55">
        <f>COUNTA(Function2['#])</f>
        <v>3</v>
      </c>
      <c r="F9" s="18"/>
      <c r="G9" s="18"/>
    </row>
    <row r="10" spans="1:14">
      <c r="A10" s="61"/>
      <c r="B10" s="60" t="s">
        <v>73</v>
      </c>
      <c r="C10" s="59">
        <f>COUNTIF(Function2[1st Test Result],Info!$F$4)</f>
        <v>0</v>
      </c>
      <c r="D10" s="60" t="s">
        <v>73</v>
      </c>
      <c r="E10" s="59">
        <f>COUNTIF(Function2[2nd Test Result],OR(Info!$F$4,""))</f>
        <v>0</v>
      </c>
      <c r="F10" s="18"/>
      <c r="G10" s="18"/>
    </row>
    <row r="11" spans="1:14">
      <c r="A11" s="61"/>
      <c r="B11" s="60" t="s">
        <v>74</v>
      </c>
      <c r="C11" s="59">
        <f>COUNTIF(Function2[1st Test Result],Info!$F$3)</f>
        <v>3</v>
      </c>
      <c r="D11" s="60" t="s">
        <v>74</v>
      </c>
      <c r="E11" s="59">
        <f>COUNTIF(Function2[2nd Test Result],Info!$F$3)</f>
        <v>0</v>
      </c>
      <c r="F11" s="18"/>
      <c r="G11" s="18"/>
    </row>
    <row r="12" spans="1:14">
      <c r="A12" s="61"/>
      <c r="B12" s="60" t="s">
        <v>75</v>
      </c>
      <c r="C12" s="59">
        <f>COUNTIF(Function2[1st Test Result],Info!$F$5)</f>
        <v>0</v>
      </c>
      <c r="D12" s="60" t="s">
        <v>75</v>
      </c>
      <c r="E12" s="59">
        <f>COUNTIF(Function2[2nd Test Result],Info!$F$5)</f>
        <v>0</v>
      </c>
      <c r="F12" s="18"/>
      <c r="G12" s="18"/>
    </row>
    <row r="13" spans="1:14">
      <c r="A13" s="61"/>
      <c r="B13" s="60" t="s">
        <v>76</v>
      </c>
      <c r="C13" s="59">
        <f>COUNTIF(Function2[1st Test Result],Info!$F$6)</f>
        <v>0</v>
      </c>
      <c r="D13" s="60" t="s">
        <v>76</v>
      </c>
      <c r="E13" s="59">
        <f>COUNTIF(Function2[2nd Test Result],Info!$F$6)</f>
        <v>0</v>
      </c>
      <c r="F13" s="18"/>
      <c r="G13" s="18"/>
    </row>
    <row r="14" spans="1:14" s="19" customFormat="1" ht="15" customHeight="1">
      <c r="D14" s="21"/>
      <c r="E14" s="21"/>
      <c r="F14" s="21"/>
      <c r="G14" s="21"/>
      <c r="H14" s="20"/>
      <c r="I14" s="20"/>
      <c r="J14" s="20"/>
      <c r="K14" s="20"/>
      <c r="L14" s="20"/>
      <c r="M14" s="20"/>
    </row>
    <row r="15" spans="1:14" s="19" customFormat="1" ht="15.75" thickBot="1">
      <c r="A15" s="69" t="s">
        <v>60</v>
      </c>
      <c r="B15" s="70" t="s">
        <v>2</v>
      </c>
      <c r="C15" s="70" t="s">
        <v>80</v>
      </c>
      <c r="D15" s="70" t="s">
        <v>25</v>
      </c>
      <c r="E15" s="70" t="s">
        <v>20</v>
      </c>
      <c r="F15" s="70" t="s">
        <v>81</v>
      </c>
      <c r="G15" s="70" t="s">
        <v>0</v>
      </c>
      <c r="H15" s="71" t="s">
        <v>83</v>
      </c>
      <c r="I15" s="71" t="s">
        <v>85</v>
      </c>
      <c r="J15" s="71" t="s">
        <v>84</v>
      </c>
      <c r="K15" s="71" t="s">
        <v>86</v>
      </c>
      <c r="L15" s="71" t="s">
        <v>87</v>
      </c>
      <c r="M15" s="71" t="s">
        <v>88</v>
      </c>
      <c r="N15" s="72" t="s">
        <v>1</v>
      </c>
    </row>
    <row r="16" spans="1:14" s="37" customFormat="1" ht="29.25" customHeight="1" thickBot="1">
      <c r="A16" s="167">
        <v>1</v>
      </c>
      <c r="B16" s="160" t="s">
        <v>3</v>
      </c>
      <c r="C16" s="160" t="s">
        <v>328</v>
      </c>
      <c r="D16" s="160" t="s">
        <v>329</v>
      </c>
      <c r="E16" s="160"/>
      <c r="F16" s="160" t="s">
        <v>330</v>
      </c>
      <c r="G16" s="160" t="s">
        <v>331</v>
      </c>
      <c r="H16" s="178" t="s">
        <v>21</v>
      </c>
      <c r="I16" s="178" t="s">
        <v>332</v>
      </c>
      <c r="J16" s="178" t="s">
        <v>128</v>
      </c>
      <c r="K16" s="43"/>
      <c r="L16" s="64"/>
      <c r="M16" s="64"/>
      <c r="N16" s="65"/>
    </row>
    <row r="17" spans="1:14" s="22" customFormat="1" ht="28.5" customHeight="1" thickBot="1">
      <c r="A17" s="179">
        <v>2</v>
      </c>
      <c r="B17" s="161" t="s">
        <v>3</v>
      </c>
      <c r="C17" s="161" t="s">
        <v>328</v>
      </c>
      <c r="D17" s="161" t="s">
        <v>333</v>
      </c>
      <c r="E17" s="161"/>
      <c r="F17" s="161" t="s">
        <v>334</v>
      </c>
      <c r="G17" s="161" t="s">
        <v>335</v>
      </c>
      <c r="H17" s="180" t="s">
        <v>21</v>
      </c>
      <c r="I17" s="181" t="s">
        <v>332</v>
      </c>
      <c r="J17" s="178" t="s">
        <v>128</v>
      </c>
      <c r="K17" s="43"/>
      <c r="L17" s="64"/>
      <c r="M17" s="64"/>
      <c r="N17" s="66"/>
    </row>
    <row r="18" spans="1:14" s="22" customFormat="1" ht="29.25" customHeight="1" thickBot="1">
      <c r="A18" s="179">
        <v>3</v>
      </c>
      <c r="B18" s="161" t="s">
        <v>3</v>
      </c>
      <c r="C18" s="161" t="s">
        <v>336</v>
      </c>
      <c r="D18" s="161" t="s">
        <v>329</v>
      </c>
      <c r="E18" s="161"/>
      <c r="F18" s="161" t="s">
        <v>330</v>
      </c>
      <c r="G18" s="161" t="s">
        <v>331</v>
      </c>
      <c r="H18" s="180" t="s">
        <v>21</v>
      </c>
      <c r="I18" s="182" t="s">
        <v>332</v>
      </c>
      <c r="J18" s="178" t="s">
        <v>128</v>
      </c>
      <c r="K18" s="43"/>
      <c r="L18" s="64"/>
      <c r="M18" s="64"/>
      <c r="N18" s="66"/>
    </row>
    <row r="19" spans="1:14" s="22" customFormat="1" ht="15">
      <c r="A19" s="68"/>
      <c r="B19" s="38"/>
      <c r="C19" s="38"/>
      <c r="D19" s="41"/>
      <c r="E19" s="41"/>
      <c r="F19" s="42"/>
      <c r="G19" s="42"/>
      <c r="H19" s="43"/>
      <c r="I19" s="64"/>
      <c r="J19" s="64"/>
      <c r="K19" s="43"/>
      <c r="L19" s="64"/>
      <c r="M19" s="64"/>
      <c r="N19" s="66"/>
    </row>
    <row r="20" spans="1:14" ht="15">
      <c r="A20" s="68"/>
      <c r="B20" s="38"/>
      <c r="C20" s="38"/>
      <c r="D20" s="41"/>
      <c r="E20" s="41"/>
      <c r="F20" s="42"/>
      <c r="G20" s="42"/>
      <c r="H20" s="43"/>
      <c r="I20" s="64"/>
      <c r="J20" s="64"/>
      <c r="K20" s="43"/>
      <c r="L20" s="64"/>
      <c r="M20" s="64"/>
      <c r="N20" s="66"/>
    </row>
    <row r="21" spans="1:14" ht="15">
      <c r="A21" s="68"/>
      <c r="B21" s="38"/>
      <c r="C21" s="38"/>
      <c r="D21" s="41"/>
      <c r="E21" s="41"/>
      <c r="F21" s="42"/>
      <c r="G21" s="42"/>
      <c r="H21" s="43"/>
      <c r="I21" s="64"/>
      <c r="J21" s="64"/>
      <c r="K21" s="43"/>
      <c r="L21" s="64"/>
      <c r="M21" s="64"/>
      <c r="N21" s="66"/>
    </row>
    <row r="22" spans="1:14" ht="15">
      <c r="A22" s="68"/>
      <c r="B22" s="38"/>
      <c r="C22" s="38"/>
      <c r="D22" s="41"/>
      <c r="E22" s="41"/>
      <c r="F22" s="42"/>
      <c r="G22" s="42"/>
      <c r="H22" s="43"/>
      <c r="I22" s="64"/>
      <c r="J22" s="64"/>
      <c r="K22" s="43"/>
      <c r="L22" s="64"/>
      <c r="M22" s="64"/>
      <c r="N22" s="66"/>
    </row>
    <row r="23" spans="1:14" ht="15">
      <c r="A23" s="68"/>
      <c r="B23" s="38"/>
      <c r="C23" s="38"/>
      <c r="D23" s="41"/>
      <c r="E23" s="41"/>
      <c r="F23" s="42"/>
      <c r="G23" s="42"/>
      <c r="H23" s="43"/>
      <c r="I23" s="64"/>
      <c r="J23" s="64"/>
      <c r="K23" s="43"/>
      <c r="L23" s="64"/>
      <c r="M23" s="64"/>
      <c r="N23" s="66"/>
    </row>
    <row r="24" spans="1:14" ht="15">
      <c r="A24" s="68"/>
      <c r="B24" s="38"/>
      <c r="C24" s="38"/>
      <c r="D24" s="41"/>
      <c r="E24" s="41"/>
      <c r="F24" s="42"/>
      <c r="G24" s="42"/>
      <c r="H24" s="43"/>
      <c r="I24" s="64"/>
      <c r="J24" s="64"/>
      <c r="K24" s="43"/>
      <c r="L24" s="64"/>
      <c r="M24" s="64"/>
      <c r="N24" s="66"/>
    </row>
    <row r="25" spans="1:14" ht="15">
      <c r="A25" s="68"/>
      <c r="B25" s="38"/>
      <c r="C25" s="38"/>
      <c r="D25" s="41"/>
      <c r="E25" s="41"/>
      <c r="F25" s="42"/>
      <c r="G25" s="42"/>
      <c r="H25" s="43"/>
      <c r="I25" s="64"/>
      <c r="J25" s="64"/>
      <c r="K25" s="43"/>
      <c r="L25" s="64"/>
      <c r="M25" s="64"/>
      <c r="N25" s="66"/>
    </row>
    <row r="26" spans="1:14" ht="15">
      <c r="A26" s="68"/>
      <c r="B26" s="38"/>
      <c r="C26" s="38"/>
      <c r="D26" s="41"/>
      <c r="E26" s="41"/>
      <c r="F26" s="42"/>
      <c r="G26" s="42"/>
      <c r="H26" s="43"/>
      <c r="I26" s="64"/>
      <c r="J26" s="64"/>
      <c r="K26" s="43"/>
      <c r="L26" s="64"/>
      <c r="M26" s="64"/>
      <c r="N26" s="66"/>
    </row>
    <row r="27" spans="1:14" ht="15">
      <c r="A27" s="68"/>
      <c r="B27" s="38"/>
      <c r="C27" s="38"/>
      <c r="D27" s="41"/>
      <c r="E27" s="41"/>
      <c r="F27" s="42"/>
      <c r="G27" s="42"/>
      <c r="H27" s="43"/>
      <c r="I27" s="64"/>
      <c r="J27" s="64"/>
      <c r="K27" s="43"/>
      <c r="L27" s="64"/>
      <c r="M27" s="64"/>
      <c r="N27" s="66"/>
    </row>
    <row r="28" spans="1:14" ht="15">
      <c r="A28" s="68"/>
      <c r="B28" s="38"/>
      <c r="C28" s="38"/>
      <c r="D28" s="41"/>
      <c r="E28" s="41"/>
      <c r="F28" s="42"/>
      <c r="G28" s="42"/>
      <c r="H28" s="43"/>
      <c r="I28" s="64"/>
      <c r="J28" s="64"/>
      <c r="K28" s="43"/>
      <c r="L28" s="64"/>
      <c r="M28" s="64"/>
      <c r="N28" s="66"/>
    </row>
    <row r="29" spans="1:14" ht="15">
      <c r="A29" s="68"/>
      <c r="B29" s="38"/>
      <c r="C29" s="38"/>
      <c r="D29" s="41"/>
      <c r="E29" s="41"/>
      <c r="F29" s="42"/>
      <c r="G29" s="42"/>
      <c r="H29" s="43"/>
      <c r="I29" s="64"/>
      <c r="J29" s="64"/>
      <c r="K29" s="43"/>
      <c r="L29" s="64"/>
      <c r="M29" s="64"/>
      <c r="N29" s="66"/>
    </row>
    <row r="30" spans="1:14" ht="15">
      <c r="A30" s="68"/>
      <c r="B30" s="38"/>
      <c r="C30" s="38"/>
      <c r="D30" s="41"/>
      <c r="E30" s="41"/>
      <c r="F30" s="42"/>
      <c r="G30" s="42"/>
      <c r="H30" s="43"/>
      <c r="I30" s="64"/>
      <c r="J30" s="64"/>
      <c r="K30" s="43"/>
      <c r="L30" s="64"/>
      <c r="M30" s="64"/>
      <c r="N30" s="66"/>
    </row>
    <row r="31" spans="1:14" ht="15">
      <c r="A31" s="68"/>
      <c r="B31" s="38"/>
      <c r="C31" s="38"/>
      <c r="D31" s="41"/>
      <c r="E31" s="41"/>
      <c r="F31" s="42"/>
      <c r="G31" s="42"/>
      <c r="H31" s="43"/>
      <c r="I31" s="64"/>
      <c r="J31" s="64"/>
      <c r="K31" s="43"/>
      <c r="L31" s="64"/>
      <c r="M31" s="64"/>
      <c r="N31" s="66"/>
    </row>
    <row r="32" spans="1:14" ht="15">
      <c r="A32" s="68"/>
      <c r="B32" s="38"/>
      <c r="C32" s="38"/>
      <c r="D32" s="41"/>
      <c r="E32" s="41"/>
      <c r="F32" s="42"/>
      <c r="G32" s="42"/>
      <c r="H32" s="43"/>
      <c r="I32" s="64"/>
      <c r="J32" s="64"/>
      <c r="K32" s="43"/>
      <c r="L32" s="64"/>
      <c r="M32" s="64"/>
      <c r="N32" s="66"/>
    </row>
    <row r="33" spans="1:14" ht="15">
      <c r="A33" s="68"/>
      <c r="B33" s="38"/>
      <c r="C33" s="38"/>
      <c r="D33" s="41"/>
      <c r="E33" s="41"/>
      <c r="F33" s="42"/>
      <c r="G33" s="42"/>
      <c r="H33" s="43"/>
      <c r="I33" s="64"/>
      <c r="J33" s="64"/>
      <c r="K33" s="43"/>
      <c r="L33" s="64"/>
      <c r="M33" s="64"/>
      <c r="N33" s="66"/>
    </row>
    <row r="34" spans="1:14" ht="15">
      <c r="A34" s="68"/>
      <c r="B34" s="38"/>
      <c r="C34" s="38"/>
      <c r="D34" s="41"/>
      <c r="E34" s="41"/>
      <c r="F34" s="42"/>
      <c r="G34" s="42"/>
      <c r="H34" s="43"/>
      <c r="I34" s="64"/>
      <c r="J34" s="64"/>
      <c r="K34" s="43"/>
      <c r="L34" s="64"/>
      <c r="M34" s="64"/>
      <c r="N34" s="66"/>
    </row>
    <row r="35" spans="1:14" ht="15">
      <c r="A35" s="68"/>
      <c r="B35" s="38"/>
      <c r="C35" s="38"/>
      <c r="D35" s="41"/>
      <c r="E35" s="41"/>
      <c r="F35" s="42"/>
      <c r="G35" s="42"/>
      <c r="H35" s="43"/>
      <c r="I35" s="64"/>
      <c r="J35" s="64"/>
      <c r="K35" s="43"/>
      <c r="L35" s="64"/>
      <c r="M35" s="64"/>
      <c r="N35" s="66"/>
    </row>
    <row r="36" spans="1:14" ht="15">
      <c r="A36" s="68"/>
      <c r="B36" s="38"/>
      <c r="C36" s="38"/>
      <c r="D36" s="41"/>
      <c r="E36" s="41"/>
      <c r="F36" s="42"/>
      <c r="G36" s="42"/>
      <c r="H36" s="43"/>
      <c r="I36" s="64"/>
      <c r="J36" s="64"/>
      <c r="K36" s="43"/>
      <c r="L36" s="64"/>
      <c r="M36" s="64"/>
      <c r="N36" s="66"/>
    </row>
    <row r="37" spans="1:14" ht="15">
      <c r="A37" s="68"/>
      <c r="B37" s="38"/>
      <c r="C37" s="38"/>
      <c r="D37" s="41"/>
      <c r="E37" s="41"/>
      <c r="F37" s="42"/>
      <c r="G37" s="42"/>
      <c r="H37" s="43"/>
      <c r="I37" s="64"/>
      <c r="J37" s="64"/>
      <c r="K37" s="43"/>
      <c r="L37" s="64"/>
      <c r="M37" s="64"/>
      <c r="N37" s="66"/>
    </row>
    <row r="38" spans="1:14" ht="15">
      <c r="A38" s="68"/>
      <c r="B38" s="38"/>
      <c r="C38" s="38"/>
      <c r="D38" s="41"/>
      <c r="E38" s="41"/>
      <c r="F38" s="42"/>
      <c r="G38" s="42"/>
      <c r="H38" s="43"/>
      <c r="I38" s="64"/>
      <c r="J38" s="64"/>
      <c r="K38" s="43"/>
      <c r="L38" s="64"/>
      <c r="M38" s="64"/>
      <c r="N38" s="66"/>
    </row>
    <row r="39" spans="1:14" ht="15">
      <c r="A39" s="68"/>
      <c r="B39" s="38"/>
      <c r="C39" s="38"/>
      <c r="D39" s="41"/>
      <c r="E39" s="41"/>
      <c r="F39" s="42"/>
      <c r="G39" s="42"/>
      <c r="H39" s="43"/>
      <c r="I39" s="64"/>
      <c r="J39" s="64"/>
      <c r="K39" s="43"/>
      <c r="L39" s="64"/>
      <c r="M39" s="64"/>
      <c r="N39" s="66"/>
    </row>
  </sheetData>
  <dataConsolidate/>
  <mergeCells count="4">
    <mergeCell ref="B3:B4"/>
    <mergeCell ref="C3:C4"/>
    <mergeCell ref="B8:C8"/>
    <mergeCell ref="D8:E8"/>
  </mergeCells>
  <conditionalFormatting sqref="C5">
    <cfRule type="dataBar" priority="1">
      <dataBar showValue="0">
        <cfvo type="min"/>
        <cfvo type="max"/>
        <color rgb="FF638EC6"/>
      </dataBar>
      <extLst>
        <ext xmlns:x14="http://schemas.microsoft.com/office/spreadsheetml/2009/9/main" uri="{B025F937-C7B1-47D3-B67F-A62EFF666E3E}">
          <x14:id>{8E387B2E-C557-483E-A0E8-DD764F63CBBB}</x14:id>
        </ext>
      </extLst>
    </cfRule>
  </conditionalFormatting>
  <dataValidations count="1">
    <dataValidation type="list" allowBlank="1" showErrorMessage="1" sqref="H40:H146 H14">
      <formula1>#REF!</formula1>
      <formula2>0</formula2>
    </dataValidation>
  </dataValidations>
  <printOptions gridLines="1"/>
  <pageMargins left="0.34" right="0.41" top="0.52" bottom="0.49" header="0.5" footer="0.5"/>
  <pageSetup paperSize="9" scale="80" orientation="landscape" horizontalDpi="300" verticalDpi="300" r:id="rId1"/>
  <headerFooter alignWithMargins="0"/>
  <colBreaks count="1" manualBreakCount="1">
    <brk id="13" max="1048575" man="1"/>
  </colBreak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E387B2E-C557-483E-A0E8-DD764F63CBBB}">
            <x14:dataBar minLength="0" maxLength="100" gradient="0" direction="leftToRight">
              <x14:cfvo type="autoMin"/>
              <x14:cfvo type="autoMax"/>
              <x14:negativeFillColor rgb="FFFF0000"/>
              <x14:axisColor rgb="FF000000"/>
            </x14:dataBar>
          </x14:cfRule>
          <xm:sqref>C5</xm:sqref>
        </x14:conditionalFormatting>
      </x14:conditionalFormattings>
    </ext>
    <ext xmlns:x14="http://schemas.microsoft.com/office/spreadsheetml/2009/9/main" uri="{CCE6A557-97BC-4b89-ADB6-D9C93CAAB3DF}">
      <x14:dataValidations xmlns:xm="http://schemas.microsoft.com/office/excel/2006/main" count="2">
        <x14:dataValidation type="list" showInputMessage="1" showErrorMessage="1">
          <x14:formula1>
            <xm:f>Info!$F$3:$F$6</xm:f>
          </x14:formula1>
          <xm:sqref>K16:K39 H19:H39</xm:sqref>
        </x14:dataValidation>
        <x14:dataValidation type="list" allowBlank="1" showInputMessage="1" showErrorMessage="1">
          <x14:formula1>
            <xm:f>Info!$D$3:$D$7</xm:f>
          </x14:formula1>
          <xm:sqref>B19:B39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topLeftCell="D1" zoomScaleNormal="100" zoomScaleSheetLayoutView="80" workbookViewId="0">
      <selection activeCell="E5" sqref="E5"/>
    </sheetView>
  </sheetViews>
  <sheetFormatPr defaultRowHeight="12.75"/>
  <cols>
    <col min="1" max="1" width="5.375" style="7" customWidth="1"/>
    <col min="2" max="7" width="32.5" style="7" customWidth="1"/>
    <col min="8" max="8" width="18.75" style="7" customWidth="1"/>
    <col min="9" max="11" width="18.75" style="18" customWidth="1"/>
    <col min="12" max="12" width="18.75" style="7" customWidth="1"/>
    <col min="13" max="13" width="18.75" style="23" customWidth="1"/>
    <col min="14" max="14" width="35.625" style="7" customWidth="1"/>
    <col min="15" max="15" width="9" style="7"/>
    <col min="16" max="16" width="9" style="7" customWidth="1"/>
    <col min="17" max="16384" width="9" style="7"/>
  </cols>
  <sheetData>
    <row r="1" spans="1:14" ht="19.5" customHeight="1">
      <c r="B1" s="62" t="s">
        <v>62</v>
      </c>
      <c r="C1" s="62"/>
      <c r="D1" s="62"/>
      <c r="E1" s="62"/>
      <c r="F1" s="18"/>
      <c r="G1" s="18"/>
    </row>
    <row r="2" spans="1:14" ht="14.25">
      <c r="A2" s="61"/>
      <c r="B2" s="190" t="s">
        <v>356</v>
      </c>
      <c r="C2" s="194" t="str">
        <f>TEXT('Test case List'!C11,"")</f>
        <v>Chức năng 3</v>
      </c>
      <c r="D2" s="225" t="s">
        <v>69</v>
      </c>
      <c r="E2" s="195" t="s">
        <v>105</v>
      </c>
      <c r="F2" s="18"/>
      <c r="G2" s="18"/>
      <c r="H2" s="18"/>
    </row>
    <row r="3" spans="1:14" ht="12.75" customHeight="1">
      <c r="A3" s="61"/>
      <c r="B3" s="268" t="s">
        <v>19</v>
      </c>
      <c r="C3" s="270" t="str">
        <f>TEXT('Test case List'!E11,"")</f>
        <v>Xây dựng trang thêm người sử dụng cho quyền quản trị admin</v>
      </c>
      <c r="D3" s="225" t="s">
        <v>68</v>
      </c>
      <c r="E3" s="196">
        <v>43051</v>
      </c>
      <c r="F3" s="18"/>
      <c r="G3" s="18"/>
      <c r="H3" s="18"/>
    </row>
    <row r="4" spans="1:14" ht="14.25">
      <c r="A4" s="61"/>
      <c r="B4" s="269"/>
      <c r="C4" s="271"/>
      <c r="D4" s="225" t="s">
        <v>70</v>
      </c>
      <c r="E4" s="195" t="s">
        <v>242</v>
      </c>
      <c r="F4" s="18"/>
      <c r="G4" s="18"/>
      <c r="H4" s="18"/>
    </row>
    <row r="5" spans="1:14" ht="14.25">
      <c r="A5" s="61"/>
      <c r="B5" s="191" t="s">
        <v>67</v>
      </c>
      <c r="C5" s="193" t="str">
        <f>IF(C11+C12+C13=0,"READY TO START",IF(OR(C9=C11+C12+C13,AND(E9&gt;0,E9=E11+E12+E13)),"DONE",IF(C9&lt;&gt;C11+C12+C13,"IN PROGRESS",)))</f>
        <v>DONE</v>
      </c>
      <c r="D5" s="225" t="s">
        <v>71</v>
      </c>
      <c r="E5" s="196">
        <v>42959</v>
      </c>
      <c r="F5" s="18"/>
      <c r="G5" s="18"/>
      <c r="H5" s="18"/>
    </row>
    <row r="6" spans="1:14">
      <c r="A6" s="24"/>
      <c r="B6" s="35"/>
      <c r="C6" s="35"/>
      <c r="D6" s="35"/>
      <c r="E6" s="35"/>
      <c r="F6" s="18"/>
      <c r="G6" s="18"/>
    </row>
    <row r="7" spans="1:14">
      <c r="A7" s="24"/>
      <c r="B7" s="62" t="s">
        <v>63</v>
      </c>
      <c r="C7" s="62"/>
      <c r="D7" s="62"/>
      <c r="E7" s="62"/>
      <c r="F7" s="18"/>
      <c r="G7" s="18"/>
    </row>
    <row r="8" spans="1:14" ht="15">
      <c r="A8" s="24"/>
      <c r="B8" s="272" t="s">
        <v>64</v>
      </c>
      <c r="C8" s="272"/>
      <c r="D8" s="273" t="s">
        <v>65</v>
      </c>
      <c r="E8" s="274"/>
      <c r="F8" s="18"/>
      <c r="G8" s="18"/>
    </row>
    <row r="9" spans="1:14" ht="12.75" customHeight="1">
      <c r="A9" s="61"/>
      <c r="B9" s="192" t="s">
        <v>72</v>
      </c>
      <c r="C9" s="188">
        <f>COUNTA(Function3['#])</f>
        <v>7</v>
      </c>
      <c r="D9" s="226" t="s">
        <v>72</v>
      </c>
      <c r="E9" s="188">
        <f>COUNTA(Function3['#])</f>
        <v>7</v>
      </c>
      <c r="F9" s="18"/>
      <c r="G9" s="18"/>
    </row>
    <row r="10" spans="1:14" ht="14.25">
      <c r="A10" s="61"/>
      <c r="B10" s="192" t="s">
        <v>73</v>
      </c>
      <c r="C10" s="189">
        <f>COUNTIF(Function3[1st Test Result],Info!$F$4)</f>
        <v>0</v>
      </c>
      <c r="D10" s="226" t="s">
        <v>73</v>
      </c>
      <c r="E10" s="189">
        <f>COUNTIF(Function3[2nd Test Result],OR(Info!$F$4,""))</f>
        <v>0</v>
      </c>
      <c r="F10" s="18"/>
      <c r="G10" s="18"/>
    </row>
    <row r="11" spans="1:14" ht="14.25">
      <c r="A11" s="61"/>
      <c r="B11" s="192" t="s">
        <v>74</v>
      </c>
      <c r="C11" s="189">
        <f>COUNTIF(Function3[1st Test Result],Info!$F$3)</f>
        <v>7</v>
      </c>
      <c r="D11" s="226" t="s">
        <v>74</v>
      </c>
      <c r="E11" s="189">
        <f>COUNTIF(Function3[2nd Test Result],Info!$F$3)</f>
        <v>7</v>
      </c>
      <c r="F11" s="18"/>
      <c r="G11" s="18"/>
    </row>
    <row r="12" spans="1:14" ht="14.25">
      <c r="A12" s="61"/>
      <c r="B12" s="192" t="s">
        <v>75</v>
      </c>
      <c r="C12" s="189">
        <f>COUNTIF(Function3[1st Test Result],Info!$F$5)</f>
        <v>0</v>
      </c>
      <c r="D12" s="226" t="s">
        <v>75</v>
      </c>
      <c r="E12" s="189">
        <f>COUNTIF(Function3[2nd Test Result],Info!$F$5)</f>
        <v>0</v>
      </c>
      <c r="F12" s="18"/>
      <c r="G12" s="18"/>
    </row>
    <row r="13" spans="1:14" ht="14.25">
      <c r="A13" s="61"/>
      <c r="B13" s="192" t="s">
        <v>76</v>
      </c>
      <c r="C13" s="189">
        <f>COUNTIF(Function3[1st Test Result],Info!$F$6)</f>
        <v>0</v>
      </c>
      <c r="D13" s="226" t="s">
        <v>76</v>
      </c>
      <c r="E13" s="189">
        <f>COUNTIF(Function3[2nd Test Result],Info!$F$6)</f>
        <v>0</v>
      </c>
      <c r="F13" s="18"/>
      <c r="G13" s="18"/>
    </row>
    <row r="14" spans="1:14" s="19" customFormat="1" ht="15" customHeight="1">
      <c r="D14" s="21"/>
      <c r="E14" s="21"/>
      <c r="F14" s="21"/>
      <c r="G14" s="21"/>
      <c r="H14" s="20"/>
      <c r="I14" s="20"/>
      <c r="J14" s="20"/>
      <c r="K14" s="20"/>
      <c r="L14" s="20"/>
      <c r="M14" s="20"/>
    </row>
    <row r="15" spans="1:14" s="19" customFormat="1" ht="15">
      <c r="A15" s="69" t="s">
        <v>60</v>
      </c>
      <c r="B15" s="70" t="s">
        <v>2</v>
      </c>
      <c r="C15" s="70" t="s">
        <v>80</v>
      </c>
      <c r="D15" s="70" t="s">
        <v>25</v>
      </c>
      <c r="E15" s="70" t="s">
        <v>20</v>
      </c>
      <c r="F15" s="70" t="s">
        <v>81</v>
      </c>
      <c r="G15" s="70" t="s">
        <v>0</v>
      </c>
      <c r="H15" s="71" t="s">
        <v>83</v>
      </c>
      <c r="I15" s="71" t="s">
        <v>85</v>
      </c>
      <c r="J15" s="71" t="s">
        <v>354</v>
      </c>
      <c r="K15" s="71" t="s">
        <v>86</v>
      </c>
      <c r="L15" s="71" t="s">
        <v>87</v>
      </c>
      <c r="M15" s="71" t="s">
        <v>355</v>
      </c>
      <c r="N15" s="72" t="s">
        <v>1</v>
      </c>
    </row>
    <row r="16" spans="1:14" s="214" customFormat="1" ht="40.5" customHeight="1">
      <c r="A16" s="212">
        <v>1</v>
      </c>
      <c r="B16" s="197" t="s">
        <v>3</v>
      </c>
      <c r="C16" s="197" t="s">
        <v>337</v>
      </c>
      <c r="D16" s="198" t="s">
        <v>338</v>
      </c>
      <c r="E16" s="198"/>
      <c r="F16" s="199" t="s">
        <v>339</v>
      </c>
      <c r="G16" s="200"/>
      <c r="H16" s="201" t="s">
        <v>21</v>
      </c>
      <c r="I16" s="202">
        <v>43051</v>
      </c>
      <c r="J16" s="202" t="s">
        <v>353</v>
      </c>
      <c r="K16" s="201" t="s">
        <v>21</v>
      </c>
      <c r="L16" s="202" t="s">
        <v>361</v>
      </c>
      <c r="M16" s="202" t="s">
        <v>130</v>
      </c>
      <c r="N16" s="213"/>
    </row>
    <row r="17" spans="1:14" s="216" customFormat="1" ht="55.5" customHeight="1">
      <c r="A17" s="212">
        <v>2</v>
      </c>
      <c r="B17" s="197" t="s">
        <v>3</v>
      </c>
      <c r="C17" s="197" t="s">
        <v>337</v>
      </c>
      <c r="D17" s="203" t="s">
        <v>340</v>
      </c>
      <c r="E17" s="203"/>
      <c r="F17" s="204" t="s">
        <v>341</v>
      </c>
      <c r="G17" s="204" t="s">
        <v>342</v>
      </c>
      <c r="H17" s="201" t="s">
        <v>21</v>
      </c>
      <c r="I17" s="202">
        <v>43051</v>
      </c>
      <c r="J17" s="202" t="s">
        <v>353</v>
      </c>
      <c r="K17" s="201" t="s">
        <v>21</v>
      </c>
      <c r="L17" s="202" t="s">
        <v>361</v>
      </c>
      <c r="M17" s="202" t="s">
        <v>130</v>
      </c>
      <c r="N17" s="215"/>
    </row>
    <row r="18" spans="1:14" s="216" customFormat="1" ht="45">
      <c r="A18" s="212">
        <v>3</v>
      </c>
      <c r="B18" s="197" t="s">
        <v>3</v>
      </c>
      <c r="C18" s="197" t="s">
        <v>337</v>
      </c>
      <c r="D18" s="203" t="s">
        <v>343</v>
      </c>
      <c r="E18" s="203"/>
      <c r="F18" s="204" t="s">
        <v>341</v>
      </c>
      <c r="G18" s="204" t="s">
        <v>344</v>
      </c>
      <c r="H18" s="201" t="s">
        <v>21</v>
      </c>
      <c r="I18" s="202">
        <v>43051</v>
      </c>
      <c r="J18" s="202" t="s">
        <v>353</v>
      </c>
      <c r="K18" s="201" t="s">
        <v>21</v>
      </c>
      <c r="L18" s="202" t="s">
        <v>361</v>
      </c>
      <c r="M18" s="202" t="s">
        <v>130</v>
      </c>
      <c r="N18" s="215"/>
    </row>
    <row r="19" spans="1:14" s="216" customFormat="1" ht="37.5" customHeight="1">
      <c r="A19" s="212">
        <v>4</v>
      </c>
      <c r="B19" s="197" t="s">
        <v>3</v>
      </c>
      <c r="C19" s="197" t="s">
        <v>337</v>
      </c>
      <c r="D19" s="203" t="s">
        <v>345</v>
      </c>
      <c r="E19" s="203"/>
      <c r="F19" s="204" t="s">
        <v>341</v>
      </c>
      <c r="G19" s="204" t="s">
        <v>346</v>
      </c>
      <c r="H19" s="201" t="s">
        <v>21</v>
      </c>
      <c r="I19" s="202">
        <v>43051</v>
      </c>
      <c r="J19" s="202" t="s">
        <v>353</v>
      </c>
      <c r="K19" s="201" t="s">
        <v>21</v>
      </c>
      <c r="L19" s="202" t="s">
        <v>361</v>
      </c>
      <c r="M19" s="202" t="s">
        <v>130</v>
      </c>
      <c r="N19" s="215"/>
    </row>
    <row r="20" spans="1:14" s="217" customFormat="1" ht="45" customHeight="1">
      <c r="A20" s="212">
        <v>5</v>
      </c>
      <c r="B20" s="197" t="s">
        <v>3</v>
      </c>
      <c r="C20" s="197" t="s">
        <v>337</v>
      </c>
      <c r="D20" s="203" t="s">
        <v>347</v>
      </c>
      <c r="E20" s="203"/>
      <c r="F20" s="204" t="s">
        <v>341</v>
      </c>
      <c r="G20" s="204" t="s">
        <v>348</v>
      </c>
      <c r="H20" s="201" t="s">
        <v>21</v>
      </c>
      <c r="I20" s="202">
        <v>43051</v>
      </c>
      <c r="J20" s="202" t="s">
        <v>353</v>
      </c>
      <c r="K20" s="201" t="s">
        <v>21</v>
      </c>
      <c r="L20" s="202" t="s">
        <v>361</v>
      </c>
      <c r="M20" s="202" t="s">
        <v>130</v>
      </c>
      <c r="N20" s="215"/>
    </row>
    <row r="21" spans="1:14" s="217" customFormat="1" ht="41.25" customHeight="1">
      <c r="A21" s="212">
        <v>6</v>
      </c>
      <c r="B21" s="197" t="s">
        <v>3</v>
      </c>
      <c r="C21" s="197" t="s">
        <v>337</v>
      </c>
      <c r="D21" s="203" t="s">
        <v>349</v>
      </c>
      <c r="E21" s="204"/>
      <c r="F21" s="204" t="s">
        <v>341</v>
      </c>
      <c r="G21" s="204" t="s">
        <v>350</v>
      </c>
      <c r="H21" s="201" t="s">
        <v>21</v>
      </c>
      <c r="I21" s="202">
        <v>43051</v>
      </c>
      <c r="J21" s="202" t="s">
        <v>353</v>
      </c>
      <c r="K21" s="201" t="s">
        <v>21</v>
      </c>
      <c r="L21" s="202" t="s">
        <v>361</v>
      </c>
      <c r="M21" s="202" t="s">
        <v>130</v>
      </c>
      <c r="N21" s="215"/>
    </row>
    <row r="22" spans="1:14" s="217" customFormat="1" ht="39.75" customHeight="1">
      <c r="A22" s="212">
        <v>7</v>
      </c>
      <c r="B22" s="197" t="s">
        <v>78</v>
      </c>
      <c r="C22" s="197" t="s">
        <v>351</v>
      </c>
      <c r="D22" s="203" t="s">
        <v>349</v>
      </c>
      <c r="E22" s="203"/>
      <c r="F22" s="204" t="s">
        <v>341</v>
      </c>
      <c r="G22" s="204" t="s">
        <v>352</v>
      </c>
      <c r="H22" s="201" t="s">
        <v>21</v>
      </c>
      <c r="I22" s="202">
        <v>43051</v>
      </c>
      <c r="J22" s="202" t="s">
        <v>353</v>
      </c>
      <c r="K22" s="201" t="s">
        <v>21</v>
      </c>
      <c r="L22" s="202" t="s">
        <v>361</v>
      </c>
      <c r="M22" s="202" t="s">
        <v>130</v>
      </c>
      <c r="N22" s="215"/>
    </row>
    <row r="23" spans="1:14" s="217" customFormat="1" ht="15">
      <c r="A23" s="218"/>
      <c r="B23" s="219"/>
      <c r="C23" s="219"/>
      <c r="D23" s="220"/>
      <c r="E23" s="220"/>
      <c r="F23" s="221"/>
      <c r="G23" s="221"/>
      <c r="H23" s="222"/>
      <c r="I23" s="223"/>
      <c r="J23" s="223"/>
      <c r="K23" s="222"/>
      <c r="L23" s="223"/>
      <c r="M23" s="223"/>
      <c r="N23" s="224"/>
    </row>
    <row r="24" spans="1:14" s="217" customFormat="1" ht="15">
      <c r="A24" s="218"/>
      <c r="B24" s="219"/>
      <c r="C24" s="219"/>
      <c r="D24" s="220"/>
      <c r="E24" s="220"/>
      <c r="F24" s="221"/>
      <c r="G24" s="221"/>
      <c r="H24" s="222"/>
      <c r="I24" s="223"/>
      <c r="J24" s="223"/>
      <c r="K24" s="222"/>
      <c r="L24" s="223"/>
      <c r="M24" s="223"/>
      <c r="N24" s="224"/>
    </row>
    <row r="25" spans="1:14" s="217" customFormat="1" ht="15">
      <c r="A25" s="218"/>
      <c r="B25" s="219"/>
      <c r="C25" s="219"/>
      <c r="D25" s="220"/>
      <c r="E25" s="220"/>
      <c r="F25" s="221"/>
      <c r="G25" s="221"/>
      <c r="H25" s="222"/>
      <c r="I25" s="223"/>
      <c r="J25" s="223"/>
      <c r="K25" s="222"/>
      <c r="L25" s="223"/>
      <c r="M25" s="223"/>
      <c r="N25" s="224"/>
    </row>
    <row r="26" spans="1:14" s="217" customFormat="1" ht="15">
      <c r="A26" s="218"/>
      <c r="B26" s="219"/>
      <c r="C26" s="219"/>
      <c r="D26" s="220"/>
      <c r="E26" s="220"/>
      <c r="F26" s="221"/>
      <c r="G26" s="221"/>
      <c r="H26" s="222"/>
      <c r="I26" s="223"/>
      <c r="J26" s="223"/>
      <c r="K26" s="222"/>
      <c r="L26" s="223"/>
      <c r="M26" s="223"/>
      <c r="N26" s="224"/>
    </row>
    <row r="27" spans="1:14" s="217" customFormat="1" ht="15">
      <c r="A27" s="218"/>
      <c r="B27" s="219"/>
      <c r="C27" s="219"/>
      <c r="D27" s="220"/>
      <c r="E27" s="220"/>
      <c r="F27" s="221"/>
      <c r="G27" s="221"/>
      <c r="H27" s="222"/>
      <c r="I27" s="223"/>
      <c r="J27" s="223"/>
      <c r="K27" s="222"/>
      <c r="L27" s="223"/>
      <c r="M27" s="223"/>
      <c r="N27" s="224"/>
    </row>
    <row r="28" spans="1:14" s="217" customFormat="1" ht="15">
      <c r="A28" s="218"/>
      <c r="B28" s="219"/>
      <c r="C28" s="219"/>
      <c r="D28" s="220"/>
      <c r="E28" s="220"/>
      <c r="F28" s="221"/>
      <c r="G28" s="221"/>
      <c r="H28" s="222"/>
      <c r="I28" s="223"/>
      <c r="J28" s="223"/>
      <c r="K28" s="222"/>
      <c r="L28" s="223"/>
      <c r="M28" s="223"/>
      <c r="N28" s="224"/>
    </row>
    <row r="29" spans="1:14" s="217" customFormat="1" ht="15">
      <c r="A29" s="218"/>
      <c r="B29" s="219"/>
      <c r="C29" s="219"/>
      <c r="D29" s="220"/>
      <c r="E29" s="220"/>
      <c r="F29" s="221"/>
      <c r="G29" s="221"/>
      <c r="H29" s="222"/>
      <c r="I29" s="223"/>
      <c r="J29" s="223"/>
      <c r="K29" s="222"/>
      <c r="L29" s="223"/>
      <c r="M29" s="223"/>
      <c r="N29" s="224"/>
    </row>
    <row r="30" spans="1:14" s="217" customFormat="1" ht="15">
      <c r="A30" s="218"/>
      <c r="B30" s="219"/>
      <c r="C30" s="219"/>
      <c r="D30" s="220"/>
      <c r="E30" s="220"/>
      <c r="F30" s="221"/>
      <c r="G30" s="221"/>
      <c r="H30" s="222"/>
      <c r="I30" s="223"/>
      <c r="J30" s="223"/>
      <c r="K30" s="222"/>
      <c r="L30" s="223"/>
      <c r="M30" s="223"/>
      <c r="N30" s="224"/>
    </row>
    <row r="31" spans="1:14" s="217" customFormat="1" ht="15">
      <c r="A31" s="218"/>
      <c r="B31" s="219"/>
      <c r="C31" s="219"/>
      <c r="D31" s="220"/>
      <c r="E31" s="220"/>
      <c r="F31" s="221"/>
      <c r="G31" s="221"/>
      <c r="H31" s="222"/>
      <c r="I31" s="223"/>
      <c r="J31" s="223"/>
      <c r="K31" s="222"/>
      <c r="L31" s="223"/>
      <c r="M31" s="223"/>
      <c r="N31" s="224"/>
    </row>
    <row r="32" spans="1:14" s="217" customFormat="1" ht="15">
      <c r="A32" s="218"/>
      <c r="B32" s="219"/>
      <c r="C32" s="219"/>
      <c r="D32" s="220"/>
      <c r="E32" s="220"/>
      <c r="F32" s="221"/>
      <c r="G32" s="221"/>
      <c r="H32" s="222"/>
      <c r="I32" s="223"/>
      <c r="J32" s="223"/>
      <c r="K32" s="222"/>
      <c r="L32" s="223"/>
      <c r="M32" s="223"/>
      <c r="N32" s="224"/>
    </row>
    <row r="33" spans="1:14" s="217" customFormat="1" ht="15">
      <c r="A33" s="218"/>
      <c r="B33" s="219"/>
      <c r="C33" s="219"/>
      <c r="D33" s="220"/>
      <c r="E33" s="220"/>
      <c r="F33" s="221"/>
      <c r="G33" s="221"/>
      <c r="H33" s="222"/>
      <c r="I33" s="223"/>
      <c r="J33" s="223"/>
      <c r="K33" s="222"/>
      <c r="L33" s="223"/>
      <c r="M33" s="223"/>
      <c r="N33" s="224"/>
    </row>
    <row r="34" spans="1:14" s="217" customFormat="1" ht="15">
      <c r="A34" s="218"/>
      <c r="B34" s="219"/>
      <c r="C34" s="219"/>
      <c r="D34" s="220"/>
      <c r="E34" s="220"/>
      <c r="F34" s="221"/>
      <c r="G34" s="221"/>
      <c r="H34" s="222"/>
      <c r="I34" s="223"/>
      <c r="J34" s="223"/>
      <c r="K34" s="222"/>
      <c r="L34" s="223"/>
      <c r="M34" s="223"/>
      <c r="N34" s="224"/>
    </row>
    <row r="35" spans="1:14" s="217" customFormat="1" ht="15">
      <c r="A35" s="218"/>
      <c r="B35" s="219"/>
      <c r="C35" s="219"/>
      <c r="D35" s="220"/>
      <c r="E35" s="220"/>
      <c r="F35" s="221"/>
      <c r="G35" s="221"/>
      <c r="H35" s="222"/>
      <c r="I35" s="223"/>
      <c r="J35" s="223"/>
      <c r="K35" s="222"/>
      <c r="L35" s="223"/>
      <c r="M35" s="223"/>
      <c r="N35" s="224"/>
    </row>
    <row r="36" spans="1:14" s="217" customFormat="1" ht="15">
      <c r="A36" s="218"/>
      <c r="B36" s="219"/>
      <c r="C36" s="219"/>
      <c r="D36" s="220"/>
      <c r="E36" s="220"/>
      <c r="F36" s="221"/>
      <c r="G36" s="221"/>
      <c r="H36" s="222"/>
      <c r="I36" s="223"/>
      <c r="J36" s="223"/>
      <c r="K36" s="222"/>
      <c r="L36" s="223"/>
      <c r="M36" s="223"/>
      <c r="N36" s="224"/>
    </row>
    <row r="37" spans="1:14" ht="15">
      <c r="A37" s="68"/>
      <c r="B37" s="38"/>
      <c r="C37" s="38"/>
      <c r="D37" s="41"/>
      <c r="E37" s="41"/>
      <c r="F37" s="42"/>
      <c r="G37" s="42"/>
      <c r="H37" s="43"/>
      <c r="I37" s="64"/>
      <c r="J37" s="64"/>
      <c r="K37" s="43"/>
      <c r="L37" s="64"/>
      <c r="M37" s="64"/>
      <c r="N37" s="66"/>
    </row>
    <row r="38" spans="1:14" ht="15">
      <c r="A38" s="68"/>
      <c r="B38" s="38"/>
      <c r="C38" s="38"/>
      <c r="D38" s="41"/>
      <c r="E38" s="41"/>
      <c r="F38" s="42"/>
      <c r="G38" s="42"/>
      <c r="H38" s="43"/>
      <c r="I38" s="64"/>
      <c r="J38" s="64"/>
      <c r="K38" s="43"/>
      <c r="L38" s="64"/>
      <c r="M38" s="64"/>
      <c r="N38" s="66"/>
    </row>
    <row r="39" spans="1:14" ht="15">
      <c r="A39" s="68"/>
      <c r="B39" s="38"/>
      <c r="C39" s="38"/>
      <c r="D39" s="41"/>
      <c r="E39" s="41"/>
      <c r="F39" s="42"/>
      <c r="G39" s="42"/>
      <c r="H39" s="43"/>
      <c r="I39" s="64"/>
      <c r="J39" s="64"/>
      <c r="K39" s="43"/>
      <c r="L39" s="64"/>
      <c r="M39" s="64"/>
      <c r="N39" s="66"/>
    </row>
  </sheetData>
  <dataConsolidate/>
  <mergeCells count="4">
    <mergeCell ref="B3:B4"/>
    <mergeCell ref="C3:C4"/>
    <mergeCell ref="B8:C8"/>
    <mergeCell ref="D8:E8"/>
  </mergeCells>
  <conditionalFormatting sqref="C5">
    <cfRule type="dataBar" priority="1">
      <dataBar showValue="0">
        <cfvo type="min"/>
        <cfvo type="max"/>
        <color rgb="FF638EC6"/>
      </dataBar>
      <extLst>
        <ext xmlns:x14="http://schemas.microsoft.com/office/spreadsheetml/2009/9/main" uri="{B025F937-C7B1-47D3-B67F-A62EFF666E3E}">
          <x14:id>{D0A7AF43-D756-46AF-B0C5-432FD7EA4159}</x14:id>
        </ext>
      </extLst>
    </cfRule>
  </conditionalFormatting>
  <dataValidations count="1">
    <dataValidation type="list" allowBlank="1" showErrorMessage="1" sqref="H40:H146 H14">
      <formula1>#REF!</formula1>
      <formula2>0</formula2>
    </dataValidation>
  </dataValidations>
  <printOptions gridLines="1"/>
  <pageMargins left="0.34" right="0.41" top="0.52" bottom="0.49" header="0.5" footer="0.5"/>
  <pageSetup paperSize="9" scale="80" orientation="landscape" horizontalDpi="300" verticalDpi="300" r:id="rId1"/>
  <headerFooter alignWithMargins="0"/>
  <colBreaks count="1" manualBreakCount="1">
    <brk id="13" max="1048575" man="1"/>
  </colBreak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0A7AF43-D756-46AF-B0C5-432FD7EA4159}">
            <x14:dataBar minLength="0" maxLength="100" gradient="0" direction="leftToRight">
              <x14:cfvo type="autoMin"/>
              <x14:cfvo type="autoMax"/>
              <x14:negativeFillColor rgb="FFFF0000"/>
              <x14:axisColor rgb="FF000000"/>
            </x14:dataBar>
          </x14:cfRule>
          <xm:sqref>C5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14:formula1>
            <xm:f>Info!$D$3:$D$7</xm:f>
          </x14:formula1>
          <xm:sqref>B23:B39</xm:sqref>
        </x14:dataValidation>
        <x14:dataValidation type="list" showInputMessage="1" showErrorMessage="1">
          <x14:formula1>
            <xm:f>Info!$F$3:$F$6</xm:f>
          </x14:formula1>
          <xm:sqref>H23:H39 K23:K39</xm:sqref>
        </x14:dataValidation>
        <x14:dataValidation type="list" showInputMessage="1" showErrorMessage="1">
          <x14:formula1>
            <xm:f>[1]Info!#REF!</xm:f>
          </x14:formula1>
          <xm:sqref>H16:H22 K16:K22</xm:sqref>
        </x14:dataValidation>
        <x14:dataValidation type="list" allowBlank="1" showInputMessage="1" showErrorMessage="1">
          <x14:formula1>
            <xm:f>[1]Info!#REF!</xm:f>
          </x14:formula1>
          <xm:sqref>B16:B22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topLeftCell="B1" zoomScaleNormal="100" zoomScaleSheetLayoutView="80" workbookViewId="0">
      <selection activeCell="E5" sqref="E5"/>
    </sheetView>
  </sheetViews>
  <sheetFormatPr defaultRowHeight="12.75"/>
  <cols>
    <col min="1" max="1" width="5.375" style="7" customWidth="1"/>
    <col min="2" max="7" width="32.5" style="7" customWidth="1"/>
    <col min="8" max="8" width="18.75" style="7" customWidth="1"/>
    <col min="9" max="11" width="18.75" style="18" customWidth="1"/>
    <col min="12" max="12" width="18.75" style="7" customWidth="1"/>
    <col min="13" max="13" width="18.75" style="23" customWidth="1"/>
    <col min="14" max="14" width="35.625" style="7" customWidth="1"/>
    <col min="15" max="15" width="9" style="7"/>
    <col min="16" max="16" width="9" style="7" customWidth="1"/>
    <col min="17" max="16384" width="9" style="7"/>
  </cols>
  <sheetData>
    <row r="1" spans="1:14" ht="19.5" customHeight="1">
      <c r="B1" s="62" t="s">
        <v>62</v>
      </c>
      <c r="C1" s="62"/>
      <c r="D1" s="62"/>
      <c r="E1" s="62"/>
      <c r="F1" s="18"/>
      <c r="G1" s="18"/>
    </row>
    <row r="2" spans="1:14">
      <c r="A2" s="61"/>
      <c r="B2" s="57" t="s">
        <v>66</v>
      </c>
      <c r="C2" s="173" t="str">
        <f>TEXT('Test case List'!C12,"")</f>
        <v>Chức năng 4</v>
      </c>
      <c r="D2" s="57" t="s">
        <v>69</v>
      </c>
      <c r="E2" s="175" t="s">
        <v>105</v>
      </c>
      <c r="F2" s="18"/>
      <c r="G2" s="18"/>
      <c r="H2" s="18"/>
    </row>
    <row r="3" spans="1:14">
      <c r="A3" s="61"/>
      <c r="B3" s="261" t="s">
        <v>19</v>
      </c>
      <c r="C3" s="275" t="str">
        <f>TEXT('Test case List'!E12,"")</f>
        <v>Xây dựng trang sửa và xóa người dùng cho người sử dụng có quyền quản trị admin. Trong trang sửa cũng được phép thay đổi quyền của người sử dụng có quyền member lên quyền  quản  trị  admin.  Người dùng có quyền member không được phép truy cập trang này</v>
      </c>
      <c r="D3" s="57" t="s">
        <v>68</v>
      </c>
      <c r="E3" s="176">
        <v>43032</v>
      </c>
      <c r="F3" s="18"/>
      <c r="G3" s="18"/>
      <c r="H3" s="18"/>
    </row>
    <row r="4" spans="1:14" ht="85.5" customHeight="1">
      <c r="A4" s="61"/>
      <c r="B4" s="262"/>
      <c r="C4" s="276"/>
      <c r="D4" s="57" t="s">
        <v>70</v>
      </c>
      <c r="E4" s="175" t="s">
        <v>242</v>
      </c>
      <c r="F4" s="18"/>
      <c r="G4" s="18"/>
      <c r="H4" s="18"/>
    </row>
    <row r="5" spans="1:14">
      <c r="A5" s="61"/>
      <c r="B5" s="58" t="s">
        <v>67</v>
      </c>
      <c r="C5" s="174" t="str">
        <f>IF(C11+C12+C13=0,"READY TO START",IF(OR(C9=C11+C12+C13,AND(E9&gt;0,E9=E11+E12+E13)),"DONE",IF(C9&lt;&gt;C11+C12+C13,"IN PROGRESS",)))</f>
        <v>DONE</v>
      </c>
      <c r="D5" s="57" t="s">
        <v>71</v>
      </c>
      <c r="E5" s="176">
        <v>43051</v>
      </c>
      <c r="F5" s="18"/>
      <c r="G5" s="18"/>
      <c r="H5" s="18"/>
    </row>
    <row r="6" spans="1:14">
      <c r="A6" s="24"/>
      <c r="B6" s="35"/>
      <c r="C6" s="35"/>
      <c r="D6" s="35"/>
      <c r="E6" s="35"/>
      <c r="F6" s="18"/>
      <c r="G6" s="18"/>
    </row>
    <row r="7" spans="1:14">
      <c r="A7" s="24"/>
      <c r="B7" s="62" t="s">
        <v>63</v>
      </c>
      <c r="C7" s="62"/>
      <c r="D7" s="62"/>
      <c r="E7" s="62"/>
      <c r="F7" s="18"/>
      <c r="G7" s="18"/>
    </row>
    <row r="8" spans="1:14">
      <c r="A8" s="24"/>
      <c r="B8" s="277" t="s">
        <v>64</v>
      </c>
      <c r="C8" s="277"/>
      <c r="D8" s="278" t="s">
        <v>65</v>
      </c>
      <c r="E8" s="279"/>
      <c r="F8" s="18"/>
      <c r="G8" s="18"/>
    </row>
    <row r="9" spans="1:14" ht="12.75" customHeight="1">
      <c r="A9" s="61"/>
      <c r="B9" s="60" t="s">
        <v>72</v>
      </c>
      <c r="C9" s="55">
        <f>COUNTA(Function310['#])</f>
        <v>22</v>
      </c>
      <c r="D9" s="60" t="s">
        <v>72</v>
      </c>
      <c r="E9" s="55">
        <f>COUNTA(Function310['#])</f>
        <v>22</v>
      </c>
      <c r="F9" s="18"/>
      <c r="G9" s="18"/>
    </row>
    <row r="10" spans="1:14">
      <c r="A10" s="61"/>
      <c r="B10" s="60" t="s">
        <v>73</v>
      </c>
      <c r="C10" s="59">
        <f>COUNTIF(Function310[1st Test Result],Info!$F$4)</f>
        <v>0</v>
      </c>
      <c r="D10" s="60" t="s">
        <v>73</v>
      </c>
      <c r="E10" s="59">
        <f>COUNTIF(Function310[2nd Test Result],OR(Info!$F$4,""))</f>
        <v>0</v>
      </c>
      <c r="F10" s="18"/>
      <c r="G10" s="18"/>
    </row>
    <row r="11" spans="1:14">
      <c r="A11" s="61"/>
      <c r="B11" s="60" t="s">
        <v>74</v>
      </c>
      <c r="C11" s="59">
        <f>COUNTIF(Function310[1st Test Result],Info!$F$3)</f>
        <v>16</v>
      </c>
      <c r="D11" s="60" t="s">
        <v>74</v>
      </c>
      <c r="E11" s="59">
        <f>COUNTIF(Function310[2nd Test Result],Info!$F$3)</f>
        <v>0</v>
      </c>
      <c r="F11" s="18"/>
      <c r="G11" s="18"/>
    </row>
    <row r="12" spans="1:14">
      <c r="A12" s="61"/>
      <c r="B12" s="60" t="s">
        <v>75</v>
      </c>
      <c r="C12" s="59">
        <f>COUNTIF(Function310[1st Test Result],Info!$F$5)</f>
        <v>6</v>
      </c>
      <c r="D12" s="60" t="s">
        <v>75</v>
      </c>
      <c r="E12" s="59">
        <f>COUNTIF(Function310[2nd Test Result],Info!$F$5)</f>
        <v>0</v>
      </c>
      <c r="F12" s="18"/>
      <c r="G12" s="18"/>
    </row>
    <row r="13" spans="1:14">
      <c r="A13" s="61"/>
      <c r="B13" s="60" t="s">
        <v>76</v>
      </c>
      <c r="C13" s="59">
        <f>COUNTIF(Function310[1st Test Result],Info!$F$6)</f>
        <v>0</v>
      </c>
      <c r="D13" s="60" t="s">
        <v>76</v>
      </c>
      <c r="E13" s="59">
        <f>COUNTIF(Function310[2nd Test Result],Info!$F$6)</f>
        <v>0</v>
      </c>
      <c r="F13" s="18"/>
      <c r="G13" s="18"/>
    </row>
    <row r="14" spans="1:14" s="19" customFormat="1" ht="15" customHeight="1">
      <c r="D14" s="21"/>
      <c r="E14" s="21"/>
      <c r="F14" s="21"/>
      <c r="G14" s="21"/>
      <c r="H14" s="20"/>
      <c r="I14" s="20"/>
      <c r="J14" s="20"/>
      <c r="K14" s="20"/>
      <c r="L14" s="20"/>
      <c r="M14" s="20"/>
    </row>
    <row r="15" spans="1:14" s="19" customFormat="1" ht="15.75" thickBot="1">
      <c r="A15" s="69" t="s">
        <v>60</v>
      </c>
      <c r="B15" s="70" t="s">
        <v>2</v>
      </c>
      <c r="C15" s="70" t="s">
        <v>80</v>
      </c>
      <c r="D15" s="70" t="s">
        <v>25</v>
      </c>
      <c r="E15" s="70" t="s">
        <v>20</v>
      </c>
      <c r="F15" s="70" t="s">
        <v>81</v>
      </c>
      <c r="G15" s="70" t="s">
        <v>0</v>
      </c>
      <c r="H15" s="71" t="s">
        <v>83</v>
      </c>
      <c r="I15" s="71" t="s">
        <v>85</v>
      </c>
      <c r="J15" s="71" t="s">
        <v>84</v>
      </c>
      <c r="K15" s="71" t="s">
        <v>86</v>
      </c>
      <c r="L15" s="71" t="s">
        <v>87</v>
      </c>
      <c r="M15" s="71" t="s">
        <v>88</v>
      </c>
      <c r="N15" s="72" t="s">
        <v>1</v>
      </c>
    </row>
    <row r="16" spans="1:14" s="37" customFormat="1" ht="79.5" thickBot="1">
      <c r="A16" s="167" t="s">
        <v>271</v>
      </c>
      <c r="B16" s="160" t="s">
        <v>3</v>
      </c>
      <c r="C16" s="160" t="s">
        <v>272</v>
      </c>
      <c r="D16" s="160" t="s">
        <v>273</v>
      </c>
      <c r="E16" s="160" t="s">
        <v>313</v>
      </c>
      <c r="F16" s="160" t="s">
        <v>274</v>
      </c>
      <c r="G16" s="160" t="s">
        <v>275</v>
      </c>
      <c r="H16" s="167" t="s">
        <v>21</v>
      </c>
      <c r="I16" s="167" t="s">
        <v>276</v>
      </c>
      <c r="J16" s="167" t="s">
        <v>128</v>
      </c>
      <c r="K16" s="183"/>
      <c r="L16" s="64"/>
      <c r="M16" s="64"/>
      <c r="N16" s="65"/>
    </row>
    <row r="17" spans="1:14" s="22" customFormat="1" ht="79.5" thickBot="1">
      <c r="A17" s="168">
        <v>2</v>
      </c>
      <c r="B17" s="161" t="s">
        <v>3</v>
      </c>
      <c r="C17" s="161" t="s">
        <v>272</v>
      </c>
      <c r="D17" s="161" t="s">
        <v>277</v>
      </c>
      <c r="E17" s="161" t="s">
        <v>314</v>
      </c>
      <c r="F17" s="161" t="s">
        <v>274</v>
      </c>
      <c r="G17" s="161" t="s">
        <v>275</v>
      </c>
      <c r="H17" s="167" t="s">
        <v>21</v>
      </c>
      <c r="I17" s="186" t="s">
        <v>276</v>
      </c>
      <c r="J17" s="167" t="s">
        <v>128</v>
      </c>
      <c r="K17" s="183"/>
      <c r="L17" s="64"/>
      <c r="M17" s="64"/>
      <c r="N17" s="66"/>
    </row>
    <row r="18" spans="1:14" s="22" customFormat="1" ht="79.5" thickBot="1">
      <c r="A18" s="168">
        <v>3</v>
      </c>
      <c r="B18" s="161" t="s">
        <v>3</v>
      </c>
      <c r="C18" s="161" t="s">
        <v>278</v>
      </c>
      <c r="D18" s="161" t="s">
        <v>279</v>
      </c>
      <c r="E18" s="161" t="s">
        <v>320</v>
      </c>
      <c r="F18" s="161" t="s">
        <v>274</v>
      </c>
      <c r="G18" s="161" t="s">
        <v>280</v>
      </c>
      <c r="H18" s="167" t="s">
        <v>21</v>
      </c>
      <c r="I18" s="187" t="s">
        <v>276</v>
      </c>
      <c r="J18" s="167" t="s">
        <v>128</v>
      </c>
      <c r="K18" s="183"/>
      <c r="L18" s="64"/>
      <c r="M18" s="64"/>
      <c r="N18" s="66"/>
    </row>
    <row r="19" spans="1:14" s="22" customFormat="1" ht="63.75" thickBot="1">
      <c r="A19" s="168">
        <v>4</v>
      </c>
      <c r="B19" s="161" t="s">
        <v>3</v>
      </c>
      <c r="C19" s="161" t="s">
        <v>278</v>
      </c>
      <c r="D19" s="161" t="s">
        <v>281</v>
      </c>
      <c r="E19" s="161" t="s">
        <v>315</v>
      </c>
      <c r="F19" s="161" t="s">
        <v>274</v>
      </c>
      <c r="G19" s="161" t="s">
        <v>282</v>
      </c>
      <c r="H19" s="167" t="s">
        <v>22</v>
      </c>
      <c r="I19" s="186" t="s">
        <v>276</v>
      </c>
      <c r="J19" s="167" t="s">
        <v>128</v>
      </c>
      <c r="K19" s="183"/>
      <c r="L19" s="64"/>
      <c r="M19" s="64"/>
      <c r="N19" s="66"/>
    </row>
    <row r="20" spans="1:14" ht="63.75" thickBot="1">
      <c r="A20" s="168">
        <v>5</v>
      </c>
      <c r="B20" s="161" t="s">
        <v>3</v>
      </c>
      <c r="C20" s="161" t="s">
        <v>278</v>
      </c>
      <c r="D20" s="161" t="s">
        <v>283</v>
      </c>
      <c r="E20" s="161" t="s">
        <v>316</v>
      </c>
      <c r="F20" s="161" t="s">
        <v>274</v>
      </c>
      <c r="G20" s="161" t="s">
        <v>284</v>
      </c>
      <c r="H20" s="167" t="s">
        <v>21</v>
      </c>
      <c r="I20" s="187" t="s">
        <v>276</v>
      </c>
      <c r="J20" s="167" t="s">
        <v>128</v>
      </c>
      <c r="K20" s="183"/>
      <c r="L20" s="64"/>
      <c r="M20" s="64"/>
      <c r="N20" s="66"/>
    </row>
    <row r="21" spans="1:14" ht="63.75" thickBot="1">
      <c r="A21" s="168">
        <v>6</v>
      </c>
      <c r="B21" s="161" t="s">
        <v>3</v>
      </c>
      <c r="C21" s="161" t="s">
        <v>278</v>
      </c>
      <c r="D21" s="161" t="s">
        <v>285</v>
      </c>
      <c r="E21" s="161" t="s">
        <v>321</v>
      </c>
      <c r="F21" s="161" t="s">
        <v>274</v>
      </c>
      <c r="G21" s="161" t="s">
        <v>286</v>
      </c>
      <c r="H21" s="167" t="s">
        <v>21</v>
      </c>
      <c r="I21" s="186" t="s">
        <v>276</v>
      </c>
      <c r="J21" s="167" t="s">
        <v>128</v>
      </c>
      <c r="K21" s="183"/>
      <c r="L21" s="64"/>
      <c r="M21" s="64"/>
      <c r="N21" s="66"/>
    </row>
    <row r="22" spans="1:14" ht="63.75" thickBot="1">
      <c r="A22" s="168">
        <v>7</v>
      </c>
      <c r="B22" s="161" t="s">
        <v>3</v>
      </c>
      <c r="C22" s="161" t="s">
        <v>278</v>
      </c>
      <c r="D22" s="161" t="s">
        <v>287</v>
      </c>
      <c r="E22" s="161" t="s">
        <v>317</v>
      </c>
      <c r="F22" s="161" t="s">
        <v>274</v>
      </c>
      <c r="G22" s="161" t="s">
        <v>282</v>
      </c>
      <c r="H22" s="167" t="s">
        <v>22</v>
      </c>
      <c r="I22" s="187" t="s">
        <v>276</v>
      </c>
      <c r="J22" s="167" t="s">
        <v>128</v>
      </c>
      <c r="K22" s="183"/>
      <c r="L22" s="64"/>
      <c r="M22" s="64"/>
      <c r="N22" s="66"/>
    </row>
    <row r="23" spans="1:14" ht="63.75" thickBot="1">
      <c r="A23" s="168">
        <v>8</v>
      </c>
      <c r="B23" s="161" t="s">
        <v>3</v>
      </c>
      <c r="C23" s="161" t="s">
        <v>278</v>
      </c>
      <c r="D23" s="161" t="s">
        <v>288</v>
      </c>
      <c r="E23" s="161" t="s">
        <v>322</v>
      </c>
      <c r="F23" s="161" t="s">
        <v>274</v>
      </c>
      <c r="G23" s="161" t="s">
        <v>286</v>
      </c>
      <c r="H23" s="167" t="s">
        <v>21</v>
      </c>
      <c r="I23" s="186" t="s">
        <v>276</v>
      </c>
      <c r="J23" s="167" t="s">
        <v>128</v>
      </c>
      <c r="K23" s="183"/>
      <c r="L23" s="64"/>
      <c r="M23" s="64"/>
      <c r="N23" s="66"/>
    </row>
    <row r="24" spans="1:14" ht="63.75" thickBot="1">
      <c r="A24" s="168">
        <v>9</v>
      </c>
      <c r="B24" s="161" t="s">
        <v>3</v>
      </c>
      <c r="C24" s="161" t="s">
        <v>278</v>
      </c>
      <c r="D24" s="161" t="s">
        <v>289</v>
      </c>
      <c r="E24" s="161" t="s">
        <v>315</v>
      </c>
      <c r="F24" s="161" t="s">
        <v>274</v>
      </c>
      <c r="G24" s="161" t="s">
        <v>282</v>
      </c>
      <c r="H24" s="167" t="s">
        <v>22</v>
      </c>
      <c r="I24" s="187" t="s">
        <v>276</v>
      </c>
      <c r="J24" s="167" t="s">
        <v>128</v>
      </c>
      <c r="K24" s="183"/>
      <c r="L24" s="64"/>
      <c r="M24" s="64"/>
      <c r="N24" s="66"/>
    </row>
    <row r="25" spans="1:14" ht="63.75" thickBot="1">
      <c r="A25" s="168">
        <v>10</v>
      </c>
      <c r="B25" s="161" t="s">
        <v>3</v>
      </c>
      <c r="C25" s="161" t="s">
        <v>278</v>
      </c>
      <c r="D25" s="161" t="s">
        <v>290</v>
      </c>
      <c r="E25" s="161" t="s">
        <v>323</v>
      </c>
      <c r="F25" s="161" t="s">
        <v>274</v>
      </c>
      <c r="G25" s="161" t="s">
        <v>291</v>
      </c>
      <c r="H25" s="167" t="s">
        <v>21</v>
      </c>
      <c r="I25" s="186" t="s">
        <v>276</v>
      </c>
      <c r="J25" s="167" t="s">
        <v>128</v>
      </c>
      <c r="K25" s="183"/>
      <c r="L25" s="64"/>
      <c r="M25" s="64"/>
      <c r="N25" s="66"/>
    </row>
    <row r="26" spans="1:14" ht="63.75" thickBot="1">
      <c r="A26" s="168">
        <v>11</v>
      </c>
      <c r="B26" s="161" t="s">
        <v>3</v>
      </c>
      <c r="C26" s="161" t="s">
        <v>278</v>
      </c>
      <c r="D26" s="161" t="s">
        <v>292</v>
      </c>
      <c r="E26" s="161" t="s">
        <v>318</v>
      </c>
      <c r="F26" s="161" t="s">
        <v>274</v>
      </c>
      <c r="G26" s="161" t="s">
        <v>293</v>
      </c>
      <c r="H26" s="167" t="s">
        <v>21</v>
      </c>
      <c r="I26" s="187" t="s">
        <v>276</v>
      </c>
      <c r="J26" s="167" t="s">
        <v>128</v>
      </c>
      <c r="K26" s="183"/>
      <c r="L26" s="64"/>
      <c r="M26" s="64"/>
      <c r="N26" s="66"/>
    </row>
    <row r="27" spans="1:14" ht="63.75" thickBot="1">
      <c r="A27" s="168">
        <v>12</v>
      </c>
      <c r="B27" s="161" t="s">
        <v>3</v>
      </c>
      <c r="C27" s="161" t="s">
        <v>278</v>
      </c>
      <c r="D27" s="161" t="s">
        <v>294</v>
      </c>
      <c r="E27" s="161" t="s">
        <v>319</v>
      </c>
      <c r="F27" s="161" t="s">
        <v>274</v>
      </c>
      <c r="G27" s="161" t="s">
        <v>284</v>
      </c>
      <c r="H27" s="167" t="s">
        <v>21</v>
      </c>
      <c r="I27" s="186" t="s">
        <v>276</v>
      </c>
      <c r="J27" s="167" t="s">
        <v>128</v>
      </c>
      <c r="K27" s="183"/>
      <c r="L27" s="64"/>
      <c r="M27" s="64"/>
      <c r="N27" s="66"/>
    </row>
    <row r="28" spans="1:14" ht="63.75" thickBot="1">
      <c r="A28" s="168">
        <v>13</v>
      </c>
      <c r="B28" s="161" t="s">
        <v>3</v>
      </c>
      <c r="C28" s="161" t="s">
        <v>278</v>
      </c>
      <c r="D28" s="161" t="s">
        <v>295</v>
      </c>
      <c r="E28" s="161" t="s">
        <v>296</v>
      </c>
      <c r="F28" s="161" t="s">
        <v>274</v>
      </c>
      <c r="G28" s="161" t="s">
        <v>297</v>
      </c>
      <c r="H28" s="167" t="s">
        <v>21</v>
      </c>
      <c r="I28" s="167" t="s">
        <v>276</v>
      </c>
      <c r="J28" s="167" t="s">
        <v>128</v>
      </c>
      <c r="K28" s="183"/>
      <c r="L28" s="64"/>
      <c r="M28" s="64"/>
      <c r="N28" s="66"/>
    </row>
    <row r="29" spans="1:14" ht="63.75" thickBot="1">
      <c r="A29" s="168">
        <v>14</v>
      </c>
      <c r="B29" s="161" t="s">
        <v>3</v>
      </c>
      <c r="C29" s="161" t="s">
        <v>278</v>
      </c>
      <c r="D29" s="161" t="s">
        <v>298</v>
      </c>
      <c r="E29" s="161" t="s">
        <v>299</v>
      </c>
      <c r="F29" s="161" t="s">
        <v>274</v>
      </c>
      <c r="G29" s="161" t="s">
        <v>297</v>
      </c>
      <c r="H29" s="167" t="s">
        <v>21</v>
      </c>
      <c r="I29" s="167" t="s">
        <v>276</v>
      </c>
      <c r="J29" s="167" t="s">
        <v>128</v>
      </c>
      <c r="K29" s="183"/>
      <c r="L29" s="64"/>
      <c r="M29" s="64"/>
      <c r="N29" s="66"/>
    </row>
    <row r="30" spans="1:14" ht="63.75" thickBot="1">
      <c r="A30" s="168">
        <v>15</v>
      </c>
      <c r="B30" s="161" t="s">
        <v>3</v>
      </c>
      <c r="C30" s="161" t="s">
        <v>278</v>
      </c>
      <c r="D30" s="161" t="s">
        <v>300</v>
      </c>
      <c r="E30" s="161" t="s">
        <v>301</v>
      </c>
      <c r="F30" s="161" t="s">
        <v>274</v>
      </c>
      <c r="G30" s="161" t="s">
        <v>297</v>
      </c>
      <c r="H30" s="167" t="s">
        <v>21</v>
      </c>
      <c r="I30" s="187" t="s">
        <v>276</v>
      </c>
      <c r="J30" s="167" t="s">
        <v>128</v>
      </c>
      <c r="K30" s="183"/>
      <c r="L30" s="64"/>
      <c r="M30" s="64"/>
      <c r="N30" s="66"/>
    </row>
    <row r="31" spans="1:14" ht="63.75" thickBot="1">
      <c r="A31" s="168">
        <v>16</v>
      </c>
      <c r="B31" s="161" t="s">
        <v>3</v>
      </c>
      <c r="C31" s="161" t="s">
        <v>278</v>
      </c>
      <c r="D31" s="161" t="s">
        <v>302</v>
      </c>
      <c r="E31" s="161" t="s">
        <v>324</v>
      </c>
      <c r="F31" s="161" t="s">
        <v>274</v>
      </c>
      <c r="G31" s="161" t="s">
        <v>282</v>
      </c>
      <c r="H31" s="167" t="s">
        <v>22</v>
      </c>
      <c r="I31" s="186" t="s">
        <v>276</v>
      </c>
      <c r="J31" s="167" t="s">
        <v>128</v>
      </c>
      <c r="K31" s="183"/>
      <c r="L31" s="64"/>
      <c r="M31" s="64"/>
      <c r="N31" s="66"/>
    </row>
    <row r="32" spans="1:14" ht="63.75" thickBot="1">
      <c r="A32" s="168">
        <v>17</v>
      </c>
      <c r="B32" s="161" t="s">
        <v>3</v>
      </c>
      <c r="C32" s="161" t="s">
        <v>278</v>
      </c>
      <c r="D32" s="161" t="s">
        <v>303</v>
      </c>
      <c r="E32" s="161" t="s">
        <v>325</v>
      </c>
      <c r="F32" s="161" t="s">
        <v>274</v>
      </c>
      <c r="G32" s="161" t="s">
        <v>293</v>
      </c>
      <c r="H32" s="167" t="s">
        <v>21</v>
      </c>
      <c r="I32" s="187" t="s">
        <v>276</v>
      </c>
      <c r="J32" s="167" t="s">
        <v>128</v>
      </c>
      <c r="K32" s="183"/>
      <c r="L32" s="64"/>
      <c r="M32" s="64"/>
      <c r="N32" s="66"/>
    </row>
    <row r="33" spans="1:14" ht="63.75" thickBot="1">
      <c r="A33" s="168">
        <v>18</v>
      </c>
      <c r="B33" s="161" t="s">
        <v>3</v>
      </c>
      <c r="C33" s="161" t="s">
        <v>278</v>
      </c>
      <c r="D33" s="161" t="s">
        <v>304</v>
      </c>
      <c r="E33" s="161" t="s">
        <v>315</v>
      </c>
      <c r="F33" s="161" t="s">
        <v>274</v>
      </c>
      <c r="G33" s="161" t="s">
        <v>282</v>
      </c>
      <c r="H33" s="167" t="s">
        <v>22</v>
      </c>
      <c r="I33" s="167" t="s">
        <v>276</v>
      </c>
      <c r="J33" s="167" t="s">
        <v>128</v>
      </c>
      <c r="K33" s="183"/>
      <c r="L33" s="64"/>
      <c r="M33" s="64"/>
      <c r="N33" s="66"/>
    </row>
    <row r="34" spans="1:14" ht="63.75" thickBot="1">
      <c r="A34" s="168">
        <v>19</v>
      </c>
      <c r="B34" s="161" t="s">
        <v>3</v>
      </c>
      <c r="C34" s="161" t="s">
        <v>278</v>
      </c>
      <c r="D34" s="161" t="s">
        <v>305</v>
      </c>
      <c r="E34" s="161" t="s">
        <v>306</v>
      </c>
      <c r="F34" s="161" t="s">
        <v>274</v>
      </c>
      <c r="G34" s="161" t="s">
        <v>297</v>
      </c>
      <c r="H34" s="167" t="s">
        <v>21</v>
      </c>
      <c r="I34" s="167" t="s">
        <v>276</v>
      </c>
      <c r="J34" s="167" t="s">
        <v>128</v>
      </c>
      <c r="K34" s="183"/>
      <c r="L34" s="64"/>
      <c r="M34" s="64"/>
      <c r="N34" s="66"/>
    </row>
    <row r="35" spans="1:14" ht="63.75" thickBot="1">
      <c r="A35" s="168">
        <v>20</v>
      </c>
      <c r="B35" s="161" t="s">
        <v>3</v>
      </c>
      <c r="C35" s="161" t="s">
        <v>278</v>
      </c>
      <c r="D35" s="161" t="s">
        <v>307</v>
      </c>
      <c r="E35" s="161" t="s">
        <v>326</v>
      </c>
      <c r="F35" s="161" t="s">
        <v>274</v>
      </c>
      <c r="G35" s="161" t="s">
        <v>286</v>
      </c>
      <c r="H35" s="167" t="s">
        <v>22</v>
      </c>
      <c r="I35" s="167" t="s">
        <v>276</v>
      </c>
      <c r="J35" s="167" t="s">
        <v>128</v>
      </c>
      <c r="K35" s="183"/>
      <c r="L35" s="64"/>
      <c r="M35" s="64"/>
      <c r="N35" s="66"/>
    </row>
    <row r="36" spans="1:14" ht="63.75" thickBot="1">
      <c r="A36" s="168">
        <v>21</v>
      </c>
      <c r="B36" s="161" t="s">
        <v>3</v>
      </c>
      <c r="C36" s="161" t="s">
        <v>278</v>
      </c>
      <c r="D36" s="161" t="s">
        <v>308</v>
      </c>
      <c r="E36" s="161" t="s">
        <v>327</v>
      </c>
      <c r="F36" s="161" t="s">
        <v>274</v>
      </c>
      <c r="G36" s="161" t="s">
        <v>286</v>
      </c>
      <c r="H36" s="167" t="s">
        <v>21</v>
      </c>
      <c r="I36" s="187" t="s">
        <v>276</v>
      </c>
      <c r="J36" s="167" t="s">
        <v>128</v>
      </c>
      <c r="K36" s="183"/>
      <c r="L36" s="64"/>
      <c r="M36" s="64"/>
      <c r="N36" s="66"/>
    </row>
    <row r="37" spans="1:14" ht="60.75" customHeight="1" thickBot="1">
      <c r="A37" s="168">
        <v>22</v>
      </c>
      <c r="B37" s="161" t="s">
        <v>3</v>
      </c>
      <c r="C37" s="161" t="s">
        <v>309</v>
      </c>
      <c r="D37" s="161" t="s">
        <v>310</v>
      </c>
      <c r="E37" s="161" t="s">
        <v>310</v>
      </c>
      <c r="F37" s="161" t="s">
        <v>311</v>
      </c>
      <c r="G37" s="161" t="s">
        <v>312</v>
      </c>
      <c r="H37" s="167" t="s">
        <v>21</v>
      </c>
      <c r="I37" s="167" t="s">
        <v>276</v>
      </c>
      <c r="J37" s="167" t="s">
        <v>128</v>
      </c>
      <c r="K37" s="183"/>
      <c r="L37" s="64"/>
      <c r="M37" s="64"/>
      <c r="N37" s="66"/>
    </row>
    <row r="38" spans="1:14" ht="15">
      <c r="A38" s="68"/>
      <c r="B38" s="38"/>
      <c r="C38" s="38"/>
      <c r="D38" s="41"/>
      <c r="E38" s="41"/>
      <c r="F38" s="42"/>
      <c r="G38" s="42"/>
      <c r="H38" s="184"/>
      <c r="I38" s="185"/>
      <c r="J38" s="185"/>
      <c r="K38" s="43"/>
      <c r="L38" s="64"/>
      <c r="M38" s="64"/>
      <c r="N38" s="66"/>
    </row>
    <row r="39" spans="1:14" ht="15">
      <c r="A39" s="68"/>
      <c r="B39" s="38"/>
      <c r="C39" s="38"/>
      <c r="D39" s="41"/>
      <c r="E39" s="41"/>
      <c r="F39" s="42"/>
      <c r="G39" s="42"/>
      <c r="H39" s="43"/>
      <c r="I39" s="64"/>
      <c r="J39" s="64"/>
      <c r="K39" s="43"/>
      <c r="L39" s="64"/>
      <c r="M39" s="64"/>
      <c r="N39" s="66"/>
    </row>
  </sheetData>
  <dataConsolidate/>
  <mergeCells count="4">
    <mergeCell ref="B3:B4"/>
    <mergeCell ref="C3:C4"/>
    <mergeCell ref="B8:C8"/>
    <mergeCell ref="D8:E8"/>
  </mergeCells>
  <conditionalFormatting sqref="C5">
    <cfRule type="dataBar" priority="1">
      <dataBar showValue="0">
        <cfvo type="min"/>
        <cfvo type="max"/>
        <color rgb="FF638EC6"/>
      </dataBar>
      <extLst>
        <ext xmlns:x14="http://schemas.microsoft.com/office/spreadsheetml/2009/9/main" uri="{B025F937-C7B1-47D3-B67F-A62EFF666E3E}">
          <x14:id>{26B663B3-4989-4749-8BA1-3CE0DFF5533D}</x14:id>
        </ext>
      </extLst>
    </cfRule>
  </conditionalFormatting>
  <dataValidations count="1">
    <dataValidation type="list" allowBlank="1" showErrorMessage="1" sqref="H40:H146 H14">
      <formula1>#REF!</formula1>
      <formula2>0</formula2>
    </dataValidation>
  </dataValidations>
  <printOptions gridLines="1"/>
  <pageMargins left="0.34" right="0.41" top="0.52" bottom="0.49" header="0.5" footer="0.5"/>
  <pageSetup paperSize="9" scale="80" orientation="landscape" horizontalDpi="300" verticalDpi="300" r:id="rId1"/>
  <headerFooter alignWithMargins="0"/>
  <colBreaks count="1" manualBreakCount="1">
    <brk id="13" max="1048575" man="1"/>
  </colBreak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6B663B3-4989-4749-8BA1-3CE0DFF5533D}">
            <x14:dataBar minLength="0" maxLength="100" gradient="0" direction="leftToRight">
              <x14:cfvo type="autoMin"/>
              <x14:cfvo type="autoMax"/>
              <x14:negativeFillColor rgb="FFFF0000"/>
              <x14:axisColor rgb="FF000000"/>
            </x14:dataBar>
          </x14:cfRule>
          <xm:sqref>C5</xm:sqref>
        </x14:conditionalFormatting>
      </x14:conditionalFormattings>
    </ext>
    <ext xmlns:x14="http://schemas.microsoft.com/office/spreadsheetml/2009/9/main" uri="{CCE6A557-97BC-4b89-ADB6-D9C93CAAB3DF}">
      <x14:dataValidations xmlns:xm="http://schemas.microsoft.com/office/excel/2006/main" count="2">
        <x14:dataValidation type="list" showInputMessage="1" showErrorMessage="1">
          <x14:formula1>
            <xm:f>Info!$F$3:$F$6</xm:f>
          </x14:formula1>
          <xm:sqref>K16:K39 H38:H39</xm:sqref>
        </x14:dataValidation>
        <x14:dataValidation type="list" allowBlank="1" showInputMessage="1" showErrorMessage="1">
          <x14:formula1>
            <xm:f>Info!$D$3:$D$7</xm:f>
          </x14:formula1>
          <xm:sqref>B38:B39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showGridLines="0" zoomScale="115" zoomScaleNormal="115" zoomScaleSheetLayoutView="80" workbookViewId="0">
      <selection activeCell="E5" sqref="E5"/>
    </sheetView>
  </sheetViews>
  <sheetFormatPr defaultRowHeight="12.75"/>
  <cols>
    <col min="1" max="1" width="5.375" style="7" customWidth="1"/>
    <col min="2" max="7" width="32.5" style="7" customWidth="1"/>
    <col min="8" max="8" width="18.75" style="7" customWidth="1"/>
    <col min="9" max="11" width="18.75" style="18" customWidth="1"/>
    <col min="12" max="12" width="18.75" style="7" customWidth="1"/>
    <col min="13" max="13" width="18.75" style="23" customWidth="1"/>
    <col min="14" max="14" width="35.625" style="7" customWidth="1"/>
    <col min="15" max="15" width="9" style="7"/>
    <col min="16" max="16" width="9" style="7" customWidth="1"/>
    <col min="17" max="16384" width="9" style="7"/>
  </cols>
  <sheetData>
    <row r="1" spans="1:14" ht="19.5" customHeight="1">
      <c r="B1" s="62" t="s">
        <v>62</v>
      </c>
      <c r="C1" s="62"/>
      <c r="D1" s="62"/>
      <c r="E1" s="62"/>
      <c r="F1" s="18"/>
      <c r="G1" s="18"/>
    </row>
    <row r="2" spans="1:14">
      <c r="A2" s="61"/>
      <c r="B2" s="170" t="s">
        <v>66</v>
      </c>
      <c r="C2" s="177" t="str">
        <f>TEXT('Test case List'!C13,"")</f>
        <v>Chức năng 5</v>
      </c>
      <c r="D2" s="170" t="s">
        <v>69</v>
      </c>
      <c r="E2" s="175" t="s">
        <v>105</v>
      </c>
      <c r="F2" s="18"/>
      <c r="G2" s="18"/>
      <c r="H2" s="18"/>
    </row>
    <row r="3" spans="1:14">
      <c r="A3" s="61"/>
      <c r="B3" s="280" t="s">
        <v>19</v>
      </c>
      <c r="C3" s="282" t="str">
        <f>TEXT('Test case List'!E13,"")</f>
        <v>Xây dựng trang để người sử dụng tự đăng ký để vào website. Sau khi đăng ký, người sử dụng có quyền mặc định là member</v>
      </c>
      <c r="D3" s="170" t="s">
        <v>68</v>
      </c>
      <c r="E3" s="176">
        <v>43032</v>
      </c>
      <c r="F3" s="18"/>
      <c r="G3" s="18"/>
      <c r="H3" s="18"/>
    </row>
    <row r="4" spans="1:14" ht="42" customHeight="1">
      <c r="A4" s="61"/>
      <c r="B4" s="281"/>
      <c r="C4" s="283"/>
      <c r="D4" s="170" t="s">
        <v>70</v>
      </c>
      <c r="E4" s="175" t="s">
        <v>242</v>
      </c>
      <c r="F4" s="18"/>
      <c r="G4" s="18"/>
      <c r="H4" s="18"/>
    </row>
    <row r="5" spans="1:14">
      <c r="A5" s="61"/>
      <c r="B5" s="171" t="s">
        <v>67</v>
      </c>
      <c r="C5" s="174" t="str">
        <f>IF(C11+C12+C13=0,"READY TO START",IF(OR(C9=C11+C12+C13,AND(E9&gt;0,E9=E11+E12+E13)),"DONE",IF(C9&lt;&gt;C11+C12+C13,"IN PROGRESS",)))</f>
        <v>DONE</v>
      </c>
      <c r="D5" s="170" t="s">
        <v>71</v>
      </c>
      <c r="E5" s="176">
        <v>43020</v>
      </c>
      <c r="F5" s="18"/>
      <c r="G5" s="18"/>
      <c r="H5" s="18"/>
    </row>
    <row r="6" spans="1:14">
      <c r="A6" s="24"/>
      <c r="B6" s="35"/>
      <c r="C6" s="35"/>
      <c r="D6" s="35"/>
      <c r="E6" s="35"/>
      <c r="F6" s="18"/>
      <c r="G6" s="18"/>
    </row>
    <row r="7" spans="1:14">
      <c r="A7" s="24"/>
      <c r="B7" s="62" t="s">
        <v>63</v>
      </c>
      <c r="C7" s="62"/>
      <c r="D7" s="62"/>
      <c r="E7" s="62"/>
      <c r="F7" s="18"/>
      <c r="G7" s="18"/>
    </row>
    <row r="8" spans="1:14">
      <c r="A8" s="24"/>
      <c r="B8" s="277" t="s">
        <v>64</v>
      </c>
      <c r="C8" s="277"/>
      <c r="D8" s="278" t="s">
        <v>65</v>
      </c>
      <c r="E8" s="279"/>
      <c r="F8" s="18"/>
      <c r="G8" s="18"/>
    </row>
    <row r="9" spans="1:14" ht="12.75" customHeight="1">
      <c r="A9" s="61"/>
      <c r="B9" s="172" t="s">
        <v>72</v>
      </c>
      <c r="C9" s="55">
        <f>COUNTA(Function31011['#])</f>
        <v>44</v>
      </c>
      <c r="D9" s="172" t="s">
        <v>72</v>
      </c>
      <c r="E9" s="55">
        <f>COUNTA(Function31011['#])</f>
        <v>44</v>
      </c>
      <c r="F9" s="18"/>
      <c r="G9" s="18"/>
    </row>
    <row r="10" spans="1:14">
      <c r="A10" s="61"/>
      <c r="B10" s="172" t="s">
        <v>73</v>
      </c>
      <c r="C10" s="59">
        <f>COUNTIF(Function31011[1st Test Result],Info!$F$4)</f>
        <v>0</v>
      </c>
      <c r="D10" s="172" t="s">
        <v>73</v>
      </c>
      <c r="E10" s="59">
        <f>COUNTIF(Function31011[2nd Test Result],OR(Info!$F$4,""))</f>
        <v>0</v>
      </c>
      <c r="F10" s="18"/>
      <c r="G10" s="18"/>
    </row>
    <row r="11" spans="1:14">
      <c r="A11" s="61"/>
      <c r="B11" s="172" t="s">
        <v>74</v>
      </c>
      <c r="C11" s="59">
        <f>COUNTIF(Function31011[1st Test Result],Info!$F$3)</f>
        <v>41</v>
      </c>
      <c r="D11" s="172" t="s">
        <v>74</v>
      </c>
      <c r="E11" s="59">
        <f>COUNTIF(Function31011[2nd Test Result],Info!$F$3)</f>
        <v>0</v>
      </c>
      <c r="F11" s="18"/>
      <c r="G11" s="18"/>
    </row>
    <row r="12" spans="1:14">
      <c r="A12" s="61"/>
      <c r="B12" s="172" t="s">
        <v>75</v>
      </c>
      <c r="C12" s="59">
        <f>COUNTIF(Function31011[1st Test Result],Info!$F$5)</f>
        <v>3</v>
      </c>
      <c r="D12" s="172" t="s">
        <v>75</v>
      </c>
      <c r="E12" s="59">
        <f>COUNTIF(Function31011[2nd Test Result],Info!$F$5)</f>
        <v>0</v>
      </c>
      <c r="F12" s="18"/>
      <c r="G12" s="18"/>
    </row>
    <row r="13" spans="1:14">
      <c r="A13" s="61"/>
      <c r="B13" s="172" t="s">
        <v>76</v>
      </c>
      <c r="C13" s="59">
        <f>COUNTIF(Function31011[1st Test Result],Info!$F$6)</f>
        <v>0</v>
      </c>
      <c r="D13" s="172" t="s">
        <v>76</v>
      </c>
      <c r="E13" s="59">
        <f>COUNTIF(Function31011[2nd Test Result],Info!$F$6)</f>
        <v>0</v>
      </c>
      <c r="F13" s="18"/>
      <c r="G13" s="18"/>
    </row>
    <row r="14" spans="1:14" s="19" customFormat="1" ht="15" customHeight="1">
      <c r="D14" s="21"/>
      <c r="E14" s="21"/>
      <c r="F14" s="21"/>
      <c r="G14" s="21"/>
      <c r="H14" s="20"/>
      <c r="I14" s="20"/>
      <c r="J14" s="20"/>
      <c r="K14" s="20"/>
      <c r="L14" s="20"/>
      <c r="M14" s="20"/>
    </row>
    <row r="15" spans="1:14" s="19" customFormat="1" ht="15.75" thickBot="1">
      <c r="A15" s="69" t="s">
        <v>60</v>
      </c>
      <c r="B15" s="70" t="s">
        <v>2</v>
      </c>
      <c r="C15" s="70" t="s">
        <v>80</v>
      </c>
      <c r="D15" s="70" t="s">
        <v>25</v>
      </c>
      <c r="E15" s="70" t="s">
        <v>20</v>
      </c>
      <c r="F15" s="70" t="s">
        <v>81</v>
      </c>
      <c r="G15" s="70" t="s">
        <v>0</v>
      </c>
      <c r="H15" s="71" t="s">
        <v>83</v>
      </c>
      <c r="I15" s="71" t="s">
        <v>85</v>
      </c>
      <c r="J15" s="71" t="s">
        <v>84</v>
      </c>
      <c r="K15" s="71" t="s">
        <v>86</v>
      </c>
      <c r="L15" s="71" t="s">
        <v>87</v>
      </c>
      <c r="M15" s="71" t="s">
        <v>88</v>
      </c>
      <c r="N15" s="72" t="s">
        <v>1</v>
      </c>
    </row>
    <row r="16" spans="1:14" s="37" customFormat="1" ht="63.75" thickBot="1">
      <c r="A16" s="167">
        <v>1</v>
      </c>
      <c r="B16" s="160" t="s">
        <v>3</v>
      </c>
      <c r="C16" s="160" t="s">
        <v>131</v>
      </c>
      <c r="D16" s="160" t="s">
        <v>132</v>
      </c>
      <c r="E16" s="160" t="s">
        <v>243</v>
      </c>
      <c r="F16" s="160" t="s">
        <v>133</v>
      </c>
      <c r="G16" s="160" t="s">
        <v>134</v>
      </c>
      <c r="H16" s="160" t="s">
        <v>21</v>
      </c>
      <c r="I16" s="160" t="s">
        <v>118</v>
      </c>
      <c r="J16" s="160" t="s">
        <v>128</v>
      </c>
      <c r="K16" s="43"/>
      <c r="L16" s="64"/>
      <c r="M16" s="64"/>
      <c r="N16" s="65"/>
    </row>
    <row r="17" spans="1:14" s="22" customFormat="1" ht="63.75" thickBot="1">
      <c r="A17" s="168">
        <v>2</v>
      </c>
      <c r="B17" s="161" t="s">
        <v>3</v>
      </c>
      <c r="C17" s="161" t="s">
        <v>135</v>
      </c>
      <c r="D17" s="161" t="s">
        <v>136</v>
      </c>
      <c r="E17" s="161" t="s">
        <v>244</v>
      </c>
      <c r="F17" s="161" t="s">
        <v>133</v>
      </c>
      <c r="G17" s="161" t="s">
        <v>137</v>
      </c>
      <c r="H17" s="161" t="s">
        <v>21</v>
      </c>
      <c r="I17" s="161" t="s">
        <v>118</v>
      </c>
      <c r="J17" s="160" t="s">
        <v>128</v>
      </c>
      <c r="K17" s="43"/>
      <c r="L17" s="64"/>
      <c r="M17" s="64"/>
      <c r="N17" s="66"/>
    </row>
    <row r="18" spans="1:14" s="22" customFormat="1" ht="63.75" thickBot="1">
      <c r="A18" s="168">
        <v>3</v>
      </c>
      <c r="B18" s="161" t="s">
        <v>3</v>
      </c>
      <c r="C18" s="161" t="s">
        <v>138</v>
      </c>
      <c r="D18" s="161" t="s">
        <v>139</v>
      </c>
      <c r="E18" s="161" t="s">
        <v>245</v>
      </c>
      <c r="F18" s="161" t="s">
        <v>133</v>
      </c>
      <c r="G18" s="161" t="s">
        <v>140</v>
      </c>
      <c r="H18" s="161" t="s">
        <v>22</v>
      </c>
      <c r="I18" s="166" t="s">
        <v>118</v>
      </c>
      <c r="J18" s="160" t="s">
        <v>128</v>
      </c>
      <c r="K18" s="43"/>
      <c r="L18" s="64"/>
      <c r="M18" s="64"/>
      <c r="N18" s="66"/>
    </row>
    <row r="19" spans="1:14" s="22" customFormat="1" ht="63.75" thickBot="1">
      <c r="A19" s="169">
        <v>4</v>
      </c>
      <c r="B19" s="163" t="s">
        <v>3</v>
      </c>
      <c r="C19" s="163" t="s">
        <v>141</v>
      </c>
      <c r="D19" s="163" t="s">
        <v>142</v>
      </c>
      <c r="E19" s="163" t="s">
        <v>246</v>
      </c>
      <c r="F19" s="163" t="s">
        <v>133</v>
      </c>
      <c r="G19" s="163" t="s">
        <v>143</v>
      </c>
      <c r="H19" s="163" t="s">
        <v>21</v>
      </c>
      <c r="I19" s="164" t="s">
        <v>118</v>
      </c>
      <c r="J19" s="160" t="s">
        <v>128</v>
      </c>
      <c r="K19" s="43"/>
      <c r="L19" s="64"/>
      <c r="M19" s="64"/>
      <c r="N19" s="66"/>
    </row>
    <row r="20" spans="1:14" ht="79.5" thickBot="1">
      <c r="A20" s="168">
        <v>5</v>
      </c>
      <c r="B20" s="161" t="s">
        <v>3</v>
      </c>
      <c r="C20" s="161" t="s">
        <v>144</v>
      </c>
      <c r="D20" s="161" t="s">
        <v>145</v>
      </c>
      <c r="E20" s="161" t="s">
        <v>260</v>
      </c>
      <c r="F20" s="161" t="s">
        <v>133</v>
      </c>
      <c r="G20" s="161" t="s">
        <v>146</v>
      </c>
      <c r="H20" s="161" t="s">
        <v>21</v>
      </c>
      <c r="I20" s="166" t="s">
        <v>118</v>
      </c>
      <c r="J20" s="160" t="s">
        <v>128</v>
      </c>
      <c r="K20" s="43"/>
      <c r="L20" s="64"/>
      <c r="M20" s="64"/>
      <c r="N20" s="66"/>
    </row>
    <row r="21" spans="1:14" ht="63.75" thickBot="1">
      <c r="A21" s="169">
        <v>6</v>
      </c>
      <c r="B21" s="163" t="s">
        <v>3</v>
      </c>
      <c r="C21" s="163" t="s">
        <v>147</v>
      </c>
      <c r="D21" s="163" t="s">
        <v>145</v>
      </c>
      <c r="E21" s="163" t="s">
        <v>265</v>
      </c>
      <c r="F21" s="163" t="s">
        <v>133</v>
      </c>
      <c r="G21" s="163" t="s">
        <v>148</v>
      </c>
      <c r="H21" s="163" t="s">
        <v>21</v>
      </c>
      <c r="I21" s="164" t="s">
        <v>118</v>
      </c>
      <c r="J21" s="160" t="s">
        <v>128</v>
      </c>
      <c r="K21" s="43"/>
      <c r="L21" s="64"/>
      <c r="M21" s="64"/>
      <c r="N21" s="66"/>
    </row>
    <row r="22" spans="1:14" ht="63.75" thickBot="1">
      <c r="A22" s="168">
        <v>7</v>
      </c>
      <c r="B22" s="161" t="s">
        <v>3</v>
      </c>
      <c r="C22" s="161" t="s">
        <v>149</v>
      </c>
      <c r="D22" s="161" t="s">
        <v>150</v>
      </c>
      <c r="E22" s="161" t="s">
        <v>247</v>
      </c>
      <c r="F22" s="161" t="s">
        <v>133</v>
      </c>
      <c r="G22" s="161" t="s">
        <v>151</v>
      </c>
      <c r="H22" s="161" t="s">
        <v>21</v>
      </c>
      <c r="I22" s="166" t="s">
        <v>118</v>
      </c>
      <c r="J22" s="160" t="s">
        <v>128</v>
      </c>
      <c r="K22" s="43"/>
      <c r="L22" s="64"/>
      <c r="M22" s="64"/>
      <c r="N22" s="66"/>
    </row>
    <row r="23" spans="1:14" ht="63.75" thickBot="1">
      <c r="A23" s="168">
        <v>8</v>
      </c>
      <c r="B23" s="163" t="s">
        <v>3</v>
      </c>
      <c r="C23" s="164" t="s">
        <v>152</v>
      </c>
      <c r="D23" s="163" t="s">
        <v>153</v>
      </c>
      <c r="E23" s="163" t="s">
        <v>248</v>
      </c>
      <c r="F23" s="163" t="s">
        <v>133</v>
      </c>
      <c r="G23" s="164" t="s">
        <v>137</v>
      </c>
      <c r="H23" s="163" t="s">
        <v>21</v>
      </c>
      <c r="I23" s="164" t="s">
        <v>118</v>
      </c>
      <c r="J23" s="160" t="s">
        <v>128</v>
      </c>
      <c r="K23" s="43"/>
      <c r="L23" s="64"/>
      <c r="M23" s="64"/>
      <c r="N23" s="66"/>
    </row>
    <row r="24" spans="1:14" ht="63.75" thickBot="1">
      <c r="A24" s="168">
        <v>9</v>
      </c>
      <c r="B24" s="161" t="s">
        <v>3</v>
      </c>
      <c r="C24" s="161" t="s">
        <v>154</v>
      </c>
      <c r="D24" s="161" t="s">
        <v>155</v>
      </c>
      <c r="E24" s="161" t="s">
        <v>266</v>
      </c>
      <c r="F24" s="161" t="s">
        <v>133</v>
      </c>
      <c r="G24" s="161" t="s">
        <v>137</v>
      </c>
      <c r="H24" s="161" t="s">
        <v>21</v>
      </c>
      <c r="I24" s="166" t="s">
        <v>118</v>
      </c>
      <c r="J24" s="160" t="s">
        <v>128</v>
      </c>
      <c r="K24" s="43"/>
      <c r="L24" s="64"/>
      <c r="M24" s="64"/>
      <c r="N24" s="66"/>
    </row>
    <row r="25" spans="1:14" ht="63.75" thickBot="1">
      <c r="A25" s="168">
        <v>10</v>
      </c>
      <c r="B25" s="161" t="s">
        <v>3</v>
      </c>
      <c r="C25" s="161" t="s">
        <v>156</v>
      </c>
      <c r="D25" s="161" t="s">
        <v>157</v>
      </c>
      <c r="E25" s="161" t="s">
        <v>247</v>
      </c>
      <c r="F25" s="161" t="s">
        <v>133</v>
      </c>
      <c r="G25" s="161" t="s">
        <v>137</v>
      </c>
      <c r="H25" s="161" t="s">
        <v>21</v>
      </c>
      <c r="I25" s="164" t="s">
        <v>118</v>
      </c>
      <c r="J25" s="160" t="s">
        <v>128</v>
      </c>
      <c r="K25" s="43"/>
      <c r="L25" s="64"/>
      <c r="M25" s="64"/>
      <c r="N25" s="66"/>
    </row>
    <row r="26" spans="1:14" ht="79.5" thickBot="1">
      <c r="A26" s="168">
        <v>11</v>
      </c>
      <c r="B26" s="161" t="s">
        <v>3</v>
      </c>
      <c r="C26" s="166" t="s">
        <v>158</v>
      </c>
      <c r="D26" s="161" t="s">
        <v>159</v>
      </c>
      <c r="E26" s="161" t="s">
        <v>267</v>
      </c>
      <c r="F26" s="161" t="s">
        <v>133</v>
      </c>
      <c r="G26" s="161" t="s">
        <v>137</v>
      </c>
      <c r="H26" s="161" t="s">
        <v>21</v>
      </c>
      <c r="I26" s="166" t="s">
        <v>118</v>
      </c>
      <c r="J26" s="160" t="s">
        <v>128</v>
      </c>
      <c r="K26" s="43"/>
      <c r="L26" s="64"/>
      <c r="M26" s="64"/>
      <c r="N26" s="66"/>
    </row>
    <row r="27" spans="1:14" ht="79.5" thickBot="1">
      <c r="A27" s="168">
        <v>12</v>
      </c>
      <c r="B27" s="161" t="s">
        <v>3</v>
      </c>
      <c r="C27" s="161" t="s">
        <v>160</v>
      </c>
      <c r="D27" s="161" t="s">
        <v>161</v>
      </c>
      <c r="E27" s="161" t="s">
        <v>268</v>
      </c>
      <c r="F27" s="161" t="s">
        <v>133</v>
      </c>
      <c r="G27" s="163" t="s">
        <v>137</v>
      </c>
      <c r="H27" s="163" t="s">
        <v>21</v>
      </c>
      <c r="I27" s="164" t="s">
        <v>118</v>
      </c>
      <c r="J27" s="160" t="s">
        <v>128</v>
      </c>
      <c r="K27" s="43"/>
      <c r="L27" s="64"/>
      <c r="M27" s="64"/>
      <c r="N27" s="66"/>
    </row>
    <row r="28" spans="1:14" ht="79.5" thickBot="1">
      <c r="A28" s="168">
        <v>13</v>
      </c>
      <c r="B28" s="161" t="s">
        <v>3</v>
      </c>
      <c r="C28" s="161" t="s">
        <v>162</v>
      </c>
      <c r="D28" s="161" t="s">
        <v>163</v>
      </c>
      <c r="E28" s="161" t="s">
        <v>269</v>
      </c>
      <c r="F28" s="161" t="s">
        <v>133</v>
      </c>
      <c r="G28" s="161" t="s">
        <v>164</v>
      </c>
      <c r="H28" s="161" t="s">
        <v>22</v>
      </c>
      <c r="I28" s="161" t="s">
        <v>118</v>
      </c>
      <c r="J28" s="160" t="s">
        <v>128</v>
      </c>
      <c r="K28" s="43"/>
      <c r="L28" s="64"/>
      <c r="M28" s="64"/>
      <c r="N28" s="66"/>
    </row>
    <row r="29" spans="1:14" ht="79.5" thickBot="1">
      <c r="A29" s="168">
        <v>14</v>
      </c>
      <c r="B29" s="161" t="s">
        <v>3</v>
      </c>
      <c r="C29" s="161" t="s">
        <v>165</v>
      </c>
      <c r="D29" s="161" t="s">
        <v>166</v>
      </c>
      <c r="E29" s="161" t="s">
        <v>270</v>
      </c>
      <c r="F29" s="161" t="s">
        <v>133</v>
      </c>
      <c r="G29" s="161" t="s">
        <v>137</v>
      </c>
      <c r="H29" s="161" t="s">
        <v>21</v>
      </c>
      <c r="I29" s="161" t="s">
        <v>118</v>
      </c>
      <c r="J29" s="160" t="s">
        <v>128</v>
      </c>
      <c r="K29" s="43"/>
      <c r="L29" s="64"/>
      <c r="M29" s="64"/>
      <c r="N29" s="66"/>
    </row>
    <row r="30" spans="1:14" ht="63.75" thickBot="1">
      <c r="A30" s="168">
        <v>15</v>
      </c>
      <c r="B30" s="161" t="s">
        <v>3</v>
      </c>
      <c r="C30" s="161" t="s">
        <v>167</v>
      </c>
      <c r="D30" s="161" t="s">
        <v>168</v>
      </c>
      <c r="E30" s="161" t="s">
        <v>249</v>
      </c>
      <c r="F30" s="161" t="s">
        <v>133</v>
      </c>
      <c r="G30" s="161" t="s">
        <v>169</v>
      </c>
      <c r="H30" s="161" t="s">
        <v>21</v>
      </c>
      <c r="I30" s="161" t="s">
        <v>118</v>
      </c>
      <c r="J30" s="160" t="s">
        <v>128</v>
      </c>
      <c r="K30" s="43"/>
      <c r="L30" s="64"/>
      <c r="M30" s="64"/>
      <c r="N30" s="66"/>
    </row>
    <row r="31" spans="1:14" ht="63.75" thickBot="1">
      <c r="A31" s="168">
        <v>16</v>
      </c>
      <c r="B31" s="161" t="s">
        <v>3</v>
      </c>
      <c r="C31" s="161" t="s">
        <v>170</v>
      </c>
      <c r="D31" s="161" t="s">
        <v>171</v>
      </c>
      <c r="E31" s="161" t="s">
        <v>250</v>
      </c>
      <c r="F31" s="161" t="s">
        <v>133</v>
      </c>
      <c r="G31" s="161" t="s">
        <v>172</v>
      </c>
      <c r="H31" s="161" t="s">
        <v>21</v>
      </c>
      <c r="I31" s="161" t="s">
        <v>118</v>
      </c>
      <c r="J31" s="160" t="s">
        <v>128</v>
      </c>
      <c r="K31" s="43"/>
      <c r="L31" s="64"/>
      <c r="M31" s="64"/>
      <c r="N31" s="66"/>
    </row>
    <row r="32" spans="1:14" ht="63.75" thickBot="1">
      <c r="A32" s="168">
        <v>17</v>
      </c>
      <c r="B32" s="161" t="s">
        <v>3</v>
      </c>
      <c r="C32" s="161" t="s">
        <v>173</v>
      </c>
      <c r="D32" s="161" t="s">
        <v>174</v>
      </c>
      <c r="E32" s="161" t="s">
        <v>251</v>
      </c>
      <c r="F32" s="161" t="s">
        <v>133</v>
      </c>
      <c r="G32" s="161" t="s">
        <v>175</v>
      </c>
      <c r="H32" s="161" t="s">
        <v>21</v>
      </c>
      <c r="I32" s="161" t="s">
        <v>118</v>
      </c>
      <c r="J32" s="160" t="s">
        <v>128</v>
      </c>
      <c r="K32" s="43"/>
      <c r="L32" s="64"/>
      <c r="M32" s="64"/>
      <c r="N32" s="66"/>
    </row>
    <row r="33" spans="1:14" ht="63.75" thickBot="1">
      <c r="A33" s="168">
        <v>18</v>
      </c>
      <c r="B33" s="161" t="s">
        <v>3</v>
      </c>
      <c r="C33" s="161" t="s">
        <v>176</v>
      </c>
      <c r="D33" s="161" t="s">
        <v>177</v>
      </c>
      <c r="E33" s="161" t="s">
        <v>252</v>
      </c>
      <c r="F33" s="161" t="s">
        <v>133</v>
      </c>
      <c r="G33" s="161" t="s">
        <v>169</v>
      </c>
      <c r="H33" s="161" t="s">
        <v>21</v>
      </c>
      <c r="I33" s="161" t="s">
        <v>118</v>
      </c>
      <c r="J33" s="160" t="s">
        <v>128</v>
      </c>
      <c r="K33" s="43"/>
      <c r="L33" s="64"/>
      <c r="M33" s="64"/>
      <c r="N33" s="66"/>
    </row>
    <row r="34" spans="1:14" ht="63.75" thickBot="1">
      <c r="A34" s="168">
        <v>19</v>
      </c>
      <c r="B34" s="161" t="s">
        <v>3</v>
      </c>
      <c r="C34" s="161" t="s">
        <v>178</v>
      </c>
      <c r="D34" s="161" t="s">
        <v>179</v>
      </c>
      <c r="E34" s="161" t="s">
        <v>253</v>
      </c>
      <c r="F34" s="161" t="s">
        <v>133</v>
      </c>
      <c r="G34" s="161" t="s">
        <v>169</v>
      </c>
      <c r="H34" s="161" t="s">
        <v>21</v>
      </c>
      <c r="I34" s="161" t="s">
        <v>118</v>
      </c>
      <c r="J34" s="160" t="s">
        <v>128</v>
      </c>
      <c r="K34" s="43"/>
      <c r="L34" s="64"/>
      <c r="M34" s="64"/>
      <c r="N34" s="66"/>
    </row>
    <row r="35" spans="1:14" ht="63.75" thickBot="1">
      <c r="A35" s="168">
        <v>20</v>
      </c>
      <c r="B35" s="161" t="s">
        <v>3</v>
      </c>
      <c r="C35" s="161" t="s">
        <v>180</v>
      </c>
      <c r="D35" s="161" t="s">
        <v>181</v>
      </c>
      <c r="E35" s="161" t="s">
        <v>253</v>
      </c>
      <c r="F35" s="161" t="s">
        <v>133</v>
      </c>
      <c r="G35" s="161" t="s">
        <v>169</v>
      </c>
      <c r="H35" s="161" t="s">
        <v>21</v>
      </c>
      <c r="I35" s="161" t="s">
        <v>118</v>
      </c>
      <c r="J35" s="160" t="s">
        <v>128</v>
      </c>
      <c r="K35" s="43"/>
      <c r="L35" s="64"/>
      <c r="M35" s="64"/>
      <c r="N35" s="66"/>
    </row>
    <row r="36" spans="1:14" ht="63.75" thickBot="1">
      <c r="A36" s="168">
        <v>21</v>
      </c>
      <c r="B36" s="161" t="s">
        <v>3</v>
      </c>
      <c r="C36" s="161" t="s">
        <v>182</v>
      </c>
      <c r="D36" s="161" t="s">
        <v>183</v>
      </c>
      <c r="E36" s="161" t="s">
        <v>184</v>
      </c>
      <c r="F36" s="161" t="s">
        <v>133</v>
      </c>
      <c r="G36" s="161" t="s">
        <v>169</v>
      </c>
      <c r="H36" s="161" t="s">
        <v>21</v>
      </c>
      <c r="I36" s="161" t="s">
        <v>118</v>
      </c>
      <c r="J36" s="160" t="s">
        <v>128</v>
      </c>
      <c r="K36" s="43"/>
      <c r="L36" s="64"/>
      <c r="M36" s="64"/>
      <c r="N36" s="66"/>
    </row>
    <row r="37" spans="1:14" ht="63.75" thickBot="1">
      <c r="A37" s="168">
        <v>22</v>
      </c>
      <c r="B37" s="161" t="s">
        <v>3</v>
      </c>
      <c r="C37" s="161" t="s">
        <v>185</v>
      </c>
      <c r="D37" s="161" t="s">
        <v>186</v>
      </c>
      <c r="E37" s="161" t="s">
        <v>254</v>
      </c>
      <c r="F37" s="161" t="s">
        <v>133</v>
      </c>
      <c r="G37" s="161" t="s">
        <v>169</v>
      </c>
      <c r="H37" s="161" t="s">
        <v>21</v>
      </c>
      <c r="I37" s="161" t="s">
        <v>118</v>
      </c>
      <c r="J37" s="160" t="s">
        <v>128</v>
      </c>
      <c r="K37" s="43"/>
      <c r="L37" s="64"/>
      <c r="M37" s="64"/>
      <c r="N37" s="66"/>
    </row>
    <row r="38" spans="1:14" ht="63.75" thickBot="1">
      <c r="A38" s="168">
        <v>23</v>
      </c>
      <c r="B38" s="161" t="s">
        <v>3</v>
      </c>
      <c r="C38" s="161" t="s">
        <v>187</v>
      </c>
      <c r="D38" s="161" t="s">
        <v>188</v>
      </c>
      <c r="E38" s="161" t="s">
        <v>189</v>
      </c>
      <c r="F38" s="161" t="s">
        <v>133</v>
      </c>
      <c r="G38" s="161" t="s">
        <v>169</v>
      </c>
      <c r="H38" s="161" t="s">
        <v>21</v>
      </c>
      <c r="I38" s="161" t="s">
        <v>118</v>
      </c>
      <c r="J38" s="160" t="s">
        <v>128</v>
      </c>
      <c r="K38" s="43"/>
      <c r="L38" s="64"/>
      <c r="M38" s="64"/>
      <c r="N38" s="66"/>
    </row>
    <row r="39" spans="1:14" ht="63.75" thickBot="1">
      <c r="A39" s="168">
        <v>24</v>
      </c>
      <c r="B39" s="161" t="s">
        <v>3</v>
      </c>
      <c r="C39" s="161" t="s">
        <v>182</v>
      </c>
      <c r="D39" s="161" t="s">
        <v>190</v>
      </c>
      <c r="E39" s="161" t="s">
        <v>191</v>
      </c>
      <c r="F39" s="161" t="s">
        <v>133</v>
      </c>
      <c r="G39" s="161" t="s">
        <v>169</v>
      </c>
      <c r="H39" s="161" t="s">
        <v>21</v>
      </c>
      <c r="I39" s="164" t="s">
        <v>118</v>
      </c>
      <c r="J39" s="160" t="s">
        <v>128</v>
      </c>
      <c r="K39" s="43"/>
      <c r="L39" s="64"/>
      <c r="M39" s="64"/>
      <c r="N39" s="66"/>
    </row>
    <row r="40" spans="1:14" ht="63.75" thickBot="1">
      <c r="A40" s="168">
        <v>25</v>
      </c>
      <c r="B40" s="161" t="s">
        <v>3</v>
      </c>
      <c r="C40" s="161" t="s">
        <v>192</v>
      </c>
      <c r="D40" s="161" t="s">
        <v>193</v>
      </c>
      <c r="E40" s="161" t="s">
        <v>194</v>
      </c>
      <c r="F40" s="161" t="s">
        <v>133</v>
      </c>
      <c r="G40" s="161" t="s">
        <v>172</v>
      </c>
      <c r="H40" s="161" t="s">
        <v>21</v>
      </c>
      <c r="I40" s="165" t="s">
        <v>118</v>
      </c>
      <c r="J40" s="160" t="s">
        <v>128</v>
      </c>
      <c r="K40" s="43"/>
      <c r="L40" s="162"/>
      <c r="M40" s="162"/>
      <c r="N40" s="66"/>
    </row>
    <row r="41" spans="1:14" ht="63.75" thickBot="1">
      <c r="A41" s="168">
        <v>26</v>
      </c>
      <c r="B41" s="161" t="s">
        <v>3</v>
      </c>
      <c r="C41" s="161" t="s">
        <v>195</v>
      </c>
      <c r="D41" s="161" t="s">
        <v>196</v>
      </c>
      <c r="E41" s="161" t="s">
        <v>197</v>
      </c>
      <c r="F41" s="161" t="s">
        <v>133</v>
      </c>
      <c r="G41" s="161" t="s">
        <v>169</v>
      </c>
      <c r="H41" s="161" t="s">
        <v>21</v>
      </c>
      <c r="I41" s="164" t="s">
        <v>118</v>
      </c>
      <c r="J41" s="160" t="s">
        <v>128</v>
      </c>
      <c r="K41" s="43"/>
      <c r="L41" s="162"/>
      <c r="M41" s="162"/>
      <c r="N41" s="66"/>
    </row>
    <row r="42" spans="1:14" ht="63.75" thickBot="1">
      <c r="A42" s="168">
        <v>27</v>
      </c>
      <c r="B42" s="161" t="s">
        <v>3</v>
      </c>
      <c r="C42" s="161" t="s">
        <v>198</v>
      </c>
      <c r="D42" s="161" t="s">
        <v>199</v>
      </c>
      <c r="E42" s="161" t="s">
        <v>261</v>
      </c>
      <c r="F42" s="161" t="s">
        <v>133</v>
      </c>
      <c r="G42" s="161" t="s">
        <v>200</v>
      </c>
      <c r="H42" s="161" t="s">
        <v>21</v>
      </c>
      <c r="I42" s="165" t="s">
        <v>118</v>
      </c>
      <c r="J42" s="160" t="s">
        <v>128</v>
      </c>
      <c r="K42" s="43"/>
      <c r="L42" s="162"/>
      <c r="M42" s="162"/>
      <c r="N42" s="66"/>
    </row>
    <row r="43" spans="1:14" ht="63.75" thickBot="1">
      <c r="A43" s="168">
        <v>28</v>
      </c>
      <c r="B43" s="161" t="s">
        <v>3</v>
      </c>
      <c r="C43" s="161" t="s">
        <v>201</v>
      </c>
      <c r="D43" s="161" t="s">
        <v>202</v>
      </c>
      <c r="E43" s="161" t="s">
        <v>262</v>
      </c>
      <c r="F43" s="161" t="s">
        <v>133</v>
      </c>
      <c r="G43" s="163" t="s">
        <v>137</v>
      </c>
      <c r="H43" s="163" t="s">
        <v>21</v>
      </c>
      <c r="I43" s="164" t="s">
        <v>118</v>
      </c>
      <c r="J43" s="160" t="s">
        <v>128</v>
      </c>
      <c r="K43" s="43"/>
      <c r="L43" s="162"/>
      <c r="M43" s="162"/>
      <c r="N43" s="66"/>
    </row>
    <row r="44" spans="1:14" ht="63.75" thickBot="1">
      <c r="A44" s="168">
        <v>29</v>
      </c>
      <c r="B44" s="161" t="s">
        <v>3</v>
      </c>
      <c r="C44" s="161" t="s">
        <v>203</v>
      </c>
      <c r="D44" s="161" t="s">
        <v>204</v>
      </c>
      <c r="E44" s="161" t="s">
        <v>263</v>
      </c>
      <c r="F44" s="161" t="s">
        <v>133</v>
      </c>
      <c r="G44" s="161" t="s">
        <v>137</v>
      </c>
      <c r="H44" s="161" t="s">
        <v>21</v>
      </c>
      <c r="I44" s="165" t="s">
        <v>118</v>
      </c>
      <c r="J44" s="160" t="s">
        <v>128</v>
      </c>
      <c r="K44" s="43"/>
      <c r="L44" s="162"/>
      <c r="M44" s="162"/>
      <c r="N44" s="66"/>
    </row>
    <row r="45" spans="1:14" ht="63.75" thickBot="1">
      <c r="A45" s="168">
        <v>30</v>
      </c>
      <c r="B45" s="161" t="s">
        <v>3</v>
      </c>
      <c r="C45" s="161" t="s">
        <v>205</v>
      </c>
      <c r="D45" s="161" t="s">
        <v>206</v>
      </c>
      <c r="E45" s="161" t="s">
        <v>207</v>
      </c>
      <c r="F45" s="161" t="s">
        <v>133</v>
      </c>
      <c r="G45" s="161" t="s">
        <v>137</v>
      </c>
      <c r="H45" s="161" t="s">
        <v>21</v>
      </c>
      <c r="I45" s="161" t="s">
        <v>118</v>
      </c>
      <c r="J45" s="160" t="s">
        <v>128</v>
      </c>
      <c r="K45" s="43"/>
      <c r="L45" s="162"/>
      <c r="M45" s="162"/>
      <c r="N45" s="66"/>
    </row>
    <row r="46" spans="1:14" ht="63.75" thickBot="1">
      <c r="A46" s="168">
        <v>31</v>
      </c>
      <c r="B46" s="161" t="s">
        <v>3</v>
      </c>
      <c r="C46" s="161" t="s">
        <v>208</v>
      </c>
      <c r="D46" s="161" t="s">
        <v>209</v>
      </c>
      <c r="E46" s="161" t="s">
        <v>264</v>
      </c>
      <c r="F46" s="161" t="s">
        <v>133</v>
      </c>
      <c r="G46" s="161" t="s">
        <v>200</v>
      </c>
      <c r="H46" s="161" t="s">
        <v>21</v>
      </c>
      <c r="I46" s="166" t="s">
        <v>118</v>
      </c>
      <c r="J46" s="160" t="s">
        <v>128</v>
      </c>
      <c r="K46" s="43"/>
      <c r="L46" s="162"/>
      <c r="M46" s="162"/>
      <c r="N46" s="66"/>
    </row>
    <row r="47" spans="1:14" ht="63.75" thickBot="1">
      <c r="A47" s="168">
        <v>32</v>
      </c>
      <c r="B47" s="161" t="s">
        <v>3</v>
      </c>
      <c r="C47" s="161" t="s">
        <v>210</v>
      </c>
      <c r="D47" s="161" t="s">
        <v>211</v>
      </c>
      <c r="E47" s="161" t="s">
        <v>253</v>
      </c>
      <c r="F47" s="161" t="s">
        <v>133</v>
      </c>
      <c r="G47" s="161" t="s">
        <v>200</v>
      </c>
      <c r="H47" s="161" t="s">
        <v>21</v>
      </c>
      <c r="I47" s="164" t="s">
        <v>118</v>
      </c>
      <c r="J47" s="160" t="s">
        <v>128</v>
      </c>
      <c r="K47" s="43"/>
      <c r="L47" s="162"/>
      <c r="M47" s="162"/>
      <c r="N47" s="66"/>
    </row>
    <row r="48" spans="1:14" ht="63.75" thickBot="1">
      <c r="A48" s="168">
        <v>33</v>
      </c>
      <c r="B48" s="161" t="s">
        <v>3</v>
      </c>
      <c r="C48" s="161" t="s">
        <v>212</v>
      </c>
      <c r="D48" s="161" t="s">
        <v>213</v>
      </c>
      <c r="E48" s="161" t="s">
        <v>214</v>
      </c>
      <c r="F48" s="161" t="s">
        <v>133</v>
      </c>
      <c r="G48" s="161" t="s">
        <v>200</v>
      </c>
      <c r="H48" s="161" t="s">
        <v>21</v>
      </c>
      <c r="I48" s="166" t="s">
        <v>118</v>
      </c>
      <c r="J48" s="160" t="s">
        <v>128</v>
      </c>
      <c r="K48" s="43"/>
      <c r="L48" s="162"/>
      <c r="M48" s="162"/>
      <c r="N48" s="66"/>
    </row>
    <row r="49" spans="1:14" ht="63.75" thickBot="1">
      <c r="A49" s="168">
        <v>34</v>
      </c>
      <c r="B49" s="161" t="s">
        <v>3</v>
      </c>
      <c r="C49" s="161" t="s">
        <v>215</v>
      </c>
      <c r="D49" s="161" t="s">
        <v>216</v>
      </c>
      <c r="E49" s="161" t="s">
        <v>254</v>
      </c>
      <c r="F49" s="161" t="s">
        <v>133</v>
      </c>
      <c r="G49" s="161" t="s">
        <v>200</v>
      </c>
      <c r="H49" s="161" t="s">
        <v>21</v>
      </c>
      <c r="I49" s="164" t="s">
        <v>118</v>
      </c>
      <c r="J49" s="160" t="s">
        <v>128</v>
      </c>
      <c r="K49" s="43"/>
      <c r="L49" s="162"/>
      <c r="M49" s="162"/>
      <c r="N49" s="66"/>
    </row>
    <row r="50" spans="1:14" ht="63.75" thickBot="1">
      <c r="A50" s="168">
        <v>35</v>
      </c>
      <c r="B50" s="161" t="s">
        <v>3</v>
      </c>
      <c r="C50" s="161" t="s">
        <v>217</v>
      </c>
      <c r="D50" s="161" t="s">
        <v>218</v>
      </c>
      <c r="E50" s="161" t="s">
        <v>219</v>
      </c>
      <c r="F50" s="161" t="s">
        <v>133</v>
      </c>
      <c r="G50" s="161" t="s">
        <v>200</v>
      </c>
      <c r="H50" s="161" t="s">
        <v>21</v>
      </c>
      <c r="I50" s="165" t="s">
        <v>118</v>
      </c>
      <c r="J50" s="160" t="s">
        <v>128</v>
      </c>
      <c r="K50" s="43"/>
      <c r="L50" s="162"/>
      <c r="M50" s="162"/>
      <c r="N50" s="66"/>
    </row>
    <row r="51" spans="1:14" ht="63.75" thickBot="1">
      <c r="A51" s="168">
        <v>36</v>
      </c>
      <c r="B51" s="161" t="s">
        <v>3</v>
      </c>
      <c r="C51" s="161" t="s">
        <v>220</v>
      </c>
      <c r="D51" s="161" t="s">
        <v>221</v>
      </c>
      <c r="E51" s="161" t="s">
        <v>222</v>
      </c>
      <c r="F51" s="161" t="s">
        <v>133</v>
      </c>
      <c r="G51" s="161" t="s">
        <v>200</v>
      </c>
      <c r="H51" s="161" t="s">
        <v>21</v>
      </c>
      <c r="I51" s="164" t="s">
        <v>118</v>
      </c>
      <c r="J51" s="160" t="s">
        <v>128</v>
      </c>
      <c r="K51" s="43"/>
      <c r="L51" s="162"/>
      <c r="M51" s="162"/>
      <c r="N51" s="66"/>
    </row>
    <row r="52" spans="1:14" ht="63.75" thickBot="1">
      <c r="A52" s="168">
        <v>37</v>
      </c>
      <c r="B52" s="161" t="s">
        <v>3</v>
      </c>
      <c r="C52" s="161" t="s">
        <v>223</v>
      </c>
      <c r="D52" s="161" t="s">
        <v>224</v>
      </c>
      <c r="E52" s="161" t="s">
        <v>225</v>
      </c>
      <c r="F52" s="161" t="s">
        <v>133</v>
      </c>
      <c r="G52" s="161" t="s">
        <v>137</v>
      </c>
      <c r="H52" s="161" t="s">
        <v>21</v>
      </c>
      <c r="I52" s="165" t="s">
        <v>118</v>
      </c>
      <c r="J52" s="160" t="s">
        <v>128</v>
      </c>
      <c r="K52" s="43"/>
      <c r="L52" s="162"/>
      <c r="M52" s="162"/>
      <c r="N52" s="66"/>
    </row>
    <row r="53" spans="1:14" ht="63.75" thickBot="1">
      <c r="A53" s="168">
        <v>38</v>
      </c>
      <c r="B53" s="161" t="s">
        <v>3</v>
      </c>
      <c r="C53" s="161" t="s">
        <v>226</v>
      </c>
      <c r="D53" s="161" t="s">
        <v>227</v>
      </c>
      <c r="E53" s="161" t="s">
        <v>255</v>
      </c>
      <c r="F53" s="161" t="s">
        <v>133</v>
      </c>
      <c r="G53" s="161" t="s">
        <v>140</v>
      </c>
      <c r="H53" s="161" t="s">
        <v>22</v>
      </c>
      <c r="I53" s="164" t="s">
        <v>118</v>
      </c>
      <c r="J53" s="160" t="s">
        <v>128</v>
      </c>
      <c r="K53" s="43"/>
      <c r="L53" s="162"/>
      <c r="M53" s="162"/>
      <c r="N53" s="66"/>
    </row>
    <row r="54" spans="1:14" ht="63.75" thickBot="1">
      <c r="A54" s="168">
        <v>39</v>
      </c>
      <c r="B54" s="161" t="s">
        <v>3</v>
      </c>
      <c r="C54" s="161" t="s">
        <v>228</v>
      </c>
      <c r="D54" s="161" t="s">
        <v>229</v>
      </c>
      <c r="E54" s="161" t="s">
        <v>256</v>
      </c>
      <c r="F54" s="161" t="s">
        <v>133</v>
      </c>
      <c r="G54" s="161" t="s">
        <v>172</v>
      </c>
      <c r="H54" s="161" t="s">
        <v>21</v>
      </c>
      <c r="I54" s="165" t="s">
        <v>118</v>
      </c>
      <c r="J54" s="160" t="s">
        <v>128</v>
      </c>
      <c r="K54" s="43"/>
      <c r="L54" s="162"/>
      <c r="M54" s="162"/>
      <c r="N54" s="66"/>
    </row>
    <row r="55" spans="1:14" ht="63.75" thickBot="1">
      <c r="A55" s="168">
        <v>40</v>
      </c>
      <c r="B55" s="161" t="s">
        <v>3</v>
      </c>
      <c r="C55" s="161" t="s">
        <v>230</v>
      </c>
      <c r="D55" s="161" t="s">
        <v>231</v>
      </c>
      <c r="E55" s="161" t="s">
        <v>257</v>
      </c>
      <c r="F55" s="161" t="s">
        <v>133</v>
      </c>
      <c r="G55" s="161" t="s">
        <v>232</v>
      </c>
      <c r="H55" s="161" t="s">
        <v>21</v>
      </c>
      <c r="I55" s="164" t="s">
        <v>118</v>
      </c>
      <c r="J55" s="160" t="s">
        <v>128</v>
      </c>
      <c r="K55" s="43"/>
      <c r="L55" s="162"/>
      <c r="M55" s="162"/>
      <c r="N55" s="66"/>
    </row>
    <row r="56" spans="1:14" ht="63.75" thickBot="1">
      <c r="A56" s="168">
        <v>41</v>
      </c>
      <c r="B56" s="161" t="s">
        <v>3</v>
      </c>
      <c r="C56" s="161" t="s">
        <v>233</v>
      </c>
      <c r="D56" s="161" t="s">
        <v>234</v>
      </c>
      <c r="E56" s="161" t="s">
        <v>258</v>
      </c>
      <c r="F56" s="161" t="s">
        <v>133</v>
      </c>
      <c r="G56" s="161" t="s">
        <v>169</v>
      </c>
      <c r="H56" s="161" t="s">
        <v>21</v>
      </c>
      <c r="I56" s="161" t="s">
        <v>118</v>
      </c>
      <c r="J56" s="160" t="s">
        <v>128</v>
      </c>
      <c r="K56" s="43"/>
      <c r="L56" s="162"/>
      <c r="M56" s="162"/>
      <c r="N56" s="66"/>
    </row>
    <row r="57" spans="1:14" ht="63.75" thickBot="1">
      <c r="A57" s="168">
        <v>42</v>
      </c>
      <c r="B57" s="161" t="s">
        <v>3</v>
      </c>
      <c r="C57" s="161" t="s">
        <v>235</v>
      </c>
      <c r="D57" s="161" t="s">
        <v>236</v>
      </c>
      <c r="E57" s="161" t="s">
        <v>259</v>
      </c>
      <c r="F57" s="161" t="s">
        <v>133</v>
      </c>
      <c r="G57" s="161" t="s">
        <v>169</v>
      </c>
      <c r="H57" s="161" t="s">
        <v>21</v>
      </c>
      <c r="I57" s="161" t="s">
        <v>118</v>
      </c>
      <c r="J57" s="160" t="s">
        <v>128</v>
      </c>
      <c r="K57" s="43"/>
      <c r="L57" s="162"/>
      <c r="M57" s="162"/>
      <c r="N57" s="66"/>
    </row>
    <row r="58" spans="1:14" ht="63.75" thickBot="1">
      <c r="A58" s="168">
        <v>43</v>
      </c>
      <c r="B58" s="161" t="s">
        <v>3</v>
      </c>
      <c r="C58" s="161" t="s">
        <v>237</v>
      </c>
      <c r="D58" s="161" t="s">
        <v>238</v>
      </c>
      <c r="E58" s="161" t="s">
        <v>251</v>
      </c>
      <c r="F58" s="161" t="s">
        <v>133</v>
      </c>
      <c r="G58" s="161" t="s">
        <v>143</v>
      </c>
      <c r="H58" s="161" t="s">
        <v>21</v>
      </c>
      <c r="I58" s="161" t="s">
        <v>118</v>
      </c>
      <c r="J58" s="160" t="s">
        <v>128</v>
      </c>
      <c r="K58" s="43"/>
      <c r="L58" s="162"/>
      <c r="M58" s="162"/>
      <c r="N58" s="66"/>
    </row>
    <row r="59" spans="1:14" ht="63.75" thickBot="1">
      <c r="A59" s="168">
        <v>44</v>
      </c>
      <c r="B59" s="161" t="s">
        <v>3</v>
      </c>
      <c r="C59" s="161" t="s">
        <v>239</v>
      </c>
      <c r="D59" s="161" t="s">
        <v>240</v>
      </c>
      <c r="E59" s="161" t="s">
        <v>241</v>
      </c>
      <c r="F59" s="161" t="s">
        <v>133</v>
      </c>
      <c r="G59" s="161" t="s">
        <v>143</v>
      </c>
      <c r="H59" s="161" t="s">
        <v>21</v>
      </c>
      <c r="I59" s="161" t="s">
        <v>118</v>
      </c>
      <c r="J59" s="160" t="s">
        <v>128</v>
      </c>
      <c r="K59" s="43"/>
      <c r="L59" s="162"/>
      <c r="M59" s="162"/>
      <c r="N59" s="66"/>
    </row>
  </sheetData>
  <dataConsolidate/>
  <mergeCells count="4">
    <mergeCell ref="B3:B4"/>
    <mergeCell ref="C3:C4"/>
    <mergeCell ref="B8:C8"/>
    <mergeCell ref="D8:E8"/>
  </mergeCells>
  <conditionalFormatting sqref="C5">
    <cfRule type="dataBar" priority="1">
      <dataBar showValue="0">
        <cfvo type="min"/>
        <cfvo type="max"/>
        <color rgb="FF638EC6"/>
      </dataBar>
      <extLst>
        <ext xmlns:x14="http://schemas.microsoft.com/office/spreadsheetml/2009/9/main" uri="{B025F937-C7B1-47D3-B67F-A62EFF666E3E}">
          <x14:id>{08A61E49-95E4-4687-A06F-B254EAFC9106}</x14:id>
        </ext>
      </extLst>
    </cfRule>
  </conditionalFormatting>
  <dataValidations count="1">
    <dataValidation type="list" allowBlank="1" showErrorMessage="1" sqref="H60:H166 H14">
      <formula1>#REF!</formula1>
      <formula2>0</formula2>
    </dataValidation>
  </dataValidations>
  <printOptions gridLines="1"/>
  <pageMargins left="0.34" right="0.41" top="0.52" bottom="0.49" header="0.5" footer="0.5"/>
  <pageSetup paperSize="9" scale="80" orientation="landscape" horizontalDpi="300" verticalDpi="300" r:id="rId1"/>
  <headerFooter alignWithMargins="0"/>
  <colBreaks count="1" manualBreakCount="1">
    <brk id="13" max="1048575" man="1"/>
  </colBreak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8A61E49-95E4-4687-A06F-B254EAFC9106}">
            <x14:dataBar minLength="0" maxLength="100" gradient="0" direction="leftToRight">
              <x14:cfvo type="autoMin"/>
              <x14:cfvo type="autoMax"/>
              <x14:negativeFillColor rgb="FFFF0000"/>
              <x14:axisColor rgb="FF000000"/>
            </x14:dataBar>
          </x14:cfRule>
          <xm:sqref>C5</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14:formula1>
            <xm:f>Info!$F$3:$F$6</xm:f>
          </x14:formula1>
          <xm:sqref>K16:K59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zoomScaleNormal="100" zoomScaleSheetLayoutView="80" workbookViewId="0">
      <selection activeCell="E5" sqref="E5"/>
    </sheetView>
  </sheetViews>
  <sheetFormatPr defaultRowHeight="12.75"/>
  <cols>
    <col min="1" max="1" width="5.375" style="7" customWidth="1"/>
    <col min="2" max="7" width="32.5" style="7" customWidth="1"/>
    <col min="8" max="8" width="18.75" style="7" customWidth="1"/>
    <col min="9" max="11" width="18.75" style="18" customWidth="1"/>
    <col min="12" max="12" width="18.75" style="7" customWidth="1"/>
    <col min="13" max="13" width="18.75" style="23" customWidth="1"/>
    <col min="14" max="14" width="35.625" style="7" customWidth="1"/>
    <col min="15" max="15" width="9" style="7"/>
    <col min="16" max="16" width="9" style="7" customWidth="1"/>
    <col min="17" max="16384" width="9" style="7"/>
  </cols>
  <sheetData>
    <row r="1" spans="1:14" ht="19.5" customHeight="1">
      <c r="B1" s="62" t="s">
        <v>62</v>
      </c>
      <c r="C1" s="62"/>
      <c r="D1" s="62"/>
      <c r="E1" s="62"/>
      <c r="F1" s="18"/>
      <c r="G1" s="18"/>
    </row>
    <row r="2" spans="1:14">
      <c r="A2" s="61"/>
      <c r="B2" s="57" t="s">
        <v>66</v>
      </c>
      <c r="C2" s="74" t="str">
        <f>TEXT('Test case List'!C14,"")</f>
        <v>Chức năng 6</v>
      </c>
      <c r="D2" s="57" t="s">
        <v>69</v>
      </c>
      <c r="E2" s="75" t="s">
        <v>105</v>
      </c>
      <c r="F2" s="18"/>
      <c r="G2" s="18"/>
      <c r="H2" s="18"/>
    </row>
    <row r="3" spans="1:14" ht="12.75" customHeight="1">
      <c r="A3" s="61"/>
      <c r="B3" s="261" t="s">
        <v>19</v>
      </c>
      <c r="C3" s="263" t="str">
        <f>TEXT('Test case List'!E14,"")</f>
        <v>Xây dựng trang sửa đổi thông tin cho người sử dụng trong hệ thống như thay đổi email và mật khẩu</v>
      </c>
      <c r="D3" s="57" t="s">
        <v>68</v>
      </c>
      <c r="E3" s="76">
        <v>43032</v>
      </c>
      <c r="F3" s="18"/>
      <c r="G3" s="18"/>
      <c r="H3" s="18"/>
    </row>
    <row r="4" spans="1:14" ht="45" customHeight="1">
      <c r="A4" s="61"/>
      <c r="B4" s="262"/>
      <c r="C4" s="264"/>
      <c r="D4" s="57" t="s">
        <v>70</v>
      </c>
      <c r="E4" s="75" t="s">
        <v>362</v>
      </c>
      <c r="F4" s="18"/>
      <c r="G4" s="18"/>
      <c r="H4" s="18"/>
    </row>
    <row r="5" spans="1:14">
      <c r="A5" s="61"/>
      <c r="B5" s="58" t="s">
        <v>67</v>
      </c>
      <c r="C5" s="56" t="str">
        <f>IF(C11+C12+C13=0,"READY TO START",IF(OR(C9=C11+C12+C13,AND(E9&gt;0,E9=E11+E12+E13)),"DONE",IF(C9&lt;&gt;C11+C12+C13,"IN PROGRESS",)))</f>
        <v>DONE</v>
      </c>
      <c r="D5" s="57" t="s">
        <v>71</v>
      </c>
      <c r="E5" s="76">
        <v>43081</v>
      </c>
      <c r="F5" s="18"/>
      <c r="G5" s="18"/>
      <c r="H5" s="18"/>
    </row>
    <row r="6" spans="1:14">
      <c r="A6" s="24"/>
      <c r="B6" s="35"/>
      <c r="C6" s="35"/>
      <c r="D6" s="35"/>
      <c r="E6" s="35"/>
      <c r="F6" s="18"/>
      <c r="G6" s="18"/>
    </row>
    <row r="7" spans="1:14">
      <c r="A7" s="24"/>
      <c r="B7" s="62" t="s">
        <v>63</v>
      </c>
      <c r="C7" s="62"/>
      <c r="D7" s="62"/>
      <c r="E7" s="62"/>
      <c r="F7" s="18"/>
      <c r="G7" s="18"/>
    </row>
    <row r="8" spans="1:14">
      <c r="A8" s="24"/>
      <c r="B8" s="265" t="s">
        <v>64</v>
      </c>
      <c r="C8" s="265"/>
      <c r="D8" s="266" t="s">
        <v>65</v>
      </c>
      <c r="E8" s="267"/>
      <c r="F8" s="18"/>
      <c r="G8" s="18"/>
    </row>
    <row r="9" spans="1:14" ht="12.75" customHeight="1">
      <c r="A9" s="61"/>
      <c r="B9" s="60" t="s">
        <v>72</v>
      </c>
      <c r="C9" s="55">
        <f>COUNTA(Function3101112['#])</f>
        <v>6</v>
      </c>
      <c r="D9" s="60" t="s">
        <v>72</v>
      </c>
      <c r="E9" s="55">
        <f>COUNTA(Function3101112['#])</f>
        <v>6</v>
      </c>
      <c r="F9" s="18"/>
      <c r="G9" s="18"/>
    </row>
    <row r="10" spans="1:14">
      <c r="A10" s="61"/>
      <c r="B10" s="60" t="s">
        <v>73</v>
      </c>
      <c r="C10" s="59">
        <f>COUNTIF(Function3101112[1st Test Result],Info!$F$4)</f>
        <v>0</v>
      </c>
      <c r="D10" s="60" t="s">
        <v>73</v>
      </c>
      <c r="E10" s="59">
        <f>COUNTIF(Function3101112[2nd Test Result],OR(Info!$F$4,""))</f>
        <v>0</v>
      </c>
      <c r="F10" s="18"/>
      <c r="G10" s="18"/>
    </row>
    <row r="11" spans="1:14">
      <c r="A11" s="61"/>
      <c r="B11" s="60" t="s">
        <v>74</v>
      </c>
      <c r="C11" s="59">
        <f>COUNTIF(Function3101112[1st Test Result],Info!$F$3)</f>
        <v>6</v>
      </c>
      <c r="D11" s="60" t="s">
        <v>74</v>
      </c>
      <c r="E11" s="59">
        <f>COUNTIF(Function3101112[2nd Test Result],Info!$F$3)</f>
        <v>6</v>
      </c>
      <c r="F11" s="18"/>
      <c r="G11" s="18"/>
    </row>
    <row r="12" spans="1:14">
      <c r="A12" s="61"/>
      <c r="B12" s="60" t="s">
        <v>75</v>
      </c>
      <c r="C12" s="59">
        <f>COUNTIF(Function3101112[1st Test Result],Info!$F$5)</f>
        <v>0</v>
      </c>
      <c r="D12" s="60" t="s">
        <v>75</v>
      </c>
      <c r="E12" s="59">
        <f>COUNTIF(Function3101112[2nd Test Result],Info!$F$5)</f>
        <v>0</v>
      </c>
      <c r="F12" s="18"/>
      <c r="G12" s="18"/>
    </row>
    <row r="13" spans="1:14">
      <c r="A13" s="61"/>
      <c r="B13" s="60" t="s">
        <v>76</v>
      </c>
      <c r="C13" s="59">
        <f>COUNTIF(Function3101112[1st Test Result],Info!$F$6)</f>
        <v>0</v>
      </c>
      <c r="D13" s="60" t="s">
        <v>76</v>
      </c>
      <c r="E13" s="59">
        <f>COUNTIF(Function3101112[2nd Test Result],Info!$F$6)</f>
        <v>0</v>
      </c>
      <c r="F13" s="18"/>
      <c r="G13" s="18"/>
    </row>
    <row r="14" spans="1:14" s="19" customFormat="1" ht="15" customHeight="1">
      <c r="D14" s="21"/>
      <c r="E14" s="21"/>
      <c r="F14" s="21"/>
      <c r="G14" s="21"/>
      <c r="H14" s="20"/>
      <c r="I14" s="20"/>
      <c r="J14" s="20"/>
      <c r="K14" s="20"/>
      <c r="L14" s="20"/>
      <c r="M14" s="20"/>
    </row>
    <row r="15" spans="1:14" s="19" customFormat="1" ht="15">
      <c r="A15" s="69" t="s">
        <v>60</v>
      </c>
      <c r="B15" s="70" t="s">
        <v>2</v>
      </c>
      <c r="C15" s="70" t="s">
        <v>80</v>
      </c>
      <c r="D15" s="70" t="s">
        <v>25</v>
      </c>
      <c r="E15" s="70" t="s">
        <v>20</v>
      </c>
      <c r="F15" s="70" t="s">
        <v>81</v>
      </c>
      <c r="G15" s="70" t="s">
        <v>0</v>
      </c>
      <c r="H15" s="71" t="s">
        <v>83</v>
      </c>
      <c r="I15" s="71" t="s">
        <v>85</v>
      </c>
      <c r="J15" s="71" t="s">
        <v>84</v>
      </c>
      <c r="K15" s="71" t="s">
        <v>86</v>
      </c>
      <c r="L15" s="71" t="s">
        <v>87</v>
      </c>
      <c r="M15" s="71" t="s">
        <v>88</v>
      </c>
      <c r="N15" s="72" t="s">
        <v>1</v>
      </c>
    </row>
    <row r="16" spans="1:14" s="37" customFormat="1" ht="60">
      <c r="A16" s="205">
        <v>48</v>
      </c>
      <c r="B16" s="206" t="s">
        <v>3</v>
      </c>
      <c r="C16" s="206" t="s">
        <v>357</v>
      </c>
      <c r="D16" s="207" t="s">
        <v>358</v>
      </c>
      <c r="E16" s="207"/>
      <c r="F16" s="208" t="s">
        <v>359</v>
      </c>
      <c r="G16" s="209" t="s">
        <v>360</v>
      </c>
      <c r="H16" s="210" t="s">
        <v>21</v>
      </c>
      <c r="I16" s="211">
        <v>42837</v>
      </c>
      <c r="J16" s="211" t="s">
        <v>128</v>
      </c>
      <c r="K16" s="210" t="s">
        <v>21</v>
      </c>
      <c r="L16" s="211">
        <v>42898</v>
      </c>
      <c r="M16" s="211" t="s">
        <v>130</v>
      </c>
      <c r="N16" s="65"/>
    </row>
    <row r="17" spans="1:14" s="22" customFormat="1" ht="60">
      <c r="A17" s="205">
        <v>48</v>
      </c>
      <c r="B17" s="206" t="s">
        <v>3</v>
      </c>
      <c r="C17" s="206" t="s">
        <v>357</v>
      </c>
      <c r="D17" s="207" t="s">
        <v>358</v>
      </c>
      <c r="E17" s="207"/>
      <c r="F17" s="208" t="s">
        <v>359</v>
      </c>
      <c r="G17" s="209" t="s">
        <v>360</v>
      </c>
      <c r="H17" s="210" t="s">
        <v>21</v>
      </c>
      <c r="I17" s="211">
        <v>42837</v>
      </c>
      <c r="J17" s="211" t="s">
        <v>128</v>
      </c>
      <c r="K17" s="210" t="s">
        <v>21</v>
      </c>
      <c r="L17" s="211">
        <v>42898</v>
      </c>
      <c r="M17" s="211" t="s">
        <v>130</v>
      </c>
      <c r="N17" s="66"/>
    </row>
    <row r="18" spans="1:14" s="22" customFormat="1" ht="60">
      <c r="A18" s="205">
        <v>48</v>
      </c>
      <c r="B18" s="206" t="s">
        <v>3</v>
      </c>
      <c r="C18" s="206" t="s">
        <v>357</v>
      </c>
      <c r="D18" s="207" t="s">
        <v>358</v>
      </c>
      <c r="E18" s="207"/>
      <c r="F18" s="208" t="s">
        <v>359</v>
      </c>
      <c r="G18" s="209" t="s">
        <v>360</v>
      </c>
      <c r="H18" s="210" t="s">
        <v>21</v>
      </c>
      <c r="I18" s="211">
        <v>42837</v>
      </c>
      <c r="J18" s="211" t="s">
        <v>128</v>
      </c>
      <c r="K18" s="210" t="s">
        <v>21</v>
      </c>
      <c r="L18" s="211">
        <v>42898</v>
      </c>
      <c r="M18" s="211" t="s">
        <v>130</v>
      </c>
      <c r="N18" s="66"/>
    </row>
    <row r="19" spans="1:14" s="22" customFormat="1" ht="60">
      <c r="A19" s="205">
        <v>48</v>
      </c>
      <c r="B19" s="206" t="s">
        <v>3</v>
      </c>
      <c r="C19" s="206" t="s">
        <v>357</v>
      </c>
      <c r="D19" s="207" t="s">
        <v>358</v>
      </c>
      <c r="E19" s="207"/>
      <c r="F19" s="208" t="s">
        <v>359</v>
      </c>
      <c r="G19" s="209" t="s">
        <v>360</v>
      </c>
      <c r="H19" s="210" t="s">
        <v>21</v>
      </c>
      <c r="I19" s="211">
        <v>42837</v>
      </c>
      <c r="J19" s="211" t="s">
        <v>128</v>
      </c>
      <c r="K19" s="210" t="s">
        <v>21</v>
      </c>
      <c r="L19" s="211">
        <v>42898</v>
      </c>
      <c r="M19" s="211" t="s">
        <v>130</v>
      </c>
      <c r="N19" s="66"/>
    </row>
    <row r="20" spans="1:14" ht="60">
      <c r="A20" s="205">
        <v>48</v>
      </c>
      <c r="B20" s="206" t="s">
        <v>3</v>
      </c>
      <c r="C20" s="206" t="s">
        <v>357</v>
      </c>
      <c r="D20" s="207" t="s">
        <v>358</v>
      </c>
      <c r="E20" s="207"/>
      <c r="F20" s="208" t="s">
        <v>359</v>
      </c>
      <c r="G20" s="209" t="s">
        <v>360</v>
      </c>
      <c r="H20" s="210" t="s">
        <v>21</v>
      </c>
      <c r="I20" s="211">
        <v>42837</v>
      </c>
      <c r="J20" s="211" t="s">
        <v>128</v>
      </c>
      <c r="K20" s="210" t="s">
        <v>21</v>
      </c>
      <c r="L20" s="211">
        <v>42898</v>
      </c>
      <c r="M20" s="211" t="s">
        <v>130</v>
      </c>
      <c r="N20" s="66"/>
    </row>
    <row r="21" spans="1:14" ht="60">
      <c r="A21" s="205">
        <v>48</v>
      </c>
      <c r="B21" s="206" t="s">
        <v>3</v>
      </c>
      <c r="C21" s="206" t="s">
        <v>357</v>
      </c>
      <c r="D21" s="207" t="s">
        <v>358</v>
      </c>
      <c r="E21" s="207"/>
      <c r="F21" s="208" t="s">
        <v>359</v>
      </c>
      <c r="G21" s="209" t="s">
        <v>360</v>
      </c>
      <c r="H21" s="210" t="s">
        <v>21</v>
      </c>
      <c r="I21" s="211">
        <v>42837</v>
      </c>
      <c r="J21" s="211" t="s">
        <v>128</v>
      </c>
      <c r="K21" s="210" t="s">
        <v>21</v>
      </c>
      <c r="L21" s="211">
        <v>42898</v>
      </c>
      <c r="M21" s="211" t="s">
        <v>130</v>
      </c>
      <c r="N21" s="66"/>
    </row>
    <row r="22" spans="1:14" ht="15">
      <c r="A22" s="68"/>
      <c r="B22" s="38"/>
      <c r="C22" s="38"/>
      <c r="D22" s="41"/>
      <c r="E22" s="41"/>
      <c r="F22" s="42"/>
      <c r="G22" s="42"/>
      <c r="H22" s="43"/>
      <c r="I22" s="64"/>
      <c r="J22" s="64"/>
      <c r="K22" s="43"/>
      <c r="L22" s="64"/>
      <c r="M22" s="64"/>
      <c r="N22" s="66"/>
    </row>
    <row r="23" spans="1:14" ht="15">
      <c r="A23" s="68"/>
      <c r="B23" s="38"/>
      <c r="C23" s="38"/>
      <c r="D23" s="41"/>
      <c r="E23" s="41"/>
      <c r="F23" s="42"/>
      <c r="G23" s="42"/>
      <c r="H23" s="43"/>
      <c r="I23" s="64"/>
      <c r="J23" s="64"/>
      <c r="K23" s="43"/>
      <c r="L23" s="64"/>
      <c r="M23" s="64"/>
      <c r="N23" s="66"/>
    </row>
    <row r="24" spans="1:14" ht="15">
      <c r="A24" s="68"/>
      <c r="B24" s="38"/>
      <c r="C24" s="38"/>
      <c r="D24" s="41"/>
      <c r="E24" s="41"/>
      <c r="F24" s="42"/>
      <c r="G24" s="42"/>
      <c r="H24" s="43"/>
      <c r="I24" s="64"/>
      <c r="J24" s="64"/>
      <c r="K24" s="43"/>
      <c r="L24" s="64"/>
      <c r="M24" s="64"/>
      <c r="N24" s="66"/>
    </row>
    <row r="25" spans="1:14" ht="15">
      <c r="A25" s="68"/>
      <c r="B25" s="38"/>
      <c r="C25" s="38"/>
      <c r="D25" s="41"/>
      <c r="E25" s="41"/>
      <c r="F25" s="42"/>
      <c r="G25" s="42"/>
      <c r="H25" s="43"/>
      <c r="I25" s="64"/>
      <c r="J25" s="64"/>
      <c r="K25" s="43"/>
      <c r="L25" s="64"/>
      <c r="M25" s="64"/>
      <c r="N25" s="66"/>
    </row>
    <row r="26" spans="1:14" ht="15">
      <c r="A26" s="68"/>
      <c r="B26" s="38"/>
      <c r="C26" s="38"/>
      <c r="D26" s="41"/>
      <c r="E26" s="41"/>
      <c r="F26" s="42"/>
      <c r="G26" s="42"/>
      <c r="H26" s="43"/>
      <c r="I26" s="64"/>
      <c r="J26" s="64"/>
      <c r="K26" s="43"/>
      <c r="L26" s="64"/>
      <c r="M26" s="64"/>
      <c r="N26" s="66"/>
    </row>
    <row r="27" spans="1:14" ht="15">
      <c r="A27" s="68"/>
      <c r="B27" s="38"/>
      <c r="C27" s="38"/>
      <c r="D27" s="41"/>
      <c r="E27" s="41"/>
      <c r="F27" s="42"/>
      <c r="G27" s="42"/>
      <c r="H27" s="43"/>
      <c r="I27" s="64"/>
      <c r="J27" s="64"/>
      <c r="K27" s="43"/>
      <c r="L27" s="64"/>
      <c r="M27" s="64"/>
      <c r="N27" s="66"/>
    </row>
    <row r="28" spans="1:14" ht="15">
      <c r="A28" s="68"/>
      <c r="B28" s="38"/>
      <c r="C28" s="38"/>
      <c r="D28" s="41"/>
      <c r="E28" s="41"/>
      <c r="F28" s="42"/>
      <c r="G28" s="42"/>
      <c r="H28" s="43"/>
      <c r="I28" s="64"/>
      <c r="J28" s="64"/>
      <c r="K28" s="43"/>
      <c r="L28" s="64"/>
      <c r="M28" s="64"/>
      <c r="N28" s="66"/>
    </row>
    <row r="29" spans="1:14" ht="15">
      <c r="A29" s="68"/>
      <c r="B29" s="38"/>
      <c r="C29" s="38"/>
      <c r="D29" s="41"/>
      <c r="E29" s="41"/>
      <c r="F29" s="42"/>
      <c r="G29" s="42"/>
      <c r="H29" s="43"/>
      <c r="I29" s="64"/>
      <c r="J29" s="64"/>
      <c r="K29" s="43"/>
      <c r="L29" s="64"/>
      <c r="M29" s="64"/>
      <c r="N29" s="66"/>
    </row>
    <row r="30" spans="1:14" ht="15">
      <c r="A30" s="68"/>
      <c r="B30" s="38"/>
      <c r="C30" s="38"/>
      <c r="D30" s="41"/>
      <c r="E30" s="41"/>
      <c r="F30" s="42"/>
      <c r="G30" s="42"/>
      <c r="H30" s="43"/>
      <c r="I30" s="64"/>
      <c r="J30" s="64"/>
      <c r="K30" s="43"/>
      <c r="L30" s="64"/>
      <c r="M30" s="64"/>
      <c r="N30" s="66"/>
    </row>
    <row r="31" spans="1:14" ht="15">
      <c r="A31" s="68"/>
      <c r="B31" s="38"/>
      <c r="C31" s="38"/>
      <c r="D31" s="41"/>
      <c r="E31" s="41"/>
      <c r="F31" s="42"/>
      <c r="G31" s="42"/>
      <c r="H31" s="43"/>
      <c r="I31" s="64"/>
      <c r="J31" s="64"/>
      <c r="K31" s="43"/>
      <c r="L31" s="64"/>
      <c r="M31" s="64"/>
      <c r="N31" s="66"/>
    </row>
    <row r="32" spans="1:14" ht="15">
      <c r="A32" s="68"/>
      <c r="B32" s="38"/>
      <c r="C32" s="38"/>
      <c r="D32" s="41"/>
      <c r="E32" s="41"/>
      <c r="F32" s="42"/>
      <c r="G32" s="42"/>
      <c r="H32" s="43"/>
      <c r="I32" s="64"/>
      <c r="J32" s="64"/>
      <c r="K32" s="43"/>
      <c r="L32" s="64"/>
      <c r="M32" s="64"/>
      <c r="N32" s="66"/>
    </row>
    <row r="33" spans="1:14" ht="15">
      <c r="A33" s="68"/>
      <c r="B33" s="38"/>
      <c r="C33" s="38"/>
      <c r="D33" s="41"/>
      <c r="E33" s="41"/>
      <c r="F33" s="42"/>
      <c r="G33" s="42"/>
      <c r="H33" s="43"/>
      <c r="I33" s="64"/>
      <c r="J33" s="64"/>
      <c r="K33" s="43"/>
      <c r="L33" s="64"/>
      <c r="M33" s="64"/>
      <c r="N33" s="66"/>
    </row>
    <row r="34" spans="1:14" ht="15">
      <c r="A34" s="68"/>
      <c r="B34" s="38"/>
      <c r="C34" s="38"/>
      <c r="D34" s="41"/>
      <c r="E34" s="41"/>
      <c r="F34" s="42"/>
      <c r="G34" s="42"/>
      <c r="H34" s="43"/>
      <c r="I34" s="64"/>
      <c r="J34" s="64"/>
      <c r="K34" s="43"/>
      <c r="L34" s="64"/>
      <c r="M34" s="64"/>
      <c r="N34" s="66"/>
    </row>
    <row r="35" spans="1:14" ht="15">
      <c r="A35" s="68"/>
      <c r="B35" s="38"/>
      <c r="C35" s="38"/>
      <c r="D35" s="41"/>
      <c r="E35" s="41"/>
      <c r="F35" s="42"/>
      <c r="G35" s="42"/>
      <c r="H35" s="43"/>
      <c r="I35" s="64"/>
      <c r="J35" s="64"/>
      <c r="K35" s="43"/>
      <c r="L35" s="64"/>
      <c r="M35" s="64"/>
      <c r="N35" s="66"/>
    </row>
    <row r="36" spans="1:14" ht="15">
      <c r="A36" s="68"/>
      <c r="B36" s="38"/>
      <c r="C36" s="38"/>
      <c r="D36" s="41"/>
      <c r="E36" s="41"/>
      <c r="F36" s="42"/>
      <c r="G36" s="42"/>
      <c r="H36" s="43"/>
      <c r="I36" s="64"/>
      <c r="J36" s="64"/>
      <c r="K36" s="43"/>
      <c r="L36" s="64"/>
      <c r="M36" s="64"/>
      <c r="N36" s="66"/>
    </row>
    <row r="37" spans="1:14" ht="15">
      <c r="A37" s="68"/>
      <c r="B37" s="38"/>
      <c r="C37" s="38"/>
      <c r="D37" s="41"/>
      <c r="E37" s="41"/>
      <c r="F37" s="42"/>
      <c r="G37" s="42"/>
      <c r="H37" s="43"/>
      <c r="I37" s="64"/>
      <c r="J37" s="64"/>
      <c r="K37" s="43"/>
      <c r="L37" s="64"/>
      <c r="M37" s="64"/>
      <c r="N37" s="66"/>
    </row>
    <row r="38" spans="1:14" ht="15">
      <c r="A38" s="68"/>
      <c r="B38" s="38"/>
      <c r="C38" s="38"/>
      <c r="D38" s="41"/>
      <c r="E38" s="41"/>
      <c r="F38" s="42"/>
      <c r="G38" s="42"/>
      <c r="H38" s="43"/>
      <c r="I38" s="64"/>
      <c r="J38" s="64"/>
      <c r="K38" s="43"/>
      <c r="L38" s="64"/>
      <c r="M38" s="64"/>
      <c r="N38" s="66"/>
    </row>
    <row r="39" spans="1:14" ht="15">
      <c r="A39" s="68"/>
      <c r="B39" s="38"/>
      <c r="C39" s="38"/>
      <c r="D39" s="41"/>
      <c r="E39" s="41"/>
      <c r="F39" s="42"/>
      <c r="G39" s="42"/>
      <c r="H39" s="43"/>
      <c r="I39" s="64"/>
      <c r="J39" s="64"/>
      <c r="K39" s="43"/>
      <c r="L39" s="64"/>
      <c r="M39" s="64"/>
      <c r="N39" s="66"/>
    </row>
  </sheetData>
  <dataConsolidate/>
  <mergeCells count="4">
    <mergeCell ref="B3:B4"/>
    <mergeCell ref="C3:C4"/>
    <mergeCell ref="B8:C8"/>
    <mergeCell ref="D8:E8"/>
  </mergeCells>
  <conditionalFormatting sqref="C5">
    <cfRule type="dataBar" priority="1">
      <dataBar showValue="0">
        <cfvo type="min"/>
        <cfvo type="max"/>
        <color rgb="FF638EC6"/>
      </dataBar>
      <extLst>
        <ext xmlns:x14="http://schemas.microsoft.com/office/spreadsheetml/2009/9/main" uri="{B025F937-C7B1-47D3-B67F-A62EFF666E3E}">
          <x14:id>{8FB22A36-D02C-45FD-917D-28AA2F96D5BC}</x14:id>
        </ext>
      </extLst>
    </cfRule>
  </conditionalFormatting>
  <dataValidations count="1">
    <dataValidation type="list" allowBlank="1" showErrorMessage="1" sqref="H40:H146 H14">
      <formula1>#REF!</formula1>
      <formula2>0</formula2>
    </dataValidation>
  </dataValidations>
  <printOptions gridLines="1"/>
  <pageMargins left="0.34" right="0.41" top="0.52" bottom="0.49" header="0.5" footer="0.5"/>
  <pageSetup paperSize="9" scale="80" orientation="landscape" horizontalDpi="300" verticalDpi="300" r:id="rId1"/>
  <headerFooter alignWithMargins="0"/>
  <colBreaks count="1" manualBreakCount="1">
    <brk id="13" max="1048575" man="1"/>
  </colBreak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FB22A36-D02C-45FD-917D-28AA2F96D5BC}">
            <x14:dataBar minLength="0" maxLength="100" gradient="0" direction="leftToRight">
              <x14:cfvo type="autoMin"/>
              <x14:cfvo type="autoMax"/>
              <x14:negativeFillColor rgb="FFFF0000"/>
              <x14:axisColor rgb="FF000000"/>
            </x14:dataBar>
          </x14:cfRule>
          <xm:sqref>C5</xm:sqref>
        </x14:conditionalFormatting>
      </x14:conditionalFormattings>
    </ext>
    <ext xmlns:x14="http://schemas.microsoft.com/office/spreadsheetml/2009/9/main" uri="{CCE6A557-97BC-4b89-ADB6-D9C93CAAB3DF}">
      <x14:dataValidations xmlns:xm="http://schemas.microsoft.com/office/excel/2006/main" count="4">
        <x14:dataValidation type="list" showInputMessage="1" showErrorMessage="1">
          <x14:formula1>
            <xm:f>Info!$F$3:$F$6</xm:f>
          </x14:formula1>
          <xm:sqref>H22:H39 K22:K39</xm:sqref>
        </x14:dataValidation>
        <x14:dataValidation type="list" allowBlank="1" showInputMessage="1" showErrorMessage="1">
          <x14:formula1>
            <xm:f>Info!$D$3:$D$7</xm:f>
          </x14:formula1>
          <xm:sqref>B22:B39</xm:sqref>
        </x14:dataValidation>
        <x14:dataValidation type="list" allowBlank="1" showInputMessage="1" showErrorMessage="1">
          <x14:formula1>
            <xm:f>[1]Info!#REF!</xm:f>
          </x14:formula1>
          <xm:sqref>B16:B21</xm:sqref>
        </x14:dataValidation>
        <x14:dataValidation type="list" showInputMessage="1" showErrorMessage="1">
          <x14:formula1>
            <xm:f>[1]Info!#REF!</xm:f>
          </x14:formula1>
          <xm:sqref>K16:K21 H16:H21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tabSelected="1" zoomScaleNormal="100" zoomScaleSheetLayoutView="80" workbookViewId="0">
      <selection activeCell="B17" sqref="B17:E27"/>
    </sheetView>
  </sheetViews>
  <sheetFormatPr defaultRowHeight="12.75"/>
  <cols>
    <col min="1" max="1" width="5.375" style="7" customWidth="1"/>
    <col min="2" max="7" width="32.5" style="7" customWidth="1"/>
    <col min="8" max="8" width="18.75" style="7" customWidth="1"/>
    <col min="9" max="11" width="18.75" style="18" customWidth="1"/>
    <col min="12" max="12" width="18.75" style="7" customWidth="1"/>
    <col min="13" max="13" width="18.75" style="23" customWidth="1"/>
    <col min="14" max="14" width="35.625" style="7" customWidth="1"/>
    <col min="15" max="15" width="9" style="7"/>
    <col min="16" max="16" width="9" style="7" customWidth="1"/>
    <col min="17" max="16384" width="9" style="7"/>
  </cols>
  <sheetData>
    <row r="1" spans="1:14" ht="19.5" customHeight="1">
      <c r="B1" s="62" t="s">
        <v>62</v>
      </c>
      <c r="C1" s="62"/>
      <c r="D1" s="62"/>
      <c r="E1" s="62"/>
      <c r="F1" s="18"/>
      <c r="G1" s="18"/>
    </row>
    <row r="2" spans="1:14">
      <c r="A2" s="61"/>
      <c r="B2" s="57" t="s">
        <v>66</v>
      </c>
      <c r="C2" s="74" t="str">
        <f>TEXT('Test case List'!C15,"")</f>
        <v>Chức năng 7</v>
      </c>
      <c r="D2" s="57" t="s">
        <v>69</v>
      </c>
      <c r="E2" s="75" t="s">
        <v>28</v>
      </c>
      <c r="F2" s="18"/>
      <c r="G2" s="18"/>
      <c r="H2" s="18"/>
    </row>
    <row r="3" spans="1:14" ht="12.75" customHeight="1">
      <c r="A3" s="61"/>
      <c r="B3" s="261" t="s">
        <v>19</v>
      </c>
      <c r="C3" s="263" t="str">
        <f>TEXT('Test case List'!E15,"")</f>
        <v>API Webservice</v>
      </c>
      <c r="D3" s="57" t="s">
        <v>68</v>
      </c>
      <c r="E3" s="76">
        <v>43032</v>
      </c>
      <c r="F3" s="18"/>
      <c r="G3" s="18"/>
      <c r="H3" s="18"/>
    </row>
    <row r="4" spans="1:14">
      <c r="A4" s="61"/>
      <c r="B4" s="262"/>
      <c r="C4" s="264"/>
      <c r="D4" s="57" t="s">
        <v>70</v>
      </c>
      <c r="E4" s="75" t="s">
        <v>28</v>
      </c>
      <c r="F4" s="18"/>
      <c r="G4" s="18"/>
      <c r="H4" s="18"/>
    </row>
    <row r="5" spans="1:14">
      <c r="A5" s="61"/>
      <c r="B5" s="58" t="s">
        <v>67</v>
      </c>
      <c r="C5" s="56" t="str">
        <f>IF(C11+C12+C13=0,"READY TO START",IF(OR(C9=C11+C12+C13,AND(E9&gt;0,E9=E11+E12+E13)),"DONE",IF(C9&lt;&gt;C11+C12+C13,"IN PROGRESS",)))</f>
        <v>READY TO START</v>
      </c>
      <c r="D5" s="57" t="s">
        <v>71</v>
      </c>
      <c r="E5" s="76">
        <v>43034</v>
      </c>
      <c r="F5" s="18"/>
      <c r="G5" s="18"/>
      <c r="H5" s="18"/>
    </row>
    <row r="6" spans="1:14">
      <c r="A6" s="24"/>
      <c r="B6" s="35"/>
      <c r="C6" s="35"/>
      <c r="D6" s="35"/>
      <c r="E6" s="35"/>
      <c r="F6" s="18"/>
      <c r="G6" s="18"/>
    </row>
    <row r="7" spans="1:14">
      <c r="A7" s="24"/>
      <c r="B7" s="62" t="s">
        <v>63</v>
      </c>
      <c r="C7" s="62"/>
      <c r="D7" s="62"/>
      <c r="E7" s="62"/>
      <c r="F7" s="18"/>
      <c r="G7" s="18"/>
    </row>
    <row r="8" spans="1:14">
      <c r="A8" s="24"/>
      <c r="B8" s="265" t="s">
        <v>64</v>
      </c>
      <c r="C8" s="265"/>
      <c r="D8" s="266" t="s">
        <v>65</v>
      </c>
      <c r="E8" s="267"/>
      <c r="F8" s="18"/>
      <c r="G8" s="18"/>
    </row>
    <row r="9" spans="1:14" ht="12.75" customHeight="1">
      <c r="A9" s="61"/>
      <c r="B9" s="60" t="s">
        <v>72</v>
      </c>
      <c r="C9" s="55">
        <f>COUNTA(Function310111213['#])</f>
        <v>0</v>
      </c>
      <c r="D9" s="60" t="s">
        <v>72</v>
      </c>
      <c r="E9" s="55">
        <f>COUNTA(Function310111213['#])</f>
        <v>0</v>
      </c>
      <c r="F9" s="18"/>
      <c r="G9" s="18"/>
    </row>
    <row r="10" spans="1:14">
      <c r="A10" s="61"/>
      <c r="B10" s="60" t="s">
        <v>73</v>
      </c>
      <c r="C10" s="59">
        <f>COUNTIF(Function310111213[1st Test Result],Info!$F$4)</f>
        <v>0</v>
      </c>
      <c r="D10" s="60" t="s">
        <v>73</v>
      </c>
      <c r="E10" s="59">
        <f>COUNTIF(Function310111213[2nd Test Result],OR(Info!$F$4,""))</f>
        <v>0</v>
      </c>
      <c r="F10" s="18"/>
      <c r="G10" s="18"/>
    </row>
    <row r="11" spans="1:14">
      <c r="A11" s="61"/>
      <c r="B11" s="60" t="s">
        <v>74</v>
      </c>
      <c r="C11" s="59">
        <f>COUNTIF(Function310111213[1st Test Result],Info!$F$3)</f>
        <v>0</v>
      </c>
      <c r="D11" s="60" t="s">
        <v>74</v>
      </c>
      <c r="E11" s="59">
        <f>COUNTIF(Function310111213[2nd Test Result],Info!$F$3)</f>
        <v>0</v>
      </c>
      <c r="F11" s="18"/>
      <c r="G11" s="18"/>
    </row>
    <row r="12" spans="1:14">
      <c r="A12" s="61"/>
      <c r="B12" s="60" t="s">
        <v>75</v>
      </c>
      <c r="C12" s="59">
        <f>COUNTIF(Function310111213[1st Test Result],Info!$F$5)</f>
        <v>0</v>
      </c>
      <c r="D12" s="60" t="s">
        <v>75</v>
      </c>
      <c r="E12" s="59">
        <f>COUNTIF(Function310111213[2nd Test Result],Info!$F$5)</f>
        <v>0</v>
      </c>
      <c r="F12" s="18"/>
      <c r="G12" s="18"/>
    </row>
    <row r="13" spans="1:14">
      <c r="A13" s="61"/>
      <c r="B13" s="60" t="s">
        <v>76</v>
      </c>
      <c r="C13" s="59">
        <f>COUNTIF(Function310111213[1st Test Result],Info!$F$6)</f>
        <v>0</v>
      </c>
      <c r="D13" s="60" t="s">
        <v>76</v>
      </c>
      <c r="E13" s="59">
        <f>COUNTIF(Function310111213[2nd Test Result],Info!$F$6)</f>
        <v>0</v>
      </c>
      <c r="F13" s="18"/>
      <c r="G13" s="18"/>
    </row>
    <row r="14" spans="1:14" s="19" customFormat="1" ht="15" customHeight="1">
      <c r="D14" s="21"/>
      <c r="E14" s="21"/>
      <c r="F14" s="21"/>
      <c r="G14" s="21"/>
      <c r="H14" s="20"/>
      <c r="I14" s="20"/>
      <c r="J14" s="20"/>
      <c r="K14" s="20"/>
      <c r="L14" s="20"/>
      <c r="M14" s="20"/>
    </row>
    <row r="15" spans="1:14" s="19" customFormat="1" ht="15">
      <c r="A15" s="69" t="s">
        <v>60</v>
      </c>
      <c r="B15" s="70" t="s">
        <v>2</v>
      </c>
      <c r="C15" s="70" t="s">
        <v>80</v>
      </c>
      <c r="D15" s="70" t="s">
        <v>25</v>
      </c>
      <c r="E15" s="70" t="s">
        <v>20</v>
      </c>
      <c r="F15" s="70" t="s">
        <v>81</v>
      </c>
      <c r="G15" s="70" t="s">
        <v>0</v>
      </c>
      <c r="H15" s="71" t="s">
        <v>83</v>
      </c>
      <c r="I15" s="71" t="s">
        <v>85</v>
      </c>
      <c r="J15" s="71" t="s">
        <v>84</v>
      </c>
      <c r="K15" s="71" t="s">
        <v>86</v>
      </c>
      <c r="L15" s="71" t="s">
        <v>87</v>
      </c>
      <c r="M15" s="71" t="s">
        <v>88</v>
      </c>
      <c r="N15" s="72" t="s">
        <v>1</v>
      </c>
    </row>
    <row r="16" spans="1:14" s="37" customFormat="1" ht="15">
      <c r="A16" s="67"/>
      <c r="B16" s="38"/>
      <c r="C16" s="38"/>
      <c r="D16" s="39"/>
      <c r="E16" s="39"/>
      <c r="F16" s="40"/>
      <c r="G16" s="63"/>
      <c r="H16" s="43"/>
      <c r="I16" s="64"/>
      <c r="J16" s="64"/>
      <c r="K16" s="43"/>
      <c r="L16" s="64"/>
      <c r="M16" s="64"/>
      <c r="N16" s="65"/>
    </row>
    <row r="17" spans="1:14" s="22" customFormat="1" ht="15">
      <c r="A17" s="68"/>
      <c r="B17" s="38"/>
      <c r="C17" s="38"/>
      <c r="D17" s="41"/>
      <c r="E17" s="41"/>
      <c r="F17" s="42"/>
      <c r="G17" s="42"/>
      <c r="H17" s="43"/>
      <c r="I17" s="64"/>
      <c r="J17" s="64"/>
      <c r="K17" s="43"/>
      <c r="L17" s="64"/>
      <c r="M17" s="64"/>
      <c r="N17" s="66"/>
    </row>
    <row r="18" spans="1:14" s="22" customFormat="1" ht="15">
      <c r="A18" s="68"/>
      <c r="B18" s="38"/>
      <c r="C18" s="38"/>
      <c r="D18" s="41"/>
      <c r="E18" s="41"/>
      <c r="F18" s="42"/>
      <c r="G18" s="42"/>
      <c r="H18" s="43"/>
      <c r="I18" s="64"/>
      <c r="J18" s="64"/>
      <c r="K18" s="43"/>
      <c r="L18" s="64"/>
      <c r="M18" s="64"/>
      <c r="N18" s="66"/>
    </row>
    <row r="19" spans="1:14" s="22" customFormat="1" ht="15">
      <c r="A19" s="68"/>
      <c r="B19" s="38"/>
      <c r="C19" s="38"/>
      <c r="D19" s="41"/>
      <c r="E19" s="41"/>
      <c r="F19" s="42"/>
      <c r="G19" s="42"/>
      <c r="H19" s="43"/>
      <c r="I19" s="64"/>
      <c r="J19" s="64"/>
      <c r="K19" s="43"/>
      <c r="L19" s="64"/>
      <c r="M19" s="64"/>
      <c r="N19" s="66"/>
    </row>
    <row r="20" spans="1:14" ht="15">
      <c r="A20" s="68"/>
      <c r="B20" s="38"/>
      <c r="C20" s="38"/>
      <c r="D20" s="41"/>
      <c r="E20" s="41"/>
      <c r="F20" s="42"/>
      <c r="G20" s="42"/>
      <c r="H20" s="43"/>
      <c r="I20" s="64"/>
      <c r="J20" s="64"/>
      <c r="K20" s="43"/>
      <c r="L20" s="64"/>
      <c r="M20" s="64"/>
      <c r="N20" s="66"/>
    </row>
    <row r="21" spans="1:14" ht="15">
      <c r="A21" s="68"/>
      <c r="B21" s="38"/>
      <c r="C21" s="38"/>
      <c r="D21" s="41"/>
      <c r="E21" s="41"/>
      <c r="F21" s="42"/>
      <c r="G21" s="42"/>
      <c r="H21" s="43"/>
      <c r="I21" s="64"/>
      <c r="J21" s="64"/>
      <c r="K21" s="43"/>
      <c r="L21" s="64"/>
      <c r="M21" s="64"/>
      <c r="N21" s="66"/>
    </row>
    <row r="22" spans="1:14" ht="15">
      <c r="A22" s="68"/>
      <c r="B22" s="38"/>
      <c r="C22" s="38"/>
      <c r="D22" s="41"/>
      <c r="E22" s="41"/>
      <c r="F22" s="42"/>
      <c r="G22" s="42"/>
      <c r="H22" s="43"/>
      <c r="I22" s="64"/>
      <c r="J22" s="64"/>
      <c r="K22" s="43"/>
      <c r="L22" s="64"/>
      <c r="M22" s="64"/>
      <c r="N22" s="66"/>
    </row>
    <row r="23" spans="1:14" ht="15">
      <c r="A23" s="68"/>
      <c r="B23" s="38"/>
      <c r="C23" s="38"/>
      <c r="D23" s="41"/>
      <c r="E23" s="41"/>
      <c r="F23" s="42"/>
      <c r="G23" s="42"/>
      <c r="H23" s="43"/>
      <c r="I23" s="64"/>
      <c r="J23" s="64"/>
      <c r="K23" s="43"/>
      <c r="L23" s="64"/>
      <c r="M23" s="64"/>
      <c r="N23" s="66"/>
    </row>
    <row r="24" spans="1:14" ht="15">
      <c r="A24" s="68"/>
      <c r="B24" s="38"/>
      <c r="C24" s="38"/>
      <c r="D24" s="41"/>
      <c r="E24" s="41"/>
      <c r="F24" s="42"/>
      <c r="G24" s="42"/>
      <c r="H24" s="43"/>
      <c r="I24" s="64"/>
      <c r="J24" s="64"/>
      <c r="K24" s="43"/>
      <c r="L24" s="64"/>
      <c r="M24" s="64"/>
      <c r="N24" s="66"/>
    </row>
    <row r="25" spans="1:14" ht="15">
      <c r="A25" s="68"/>
      <c r="B25" s="38"/>
      <c r="C25" s="38"/>
      <c r="D25" s="41"/>
      <c r="E25" s="41"/>
      <c r="F25" s="42"/>
      <c r="G25" s="42"/>
      <c r="H25" s="43"/>
      <c r="I25" s="64"/>
      <c r="J25" s="64"/>
      <c r="K25" s="43"/>
      <c r="L25" s="64"/>
      <c r="M25" s="64"/>
      <c r="N25" s="66"/>
    </row>
    <row r="26" spans="1:14" ht="15">
      <c r="A26" s="68"/>
      <c r="B26" s="38"/>
      <c r="C26" s="38"/>
      <c r="D26" s="41"/>
      <c r="E26" s="41"/>
      <c r="F26" s="42"/>
      <c r="G26" s="42"/>
      <c r="H26" s="43"/>
      <c r="I26" s="64"/>
      <c r="J26" s="64"/>
      <c r="K26" s="43"/>
      <c r="L26" s="64"/>
      <c r="M26" s="64"/>
      <c r="N26" s="66"/>
    </row>
    <row r="27" spans="1:14" ht="15">
      <c r="A27" s="68"/>
      <c r="B27" s="38"/>
      <c r="C27" s="38"/>
      <c r="D27" s="41"/>
      <c r="E27" s="41"/>
      <c r="F27" s="42"/>
      <c r="G27" s="42"/>
      <c r="H27" s="43"/>
      <c r="I27" s="64"/>
      <c r="J27" s="64"/>
      <c r="K27" s="43"/>
      <c r="L27" s="64"/>
      <c r="M27" s="64"/>
      <c r="N27" s="66"/>
    </row>
    <row r="28" spans="1:14" ht="15">
      <c r="A28" s="68"/>
      <c r="B28" s="38"/>
      <c r="C28" s="38"/>
      <c r="D28" s="41"/>
      <c r="E28" s="41"/>
      <c r="F28" s="42"/>
      <c r="G28" s="42"/>
      <c r="H28" s="43"/>
      <c r="I28" s="64"/>
      <c r="J28" s="64"/>
      <c r="K28" s="43"/>
      <c r="L28" s="64"/>
      <c r="M28" s="64"/>
      <c r="N28" s="66"/>
    </row>
    <row r="29" spans="1:14" ht="15">
      <c r="A29" s="68"/>
      <c r="B29" s="38"/>
      <c r="C29" s="38"/>
      <c r="D29" s="41"/>
      <c r="E29" s="41"/>
      <c r="F29" s="42"/>
      <c r="G29" s="42"/>
      <c r="H29" s="43"/>
      <c r="I29" s="64"/>
      <c r="J29" s="64"/>
      <c r="K29" s="43"/>
      <c r="L29" s="64"/>
      <c r="M29" s="64"/>
      <c r="N29" s="66"/>
    </row>
    <row r="30" spans="1:14" ht="15">
      <c r="A30" s="68"/>
      <c r="B30" s="38"/>
      <c r="C30" s="38"/>
      <c r="D30" s="41"/>
      <c r="E30" s="41"/>
      <c r="F30" s="42"/>
      <c r="G30" s="42"/>
      <c r="H30" s="43"/>
      <c r="I30" s="64"/>
      <c r="J30" s="64"/>
      <c r="K30" s="43"/>
      <c r="L30" s="64"/>
      <c r="M30" s="64"/>
      <c r="N30" s="66"/>
    </row>
    <row r="31" spans="1:14" ht="15">
      <c r="A31" s="68"/>
      <c r="B31" s="38"/>
      <c r="C31" s="38"/>
      <c r="D31" s="41"/>
      <c r="E31" s="41"/>
      <c r="F31" s="42"/>
      <c r="G31" s="42"/>
      <c r="H31" s="43"/>
      <c r="I31" s="64"/>
      <c r="J31" s="64"/>
      <c r="K31" s="43"/>
      <c r="L31" s="64"/>
      <c r="M31" s="64"/>
      <c r="N31" s="66"/>
    </row>
    <row r="32" spans="1:14" ht="15">
      <c r="A32" s="68"/>
      <c r="B32" s="38"/>
      <c r="C32" s="38"/>
      <c r="D32" s="41"/>
      <c r="E32" s="41"/>
      <c r="F32" s="42"/>
      <c r="G32" s="42"/>
      <c r="H32" s="43"/>
      <c r="I32" s="64"/>
      <c r="J32" s="64"/>
      <c r="K32" s="43"/>
      <c r="L32" s="64"/>
      <c r="M32" s="64"/>
      <c r="N32" s="66"/>
    </row>
    <row r="33" spans="1:14" ht="15">
      <c r="A33" s="68"/>
      <c r="B33" s="38"/>
      <c r="C33" s="38"/>
      <c r="D33" s="41"/>
      <c r="E33" s="41"/>
      <c r="F33" s="42"/>
      <c r="G33" s="42"/>
      <c r="H33" s="43"/>
      <c r="I33" s="64"/>
      <c r="J33" s="64"/>
      <c r="K33" s="43"/>
      <c r="L33" s="64"/>
      <c r="M33" s="64"/>
      <c r="N33" s="66"/>
    </row>
    <row r="34" spans="1:14" ht="15">
      <c r="A34" s="68"/>
      <c r="B34" s="38"/>
      <c r="C34" s="38"/>
      <c r="D34" s="41"/>
      <c r="E34" s="41"/>
      <c r="F34" s="42"/>
      <c r="G34" s="42"/>
      <c r="H34" s="43"/>
      <c r="I34" s="64"/>
      <c r="J34" s="64"/>
      <c r="K34" s="43"/>
      <c r="L34" s="64"/>
      <c r="M34" s="64"/>
      <c r="N34" s="66"/>
    </row>
    <row r="35" spans="1:14" ht="15">
      <c r="A35" s="68"/>
      <c r="B35" s="38"/>
      <c r="C35" s="38"/>
      <c r="D35" s="41"/>
      <c r="E35" s="41"/>
      <c r="F35" s="42"/>
      <c r="G35" s="42"/>
      <c r="H35" s="43"/>
      <c r="I35" s="64"/>
      <c r="J35" s="64"/>
      <c r="K35" s="43"/>
      <c r="L35" s="64"/>
      <c r="M35" s="64"/>
      <c r="N35" s="66"/>
    </row>
    <row r="36" spans="1:14" ht="15">
      <c r="A36" s="68"/>
      <c r="B36" s="38"/>
      <c r="C36" s="38"/>
      <c r="D36" s="41"/>
      <c r="E36" s="41"/>
      <c r="F36" s="42"/>
      <c r="G36" s="42"/>
      <c r="H36" s="43"/>
      <c r="I36" s="64"/>
      <c r="J36" s="64"/>
      <c r="K36" s="43"/>
      <c r="L36" s="64"/>
      <c r="M36" s="64"/>
      <c r="N36" s="66"/>
    </row>
    <row r="37" spans="1:14" ht="15">
      <c r="A37" s="68"/>
      <c r="B37" s="38"/>
      <c r="C37" s="38"/>
      <c r="D37" s="41"/>
      <c r="E37" s="41"/>
      <c r="F37" s="42"/>
      <c r="G37" s="42"/>
      <c r="H37" s="43"/>
      <c r="I37" s="64"/>
      <c r="J37" s="64"/>
      <c r="K37" s="43"/>
      <c r="L37" s="64"/>
      <c r="M37" s="64"/>
      <c r="N37" s="66"/>
    </row>
    <row r="38" spans="1:14" ht="15">
      <c r="A38" s="68"/>
      <c r="B38" s="38"/>
      <c r="C38" s="38"/>
      <c r="D38" s="41"/>
      <c r="E38" s="41"/>
      <c r="F38" s="42"/>
      <c r="G38" s="42"/>
      <c r="H38" s="43"/>
      <c r="I38" s="64"/>
      <c r="J38" s="64"/>
      <c r="K38" s="43"/>
      <c r="L38" s="64"/>
      <c r="M38" s="64"/>
      <c r="N38" s="66"/>
    </row>
    <row r="39" spans="1:14" ht="15">
      <c r="A39" s="68"/>
      <c r="B39" s="38"/>
      <c r="C39" s="38"/>
      <c r="D39" s="41"/>
      <c r="E39" s="41"/>
      <c r="F39" s="42"/>
      <c r="G39" s="42"/>
      <c r="H39" s="43"/>
      <c r="I39" s="64"/>
      <c r="J39" s="64"/>
      <c r="K39" s="43"/>
      <c r="L39" s="64"/>
      <c r="M39" s="64"/>
      <c r="N39" s="66"/>
    </row>
  </sheetData>
  <dataConsolidate/>
  <mergeCells count="4">
    <mergeCell ref="B3:B4"/>
    <mergeCell ref="C3:C4"/>
    <mergeCell ref="B8:C8"/>
    <mergeCell ref="D8:E8"/>
  </mergeCells>
  <conditionalFormatting sqref="C5">
    <cfRule type="dataBar" priority="1">
      <dataBar showValue="0">
        <cfvo type="min"/>
        <cfvo type="max"/>
        <color rgb="FF638EC6"/>
      </dataBar>
      <extLst>
        <ext xmlns:x14="http://schemas.microsoft.com/office/spreadsheetml/2009/9/main" uri="{B025F937-C7B1-47D3-B67F-A62EFF666E3E}">
          <x14:id>{2A505E5F-B6EA-4B6A-AD29-F3D0C98EA8A4}</x14:id>
        </ext>
      </extLst>
    </cfRule>
  </conditionalFormatting>
  <dataValidations count="1">
    <dataValidation type="list" allowBlank="1" showErrorMessage="1" sqref="H40:H146 H14">
      <formula1>#REF!</formula1>
      <formula2>0</formula2>
    </dataValidation>
  </dataValidations>
  <printOptions gridLines="1"/>
  <pageMargins left="0.34" right="0.41" top="0.52" bottom="0.49" header="0.5" footer="0.5"/>
  <pageSetup paperSize="9" scale="80" orientation="landscape" horizontalDpi="300" verticalDpi="300" r:id="rId1"/>
  <headerFooter alignWithMargins="0"/>
  <colBreaks count="1" manualBreakCount="1">
    <brk id="13" max="1048575" man="1"/>
  </colBreaks>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A505E5F-B6EA-4B6A-AD29-F3D0C98EA8A4}">
            <x14:dataBar minLength="0" maxLength="100" gradient="0" direction="leftToRight">
              <x14:cfvo type="autoMin"/>
              <x14:cfvo type="autoMax"/>
              <x14:negativeFillColor rgb="FFFF0000"/>
              <x14:axisColor rgb="FF000000"/>
            </x14:dataBar>
          </x14:cfRule>
          <xm:sqref>C5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Info!$D$3:$D$7</xm:f>
          </x14:formula1>
          <xm:sqref>B16:B39</xm:sqref>
        </x14:dataValidation>
        <x14:dataValidation type="list" showInputMessage="1" showErrorMessage="1">
          <x14:formula1>
            <xm:f>Info!$F$3:$F$6</xm:f>
          </x14:formula1>
          <xm:sqref>K16:K39 H16:H39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Cover</vt:lpstr>
      <vt:lpstr>Test case List</vt:lpstr>
      <vt:lpstr>Login And Logout</vt:lpstr>
      <vt:lpstr>Homepage</vt:lpstr>
      <vt:lpstr>Add User From Admin</vt:lpstr>
      <vt:lpstr>Update or Delete User</vt:lpstr>
      <vt:lpstr>Registered User</vt:lpstr>
      <vt:lpstr>Modify User Info</vt:lpstr>
      <vt:lpstr>Option 1</vt:lpstr>
      <vt:lpstr>Option 2</vt:lpstr>
      <vt:lpstr>Info</vt:lpstr>
      <vt:lpstr>'Add User From Admin'!Print_Area</vt:lpstr>
      <vt:lpstr>Cover!Print_Area</vt:lpstr>
      <vt:lpstr>Homepage!Print_Area</vt:lpstr>
      <vt:lpstr>'Login And Logout'!Print_Area</vt:lpstr>
      <vt:lpstr>'Modify User Info'!Print_Area</vt:lpstr>
      <vt:lpstr>'Option 1'!Print_Area</vt:lpstr>
      <vt:lpstr>'Option 2'!Print_Area</vt:lpstr>
      <vt:lpstr>'Registered User'!Print_Area</vt:lpstr>
      <vt:lpstr>'Update or Delete User'!Print_Area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HUNG NGUYEN</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USER</cp:lastModifiedBy>
  <cp:lastPrinted>2009-05-13T04:23:30Z</cp:lastPrinted>
  <dcterms:created xsi:type="dcterms:W3CDTF">2009-03-31T02:10:42Z</dcterms:created>
  <dcterms:modified xsi:type="dcterms:W3CDTF">2017-12-16T04:09:56Z</dcterms:modified>
</cp:coreProperties>
</file>