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8265"/>
  </bookViews>
  <sheets>
    <sheet name="RefinedQY" sheetId="4" r:id="rId1"/>
  </sheets>
  <calcPr calcId="144525"/>
</workbook>
</file>

<file path=xl/calcChain.xml><?xml version="1.0" encoding="utf-8"?>
<calcChain xmlns="http://schemas.openxmlformats.org/spreadsheetml/2006/main">
  <c r="C10" i="4" l="1"/>
  <c r="C8" i="4" l="1"/>
  <c r="C5" i="4"/>
  <c r="C4" i="4"/>
  <c r="C3" i="4"/>
  <c r="C2" i="4"/>
  <c r="D3" i="4" l="1"/>
  <c r="C13" i="4"/>
  <c r="D5" i="4"/>
  <c r="C14" i="4"/>
  <c r="C11" i="4"/>
  <c r="C12" i="4"/>
  <c r="E14" i="4" l="1"/>
  <c r="F14" i="4"/>
</calcChain>
</file>

<file path=xl/sharedStrings.xml><?xml version="1.0" encoding="utf-8"?>
<sst xmlns="http://schemas.openxmlformats.org/spreadsheetml/2006/main" count="55" uniqueCount="30">
  <si>
    <t>031825_Blank1.dat</t>
  </si>
  <si>
    <t>031825_Blank2.dat</t>
  </si>
  <si>
    <t>031825_Fluorescein_10uM.dat</t>
  </si>
  <si>
    <t>031825_Fluorescein_1uM.dat</t>
  </si>
  <si>
    <t>031825_Fluorescein_2uM.dat</t>
  </si>
  <si>
    <t>031825_Fluorescein_5uM.dat</t>
  </si>
  <si>
    <t>031825_iLOVCheA_dilx50.dat</t>
  </si>
  <si>
    <t>Corrected Values</t>
  </si>
  <si>
    <t>A420</t>
  </si>
  <si>
    <t>Integral Ex 420nm</t>
  </si>
  <si>
    <t>--</t>
  </si>
  <si>
    <t>QY Fluorescein =</t>
  </si>
  <si>
    <t>n 10% glycerol</t>
  </si>
  <si>
    <t>nH2O_420</t>
  </si>
  <si>
    <t>nH2O_480</t>
  </si>
  <si>
    <t>n 20% glycerol _420</t>
  </si>
  <si>
    <t>n 20% glycerol _480</t>
  </si>
  <si>
    <t>https://refractiveindex.info/?shelf=other&amp;book=H2O-C3H5%28OH%293&amp;page=Gupta-0</t>
  </si>
  <si>
    <t>V. Gupta, O. Aftenieva, P. T. Probst, S. Sarkar, A. M. Steiner, N. Vogel, A. Fery, T. A. F. König. Advanced colloidal sensors enabled by an out-of-plane lattice resonance. Adv. Photonics Res. 2022, 2200152 (see supporting information)</t>
  </si>
  <si>
    <r>
      <t>n</t>
    </r>
    <r>
      <rPr>
        <sz val="13.2"/>
        <color theme="1"/>
        <rFont val="MathJax_Main"/>
      </rPr>
      <t>=1.32334+3.19237121×10</t>
    </r>
    <r>
      <rPr>
        <sz val="7.75"/>
        <color theme="1"/>
        <rFont val="MathJax_Main"/>
      </rPr>
      <t>−3</t>
    </r>
    <r>
      <rPr>
        <i/>
        <sz val="13.2"/>
        <color theme="1"/>
        <rFont val="MathJax_Math"/>
      </rPr>
      <t>λ</t>
    </r>
    <r>
      <rPr>
        <sz val="7.75"/>
        <color theme="1"/>
        <rFont val="MathJax_Main"/>
      </rPr>
      <t>−2</t>
    </r>
    <r>
      <rPr>
        <sz val="13.2"/>
        <color theme="1"/>
        <rFont val="MathJax_Main"/>
      </rPr>
      <t>−4.78767106898×10</t>
    </r>
    <r>
      <rPr>
        <sz val="7.75"/>
        <color theme="1"/>
        <rFont val="MathJax_Main"/>
      </rPr>
      <t>−6</t>
    </r>
    <r>
      <rPr>
        <i/>
        <sz val="13.2"/>
        <color theme="1"/>
        <rFont val="MathJax_Math"/>
      </rPr>
      <t>λ</t>
    </r>
    <r>
      <rPr>
        <sz val="7.75"/>
        <color theme="1"/>
        <rFont val="MathJax_Main"/>
      </rPr>
      <t>−4</t>
    </r>
  </si>
  <si>
    <r>
      <t>n</t>
    </r>
    <r>
      <rPr>
        <sz val="13.2"/>
        <color theme="1"/>
        <rFont val="MathJax_Main"/>
      </rPr>
      <t>=1.34578+3.68582951×10</t>
    </r>
    <r>
      <rPr>
        <sz val="7.75"/>
        <color theme="1"/>
        <rFont val="MathJax_Main"/>
      </rPr>
      <t>−3</t>
    </r>
    <r>
      <rPr>
        <i/>
        <sz val="13.2"/>
        <color theme="1"/>
        <rFont val="MathJax_Math"/>
      </rPr>
      <t>λ</t>
    </r>
    <r>
      <rPr>
        <sz val="7.75"/>
        <color theme="1"/>
        <rFont val="MathJax_Main"/>
      </rPr>
      <t>−2</t>
    </r>
    <r>
      <rPr>
        <sz val="13.2"/>
        <color theme="1"/>
        <rFont val="MathJax_Main"/>
      </rPr>
      <t>−5.87156×10</t>
    </r>
    <r>
      <rPr>
        <sz val="7.75"/>
        <color theme="1"/>
        <rFont val="MathJax_Main"/>
      </rPr>
      <t>−5</t>
    </r>
    <r>
      <rPr>
        <i/>
        <sz val="13.2"/>
        <color theme="1"/>
        <rFont val="MathJax_Math"/>
      </rPr>
      <t>λ</t>
    </r>
    <r>
      <rPr>
        <sz val="7.75"/>
        <color theme="1"/>
        <rFont val="MathJax_Main"/>
      </rPr>
      <t>−4</t>
    </r>
  </si>
  <si>
    <t>10% Glycerol</t>
  </si>
  <si>
    <t>(doi:10.1038/nprot.2013.087)</t>
  </si>
  <si>
    <t>From 5uM</t>
  </si>
  <si>
    <t>From 10uM</t>
  </si>
  <si>
    <t>Error</t>
  </si>
  <si>
    <t>-</t>
  </si>
  <si>
    <t>Calculation QY 420nm:</t>
  </si>
  <si>
    <t>References for index:</t>
  </si>
  <si>
    <t>Reference for QY: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</si>
</sst>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3.2"/>
      <color theme="1"/>
      <name val="MathJax_Math"/>
    </font>
    <font>
      <sz val="13.2"/>
      <color theme="1"/>
      <name val="MathJax_Main"/>
    </font>
    <font>
      <sz val="7.75"/>
      <color theme="1"/>
      <name val="MathJax_Main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2" fontId="1" fillId="0" borderId="0" xfId="0" applyNumberFormat="1" applyFont="1"/>
    <xf numFmtId="0" fontId="0" fillId="2" borderId="0" xfId="0" applyFill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02/adpr.202200152" TargetMode="External"/><Relationship Id="rId1" Type="http://schemas.openxmlformats.org/officeDocument/2006/relationships/hyperlink" Target="https://refractiveindex.info/?shelf=other&amp;book=H2O-C3H5%28OH%293&amp;page=Gupta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workbookViewId="0">
      <selection activeCell="E14" sqref="E14"/>
    </sheetView>
  </sheetViews>
  <sheetFormatPr defaultRowHeight="15"/>
  <cols>
    <col min="1" max="1" width="28.28515625" style="2" customWidth="1"/>
    <col min="2" max="2" width="26.85546875" style="2" customWidth="1"/>
    <col min="3" max="3" width="46" style="2" customWidth="1"/>
    <col min="4" max="4" width="38.140625" style="2" customWidth="1"/>
    <col min="5" max="5" width="9.140625" style="2"/>
    <col min="6" max="6" width="30.5703125" style="2" customWidth="1"/>
    <col min="7" max="7" width="29" style="2" customWidth="1"/>
    <col min="8" max="8" width="29.42578125" style="2" customWidth="1"/>
    <col min="9" max="9" width="26.85546875" style="2" customWidth="1"/>
    <col min="10" max="10" width="16.5703125" style="2" customWidth="1"/>
    <col min="11" max="11" width="9.140625" style="2"/>
    <col min="12" max="12" width="31.42578125" style="2" customWidth="1"/>
    <col min="13" max="16384" width="9.140625" style="2"/>
  </cols>
  <sheetData>
    <row r="1" spans="1:15">
      <c r="A1" s="7" t="s">
        <v>29</v>
      </c>
      <c r="B1" s="36" t="s">
        <v>11</v>
      </c>
      <c r="C1" s="29">
        <v>0.89</v>
      </c>
      <c r="D1" s="21" t="s">
        <v>25</v>
      </c>
      <c r="F1" s="8"/>
      <c r="G1" s="8" t="s">
        <v>12</v>
      </c>
      <c r="H1" s="8"/>
    </row>
    <row r="2" spans="1:15" ht="18">
      <c r="A2" s="8" t="s">
        <v>22</v>
      </c>
      <c r="B2" s="37" t="s">
        <v>13</v>
      </c>
      <c r="C2" s="10">
        <f>1.32334+3.19237121*0.001*0.42^(-2)-4.78767106898*0.000001*0.42^(-4)</f>
        <v>1.3412834819588746</v>
      </c>
      <c r="D2" s="14" t="s">
        <v>21</v>
      </c>
      <c r="F2" s="8"/>
      <c r="G2" s="32" t="s">
        <v>19</v>
      </c>
      <c r="H2" s="8"/>
    </row>
    <row r="3" spans="1:15" ht="18">
      <c r="B3" s="22" t="s">
        <v>15</v>
      </c>
      <c r="C3" s="11">
        <f>1.34578+3.68582951*0.001*0.42^(-2)-5.87156*0.00001*0.42^(-4)</f>
        <v>1.3647877927138126</v>
      </c>
      <c r="D3" s="25">
        <f>(C3-C2)/2+C2</f>
        <v>1.3530356373363435</v>
      </c>
      <c r="F3" s="8"/>
      <c r="G3" s="32" t="s">
        <v>20</v>
      </c>
      <c r="H3" s="8"/>
    </row>
    <row r="4" spans="1:15">
      <c r="B4" s="22" t="s">
        <v>14</v>
      </c>
      <c r="C4" s="11">
        <f>1.32334+3.19237121*0.001*0.48^(-2)-4.78767106898*0.000001*0.48^(-4)</f>
        <v>1.3371055876200173</v>
      </c>
      <c r="D4" s="24"/>
      <c r="F4" s="33" t="s">
        <v>28</v>
      </c>
      <c r="G4" s="33"/>
      <c r="H4" s="33"/>
    </row>
    <row r="5" spans="1:15" ht="15.75" thickBot="1">
      <c r="B5" s="26" t="s">
        <v>16</v>
      </c>
      <c r="C5" s="30">
        <f>1.34578+3.68582951*0.001*0.48^(-2)-5.87156*0.00001*0.48^(-4)</f>
        <v>1.3606714387852046</v>
      </c>
      <c r="D5" s="31">
        <f>(C5-C4)/2+C4</f>
        <v>1.3488885132026109</v>
      </c>
      <c r="F5" s="34" t="s">
        <v>17</v>
      </c>
      <c r="G5" s="34"/>
      <c r="H5" s="34"/>
    </row>
    <row r="6" spans="1:15" ht="37.5" customHeight="1" thickBot="1">
      <c r="F6" s="35" t="s">
        <v>18</v>
      </c>
      <c r="G6" s="35"/>
      <c r="H6" s="35"/>
    </row>
    <row r="7" spans="1:15">
      <c r="A7" s="19"/>
      <c r="B7" s="20" t="s">
        <v>9</v>
      </c>
      <c r="C7" s="20" t="s">
        <v>7</v>
      </c>
      <c r="D7" s="21" t="s">
        <v>8</v>
      </c>
      <c r="E7" s="3"/>
      <c r="J7" s="3"/>
      <c r="K7" s="3"/>
      <c r="L7" s="3"/>
      <c r="N7" s="3"/>
    </row>
    <row r="8" spans="1:15">
      <c r="A8" s="22" t="s">
        <v>0</v>
      </c>
      <c r="B8" s="9">
        <v>53790</v>
      </c>
      <c r="C8" s="9">
        <f>(B8+B9)/2</f>
        <v>52060</v>
      </c>
      <c r="D8" s="23" t="s">
        <v>26</v>
      </c>
    </row>
    <row r="9" spans="1:15">
      <c r="A9" s="22" t="s">
        <v>1</v>
      </c>
      <c r="B9" s="9">
        <v>50330</v>
      </c>
      <c r="C9" s="12" t="s">
        <v>26</v>
      </c>
      <c r="D9" s="23" t="s">
        <v>26</v>
      </c>
    </row>
    <row r="10" spans="1:15">
      <c r="A10" s="22" t="s">
        <v>3</v>
      </c>
      <c r="B10" s="9">
        <v>974040</v>
      </c>
      <c r="C10" s="9">
        <f>B10-$C$8</f>
        <v>921980</v>
      </c>
      <c r="D10" s="24">
        <v>8.01666666666667E-4</v>
      </c>
      <c r="I10" s="3"/>
      <c r="J10" s="3"/>
      <c r="K10" s="3"/>
      <c r="L10" s="3"/>
    </row>
    <row r="11" spans="1:15" ht="15.75" thickBot="1">
      <c r="A11" s="22" t="s">
        <v>4</v>
      </c>
      <c r="B11" s="9">
        <v>2045615</v>
      </c>
      <c r="C11" s="9">
        <f>B11-$C$8</f>
        <v>1993555</v>
      </c>
      <c r="D11" s="24">
        <v>2.0100000000000001E-3</v>
      </c>
      <c r="I11" s="3"/>
      <c r="J11" s="3"/>
      <c r="K11" s="3"/>
      <c r="L11" s="3"/>
    </row>
    <row r="12" spans="1:15" ht="15" customHeight="1">
      <c r="A12" s="22" t="s">
        <v>5</v>
      </c>
      <c r="B12" s="9">
        <v>4739740</v>
      </c>
      <c r="C12" s="9">
        <f>B12-$C$8</f>
        <v>4687680</v>
      </c>
      <c r="D12" s="24">
        <v>2.3936666666666665E-2</v>
      </c>
      <c r="E12" s="16" t="s">
        <v>27</v>
      </c>
      <c r="F12" s="13"/>
      <c r="L12" s="4"/>
      <c r="M12" s="6"/>
    </row>
    <row r="13" spans="1:15">
      <c r="A13" s="22" t="s">
        <v>2</v>
      </c>
      <c r="B13" s="9">
        <v>9152990</v>
      </c>
      <c r="C13" s="9">
        <f>B13-$C$8</f>
        <v>9100930</v>
      </c>
      <c r="D13" s="25">
        <v>4.6749999999999993E-2</v>
      </c>
      <c r="E13" s="17" t="s">
        <v>23</v>
      </c>
      <c r="F13" s="14" t="s">
        <v>24</v>
      </c>
      <c r="L13" s="4"/>
      <c r="M13" s="6"/>
      <c r="N13" s="1"/>
      <c r="O13" s="1"/>
    </row>
    <row r="14" spans="1:15" ht="15.75" thickBot="1">
      <c r="A14" s="26" t="s">
        <v>6</v>
      </c>
      <c r="B14" s="27">
        <v>4262055</v>
      </c>
      <c r="C14" s="27">
        <f>B14-$C$8</f>
        <v>4209995</v>
      </c>
      <c r="D14" s="28">
        <v>7.3013333333333319E-2</v>
      </c>
      <c r="E14" s="18">
        <f>$C$1*$C14/$C$12*(1-10^(-$D$12))/(1-10^(-$D14))*$D$3^2/$C$2^2</f>
        <v>0.28186062488086994</v>
      </c>
      <c r="F14" s="15">
        <f>$C$1*$C14/$C$13*(1-10^(-$D$13))/(1-10^(-$D14))*$D$3^2/$C$2^2</f>
        <v>0.27629470740201062</v>
      </c>
      <c r="N14" s="5"/>
      <c r="O14" s="5"/>
    </row>
    <row r="15" spans="1:15">
      <c r="N15" s="5"/>
      <c r="O15" s="5"/>
    </row>
    <row r="16" spans="1:15">
      <c r="N16" s="5"/>
      <c r="O16" s="5"/>
    </row>
    <row r="17" spans="14:15">
      <c r="N17" s="5"/>
      <c r="O17" s="5"/>
    </row>
    <row r="18" spans="14:15">
      <c r="N18" s="5"/>
      <c r="O18" s="5"/>
    </row>
    <row r="43" spans="7:31">
      <c r="G43" s="2" t="s">
        <v>10</v>
      </c>
      <c r="H43" s="2" t="s">
        <v>10</v>
      </c>
      <c r="P43" s="2" t="s">
        <v>10</v>
      </c>
      <c r="Q43" s="2" t="s">
        <v>10</v>
      </c>
      <c r="R43" s="2" t="s">
        <v>10</v>
      </c>
      <c r="S43" s="2" t="s">
        <v>10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  <c r="Z43" s="2" t="s">
        <v>10</v>
      </c>
      <c r="AA43" s="2" t="s">
        <v>10</v>
      </c>
      <c r="AB43" s="2" t="s">
        <v>10</v>
      </c>
      <c r="AC43" s="2" t="s">
        <v>10</v>
      </c>
      <c r="AD43" s="2" t="s">
        <v>10</v>
      </c>
      <c r="AE43" s="2" t="s">
        <v>10</v>
      </c>
    </row>
    <row r="44" spans="7:31">
      <c r="H44" s="2" t="s">
        <v>10</v>
      </c>
    </row>
    <row r="45" spans="7:31">
      <c r="H45" s="2" t="s">
        <v>10</v>
      </c>
    </row>
    <row r="46" spans="7:31">
      <c r="H46" s="2" t="s">
        <v>10</v>
      </c>
    </row>
    <row r="48" spans="7:31">
      <c r="H48" s="2" t="s">
        <v>10</v>
      </c>
    </row>
    <row r="49" spans="8:8">
      <c r="H49" s="2" t="s">
        <v>10</v>
      </c>
    </row>
    <row r="50" spans="8:8">
      <c r="H50" s="2" t="s">
        <v>10</v>
      </c>
    </row>
  </sheetData>
  <mergeCells count="4">
    <mergeCell ref="E12:F12"/>
    <mergeCell ref="F5:H5"/>
    <mergeCell ref="F6:H6"/>
    <mergeCell ref="F4:H4"/>
  </mergeCells>
  <hyperlinks>
    <hyperlink ref="F5" r:id="rId1"/>
    <hyperlink ref="F6" r:id="rId2" display="https://doi.org/10.1002/adpr.20220015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RefinedQY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2025-03-12T16:55:43Z</dcterms:created>
  <dcterms:modified xsi:type="dcterms:W3CDTF">2025-04-16T17:42:39Z</dcterms:modified>
</cp:coreProperties>
</file>