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aneshaCoye 1 2/Documents/Sidewalk Labs Interview/"/>
    </mc:Choice>
  </mc:AlternateContent>
  <xr:revisionPtr revIDLastSave="0" documentId="8_{542D7D12-F76D-F84E-87FB-B90DE027599B}" xr6:coauthVersionLast="43" xr6:coauthVersionMax="43" xr10:uidLastSave="{00000000-0000-0000-0000-000000000000}"/>
  <bookViews>
    <workbookView xWindow="40" yWindow="460" windowWidth="25360" windowHeight="14620" xr2:uid="{00000000-000D-0000-FFFF-FFFF00000000}"/>
  </bookViews>
  <sheets>
    <sheet name="Instructions" sheetId="3" r:id="rId1"/>
    <sheet name="Headcount + Drivers" sheetId="2" r:id="rId2"/>
    <sheet name="Income Statement" sheetId="5" r:id="rId3"/>
    <sheet name="Headcount Forecasting" sheetId="6" r:id="rId4"/>
    <sheet name="Assumptions" sheetId="7" r:id="rId5"/>
    <sheet name="Pivot Table" sheetId="4" r:id="rId6"/>
    <sheet name="Purchase Order data" sheetId="1" r:id="rId7"/>
  </sheets>
  <definedNames>
    <definedName name="_xlnm._FilterDatabase" localSheetId="6" hidden="1">'Purchase Order data'!$A$3:$N$418</definedName>
  </definedNames>
  <calcPr calcId="191029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2" l="1"/>
  <c r="I36" i="2"/>
  <c r="E36" i="2"/>
  <c r="F5" i="6"/>
  <c r="P6" i="6" s="1"/>
  <c r="G5" i="6"/>
  <c r="H5" i="6"/>
  <c r="I5" i="6"/>
  <c r="J5" i="6"/>
  <c r="K5" i="6"/>
  <c r="L5" i="6"/>
  <c r="M5" i="6"/>
  <c r="N5" i="6"/>
  <c r="O5" i="6"/>
  <c r="E5" i="6"/>
  <c r="E14" i="6"/>
  <c r="P7" i="6"/>
  <c r="D38" i="2"/>
  <c r="P4" i="6"/>
  <c r="E35" i="2"/>
  <c r="F35" i="2"/>
  <c r="F36" i="2" s="1"/>
  <c r="G35" i="2"/>
  <c r="G36" i="2" s="1"/>
  <c r="H35" i="2"/>
  <c r="H36" i="2" s="1"/>
  <c r="I35" i="2"/>
  <c r="J35" i="2"/>
  <c r="J36" i="2" s="1"/>
  <c r="K35" i="2"/>
  <c r="K36" i="2" s="1"/>
  <c r="L35" i="2"/>
  <c r="L36" i="2" s="1"/>
  <c r="M35" i="2"/>
  <c r="M36" i="2" s="1"/>
  <c r="N35" i="2"/>
  <c r="N36" i="2" s="1"/>
  <c r="O35" i="2"/>
  <c r="O36" i="2" s="1"/>
  <c r="P34" i="2"/>
  <c r="P33" i="2"/>
  <c r="P32" i="2"/>
  <c r="P31" i="2"/>
  <c r="P30" i="2"/>
  <c r="P29" i="2"/>
  <c r="P28" i="2"/>
  <c r="P26" i="2"/>
  <c r="P25" i="2"/>
  <c r="P24" i="2"/>
  <c r="P23" i="2"/>
  <c r="P22" i="2"/>
  <c r="P35" i="2" s="1"/>
  <c r="O54" i="6"/>
  <c r="N54" i="6"/>
  <c r="M54" i="6"/>
  <c r="L54" i="6"/>
  <c r="K54" i="6"/>
  <c r="J54" i="6"/>
  <c r="I54" i="6"/>
  <c r="H54" i="6"/>
  <c r="G54" i="6"/>
  <c r="F54" i="6"/>
  <c r="E54" i="6"/>
  <c r="C53" i="6"/>
  <c r="D53" i="6" s="1"/>
  <c r="P53" i="6" s="1"/>
  <c r="F53" i="6"/>
  <c r="G53" i="6"/>
  <c r="H53" i="6"/>
  <c r="D52" i="6"/>
  <c r="F52" i="6"/>
  <c r="G52" i="6"/>
  <c r="H52" i="6"/>
  <c r="P52" i="6"/>
  <c r="G49" i="6"/>
  <c r="F49" i="6"/>
  <c r="E49" i="6"/>
  <c r="C48" i="6"/>
  <c r="D48" i="6" s="1"/>
  <c r="P48" i="6" s="1"/>
  <c r="D47" i="6"/>
  <c r="P47" i="6"/>
  <c r="O44" i="6"/>
  <c r="N44" i="6"/>
  <c r="M44" i="6"/>
  <c r="L44" i="6"/>
  <c r="K44" i="6"/>
  <c r="J44" i="6"/>
  <c r="I44" i="6"/>
  <c r="H44" i="6"/>
  <c r="G44" i="6"/>
  <c r="F44" i="6"/>
  <c r="E44" i="6"/>
  <c r="C43" i="6"/>
  <c r="D43" i="6"/>
  <c r="E43" i="6"/>
  <c r="F43" i="6"/>
  <c r="G43" i="6"/>
  <c r="P43" i="6" s="1"/>
  <c r="H43" i="6"/>
  <c r="I43" i="6"/>
  <c r="J43" i="6"/>
  <c r="D42" i="6"/>
  <c r="E42" i="6"/>
  <c r="F42" i="6"/>
  <c r="G42" i="6"/>
  <c r="P42" i="6" s="1"/>
  <c r="H42" i="6"/>
  <c r="I42" i="6"/>
  <c r="J42" i="6"/>
  <c r="O39" i="6"/>
  <c r="N39" i="6"/>
  <c r="M39" i="6"/>
  <c r="L39" i="6"/>
  <c r="K39" i="6"/>
  <c r="J39" i="6"/>
  <c r="I39" i="6"/>
  <c r="H39" i="6"/>
  <c r="G39" i="6"/>
  <c r="F39" i="6"/>
  <c r="E39" i="6"/>
  <c r="C38" i="6"/>
  <c r="F38" i="6" s="1"/>
  <c r="E38" i="6"/>
  <c r="K38" i="6"/>
  <c r="M38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O34" i="6"/>
  <c r="N34" i="6"/>
  <c r="M34" i="6"/>
  <c r="L34" i="6"/>
  <c r="K34" i="6"/>
  <c r="J34" i="6"/>
  <c r="I34" i="6"/>
  <c r="H34" i="6"/>
  <c r="G34" i="6"/>
  <c r="F34" i="6"/>
  <c r="E34" i="6"/>
  <c r="C33" i="6"/>
  <c r="D33" i="6" s="1"/>
  <c r="E33" i="6"/>
  <c r="G33" i="6"/>
  <c r="H33" i="6"/>
  <c r="I33" i="6"/>
  <c r="J33" i="6"/>
  <c r="K33" i="6"/>
  <c r="L33" i="6"/>
  <c r="M33" i="6"/>
  <c r="N33" i="6"/>
  <c r="O33" i="6"/>
  <c r="D32" i="6"/>
  <c r="E32" i="6"/>
  <c r="F32" i="6"/>
  <c r="G32" i="6"/>
  <c r="H32" i="6"/>
  <c r="I32" i="6"/>
  <c r="J32" i="6"/>
  <c r="P32" i="6" s="1"/>
  <c r="K32" i="6"/>
  <c r="L32" i="6"/>
  <c r="M32" i="6"/>
  <c r="N32" i="6"/>
  <c r="O32" i="6"/>
  <c r="O29" i="6"/>
  <c r="N29" i="6"/>
  <c r="M29" i="6"/>
  <c r="L29" i="6"/>
  <c r="K29" i="6"/>
  <c r="J29" i="6"/>
  <c r="I29" i="6"/>
  <c r="H29" i="6"/>
  <c r="G29" i="6"/>
  <c r="F29" i="6"/>
  <c r="E29" i="6"/>
  <c r="C28" i="6"/>
  <c r="D28" i="6"/>
  <c r="E28" i="6"/>
  <c r="F28" i="6"/>
  <c r="G28" i="6"/>
  <c r="P28" i="6" s="1"/>
  <c r="H28" i="6"/>
  <c r="I28" i="6"/>
  <c r="J28" i="6"/>
  <c r="K28" i="6"/>
  <c r="L28" i="6"/>
  <c r="M28" i="6"/>
  <c r="N28" i="6"/>
  <c r="O28" i="6"/>
  <c r="D27" i="6"/>
  <c r="P27" i="6" s="1"/>
  <c r="E27" i="6"/>
  <c r="F27" i="6"/>
  <c r="G27" i="6"/>
  <c r="H27" i="6"/>
  <c r="I27" i="6"/>
  <c r="J27" i="6"/>
  <c r="K27" i="6"/>
  <c r="L27" i="6"/>
  <c r="M27" i="6"/>
  <c r="N27" i="6"/>
  <c r="O27" i="6"/>
  <c r="O24" i="6"/>
  <c r="N24" i="6"/>
  <c r="M24" i="6"/>
  <c r="L24" i="6"/>
  <c r="K24" i="6"/>
  <c r="J24" i="6"/>
  <c r="I24" i="6"/>
  <c r="H24" i="6"/>
  <c r="G24" i="6"/>
  <c r="F24" i="6"/>
  <c r="E24" i="6"/>
  <c r="C23" i="6"/>
  <c r="D23" i="6" s="1"/>
  <c r="K23" i="6"/>
  <c r="D22" i="6"/>
  <c r="E22" i="6"/>
  <c r="F22" i="6"/>
  <c r="P22" i="6" s="1"/>
  <c r="G22" i="6"/>
  <c r="H22" i="6"/>
  <c r="I22" i="6"/>
  <c r="J22" i="6"/>
  <c r="K22" i="6"/>
  <c r="L22" i="6"/>
  <c r="M22" i="6"/>
  <c r="N22" i="6"/>
  <c r="O22" i="6"/>
  <c r="O19" i="6"/>
  <c r="N19" i="6"/>
  <c r="M19" i="6"/>
  <c r="L19" i="6"/>
  <c r="K19" i="6"/>
  <c r="J19" i="6"/>
  <c r="I19" i="6"/>
  <c r="H19" i="6"/>
  <c r="G19" i="6"/>
  <c r="F19" i="6"/>
  <c r="E19" i="6"/>
  <c r="C18" i="6"/>
  <c r="F18" i="6" s="1"/>
  <c r="E18" i="6"/>
  <c r="K18" i="6"/>
  <c r="L18" i="6"/>
  <c r="M18" i="6"/>
  <c r="N18" i="6"/>
  <c r="O18" i="6"/>
  <c r="D17" i="6"/>
  <c r="E17" i="6"/>
  <c r="F17" i="6"/>
  <c r="G17" i="6"/>
  <c r="H17" i="6"/>
  <c r="P17" i="6" s="1"/>
  <c r="I17" i="6"/>
  <c r="J17" i="6"/>
  <c r="K17" i="6"/>
  <c r="L17" i="6"/>
  <c r="M17" i="6"/>
  <c r="N17" i="6"/>
  <c r="O17" i="6"/>
  <c r="O14" i="6"/>
  <c r="N14" i="6"/>
  <c r="M14" i="6"/>
  <c r="L14" i="6"/>
  <c r="K14" i="6"/>
  <c r="J14" i="6"/>
  <c r="I14" i="6"/>
  <c r="H14" i="6"/>
  <c r="G14" i="6"/>
  <c r="F14" i="6"/>
  <c r="C13" i="6"/>
  <c r="F13" i="6" s="1"/>
  <c r="I13" i="6"/>
  <c r="K13" i="6"/>
  <c r="L13" i="6"/>
  <c r="M13" i="6"/>
  <c r="N13" i="6"/>
  <c r="O13" i="6"/>
  <c r="D12" i="6"/>
  <c r="E12" i="6"/>
  <c r="F12" i="6"/>
  <c r="P12" i="6" s="1"/>
  <c r="G12" i="6"/>
  <c r="H12" i="6"/>
  <c r="I12" i="6"/>
  <c r="J12" i="6"/>
  <c r="K12" i="6"/>
  <c r="L12" i="6"/>
  <c r="M12" i="6"/>
  <c r="N12" i="6"/>
  <c r="O12" i="6"/>
  <c r="B44" i="5"/>
  <c r="B60" i="5" s="1"/>
  <c r="B9" i="5" s="1"/>
  <c r="B4" i="5" s="1"/>
  <c r="B8" i="5" s="1"/>
  <c r="B10" i="5" s="1"/>
  <c r="C30" i="5"/>
  <c r="C49" i="5"/>
  <c r="C29" i="5"/>
  <c r="C42" i="5" s="1"/>
  <c r="C13" i="5"/>
  <c r="C44" i="5" s="1"/>
  <c r="C60" i="5" s="1"/>
  <c r="C9" i="5" s="1"/>
  <c r="C4" i="5" s="1"/>
  <c r="C8" i="5" s="1"/>
  <c r="C10" i="5" s="1"/>
  <c r="C14" i="5"/>
  <c r="C45" i="5" s="1"/>
  <c r="C15" i="5"/>
  <c r="C46" i="5" s="1"/>
  <c r="C31" i="5"/>
  <c r="C16" i="5"/>
  <c r="C47" i="5" s="1"/>
  <c r="C32" i="5"/>
  <c r="C17" i="5"/>
  <c r="C33" i="5"/>
  <c r="C48" i="5"/>
  <c r="C18" i="5"/>
  <c r="C34" i="5"/>
  <c r="C19" i="5"/>
  <c r="C50" i="5" s="1"/>
  <c r="C35" i="5"/>
  <c r="C20" i="5"/>
  <c r="C51" i="5" s="1"/>
  <c r="C36" i="5"/>
  <c r="C21" i="5"/>
  <c r="C52" i="5" s="1"/>
  <c r="C37" i="5"/>
  <c r="C22" i="5"/>
  <c r="C53" i="5" s="1"/>
  <c r="C38" i="5"/>
  <c r="C23" i="5"/>
  <c r="C54" i="5" s="1"/>
  <c r="C39" i="5"/>
  <c r="C24" i="5"/>
  <c r="C55" i="5" s="1"/>
  <c r="C40" i="5"/>
  <c r="C25" i="5"/>
  <c r="C56" i="5" s="1"/>
  <c r="C41" i="5"/>
  <c r="B45" i="5"/>
  <c r="B46" i="5"/>
  <c r="B47" i="5"/>
  <c r="B48" i="5"/>
  <c r="B49" i="5"/>
  <c r="B50" i="5"/>
  <c r="B51" i="5"/>
  <c r="B52" i="5"/>
  <c r="B53" i="5"/>
  <c r="B54" i="5"/>
  <c r="B55" i="5"/>
  <c r="B56" i="5"/>
  <c r="B42" i="5"/>
  <c r="B26" i="5"/>
  <c r="Q23" i="2"/>
  <c r="R23" i="2"/>
  <c r="R28" i="2"/>
  <c r="R31" i="2"/>
  <c r="Q34" i="2"/>
  <c r="R34" i="2" s="1"/>
  <c r="Q33" i="2"/>
  <c r="R33" i="2" s="1"/>
  <c r="Q32" i="2"/>
  <c r="R32" i="2" s="1"/>
  <c r="Q31" i="2"/>
  <c r="Q30" i="2"/>
  <c r="R30" i="2" s="1"/>
  <c r="Q29" i="2"/>
  <c r="R29" i="2" s="1"/>
  <c r="Q28" i="2"/>
  <c r="Q27" i="2"/>
  <c r="R27" i="2" s="1"/>
  <c r="Q26" i="2"/>
  <c r="R26" i="2" s="1"/>
  <c r="Q25" i="2"/>
  <c r="R25" i="2" s="1"/>
  <c r="Q24" i="2"/>
  <c r="R24" i="2" s="1"/>
  <c r="Q22" i="2"/>
  <c r="R22" i="2" s="1"/>
  <c r="P27" i="2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D37" i="2" l="1"/>
  <c r="R36" i="2"/>
  <c r="J13" i="6"/>
  <c r="D18" i="6"/>
  <c r="J23" i="6"/>
  <c r="F33" i="6"/>
  <c r="P33" i="6" s="1"/>
  <c r="L38" i="6"/>
  <c r="D38" i="6"/>
  <c r="I23" i="6"/>
  <c r="H13" i="6"/>
  <c r="J18" i="6"/>
  <c r="H23" i="6"/>
  <c r="J38" i="6"/>
  <c r="D13" i="6"/>
  <c r="G13" i="6"/>
  <c r="I18" i="6"/>
  <c r="O23" i="6"/>
  <c r="G23" i="6"/>
  <c r="I38" i="6"/>
  <c r="C26" i="5"/>
  <c r="H18" i="6"/>
  <c r="N23" i="6"/>
  <c r="F23" i="6"/>
  <c r="P23" i="6" s="1"/>
  <c r="H38" i="6"/>
  <c r="E13" i="6"/>
  <c r="G18" i="6"/>
  <c r="M23" i="6"/>
  <c r="E23" i="6"/>
  <c r="O38" i="6"/>
  <c r="G38" i="6"/>
  <c r="L23" i="6"/>
  <c r="N38" i="6"/>
  <c r="P13" i="6" l="1"/>
  <c r="P18" i="6"/>
  <c r="P38" i="6"/>
</calcChain>
</file>

<file path=xl/sharedStrings.xml><?xml version="1.0" encoding="utf-8"?>
<sst xmlns="http://schemas.openxmlformats.org/spreadsheetml/2006/main" count="2680" uniqueCount="416">
  <si>
    <t>Department</t>
  </si>
  <si>
    <t>Account</t>
  </si>
  <si>
    <t>Finance</t>
  </si>
  <si>
    <t>Development</t>
  </si>
  <si>
    <t>Talent</t>
  </si>
  <si>
    <t>HR</t>
  </si>
  <si>
    <t>Product</t>
  </si>
  <si>
    <t>Legal</t>
  </si>
  <si>
    <t>Corporate Development</t>
  </si>
  <si>
    <t>T&amp;E</t>
  </si>
  <si>
    <t>Facilities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</si>
  <si>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</si>
  <si>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</si>
  <si>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</si>
  <si>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</si>
  <si>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</si>
  <si>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</si>
  <si>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</si>
  <si>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</si>
  <si>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</si>
  <si>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</si>
  <si>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</si>
  <si>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</si>
  <si>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</si>
  <si>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Engineering</t>
  </si>
  <si>
    <t>Investments</t>
  </si>
  <si>
    <t>Grand Total</t>
  </si>
  <si>
    <t>PO Number</t>
  </si>
  <si>
    <t>Order Date</t>
  </si>
  <si>
    <t>Service Start Date</t>
  </si>
  <si>
    <t>Service End Date</t>
  </si>
  <si>
    <t>Currency</t>
  </si>
  <si>
    <t>Invoiced Total</t>
  </si>
  <si>
    <t>12/28/18</t>
  </si>
  <si>
    <t>07/01/18</t>
  </si>
  <si>
    <t>11/30/18</t>
  </si>
  <si>
    <t>USD</t>
  </si>
  <si>
    <t>10/26/18</t>
  </si>
  <si>
    <t>11/05/18</t>
  </si>
  <si>
    <t>10/22/18</t>
  </si>
  <si>
    <t>11/23/18</t>
  </si>
  <si>
    <t>10/15/18</t>
  </si>
  <si>
    <t>01/31/19</t>
  </si>
  <si>
    <t>CAD</t>
  </si>
  <si>
    <t>11/01/18</t>
  </si>
  <si>
    <t>12/31/18</t>
  </si>
  <si>
    <t>12/27/18</t>
  </si>
  <si>
    <t>09/30/18</t>
  </si>
  <si>
    <t>05/31/18</t>
  </si>
  <si>
    <t>12/17/18</t>
  </si>
  <si>
    <t>01/01/19</t>
  </si>
  <si>
    <t>11/30/19</t>
  </si>
  <si>
    <t>12/24/18</t>
  </si>
  <si>
    <t>12/19/18</t>
  </si>
  <si>
    <t>12/10/18</t>
  </si>
  <si>
    <t>12/11/18</t>
  </si>
  <si>
    <t>12/23/18</t>
  </si>
  <si>
    <t>11/19/18</t>
  </si>
  <si>
    <t>12/21/18</t>
  </si>
  <si>
    <t>12/20/18</t>
  </si>
  <si>
    <t>10/24/18</t>
  </si>
  <si>
    <t>11/24/18</t>
  </si>
  <si>
    <t>06/01/18</t>
  </si>
  <si>
    <t>10/01/18</t>
  </si>
  <si>
    <t>09/01/18</t>
  </si>
  <si>
    <t>12/15/18</t>
  </si>
  <si>
    <t>12/16/18</t>
  </si>
  <si>
    <t>12/14/18</t>
  </si>
  <si>
    <t>08/13/18</t>
  </si>
  <si>
    <t>09/17/18</t>
  </si>
  <si>
    <t>10/31/18</t>
  </si>
  <si>
    <t>02/28/19</t>
  </si>
  <si>
    <t>11/26/18</t>
  </si>
  <si>
    <t>12/01/18</t>
  </si>
  <si>
    <t>07/23/18</t>
  </si>
  <si>
    <t>10/16/18</t>
  </si>
  <si>
    <t>10/15/19</t>
  </si>
  <si>
    <t>12/08/18</t>
  </si>
  <si>
    <t>12/13/18</t>
  </si>
  <si>
    <t>09/10/18</t>
  </si>
  <si>
    <t>03/10/19</t>
  </si>
  <si>
    <t>10/08/18</t>
  </si>
  <si>
    <t>12/12/18</t>
  </si>
  <si>
    <t>09/24/18</t>
  </si>
  <si>
    <t>10/19/18</t>
  </si>
  <si>
    <t>12/07/18</t>
  </si>
  <si>
    <t>05/30/18</t>
  </si>
  <si>
    <t>05/30/28</t>
  </si>
  <si>
    <t>12/06/18</t>
  </si>
  <si>
    <t>06/07/18</t>
  </si>
  <si>
    <t>12/05/18</t>
  </si>
  <si>
    <t>05/01/18</t>
  </si>
  <si>
    <t>12/04/18</t>
  </si>
  <si>
    <t>10/17/18</t>
  </si>
  <si>
    <t>12/03/18</t>
  </si>
  <si>
    <t>04/18/18</t>
  </si>
  <si>
    <t>11/08/18</t>
  </si>
  <si>
    <t>11/21/18</t>
  </si>
  <si>
    <t>11/02/18</t>
  </si>
  <si>
    <t>12/02/18</t>
  </si>
  <si>
    <t>10/12/18</t>
  </si>
  <si>
    <t>11/15/18</t>
  </si>
  <si>
    <t>05/15/19</t>
  </si>
  <si>
    <t>11/29/18</t>
  </si>
  <si>
    <t>12/29/18</t>
  </si>
  <si>
    <t>10/29/18</t>
  </si>
  <si>
    <t>11/14/18</t>
  </si>
  <si>
    <t>11/28/18</t>
  </si>
  <si>
    <t>09/28/19</t>
  </si>
  <si>
    <t>11/27/18</t>
  </si>
  <si>
    <t>01/01/18</t>
  </si>
  <si>
    <t>04/05/19</t>
  </si>
  <si>
    <t>03/29/19</t>
  </si>
  <si>
    <t>05/02/19</t>
  </si>
  <si>
    <t>09/30/19</t>
  </si>
  <si>
    <t>11/25/18</t>
  </si>
  <si>
    <t>11/20/18</t>
  </si>
  <si>
    <t>11/21/17</t>
  </si>
  <si>
    <t>11/09/18</t>
  </si>
  <si>
    <t>10/23/18</t>
  </si>
  <si>
    <t>08/31/18</t>
  </si>
  <si>
    <t>03/19/19</t>
  </si>
  <si>
    <t>11/07/18</t>
  </si>
  <si>
    <t>11/16/18</t>
  </si>
  <si>
    <t>09/05/18</t>
  </si>
  <si>
    <t>09/26/18</t>
  </si>
  <si>
    <t>09/25/19</t>
  </si>
  <si>
    <t>10/29/19</t>
  </si>
  <si>
    <t>02/01/19</t>
  </si>
  <si>
    <t>02/01/20</t>
  </si>
  <si>
    <t>09/22/18</t>
  </si>
  <si>
    <t>11/13/18</t>
  </si>
  <si>
    <t>04/24/18</t>
  </si>
  <si>
    <t>11/12/18</t>
  </si>
  <si>
    <t>10/05/18</t>
  </si>
  <si>
    <t>06/30/19</t>
  </si>
  <si>
    <t>07/16/18</t>
  </si>
  <si>
    <t>EUR</t>
  </si>
  <si>
    <t>08/22/18</t>
  </si>
  <si>
    <t>09/21/18</t>
  </si>
  <si>
    <t>08/31/19</t>
  </si>
  <si>
    <t>06/19/18</t>
  </si>
  <si>
    <t>04/19/19</t>
  </si>
  <si>
    <t>11/06/18</t>
  </si>
  <si>
    <t>09/03/18</t>
  </si>
  <si>
    <t>10/30/18</t>
  </si>
  <si>
    <t>12/30/18</t>
  </si>
  <si>
    <t>10/09/18</t>
  </si>
  <si>
    <t>10/20/18</t>
  </si>
  <si>
    <t>10/20/19</t>
  </si>
  <si>
    <t>09/20/18</t>
  </si>
  <si>
    <t>10/25/18</t>
  </si>
  <si>
    <t>09/25/18</t>
  </si>
  <si>
    <t>03/31/19</t>
  </si>
  <si>
    <t>09/18/18</t>
  </si>
  <si>
    <t>07/17/18</t>
  </si>
  <si>
    <t>10/21/18</t>
  </si>
  <si>
    <t>01/14/19</t>
  </si>
  <si>
    <t>05/11/18</t>
  </si>
  <si>
    <t>10/18/18</t>
  </si>
  <si>
    <t>09/28/18</t>
  </si>
  <si>
    <t>09/11/18</t>
  </si>
  <si>
    <t>07/25/18</t>
  </si>
  <si>
    <t>08/01/18</t>
  </si>
  <si>
    <t>08/18/18</t>
  </si>
  <si>
    <t>03/31/18</t>
  </si>
  <si>
    <t>10/11/18</t>
  </si>
  <si>
    <t>10/10/18</t>
  </si>
  <si>
    <t>07/20/18</t>
  </si>
  <si>
    <t>08/15/18</t>
  </si>
  <si>
    <t>09/16/20</t>
  </si>
  <si>
    <t>04/30/18</t>
  </si>
  <si>
    <t>10/04/18</t>
  </si>
  <si>
    <t>10/09/17</t>
  </si>
  <si>
    <t>08/27/18</t>
  </si>
  <si>
    <t>08/26/19</t>
  </si>
  <si>
    <t>06/05/18</t>
  </si>
  <si>
    <t>08/24/18</t>
  </si>
  <si>
    <t>10/03/18</t>
  </si>
  <si>
    <t>03/02/18</t>
  </si>
  <si>
    <t>02/12/18</t>
  </si>
  <si>
    <t>08/06/18</t>
  </si>
  <si>
    <t>10/02/18</t>
  </si>
  <si>
    <t>09/27/18</t>
  </si>
  <si>
    <t>09/26/19</t>
  </si>
  <si>
    <t>09/07/18</t>
  </si>
  <si>
    <t>07/31/18</t>
  </si>
  <si>
    <t>03/01/18</t>
  </si>
  <si>
    <t>03/01/19</t>
  </si>
  <si>
    <t>06/30/18</t>
  </si>
  <si>
    <t>07/30/18</t>
  </si>
  <si>
    <t>09/14/18</t>
  </si>
  <si>
    <t>07/09/18</t>
  </si>
  <si>
    <t>03/04/18</t>
  </si>
  <si>
    <t>06/25/18</t>
  </si>
  <si>
    <t>06/21/19</t>
  </si>
  <si>
    <t>07/24/17</t>
  </si>
  <si>
    <t>04/01/18</t>
  </si>
  <si>
    <t>07/11/18</t>
  </si>
  <si>
    <t>12/17/17</t>
  </si>
  <si>
    <t>09/23/18</t>
  </si>
  <si>
    <t>08/14/18</t>
  </si>
  <si>
    <t>04/02/18</t>
  </si>
  <si>
    <t>05/15/18</t>
  </si>
  <si>
    <t>06/30/21</t>
  </si>
  <si>
    <t>09/15/18</t>
  </si>
  <si>
    <t>10/01/17</t>
  </si>
  <si>
    <t>09/12/18</t>
  </si>
  <si>
    <t>03/20/18</t>
  </si>
  <si>
    <t>09/09/18</t>
  </si>
  <si>
    <t>03/07/18</t>
  </si>
  <si>
    <t>03/07/19</t>
  </si>
  <si>
    <t>08/24/20</t>
  </si>
  <si>
    <t>12/22/18</t>
  </si>
  <si>
    <t>09/06/18</t>
  </si>
  <si>
    <t>12/20/17</t>
  </si>
  <si>
    <t>08/28/18</t>
  </si>
  <si>
    <t>09/16/18</t>
  </si>
  <si>
    <t>09/04/18</t>
  </si>
  <si>
    <t>06/15/18</t>
  </si>
  <si>
    <t>03/29/18</t>
  </si>
  <si>
    <t>07/22/18</t>
  </si>
  <si>
    <t>08/30/18</t>
  </si>
  <si>
    <t>08/17/18</t>
  </si>
  <si>
    <t>08/26/18</t>
  </si>
  <si>
    <t>02/14/18</t>
  </si>
  <si>
    <t>08/16/18</t>
  </si>
  <si>
    <t>01/26/18</t>
  </si>
  <si>
    <t>08/23/18</t>
  </si>
  <si>
    <t>07/12/18</t>
  </si>
  <si>
    <t>08/20/18</t>
  </si>
  <si>
    <t>06/11/18</t>
  </si>
  <si>
    <t>07/08/18</t>
  </si>
  <si>
    <t>06/02/18</t>
  </si>
  <si>
    <t>05/25/18</t>
  </si>
  <si>
    <t>04/11/18</t>
  </si>
  <si>
    <t>08/10/18</t>
  </si>
  <si>
    <t>08/09/18</t>
  </si>
  <si>
    <t>08/08/18</t>
  </si>
  <si>
    <t>08/07/18</t>
  </si>
  <si>
    <t>08/03/18</t>
  </si>
  <si>
    <t>07/13/18</t>
  </si>
  <si>
    <t>06/13/18</t>
  </si>
  <si>
    <t>04/30/19</t>
  </si>
  <si>
    <t>08/02/18</t>
  </si>
  <si>
    <t>07/02/18</t>
  </si>
  <si>
    <t>03/09/18</t>
  </si>
  <si>
    <t>06/29/18</t>
  </si>
  <si>
    <t>04/16/18</t>
  </si>
  <si>
    <t>06/10/18</t>
  </si>
  <si>
    <t>01/15/18</t>
  </si>
  <si>
    <t>02/11/18</t>
  </si>
  <si>
    <t>03/13/18</t>
  </si>
  <si>
    <t>04/15/18</t>
  </si>
  <si>
    <t>03/12/18</t>
  </si>
  <si>
    <t>05/10/18</t>
  </si>
  <si>
    <t>04/23/18</t>
  </si>
  <si>
    <t>07/06/18</t>
  </si>
  <si>
    <t>07/27/18</t>
  </si>
  <si>
    <t>07/24/18</t>
  </si>
  <si>
    <t>07/26/18</t>
  </si>
  <si>
    <t>04/08/16</t>
  </si>
  <si>
    <t>03/30/17</t>
  </si>
  <si>
    <t>12/21/19</t>
  </si>
  <si>
    <t>07/18/18</t>
  </si>
  <si>
    <t>02/08/18</t>
  </si>
  <si>
    <t>03/19/18</t>
  </si>
  <si>
    <t>06/08/18</t>
  </si>
  <si>
    <t>07/03/18</t>
  </si>
  <si>
    <t>05/24/18</t>
  </si>
  <si>
    <t>05/29/18</t>
  </si>
  <si>
    <t>06/22/18</t>
  </si>
  <si>
    <t>07/10/18</t>
  </si>
  <si>
    <t>06/04/18</t>
  </si>
  <si>
    <t>01/22/18</t>
  </si>
  <si>
    <t>09/20/17</t>
  </si>
  <si>
    <t>05/16/18</t>
  </si>
  <si>
    <t>06/18/18</t>
  </si>
  <si>
    <t>06/28/18</t>
  </si>
  <si>
    <t>04/04/18</t>
  </si>
  <si>
    <t>06/26/18</t>
  </si>
  <si>
    <t>03/16/18</t>
  </si>
  <si>
    <t>05/07/18</t>
  </si>
  <si>
    <t>05/28/18</t>
  </si>
  <si>
    <t>06/24/18</t>
  </si>
  <si>
    <t>11/30/17</t>
  </si>
  <si>
    <t>01/31/18</t>
  </si>
  <si>
    <t>06/21/18</t>
  </si>
  <si>
    <t>06/20/18</t>
  </si>
  <si>
    <t>05/17/18</t>
  </si>
  <si>
    <t>AUD</t>
  </si>
  <si>
    <t>06/14/18</t>
  </si>
  <si>
    <t>06/12/18</t>
  </si>
  <si>
    <t>05/23/18</t>
  </si>
  <si>
    <t>05/09/18</t>
  </si>
  <si>
    <t>06/06/18</t>
  </si>
  <si>
    <t>04/17/18</t>
  </si>
  <si>
    <t>02/05/18</t>
  </si>
  <si>
    <t>04/06/18</t>
  </si>
  <si>
    <t>04/27/18</t>
  </si>
  <si>
    <t>05/22/18</t>
  </si>
  <si>
    <t>05/21/18</t>
  </si>
  <si>
    <t>GBP</t>
  </si>
  <si>
    <t>05/18/18</t>
  </si>
  <si>
    <t>04/05/18</t>
  </si>
  <si>
    <t>05/13/18</t>
  </si>
  <si>
    <t>04/13/18</t>
  </si>
  <si>
    <t>05/05/18</t>
  </si>
  <si>
    <t>05/08/18</t>
  </si>
  <si>
    <t>05/02/18</t>
  </si>
  <si>
    <t>04/09/18</t>
  </si>
  <si>
    <t>04/26/18</t>
  </si>
  <si>
    <t>03/27/18</t>
  </si>
  <si>
    <t>04/25/18</t>
  </si>
  <si>
    <t>04/12/18</t>
  </si>
  <si>
    <t>04/10/18</t>
  </si>
  <si>
    <t>02/01/18</t>
  </si>
  <si>
    <t>04/19/18</t>
  </si>
  <si>
    <t>Administration</t>
  </si>
  <si>
    <t>63130 Non-Payroll Expense : Professional Services : Consulting</t>
  </si>
  <si>
    <t>68155 Non-Payroll Expense : Facilities : Food - Cafe and Catering</t>
  </si>
  <si>
    <t>65150 Non-Payroll Expense : Equipment and Related : Data expenses</t>
  </si>
  <si>
    <t>63140 Non-Payroll Expense : Professional Services : Outsourced services</t>
  </si>
  <si>
    <t>64128 Non-Payroll Expense : Office and Related : External Events</t>
  </si>
  <si>
    <t>63115 Non-Payroll Expense : Professional Services : Legal general, travel Visas</t>
  </si>
  <si>
    <t>63145 Non-Payroll Expense : Professional Services : Training and development</t>
  </si>
  <si>
    <t>65115 Non-Payroll Expense : Equipment and Related : Equipment &lt;$5,000</t>
  </si>
  <si>
    <t>73120 Non-Payroll Expense : Other : Charitable Contributions</t>
  </si>
  <si>
    <t>64115 Non-Payroll Expense : Office and Related : Dues and Subscriptions</t>
  </si>
  <si>
    <t>64126 Non-Payroll Expense : Office and Related : External conferences</t>
  </si>
  <si>
    <t>64125 Non-Payroll Expense : Office and Related : Employee relations/activities/tgif</t>
  </si>
  <si>
    <t>68130 Non-Payroll Expense : Facilities : Facilities Services</t>
  </si>
  <si>
    <t>64105 Non-Payroll Expense : Office and Related : Office expense</t>
  </si>
  <si>
    <t>61155 Non-Payroll Expense : Professional Services : Temporary services</t>
  </si>
  <si>
    <t>67125 Non-Payroll Expense : Travel and Entertainment : Meals &amp; entertainment</t>
  </si>
  <si>
    <t>68150 Non-Payroll Expense : Facilities : Other building related</t>
  </si>
  <si>
    <t>64110 Non-Payroll Expense : Office and Related : Postage and courier</t>
  </si>
  <si>
    <t>65116 Non-Payroll Expense : Equipment and Related : Laptops</t>
  </si>
  <si>
    <t>65140 Non-Payroll Expense : Equipment and Related : Licenses and Fees</t>
  </si>
  <si>
    <t>61150 Payroll and Related : Relocation</t>
  </si>
  <si>
    <t>69130 Non-Payroll Expense : Advertising and Promo : B2B (general) Media</t>
  </si>
  <si>
    <t>65125 Non-Payroll Expense : Equipment and Related : Computer software and supplies</t>
  </si>
  <si>
    <t>67110 Non-Payroll Expense : Travel and Entertainment : Travel - Auto/Cab</t>
  </si>
  <si>
    <t>63125 Non-Payroll Expense : Professional Services : Recruiting search/placement fees</t>
  </si>
  <si>
    <t>68125 Non-Payroll Expense : Facilities : Facilities Repair and Maintenance</t>
  </si>
  <si>
    <t>69250 Non-Payroll Expense : Advertising and Promo : B2C Media</t>
  </si>
  <si>
    <t>68145 Non-Payroll Expense : Facilities : Utilities</t>
  </si>
  <si>
    <t>64127 Non-Payroll Expense : Office and Related : Internal events</t>
  </si>
  <si>
    <t>69120 Non-Payroll Expense : Advertising and Promo : Research</t>
  </si>
  <si>
    <t>63107 Non-Payroll Expense : Professional Services : Accounting and tax services</t>
  </si>
  <si>
    <t>68105 Non-Payroll Expense : Facilities : Rent</t>
  </si>
  <si>
    <t>67140 Non-Payroll Expense : Travel and Entertainment : Conferences</t>
  </si>
  <si>
    <t>Office &amp; Related</t>
  </si>
  <si>
    <t>Equipment &amp; Related</t>
  </si>
  <si>
    <t>People Ops</t>
  </si>
  <si>
    <t>2018 Monthly Cost per Headcount</t>
  </si>
  <si>
    <t>2018 Headcount Actuals</t>
  </si>
  <si>
    <t>Marketing</t>
  </si>
  <si>
    <t>Strategy</t>
  </si>
  <si>
    <t>Design</t>
  </si>
  <si>
    <t>2018 Non-Payroll  Spend by Department</t>
  </si>
  <si>
    <t>Monthly Cost</t>
  </si>
  <si>
    <t>Annual Cost</t>
  </si>
  <si>
    <t>MoM</t>
  </si>
  <si>
    <t>MoM Average</t>
  </si>
  <si>
    <t>Monthly Average</t>
  </si>
  <si>
    <t>Row Labels</t>
  </si>
  <si>
    <t>Sum of Invoiced Total</t>
  </si>
  <si>
    <t>Sum of Total</t>
  </si>
  <si>
    <t>Column Labels</t>
  </si>
  <si>
    <t>Total Sum of Invoiced Total</t>
  </si>
  <si>
    <t>Total Sum of Total</t>
  </si>
  <si>
    <t>Revenues &amp; Gains</t>
  </si>
  <si>
    <t>Projections</t>
  </si>
  <si>
    <t>(Actual)</t>
  </si>
  <si>
    <t>(Projected)</t>
  </si>
  <si>
    <t>Revenue</t>
  </si>
  <si>
    <t>Costs of Goods Sold</t>
  </si>
  <si>
    <t>Investment Gains</t>
  </si>
  <si>
    <t xml:space="preserve">Sale of Assets </t>
  </si>
  <si>
    <t>Total Revenue &amp; Gains</t>
  </si>
  <si>
    <t>Net Income (Revenue - Expenses)</t>
  </si>
  <si>
    <t>Operating Expenses (Headcount)</t>
  </si>
  <si>
    <t>(5% Increase)</t>
  </si>
  <si>
    <t>People Ops / HR</t>
  </si>
  <si>
    <t>Total Operating Expenses (Headcount)</t>
  </si>
  <si>
    <t>Operating Expenses (Non-Payroll)</t>
  </si>
  <si>
    <t>(2% increase)</t>
  </si>
  <si>
    <t>Total Operating Expenses (Non-Payroll)</t>
  </si>
  <si>
    <t>Operating Expenses (Headcount + Non-Payroll)</t>
  </si>
  <si>
    <t>Losses</t>
  </si>
  <si>
    <t xml:space="preserve">Interest Paid </t>
  </si>
  <si>
    <r>
      <t xml:space="preserve">Total Expenses </t>
    </r>
    <r>
      <rPr>
        <i/>
        <sz val="12"/>
        <color rgb="FFFF0000"/>
        <rFont val="Calibri"/>
      </rPr>
      <t>(Headcount + Non-Payroll)</t>
    </r>
  </si>
  <si>
    <r>
      <t xml:space="preserve">Total Expenses </t>
    </r>
    <r>
      <rPr>
        <b/>
        <i/>
        <sz val="12"/>
        <color rgb="FFFF0000"/>
        <rFont val="Calibri"/>
      </rPr>
      <t>(Headcount + Non-Payroll)</t>
    </r>
  </si>
  <si>
    <t>Year</t>
  </si>
  <si>
    <t># of Hires</t>
  </si>
  <si>
    <t>To be continued…</t>
  </si>
  <si>
    <t>Actuals</t>
  </si>
  <si>
    <r>
      <t>Grand Total</t>
    </r>
    <r>
      <rPr>
        <b/>
        <sz val="12"/>
        <color rgb="FFFF0000"/>
        <rFont val="Calibri"/>
        <family val="2"/>
      </rPr>
      <t xml:space="preserve"> (Corrected)</t>
    </r>
  </si>
  <si>
    <t>Assumptions:</t>
  </si>
  <si>
    <t>Business Operations &amp; Hiring Strategy is unavailable, assumed continued hiring pattern for future.</t>
  </si>
  <si>
    <t xml:space="preserve">Revenue information is unavailable - Assumption is made to maintain profitability. </t>
  </si>
  <si>
    <t>Costs of Goods Sold is 1M</t>
  </si>
  <si>
    <t>Investment Gains are not available - Assumed to be zero</t>
  </si>
  <si>
    <t>Debt is unknown - Assumed to be zero</t>
  </si>
  <si>
    <t>Loan totals is unknown - Assumed to be zero</t>
  </si>
  <si>
    <t xml:space="preserve">Interest paid on any loans is unknown - Assumed to be zero </t>
  </si>
  <si>
    <t>Sale of Assets is unknown - Assumed to be zero</t>
  </si>
  <si>
    <t>Losses is unknown - Assumed to be zero</t>
  </si>
  <si>
    <t xml:space="preserve">Operating expenses increase due to annual salary increases, inflation, and increased cost of goods. </t>
  </si>
  <si>
    <t>Headcount expenses for Corporate development not available so used Development expenses as base.</t>
  </si>
  <si>
    <t xml:space="preserve">Headcount growth projections for 2019 will mirror 2018 monthly headcount growth totals by department. </t>
  </si>
  <si>
    <t>Referenced Invoice total expenses; as expenses are recorded when incured not ordered.</t>
  </si>
  <si>
    <t>Invoiced Charges listed in non US currency reflect origin of service provider. Invoice totals will be processed in US currency.</t>
  </si>
  <si>
    <t>XYZ 2018 Pro Forma Income Statement (P&amp;L)</t>
  </si>
  <si>
    <t>XYZ Headcount Forecasting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</si>
</sst>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#,##0_ ;[Red]\-#,##0\ "/>
  </numFmts>
  <fonts count="24" x14ac:knownFonts="1"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i/>
      <sz val="12"/>
      <color rgb="FF000000"/>
      <name val="Calibri"/>
      <family val="2"/>
    </font>
    <font>
      <b/>
      <sz val="12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sz val="8"/>
      <name val="Calibri"/>
      <family val="2"/>
      <charset val="128"/>
      <scheme val="minor"/>
    </font>
    <font>
      <i/>
      <sz val="12"/>
      <color theme="1"/>
      <name val="Calibri"/>
      <scheme val="minor"/>
    </font>
    <font>
      <sz val="12"/>
      <color rgb="FF000000"/>
      <name val="Calibri"/>
      <scheme val="minor"/>
    </font>
    <font>
      <i/>
      <sz val="12"/>
      <color rgb="FF000000"/>
      <name val="Calibri"/>
    </font>
    <font>
      <sz val="12"/>
      <color rgb="FFFF0000"/>
      <name val="Calibri"/>
      <family val="2"/>
      <charset val="128"/>
    </font>
    <font>
      <i/>
      <sz val="12"/>
      <color rgb="FFFF0000"/>
      <name val="Calibri"/>
    </font>
    <font>
      <b/>
      <i/>
      <sz val="12"/>
      <color rgb="FFFF0000"/>
      <name val="Calibri"/>
    </font>
    <font>
      <i/>
      <sz val="12"/>
      <color theme="1"/>
      <name val="Calibri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u/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EECE1"/>
        <bgColor rgb="FF000000"/>
      </patternFill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5">
    <xf numFmtId="0" fontId="0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94">
    <xf numFmtId="0" fontId="0" fillId="0" borderId="0" xfId="0"/>
    <xf numFmtId="0" fontId="4" fillId="0" borderId="0" xfId="0" applyFont="1"/>
    <xf numFmtId="0" fontId="5" fillId="0" borderId="0" xfId="0" applyFont="1"/>
    <xf numFmtId="3" fontId="5" fillId="0" borderId="0" xfId="0" applyNumberFormat="1" applyFont="1"/>
    <xf numFmtId="0" fontId="0" fillId="0" borderId="0" xfId="0" applyFill="1"/>
    <xf numFmtId="0" fontId="6" fillId="0" borderId="0" xfId="0" applyFont="1"/>
    <xf numFmtId="0" fontId="7" fillId="0" borderId="0" xfId="0" applyFont="1"/>
    <xf numFmtId="0" fontId="8" fillId="0" borderId="0" xfId="0" applyFont="1"/>
    <xf numFmtId="43" fontId="0" fillId="0" borderId="0" xfId="1" applyFont="1"/>
    <xf numFmtId="6" fontId="5" fillId="0" borderId="0" xfId="0" applyNumberFormat="1" applyFont="1"/>
    <xf numFmtId="6" fontId="4" fillId="0" borderId="0" xfId="0" applyNumberFormat="1" applyFont="1"/>
    <xf numFmtId="0" fontId="10" fillId="2" borderId="0" xfId="0" applyFont="1" applyFill="1"/>
    <xf numFmtId="0" fontId="9" fillId="2" borderId="0" xfId="0" applyFont="1" applyFill="1"/>
    <xf numFmtId="0" fontId="9" fillId="3" borderId="0" xfId="0" applyFont="1" applyFill="1"/>
    <xf numFmtId="0" fontId="10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3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11" fillId="0" borderId="0" xfId="0" applyFont="1"/>
    <xf numFmtId="0" fontId="12" fillId="0" borderId="0" xfId="0" applyFont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 vertical="center" wrapText="1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3" fontId="5" fillId="0" borderId="0" xfId="0" applyNumberFormat="1" applyFont="1" applyFill="1"/>
    <xf numFmtId="0" fontId="5" fillId="0" borderId="0" xfId="0" applyFont="1" applyFill="1"/>
    <xf numFmtId="0" fontId="0" fillId="0" borderId="0" xfId="0" applyFill="1" applyAlignment="1">
      <alignment horizontal="left"/>
    </xf>
    <xf numFmtId="9" fontId="6" fillId="0" borderId="0" xfId="2" applyFont="1"/>
    <xf numFmtId="1" fontId="6" fillId="0" borderId="0" xfId="0" applyNumberFormat="1" applyFont="1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164" fontId="0" fillId="0" borderId="1" xfId="0" applyNumberFormat="1" applyBorder="1"/>
    <xf numFmtId="164" fontId="0" fillId="0" borderId="6" xfId="0" applyNumberFormat="1" applyBorder="1"/>
    <xf numFmtId="164" fontId="0" fillId="0" borderId="5" xfId="0" applyNumberFormat="1" applyBorder="1"/>
    <xf numFmtId="164" fontId="0" fillId="0" borderId="4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0" fontId="14" fillId="0" borderId="0" xfId="0" applyFont="1" applyAlignment="1">
      <alignment horizontal="right"/>
    </xf>
    <xf numFmtId="0" fontId="3" fillId="0" borderId="0" xfId="0" applyFont="1"/>
    <xf numFmtId="3" fontId="0" fillId="0" borderId="0" xfId="0" applyNumberFormat="1" applyFont="1"/>
    <xf numFmtId="0" fontId="3" fillId="0" borderId="0" xfId="0" applyFont="1" applyAlignment="1">
      <alignment horizontal="center"/>
    </xf>
    <xf numFmtId="165" fontId="6" fillId="0" borderId="0" xfId="0" applyNumberFormat="1" applyFont="1" applyFill="1"/>
    <xf numFmtId="0" fontId="9" fillId="4" borderId="0" xfId="0" applyFont="1" applyFill="1"/>
    <xf numFmtId="0" fontId="9" fillId="4" borderId="0" xfId="0" applyFont="1" applyFill="1" applyAlignment="1">
      <alignment horizontal="right"/>
    </xf>
    <xf numFmtId="0" fontId="6" fillId="0" borderId="0" xfId="0" applyFont="1" applyFill="1"/>
    <xf numFmtId="0" fontId="9" fillId="0" borderId="0" xfId="0" applyFont="1" applyFill="1" applyAlignment="1">
      <alignment horizontal="left"/>
    </xf>
    <xf numFmtId="0" fontId="16" fillId="0" borderId="0" xfId="0" applyFont="1" applyFill="1" applyAlignment="1">
      <alignment horizontal="right"/>
    </xf>
    <xf numFmtId="0" fontId="6" fillId="0" borderId="0" xfId="0" applyFont="1" applyFill="1" applyAlignment="1">
      <alignment horizontal="left" indent="1"/>
    </xf>
    <xf numFmtId="3" fontId="6" fillId="0" borderId="0" xfId="0" applyNumberFormat="1" applyFont="1" applyFill="1" applyAlignment="1">
      <alignment horizontal="right"/>
    </xf>
    <xf numFmtId="166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left"/>
    </xf>
    <xf numFmtId="0" fontId="17" fillId="0" borderId="0" xfId="0" applyFont="1" applyFill="1" applyAlignment="1">
      <alignment horizontal="left"/>
    </xf>
    <xf numFmtId="3" fontId="17" fillId="0" borderId="0" xfId="0" applyNumberFormat="1" applyFont="1" applyFill="1" applyAlignment="1">
      <alignment horizontal="right"/>
    </xf>
    <xf numFmtId="3" fontId="9" fillId="0" borderId="0" xfId="0" applyNumberFormat="1" applyFont="1" applyFill="1" applyAlignment="1">
      <alignment horizontal="right"/>
    </xf>
    <xf numFmtId="0" fontId="9" fillId="0" borderId="0" xfId="0" applyFont="1" applyFill="1"/>
    <xf numFmtId="3" fontId="6" fillId="0" borderId="0" xfId="0" applyNumberFormat="1" applyFont="1" applyFill="1"/>
    <xf numFmtId="0" fontId="8" fillId="0" borderId="0" xfId="0" applyFont="1" applyFill="1" applyAlignment="1">
      <alignment horizontal="left" indent="1"/>
    </xf>
    <xf numFmtId="0" fontId="9" fillId="0" borderId="0" xfId="0" applyFont="1" applyFill="1" applyAlignment="1">
      <alignment horizontal="left" wrapText="1"/>
    </xf>
    <xf numFmtId="3" fontId="9" fillId="0" borderId="0" xfId="0" applyNumberFormat="1" applyFont="1" applyFill="1"/>
    <xf numFmtId="0" fontId="9" fillId="4" borderId="0" xfId="0" applyFont="1" applyFill="1" applyAlignment="1">
      <alignment horizontal="left" wrapText="1"/>
    </xf>
    <xf numFmtId="0" fontId="10" fillId="0" borderId="0" xfId="0" applyFont="1" applyFill="1" applyAlignment="1">
      <alignment horizontal="left" indent="1"/>
    </xf>
    <xf numFmtId="0" fontId="9" fillId="0" borderId="0" xfId="0" applyFont="1" applyFill="1" applyBorder="1" applyAlignment="1">
      <alignment horizontal="left"/>
    </xf>
    <xf numFmtId="0" fontId="16" fillId="0" borderId="0" xfId="0" applyFont="1" applyFill="1" applyAlignment="1">
      <alignment horizontal="left" indent="1"/>
    </xf>
    <xf numFmtId="0" fontId="11" fillId="0" borderId="0" xfId="0" applyFont="1" applyFill="1" applyAlignment="1">
      <alignment horizontal="left"/>
    </xf>
    <xf numFmtId="3" fontId="11" fillId="0" borderId="0" xfId="0" applyNumberFormat="1" applyFont="1" applyFill="1"/>
    <xf numFmtId="0" fontId="9" fillId="0" borderId="0" xfId="0" applyFont="1" applyFill="1" applyAlignment="1">
      <alignment horizontal="center"/>
    </xf>
    <xf numFmtId="164" fontId="6" fillId="0" borderId="0" xfId="1" applyNumberFormat="1" applyFont="1"/>
    <xf numFmtId="0" fontId="20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3" fontId="6" fillId="0" borderId="0" xfId="0" applyNumberFormat="1" applyFont="1"/>
    <xf numFmtId="9" fontId="15" fillId="0" borderId="0" xfId="0" applyNumberFormat="1" applyFont="1"/>
    <xf numFmtId="0" fontId="0" fillId="0" borderId="0" xfId="0" applyAlignment="1">
      <alignment horizontal="center"/>
    </xf>
    <xf numFmtId="9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9" fontId="0" fillId="0" borderId="0" xfId="2" applyFont="1" applyAlignment="1">
      <alignment horizontal="center"/>
    </xf>
    <xf numFmtId="1" fontId="0" fillId="0" borderId="0" xfId="2" applyNumberFormat="1" applyFont="1" applyAlignment="1">
      <alignment horizontal="center"/>
    </xf>
    <xf numFmtId="0" fontId="23" fillId="0" borderId="0" xfId="0" applyFont="1"/>
    <xf numFmtId="0" fontId="9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5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Percent" xfId="2" builtinId="5"/>
  </cellStyles>
  <dxfs count="1"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1</xdr:row>
      <xdr:rowOff>76200</xdr:rowOff>
    </xdr:from>
    <xdr:to>
      <xdr:col>9</xdr:col>
      <xdr:colOff>647700</xdr:colOff>
      <xdr:row>20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8153B03-CC5F-774F-8722-3202100F936E}"/>
            </a:ext>
          </a:extLst>
        </xdr:cNvPr>
        <xdr:cNvSpPr txBox="1"/>
      </xdr:nvSpPr>
      <xdr:spPr>
        <a:xfrm>
          <a:off x="1143000" y="279400"/>
          <a:ext cx="6934200" cy="3949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Upon joining XYZ Corp. an objective for the Finance Manager</a:t>
          </a:r>
          <a:r>
            <a:rPr lang="en-US" sz="1600" baseline="0"/>
            <a:t> </a:t>
          </a:r>
          <a:r>
            <a:rPr lang="en-US" sz="1600"/>
            <a:t>will be own &amp; maintain the forecast model.</a:t>
          </a:r>
          <a:r>
            <a:rPr lang="en-US" sz="1600" baseline="0"/>
            <a:t> </a:t>
          </a:r>
          <a:r>
            <a:rPr lang="en-US" sz="1600"/>
            <a:t>Using the historical data provided please build a Pro-forma</a:t>
          </a:r>
          <a:r>
            <a:rPr lang="en-US" sz="1600" baseline="0"/>
            <a:t> P&amp;L </a:t>
          </a:r>
          <a:r>
            <a:rPr lang="en-US" sz="1600"/>
            <a:t>that takes into account the following:</a:t>
          </a:r>
        </a:p>
        <a:p>
          <a:endParaRPr lang="en-US" sz="1600"/>
        </a:p>
        <a:p>
          <a:r>
            <a:rPr lang="en-US" sz="1600"/>
            <a:t>- H</a:t>
          </a:r>
          <a:r>
            <a:rPr lang="en-US" sz="1600" baseline="0"/>
            <a:t>eadcount driven costs</a:t>
          </a:r>
        </a:p>
        <a:p>
          <a:r>
            <a:rPr lang="en-US" sz="1600" baseline="0"/>
            <a:t>- Headcount growth MoM in 2018</a:t>
          </a:r>
        </a:p>
        <a:p>
          <a:r>
            <a:rPr lang="en-US" sz="1600" baseline="0"/>
            <a:t>- Non-payroll spend by Department in 2018</a:t>
          </a:r>
        </a:p>
        <a:p>
          <a:endParaRPr lang="en-US" sz="1600"/>
        </a:p>
        <a:p>
          <a:endParaRPr lang="en-US" sz="1600"/>
        </a:p>
        <a:p>
          <a:r>
            <a:rPr lang="en-US" sz="1600" u="sng"/>
            <a:t>Criteria for assessment:</a:t>
          </a:r>
        </a:p>
        <a:p>
          <a:r>
            <a:rPr lang="en-US" sz="1600"/>
            <a:t>1) Clean and organized structure</a:t>
          </a:r>
          <a:br>
            <a:rPr lang="en-US" sz="1600"/>
          </a:br>
          <a:r>
            <a:rPr lang="en-US" sz="1600"/>
            <a:t>2) Built for flexibility</a:t>
          </a:r>
          <a:br>
            <a:rPr lang="en-US" sz="1600"/>
          </a:br>
          <a:r>
            <a:rPr lang="en-US" sz="1600"/>
            <a:t>3) Outputs presented in a clear and relevant way </a:t>
          </a:r>
        </a:p>
        <a:p>
          <a:endParaRPr lang="en-US" sz="16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" refreshedDate="43562.505619560186" createdVersion="4" refreshedVersion="4" minRefreshableVersion="3" recordCount="415" xr:uid="{00000000-000A-0000-FFFF-FFFF1D000000}">
  <cacheSource type="worksheet">
    <worksheetSource ref="A3:I418" sheet="Purchase Order data"/>
  </cacheSource>
  <cacheFields count="9">
    <cacheField name="PO Number" numFmtId="0">
      <sharedItems containsSemiMixedTypes="0" containsString="0" containsNumber="1" containsInteger="1" minValue="1" maxValue="415"/>
    </cacheField>
    <cacheField name="Order Date" numFmtId="14">
      <sharedItems containsDate="1" containsMixedTypes="1" minDate="2018-01-01T00:00:00" maxDate="2018-03-27T00:00:00"/>
    </cacheField>
    <cacheField name="Service Start Date" numFmtId="14">
      <sharedItems containsDate="1" containsMixedTypes="1" minDate="2018-01-01T00:00:00" maxDate="2018-03-15T00:00:00"/>
    </cacheField>
    <cacheField name="Service End Date" numFmtId="14">
      <sharedItems containsDate="1" containsMixedTypes="1" minDate="2018-03-31T00:00:00" maxDate="2018-06-02T00:00:00"/>
    </cacheField>
    <cacheField name="Department" numFmtId="0">
      <sharedItems count="13">
        <s v="Development"/>
        <s v="Marketing"/>
        <s v="Product"/>
        <s v="Strategy"/>
        <s v="Administration"/>
        <s v="Design"/>
        <s v="Corporate Development"/>
        <s v="Legal"/>
        <s v="Investments"/>
        <s v="Engineering"/>
        <s v="Talent"/>
        <s v="HR"/>
        <s v="Finance"/>
      </sharedItems>
    </cacheField>
    <cacheField name="Account" numFmtId="0">
      <sharedItems/>
    </cacheField>
    <cacheField name="Currency" numFmtId="0">
      <sharedItems count="5">
        <s v="USD"/>
        <s v="CAD"/>
        <s v="AUD"/>
        <s v="EUR"/>
        <s v="GBP"/>
      </sharedItems>
    </cacheField>
    <cacheField name="Total" numFmtId="43">
      <sharedItems containsSemiMixedTypes="0" containsString="0" containsNumber="1" minValue="100" maxValue="1673000"/>
    </cacheField>
    <cacheField name="Invoiced Total" numFmtId="43">
      <sharedItems containsSemiMixedTypes="0" containsString="0" containsNumber="1" minValue="0" maxValue="1173634.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5">
  <r>
    <n v="1"/>
    <s v="12/28/18"/>
    <s v="07/01/18"/>
    <s v="11/30/18"/>
    <x v="0"/>
    <s v="63130 Non-Payroll Expense : Professional Services : Consulting"/>
    <x v="0"/>
    <n v="12000"/>
    <n v="0"/>
  </r>
  <r>
    <n v="2"/>
    <s v="12/28/18"/>
    <s v="10/26/18"/>
    <s v="11/05/18"/>
    <x v="1"/>
    <s v="63130 Non-Payroll Expense : Professional Services : Consulting"/>
    <x v="0"/>
    <n v="31500"/>
    <n v="0"/>
  </r>
  <r>
    <n v="3"/>
    <s v="12/28/18"/>
    <s v="10/22/18"/>
    <s v="11/23/18"/>
    <x v="2"/>
    <s v="63130 Non-Payroll Expense : Professional Services : Consulting"/>
    <x v="0"/>
    <n v="186875"/>
    <n v="0"/>
  </r>
  <r>
    <n v="4"/>
    <s v="12/28/18"/>
    <s v="10/15/18"/>
    <s v="01/31/19"/>
    <x v="3"/>
    <s v="63130 Non-Payroll Expense : Professional Services : Consulting"/>
    <x v="1"/>
    <n v="74700"/>
    <n v="0"/>
  </r>
  <r>
    <n v="5"/>
    <s v="12/28/18"/>
    <s v="11/01/18"/>
    <s v="12/31/18"/>
    <x v="4"/>
    <s v="68155 Non-Payroll Expense : Facilities : Food - Cafe and Catering"/>
    <x v="0"/>
    <n v="11096.83"/>
    <n v="11096.83"/>
  </r>
  <r>
    <n v="6"/>
    <s v="12/27/18"/>
    <s v="05/31/18"/>
    <s v="05/31/18"/>
    <x v="4"/>
    <s v="65150 Non-Payroll Expense : Equipment and Related : Data expenses"/>
    <x v="0"/>
    <n v="28250"/>
    <n v="28250"/>
  </r>
  <r>
    <n v="7"/>
    <s v="12/27/18"/>
    <s v="12/17/18"/>
    <s v="01/01/19"/>
    <x v="1"/>
    <s v="63130 Non-Payroll Expense : Professional Services : Consulting"/>
    <x v="0"/>
    <n v="3000"/>
    <n v="3000"/>
  </r>
  <r>
    <n v="8"/>
    <s v="12/27/18"/>
    <s v="11/01/18"/>
    <s v="11/30/19"/>
    <x v="3"/>
    <s v="63130 Non-Payroll Expense : Professional Services : Consulting"/>
    <x v="0"/>
    <n v="165800"/>
    <n v="0"/>
  </r>
  <r>
    <n v="9"/>
    <s v="12/24/18"/>
    <s v="12/19/18"/>
    <s v="12/19/18"/>
    <x v="5"/>
    <s v="63140 Non-Payroll Expense : Professional Services : Outsourced services"/>
    <x v="1"/>
    <n v="500"/>
    <n v="0"/>
  </r>
  <r>
    <n v="10"/>
    <s v="12/23/18"/>
    <s v="11/19/18"/>
    <s v="12/21/18"/>
    <x v="1"/>
    <s v="64128 Non-Payroll Expense : Office and Related : External Events"/>
    <x v="1"/>
    <n v="6030.6"/>
    <n v="0"/>
  </r>
  <r>
    <n v="11"/>
    <s v="12/20/18"/>
    <s v="10/24/18"/>
    <s v="11/24/18"/>
    <x v="6"/>
    <s v="63130 Non-Payroll Expense : Professional Services : Consulting"/>
    <x v="0"/>
    <n v="50000"/>
    <n v="0"/>
  </r>
  <r>
    <n v="12"/>
    <s v="12/19/18"/>
    <s v="06/01/18"/>
    <s v="09/30/18"/>
    <x v="7"/>
    <s v="63115 Non-Payroll Expense : Professional Services : Legal general, travel Visas"/>
    <x v="0"/>
    <n v="50000"/>
    <n v="5110.5"/>
  </r>
  <r>
    <n v="13"/>
    <s v="12/19/18"/>
    <s v="10/01/18"/>
    <s v="12/31/18"/>
    <x v="7"/>
    <s v="63115 Non-Payroll Expense : Professional Services : Legal general, travel Visas"/>
    <x v="0"/>
    <n v="50000"/>
    <n v="0"/>
  </r>
  <r>
    <n v="14"/>
    <s v="12/19/18"/>
    <s v="11/01/18"/>
    <s v="12/31/18"/>
    <x v="7"/>
    <s v="63115 Non-Payroll Expense : Professional Services : Legal general, travel Visas"/>
    <x v="0"/>
    <n v="350000"/>
    <n v="139184.28"/>
  </r>
  <r>
    <n v="15"/>
    <s v="12/19/18"/>
    <s v="09/01/18"/>
    <s v="12/31/18"/>
    <x v="7"/>
    <s v="63115 Non-Payroll Expense : Professional Services : Legal general, travel Visas"/>
    <x v="0"/>
    <n v="100000"/>
    <n v="0"/>
  </r>
  <r>
    <n v="16"/>
    <s v="12/17/18"/>
    <s v="10/01/18"/>
    <s v="11/30/18"/>
    <x v="7"/>
    <s v="63130 Non-Payroll Expense : Professional Services : Consulting"/>
    <x v="0"/>
    <n v="25000"/>
    <n v="25000"/>
  </r>
  <r>
    <n v="17"/>
    <s v="12/17/18"/>
    <s v="11/01/18"/>
    <s v="12/31/18"/>
    <x v="7"/>
    <s v="63145 Non-Payroll Expense : Professional Services : Training and development"/>
    <x v="0"/>
    <n v="50000"/>
    <n v="0"/>
  </r>
  <r>
    <n v="18"/>
    <s v="12/17/18"/>
    <s v="12/17/18"/>
    <s v="12/17/18"/>
    <x v="0"/>
    <s v="63140 Non-Payroll Expense : Professional Services : Outsourced services"/>
    <x v="0"/>
    <n v="2950"/>
    <n v="2950"/>
  </r>
  <r>
    <n v="19"/>
    <s v="12/17/18"/>
    <s v="10/01/18"/>
    <s v="12/31/18"/>
    <x v="7"/>
    <s v="63115 Non-Payroll Expense : Professional Services : Legal general, travel Visas"/>
    <x v="1"/>
    <n v="50000"/>
    <n v="0"/>
  </r>
  <r>
    <n v="20"/>
    <s v="12/17/18"/>
    <s v="12/17/18"/>
    <s v="12/17/18"/>
    <x v="0"/>
    <s v="65115 Non-Payroll Expense : Equipment and Related : Equipment &lt;$5,000"/>
    <x v="1"/>
    <n v="3210"/>
    <n v="3000"/>
  </r>
  <r>
    <n v="21"/>
    <s v="12/17/18"/>
    <s v="10/22/18"/>
    <s v="12/15/18"/>
    <x v="5"/>
    <s v="63130 Non-Payroll Expense : Professional Services : Consulting"/>
    <x v="1"/>
    <n v="29000"/>
    <n v="0"/>
  </r>
  <r>
    <n v="22"/>
    <s v="12/16/18"/>
    <s v="12/16/18"/>
    <s v="12/16/18"/>
    <x v="3"/>
    <s v="73120 Non-Payroll Expense : Other : Charitable Contributions"/>
    <x v="0"/>
    <n v="25000"/>
    <n v="25000"/>
  </r>
  <r>
    <n v="23"/>
    <s v="12/14/18"/>
    <s v="08/13/18"/>
    <s v="09/17/18"/>
    <x v="0"/>
    <s v="63130 Non-Payroll Expense : Professional Services : Consulting"/>
    <x v="1"/>
    <n v="25000"/>
    <n v="25000"/>
  </r>
  <r>
    <n v="24"/>
    <s v="12/14/18"/>
    <s v="10/31/18"/>
    <s v="02/28/19"/>
    <x v="1"/>
    <s v="63130 Non-Payroll Expense : Professional Services : Consulting"/>
    <x v="1"/>
    <n v="100620"/>
    <n v="34937.75"/>
  </r>
  <r>
    <n v="25"/>
    <s v="12/14/18"/>
    <s v="11/26/18"/>
    <s v="12/01/18"/>
    <x v="1"/>
    <s v="63130 Non-Payroll Expense : Professional Services : Consulting"/>
    <x v="1"/>
    <n v="65000"/>
    <n v="0"/>
  </r>
  <r>
    <n v="26"/>
    <s v="12/14/18"/>
    <s v="07/23/18"/>
    <s v="12/31/18"/>
    <x v="2"/>
    <s v="63130 Non-Payroll Expense : Professional Services : Consulting"/>
    <x v="1"/>
    <n v="53950"/>
    <n v="0"/>
  </r>
  <r>
    <n v="27"/>
    <s v="12/14/18"/>
    <s v="10/16/18"/>
    <s v="10/15/19"/>
    <x v="0"/>
    <s v="64115 Non-Payroll Expense : Office and Related : Dues and Subscriptions"/>
    <x v="0"/>
    <n v="653.25"/>
    <n v="653.25"/>
  </r>
  <r>
    <n v="28"/>
    <s v="12/14/18"/>
    <s v="12/08/18"/>
    <s v="12/08/18"/>
    <x v="1"/>
    <s v="64128 Non-Payroll Expense : Office and Related : External Events"/>
    <x v="1"/>
    <n v="1187.8399999999999"/>
    <n v="1187.8399999999999"/>
  </r>
  <r>
    <n v="29"/>
    <s v="12/13/18"/>
    <s v="12/13/18"/>
    <s v="12/13/18"/>
    <x v="1"/>
    <s v="64126 Non-Payroll Expense : Office and Related : External conferences"/>
    <x v="1"/>
    <n v="28250"/>
    <n v="25000"/>
  </r>
  <r>
    <n v="30"/>
    <s v="12/13/18"/>
    <s v="09/10/18"/>
    <s v="03/10/19"/>
    <x v="2"/>
    <s v="63130 Non-Payroll Expense : Professional Services : Consulting"/>
    <x v="0"/>
    <n v="18750"/>
    <n v="18750"/>
  </r>
  <r>
    <n v="31"/>
    <s v="12/13/18"/>
    <s v="09/10/18"/>
    <s v="10/31/18"/>
    <x v="1"/>
    <s v="63130 Non-Payroll Expense : Professional Services : Consulting"/>
    <x v="0"/>
    <n v="650000"/>
    <n v="650000"/>
  </r>
  <r>
    <n v="32"/>
    <s v="12/12/18"/>
    <s v="09/24/18"/>
    <s v="10/01/18"/>
    <x v="2"/>
    <s v="63130 Non-Payroll Expense : Professional Services : Consulting"/>
    <x v="1"/>
    <n v="15115.71"/>
    <n v="15115.71"/>
  </r>
  <r>
    <n v="33"/>
    <s v="12/12/18"/>
    <s v="10/15/18"/>
    <s v="11/30/18"/>
    <x v="0"/>
    <s v="63130 Non-Payroll Expense : Professional Services : Consulting"/>
    <x v="1"/>
    <n v="12000"/>
    <n v="0"/>
  </r>
  <r>
    <n v="34"/>
    <s v="12/11/18"/>
    <s v="10/19/18"/>
    <s v="10/31/18"/>
    <x v="0"/>
    <s v="63130 Non-Payroll Expense : Professional Services : Consulting"/>
    <x v="1"/>
    <n v="60000"/>
    <n v="60000"/>
  </r>
  <r>
    <n v="35"/>
    <s v="12/11/18"/>
    <s v="09/01/18"/>
    <s v="12/31/18"/>
    <x v="0"/>
    <s v="63130 Non-Payroll Expense : Professional Services : Consulting"/>
    <x v="1"/>
    <n v="126100"/>
    <n v="100100"/>
  </r>
  <r>
    <n v="36"/>
    <s v="12/07/18"/>
    <s v="05/30/18"/>
    <s v="05/30/28"/>
    <x v="8"/>
    <s v="63130 Non-Payroll Expense : Professional Services : Consulting"/>
    <x v="1"/>
    <n v="500000"/>
    <n v="500000"/>
  </r>
  <r>
    <n v="37"/>
    <s v="12/07/18"/>
    <s v="09/01/18"/>
    <s v="12/31/18"/>
    <x v="7"/>
    <s v="63115 Non-Payroll Expense : Professional Services : Legal general, travel Visas"/>
    <x v="0"/>
    <n v="50000"/>
    <n v="18073.5"/>
  </r>
  <r>
    <n v="38"/>
    <s v="12/06/18"/>
    <s v="12/08/18"/>
    <s v="12/08/18"/>
    <x v="1"/>
    <s v="64128 Non-Payroll Expense : Office and Related : External Events"/>
    <x v="1"/>
    <n v="27541.4"/>
    <n v="27541.4"/>
  </r>
  <r>
    <n v="39"/>
    <s v="12/06/18"/>
    <s v="10/15/18"/>
    <s v="11/30/18"/>
    <x v="0"/>
    <s v="63130 Non-Payroll Expense : Professional Services : Consulting"/>
    <x v="0"/>
    <n v="675000"/>
    <n v="676610.96"/>
  </r>
  <r>
    <n v="40"/>
    <s v="12/06/18"/>
    <s v="12/08/18"/>
    <s v="12/08/18"/>
    <x v="1"/>
    <s v="64128 Non-Payroll Expense : Office and Related : External Events"/>
    <x v="1"/>
    <n v="13155.02"/>
    <n v="13155.02"/>
  </r>
  <r>
    <n v="41"/>
    <s v="12/06/18"/>
    <s v="10/01/18"/>
    <s v="12/07/18"/>
    <x v="8"/>
    <s v="63130 Non-Payroll Expense : Professional Services : Consulting"/>
    <x v="0"/>
    <n v="550000"/>
    <n v="0"/>
  </r>
  <r>
    <n v="42"/>
    <s v="12/05/18"/>
    <s v="05/01/18"/>
    <s v="05/31/18"/>
    <x v="4"/>
    <s v="68130 Non-Payroll Expense : Facilities : Facilities Services"/>
    <x v="0"/>
    <n v="7750"/>
    <n v="0"/>
  </r>
  <r>
    <n v="43"/>
    <s v="12/05/18"/>
    <s v="11/19/18"/>
    <s v="12/21/18"/>
    <x v="1"/>
    <s v="64128 Non-Payroll Expense : Office and Related : External Events"/>
    <x v="1"/>
    <n v="15940"/>
    <n v="15940"/>
  </r>
  <r>
    <n v="44"/>
    <s v="12/05/18"/>
    <s v="12/12/18"/>
    <s v="12/12/18"/>
    <x v="0"/>
    <s v="64125 Non-Payroll Expense : Office and Related : Employee relations/activities/tgif"/>
    <x v="0"/>
    <n v="83080.92"/>
    <n v="83080.92"/>
  </r>
  <r>
    <n v="45"/>
    <s v="12/04/18"/>
    <s v="12/04/18"/>
    <s v="12/04/18"/>
    <x v="4"/>
    <s v="68155 Non-Payroll Expense : Facilities : Food - Cafe and Catering"/>
    <x v="0"/>
    <n v="183.78"/>
    <n v="183.78"/>
  </r>
  <r>
    <n v="46"/>
    <s v="12/04/18"/>
    <s v="12/12/18"/>
    <s v="12/12/18"/>
    <x v="0"/>
    <s v="65115 Non-Payroll Expense : Equipment and Related : Equipment &lt;$5,000"/>
    <x v="0"/>
    <n v="2994.38"/>
    <n v="2994.38"/>
  </r>
  <r>
    <n v="47"/>
    <s v="12/04/18"/>
    <s v="10/17/18"/>
    <s v="10/17/18"/>
    <x v="1"/>
    <s v="64128 Non-Payroll Expense : Office and Related : External Events"/>
    <x v="1"/>
    <n v="26000"/>
    <n v="0"/>
  </r>
  <r>
    <n v="48"/>
    <s v="12/03/18"/>
    <s v="10/01/18"/>
    <s v="12/31/18"/>
    <x v="7"/>
    <s v="63130 Non-Payroll Expense : Professional Services : Consulting"/>
    <x v="1"/>
    <n v="200000"/>
    <n v="0"/>
  </r>
  <r>
    <n v="49"/>
    <s v="12/03/18"/>
    <s v="09/01/18"/>
    <s v="12/31/18"/>
    <x v="7"/>
    <s v="63115 Non-Payroll Expense : Professional Services : Legal general, travel Visas"/>
    <x v="0"/>
    <n v="200000"/>
    <n v="181760.5"/>
  </r>
  <r>
    <n v="50"/>
    <s v="12/03/18"/>
    <s v="04/18/18"/>
    <s v="12/31/18"/>
    <x v="0"/>
    <s v="63130 Non-Payroll Expense : Professional Services : Consulting"/>
    <x v="0"/>
    <n v="60000"/>
    <n v="30031.25"/>
  </r>
  <r>
    <n v="51"/>
    <s v="12/03/18"/>
    <s v="12/03/18"/>
    <s v="12/03/18"/>
    <x v="4"/>
    <s v="64105 Non-Payroll Expense : Office and Related : Office expense"/>
    <x v="1"/>
    <n v="725.66"/>
    <n v="725.66"/>
  </r>
  <r>
    <n v="52"/>
    <s v="12/03/18"/>
    <s v="11/08/18"/>
    <s v="11/21/18"/>
    <x v="2"/>
    <s v="63130 Non-Payroll Expense : Professional Services : Consulting"/>
    <x v="0"/>
    <n v="3200"/>
    <n v="0"/>
  </r>
  <r>
    <n v="53"/>
    <s v="12/02/18"/>
    <s v="10/12/18"/>
    <s v="12/07/18"/>
    <x v="1"/>
    <s v="63130 Non-Payroll Expense : Professional Services : Consulting"/>
    <x v="0"/>
    <n v="22500"/>
    <n v="22500"/>
  </r>
  <r>
    <n v="54"/>
    <s v="12/02/18"/>
    <s v="11/15/18"/>
    <s v="05/15/19"/>
    <x v="1"/>
    <s v="63130 Non-Payroll Expense : Professional Services : Consulting"/>
    <x v="1"/>
    <n v="60000"/>
    <n v="0"/>
  </r>
  <r>
    <n v="55"/>
    <s v="11/30/18"/>
    <s v="11/29/18"/>
    <s v="12/29/18"/>
    <x v="0"/>
    <s v="61155 Non-Payroll Expense : Professional Services : Temporary services"/>
    <x v="1"/>
    <n v="5500"/>
    <n v="5362.09"/>
  </r>
  <r>
    <n v="56"/>
    <s v="11/30/18"/>
    <s v="11/30/18"/>
    <s v="11/30/18"/>
    <x v="0"/>
    <s v="67125 Non-Payroll Expense : Travel and Entertainment : Meals &amp; entertainment"/>
    <x v="1"/>
    <n v="3500"/>
    <n v="3500"/>
  </r>
  <r>
    <n v="57"/>
    <s v="11/29/18"/>
    <s v="12/08/18"/>
    <s v="12/08/18"/>
    <x v="1"/>
    <s v="64128 Non-Payroll Expense : Office and Related : External Events"/>
    <x v="1"/>
    <n v="9430"/>
    <n v="9430"/>
  </r>
  <r>
    <n v="58"/>
    <s v="11/29/18"/>
    <s v="10/29/18"/>
    <s v="11/14/18"/>
    <x v="4"/>
    <s v="68150 Non-Payroll Expense : Facilities : Other building related"/>
    <x v="1"/>
    <n v="709.25"/>
    <n v="709.25"/>
  </r>
  <r>
    <n v="59"/>
    <s v="11/29/18"/>
    <s v="11/29/18"/>
    <s v="11/29/18"/>
    <x v="4"/>
    <s v="65115 Non-Payroll Expense : Equipment and Related : Equipment &lt;$5,000"/>
    <x v="1"/>
    <n v="3499.66"/>
    <n v="3499.66"/>
  </r>
  <r>
    <n v="60"/>
    <s v="11/29/18"/>
    <s v="11/29/18"/>
    <s v="11/29/18"/>
    <x v="4"/>
    <s v="64110 Non-Payroll Expense : Office and Related : Postage and courier"/>
    <x v="0"/>
    <n v="116.25"/>
    <n v="0"/>
  </r>
  <r>
    <n v="61"/>
    <s v="11/29/18"/>
    <s v="11/29/18"/>
    <s v="11/29/18"/>
    <x v="9"/>
    <s v="65116 Non-Payroll Expense : Equipment and Related : Laptops"/>
    <x v="1"/>
    <n v="5428.34"/>
    <n v="5408.35"/>
  </r>
  <r>
    <n v="62"/>
    <s v="11/29/18"/>
    <s v="10/01/18"/>
    <s v="12/31/18"/>
    <x v="3"/>
    <s v="63130 Non-Payroll Expense : Professional Services : Consulting"/>
    <x v="1"/>
    <n v="73000"/>
    <n v="33000"/>
  </r>
  <r>
    <n v="63"/>
    <s v="11/28/18"/>
    <s v="11/29/18"/>
    <s v="09/28/19"/>
    <x v="10"/>
    <s v="65140 Non-Payroll Expense : Equipment and Related : Licenses and Fees"/>
    <x v="0"/>
    <n v="8333.33"/>
    <n v="8333.33"/>
  </r>
  <r>
    <n v="64"/>
    <s v="11/28/18"/>
    <s v="10/01/18"/>
    <s v="11/30/18"/>
    <x v="0"/>
    <s v="63130 Non-Payroll Expense : Professional Services : Consulting"/>
    <x v="0"/>
    <n v="165000"/>
    <n v="175000"/>
  </r>
  <r>
    <n v="65"/>
    <s v="11/27/18"/>
    <s v="11/27/18"/>
    <s v="11/27/18"/>
    <x v="0"/>
    <s v="68150 Non-Payroll Expense : Facilities : Other building related"/>
    <x v="0"/>
    <n v="1500"/>
    <n v="1500"/>
  </r>
  <r>
    <n v="66"/>
    <s v="11/27/18"/>
    <s v="01/01/18"/>
    <s v="12/31/18"/>
    <x v="7"/>
    <s v="63130 Non-Payroll Expense : Professional Services : Consulting"/>
    <x v="0"/>
    <n v="50000"/>
    <n v="8171"/>
  </r>
  <r>
    <n v="67"/>
    <s v="11/27/18"/>
    <s v="10/12/18"/>
    <s v="04/05/19"/>
    <x v="0"/>
    <s v="64128 Non-Payroll Expense : Office and Related : External Events"/>
    <x v="1"/>
    <n v="2950"/>
    <n v="2950"/>
  </r>
  <r>
    <n v="68"/>
    <s v="11/27/18"/>
    <s v="12/28/18"/>
    <s v="03/29/19"/>
    <x v="7"/>
    <s v="63130 Non-Payroll Expense : Professional Services : Consulting"/>
    <x v="1"/>
    <n v="33000"/>
    <n v="0"/>
  </r>
  <r>
    <n v="69"/>
    <s v="11/27/18"/>
    <s v="11/27/18"/>
    <s v="11/27/18"/>
    <x v="0"/>
    <s v="63140 Non-Payroll Expense : Professional Services : Outsourced services"/>
    <x v="0"/>
    <n v="14860"/>
    <n v="14860"/>
  </r>
  <r>
    <n v="70"/>
    <s v="11/27/18"/>
    <s v="11/02/18"/>
    <s v="05/02/19"/>
    <x v="1"/>
    <s v="64105 Non-Payroll Expense : Office and Related : Office expense"/>
    <x v="0"/>
    <n v="27000"/>
    <n v="27000"/>
  </r>
  <r>
    <n v="71"/>
    <s v="11/27/18"/>
    <s v="09/01/18"/>
    <s v="09/30/18"/>
    <x v="8"/>
    <s v="63130 Non-Payroll Expense : Professional Services : Consulting"/>
    <x v="0"/>
    <n v="50000"/>
    <n v="50000"/>
  </r>
  <r>
    <n v="72"/>
    <s v="11/26/18"/>
    <s v="09/01/18"/>
    <s v="09/30/19"/>
    <x v="7"/>
    <s v="64115 Non-Payroll Expense : Office and Related : Dues and Subscriptions"/>
    <x v="0"/>
    <n v="7000"/>
    <n v="7000"/>
  </r>
  <r>
    <n v="73"/>
    <s v="11/25/18"/>
    <s v="10/01/18"/>
    <s v="11/30/18"/>
    <x v="6"/>
    <s v="63130 Non-Payroll Expense : Professional Services : Consulting"/>
    <x v="0"/>
    <n v="36000"/>
    <n v="0"/>
  </r>
  <r>
    <n v="74"/>
    <s v="11/23/18"/>
    <s v="11/20/18"/>
    <s v="10/31/18"/>
    <x v="0"/>
    <s v="63140 Non-Payroll Expense : Professional Services : Outsourced services"/>
    <x v="1"/>
    <n v="4200"/>
    <n v="0"/>
  </r>
  <r>
    <n v="75"/>
    <s v="11/21/18"/>
    <s v="11/21/17"/>
    <s v="11/21/18"/>
    <x v="8"/>
    <s v="63130 Non-Payroll Expense : Professional Services : Consulting"/>
    <x v="0"/>
    <n v="6057.5"/>
    <n v="0"/>
  </r>
  <r>
    <n v="76"/>
    <s v="11/21/18"/>
    <s v="11/21/18"/>
    <s v="11/21/18"/>
    <x v="4"/>
    <s v="65115 Non-Payroll Expense : Equipment and Related : Equipment &lt;$5,000"/>
    <x v="1"/>
    <n v="752.01"/>
    <n v="752.01"/>
  </r>
  <r>
    <n v="77"/>
    <s v="11/21/18"/>
    <s v="10/22/18"/>
    <s v="11/09/18"/>
    <x v="2"/>
    <s v="63130 Non-Payroll Expense : Professional Services : Consulting"/>
    <x v="1"/>
    <n v="4400"/>
    <n v="0"/>
  </r>
  <r>
    <n v="78"/>
    <s v="11/21/18"/>
    <s v="11/20/18"/>
    <s v="11/27/18"/>
    <x v="1"/>
    <s v="63130 Non-Payroll Expense : Professional Services : Consulting"/>
    <x v="0"/>
    <n v="750"/>
    <n v="750"/>
  </r>
  <r>
    <n v="79"/>
    <s v="11/21/18"/>
    <s v="10/23/18"/>
    <s v="11/09/18"/>
    <x v="2"/>
    <s v="63130 Non-Payroll Expense : Professional Services : Consulting"/>
    <x v="1"/>
    <n v="2938"/>
    <n v="2938"/>
  </r>
  <r>
    <n v="80"/>
    <s v="11/20/18"/>
    <s v="09/01/18"/>
    <s v="12/31/18"/>
    <x v="7"/>
    <s v="63130 Non-Payroll Expense : Professional Services : Consulting"/>
    <x v="0"/>
    <n v="50000"/>
    <n v="0"/>
  </r>
  <r>
    <n v="81"/>
    <s v="11/20/18"/>
    <s v="10/01/18"/>
    <s v="12/31/18"/>
    <x v="7"/>
    <s v="63115 Non-Payroll Expense : Professional Services : Legal general, travel Visas"/>
    <x v="0"/>
    <n v="50000"/>
    <n v="50086.05"/>
  </r>
  <r>
    <n v="82"/>
    <s v="11/19/18"/>
    <s v="10/01/18"/>
    <s v="11/30/18"/>
    <x v="4"/>
    <s v="68130 Non-Payroll Expense : Facilities : Facilities Services"/>
    <x v="0"/>
    <n v="11388.04"/>
    <n v="11228.04"/>
  </r>
  <r>
    <n v="83"/>
    <s v="11/19/18"/>
    <s v="10/24/18"/>
    <s v="11/30/18"/>
    <x v="6"/>
    <s v="63130 Non-Payroll Expense : Professional Services : Consulting"/>
    <x v="0"/>
    <n v="28500"/>
    <n v="0"/>
  </r>
  <r>
    <n v="84"/>
    <s v="11/19/18"/>
    <s v="06/07/18"/>
    <s v="09/30/18"/>
    <x v="9"/>
    <s v="63130 Non-Payroll Expense : Professional Services : Consulting"/>
    <x v="1"/>
    <n v="655"/>
    <n v="655"/>
  </r>
  <r>
    <n v="85"/>
    <s v="11/19/18"/>
    <s v="11/19/18"/>
    <s v="11/19/18"/>
    <x v="4"/>
    <s v="65115 Non-Payroll Expense : Equipment and Related : Equipment &lt;$5,000"/>
    <x v="1"/>
    <n v="579.95000000000005"/>
    <n v="0"/>
  </r>
  <r>
    <n v="86"/>
    <s v="11/19/18"/>
    <s v="08/31/18"/>
    <s v="03/19/19"/>
    <x v="8"/>
    <s v="65140 Non-Payroll Expense : Equipment and Related : Licenses and Fees"/>
    <x v="0"/>
    <n v="20600"/>
    <n v="13088.27"/>
  </r>
  <r>
    <n v="87"/>
    <s v="11/19/18"/>
    <s v="11/07/18"/>
    <s v="11/16/18"/>
    <x v="3"/>
    <s v="63140 Non-Payroll Expense : Professional Services : Outsourced services"/>
    <x v="0"/>
    <n v="44856"/>
    <n v="43546"/>
  </r>
  <r>
    <n v="88"/>
    <s v="11/19/18"/>
    <s v="09/05/18"/>
    <s v="12/31/18"/>
    <x v="10"/>
    <s v="61150 Payroll and Related : Relocation"/>
    <x v="0"/>
    <n v="7500"/>
    <n v="15976.81"/>
  </r>
  <r>
    <n v="89"/>
    <s v="11/19/18"/>
    <s v="12/03/18"/>
    <s v="12/03/18"/>
    <x v="11"/>
    <s v="63145 Non-Payroll Expense : Professional Services : Training and development"/>
    <x v="0"/>
    <n v="5000"/>
    <n v="5000"/>
  </r>
  <r>
    <n v="90"/>
    <s v="11/16/18"/>
    <s v="11/15/18"/>
    <s v="11/16/18"/>
    <x v="1"/>
    <s v="63130 Non-Payroll Expense : Professional Services : Consulting"/>
    <x v="0"/>
    <n v="1250"/>
    <n v="1250"/>
  </r>
  <r>
    <n v="91"/>
    <s v="11/16/18"/>
    <s v="11/16/18"/>
    <s v="11/16/18"/>
    <x v="2"/>
    <s v="65115 Non-Payroll Expense : Equipment and Related : Equipment &lt;$5,000"/>
    <x v="0"/>
    <n v="2014.19"/>
    <n v="2014.19"/>
  </r>
  <r>
    <n v="92"/>
    <s v="11/16/18"/>
    <s v="09/26/18"/>
    <s v="09/25/19"/>
    <x v="10"/>
    <s v="65140 Non-Payroll Expense : Equipment and Related : Licenses and Fees"/>
    <x v="0"/>
    <n v="9324.06"/>
    <n v="9324.06"/>
  </r>
  <r>
    <n v="93"/>
    <s v="11/16/18"/>
    <s v="10/29/18"/>
    <s v="10/29/19"/>
    <x v="8"/>
    <s v="64115 Non-Payroll Expense : Office and Related : Dues and Subscriptions"/>
    <x v="0"/>
    <n v="42600"/>
    <n v="42600"/>
  </r>
  <r>
    <n v="94"/>
    <s v="11/15/18"/>
    <s v="11/15/18"/>
    <s v="11/15/18"/>
    <x v="4"/>
    <s v="64105 Non-Payroll Expense : Office and Related : Office expense"/>
    <x v="0"/>
    <n v="1951"/>
    <n v="1951"/>
  </r>
  <r>
    <n v="95"/>
    <s v="11/15/18"/>
    <s v="10/16/18"/>
    <s v="10/16/18"/>
    <x v="1"/>
    <s v="64128 Non-Payroll Expense : Office and Related : External Events"/>
    <x v="1"/>
    <n v="280"/>
    <n v="280"/>
  </r>
  <r>
    <n v="96"/>
    <s v="11/15/18"/>
    <s v="11/07/18"/>
    <s v="12/07/18"/>
    <x v="1"/>
    <s v="63130 Non-Payroll Expense : Professional Services : Consulting"/>
    <x v="0"/>
    <n v="5000"/>
    <n v="5000"/>
  </r>
  <r>
    <n v="97"/>
    <s v="11/15/18"/>
    <s v="10/01/18"/>
    <s v="11/30/18"/>
    <x v="6"/>
    <s v="63130 Non-Payroll Expense : Professional Services : Consulting"/>
    <x v="1"/>
    <n v="20000"/>
    <n v="0"/>
  </r>
  <r>
    <n v="98"/>
    <s v="11/15/18"/>
    <s v="09/01/18"/>
    <s v="12/31/18"/>
    <x v="0"/>
    <s v="63130 Non-Payroll Expense : Professional Services : Consulting"/>
    <x v="1"/>
    <n v="111150"/>
    <n v="106734"/>
  </r>
  <r>
    <n v="99"/>
    <s v="11/14/18"/>
    <s v="02/01/19"/>
    <s v="02/01/20"/>
    <x v="7"/>
    <s v="64115 Non-Payroll Expense : Office and Related : Dues and Subscriptions"/>
    <x v="0"/>
    <n v="5000"/>
    <n v="5000"/>
  </r>
  <r>
    <n v="100"/>
    <s v="11/14/18"/>
    <s v="10/16/18"/>
    <s v="10/16/18"/>
    <x v="1"/>
    <s v="64128 Non-Payroll Expense : Office and Related : External Events"/>
    <x v="1"/>
    <n v="1000"/>
    <n v="1000"/>
  </r>
  <r>
    <n v="101"/>
    <s v="11/14/18"/>
    <s v="11/07/18"/>
    <s v="11/07/18"/>
    <x v="2"/>
    <s v="63140 Non-Payroll Expense : Professional Services : Outsourced services"/>
    <x v="1"/>
    <n v="500"/>
    <n v="500"/>
  </r>
  <r>
    <n v="102"/>
    <s v="11/13/18"/>
    <s v="10/16/18"/>
    <s v="10/16/18"/>
    <x v="1"/>
    <s v="63130 Non-Payroll Expense : Professional Services : Consulting"/>
    <x v="1"/>
    <n v="100"/>
    <n v="0"/>
  </r>
  <r>
    <n v="103"/>
    <s v="11/13/18"/>
    <s v="10/16/18"/>
    <s v="10/16/18"/>
    <x v="1"/>
    <s v="63130 Non-Payroll Expense : Professional Services : Consulting"/>
    <x v="0"/>
    <n v="500"/>
    <n v="500"/>
  </r>
  <r>
    <n v="104"/>
    <s v="11/13/18"/>
    <s v="04/24/18"/>
    <s v="04/24/18"/>
    <x v="1"/>
    <s v="64128 Non-Payroll Expense : Office and Related : External Events"/>
    <x v="0"/>
    <n v="500"/>
    <n v="500"/>
  </r>
  <r>
    <n v="105"/>
    <s v="11/12/18"/>
    <s v="10/05/18"/>
    <s v="10/12/18"/>
    <x v="1"/>
    <s v="69130 Non-Payroll Expense : Advertising and Promo : B2B (general) Media"/>
    <x v="0"/>
    <n v="11725"/>
    <n v="11725"/>
  </r>
  <r>
    <n v="106"/>
    <s v="11/09/18"/>
    <s v="10/08/18"/>
    <s v="06/30/19"/>
    <x v="5"/>
    <s v="63130 Non-Payroll Expense : Professional Services : Consulting"/>
    <x v="1"/>
    <n v="33000"/>
    <n v="0"/>
  </r>
  <r>
    <n v="107"/>
    <s v="11/09/18"/>
    <s v="09/01/18"/>
    <s v="10/31/18"/>
    <x v="6"/>
    <s v="63130 Non-Payroll Expense : Professional Services : Consulting"/>
    <x v="1"/>
    <n v="20000"/>
    <n v="20000"/>
  </r>
  <r>
    <n v="108"/>
    <s v="11/08/18"/>
    <s v="09/01/18"/>
    <s v="11/30/18"/>
    <x v="7"/>
    <s v="63130 Non-Payroll Expense : Professional Services : Consulting"/>
    <x v="0"/>
    <n v="50000"/>
    <n v="50000"/>
  </r>
  <r>
    <n v="109"/>
    <s v="11/08/18"/>
    <s v="08/22/18"/>
    <s v="01/31/19"/>
    <x v="5"/>
    <s v="64126 Non-Payroll Expense : Office and Related : External conferences"/>
    <x v="1"/>
    <n v="7310"/>
    <n v="0"/>
  </r>
  <r>
    <n v="110"/>
    <s v="11/08/18"/>
    <s v="10/15/18"/>
    <s v="02/01/19"/>
    <x v="1"/>
    <s v="63130 Non-Payroll Expense : Professional Services : Consulting"/>
    <x v="0"/>
    <n v="44800"/>
    <n v="23757.71"/>
  </r>
  <r>
    <n v="111"/>
    <s v="11/08/18"/>
    <s v="09/21/18"/>
    <s v="12/14/18"/>
    <x v="1"/>
    <s v="63130 Non-Payroll Expense : Professional Services : Consulting"/>
    <x v="0"/>
    <n v="2793.75"/>
    <n v="2006.25"/>
  </r>
  <r>
    <n v="112"/>
    <s v="11/08/18"/>
    <s v="09/01/18"/>
    <s v="08/31/19"/>
    <x v="12"/>
    <s v="63140 Non-Payroll Expense : Professional Services : Outsourced services"/>
    <x v="0"/>
    <n v="74760"/>
    <n v="24920"/>
  </r>
  <r>
    <n v="113"/>
    <s v="11/07/18"/>
    <s v="11/07/18"/>
    <s v="11/07/18"/>
    <x v="0"/>
    <s v="68150 Non-Payroll Expense : Facilities : Other building related"/>
    <x v="1"/>
    <n v="3000"/>
    <n v="0"/>
  </r>
  <r>
    <n v="114"/>
    <s v="11/07/18"/>
    <s v="06/19/18"/>
    <s v="04/19/19"/>
    <x v="1"/>
    <s v="63130 Non-Payroll Expense : Professional Services : Consulting"/>
    <x v="1"/>
    <n v="197418.36"/>
    <n v="92181.27"/>
  </r>
  <r>
    <n v="115"/>
    <s v="11/06/18"/>
    <s v="09/17/18"/>
    <s v="10/15/18"/>
    <x v="0"/>
    <s v="63130 Non-Payroll Expense : Professional Services : Consulting"/>
    <x v="1"/>
    <n v="12000"/>
    <n v="12000"/>
  </r>
  <r>
    <n v="116"/>
    <s v="11/06/18"/>
    <s v="10/22/18"/>
    <s v="12/21/18"/>
    <x v="10"/>
    <s v="61150 Payroll and Related : Relocation"/>
    <x v="0"/>
    <n v="35000"/>
    <n v="9913.9500000000007"/>
  </r>
  <r>
    <n v="117"/>
    <s v="11/05/18"/>
    <s v="10/01/18"/>
    <s v="12/02/18"/>
    <x v="8"/>
    <s v="63130 Non-Payroll Expense : Professional Services : Consulting"/>
    <x v="0"/>
    <n v="444180"/>
    <n v="368294.26"/>
  </r>
  <r>
    <n v="118"/>
    <s v="10/31/18"/>
    <s v="09/17/18"/>
    <s v="12/20/18"/>
    <x v="0"/>
    <s v="63130 Non-Payroll Expense : Professional Services : Consulting"/>
    <x v="0"/>
    <n v="206000"/>
    <n v="125611.92"/>
  </r>
  <r>
    <n v="119"/>
    <s v="10/31/18"/>
    <s v="08/22/18"/>
    <s v="11/01/18"/>
    <x v="2"/>
    <s v="63130 Non-Payroll Expense : Professional Services : Consulting"/>
    <x v="1"/>
    <n v="65000"/>
    <n v="65000"/>
  </r>
  <r>
    <n v="120"/>
    <s v="10/31/18"/>
    <s v="09/03/18"/>
    <s v="11/30/18"/>
    <x v="2"/>
    <s v="63130 Non-Payroll Expense : Professional Services : Consulting"/>
    <x v="1"/>
    <n v="65000"/>
    <n v="65000"/>
  </r>
  <r>
    <n v="121"/>
    <s v="10/31/18"/>
    <s v="10/15/18"/>
    <s v="02/01/19"/>
    <x v="1"/>
    <s v="63130 Non-Payroll Expense : Professional Services : Consulting"/>
    <x v="0"/>
    <n v="41600"/>
    <n v="21840"/>
  </r>
  <r>
    <n v="122"/>
    <s v="10/30/18"/>
    <s v="09/03/18"/>
    <s v="12/30/18"/>
    <x v="3"/>
    <s v="63130 Non-Payroll Expense : Professional Services : Consulting"/>
    <x v="0"/>
    <n v="155807.95000000001"/>
    <n v="26502.5"/>
  </r>
  <r>
    <n v="123"/>
    <s v="10/26/18"/>
    <s v="10/20/18"/>
    <s v="10/20/19"/>
    <x v="12"/>
    <s v="65125 Non-Payroll Expense : Equipment and Related : Computer software and supplies"/>
    <x v="0"/>
    <n v="14880"/>
    <n v="14880"/>
  </r>
  <r>
    <n v="124"/>
    <s v="10/26/18"/>
    <s v="09/20/18"/>
    <s v="11/26/18"/>
    <x v="2"/>
    <s v="63130 Non-Payroll Expense : Professional Services : Consulting"/>
    <x v="0"/>
    <n v="54200"/>
    <n v="59774.67"/>
  </r>
  <r>
    <n v="125"/>
    <s v="10/25/18"/>
    <s v="10/01/18"/>
    <s v="11/30/18"/>
    <x v="0"/>
    <s v="63130 Non-Payroll Expense : Professional Services : Consulting"/>
    <x v="0"/>
    <n v="13500"/>
    <n v="13500"/>
  </r>
  <r>
    <n v="126"/>
    <s v="10/25/18"/>
    <s v="09/01/18"/>
    <s v="12/31/18"/>
    <x v="4"/>
    <s v="68130 Non-Payroll Expense : Facilities : Facilities Services"/>
    <x v="1"/>
    <n v="184570"/>
    <n v="103718.92"/>
  </r>
  <r>
    <n v="127"/>
    <s v="10/25/18"/>
    <s v="09/25/18"/>
    <s v="11/19/18"/>
    <x v="0"/>
    <s v="63130 Non-Payroll Expense : Professional Services : Consulting"/>
    <x v="1"/>
    <n v="190000"/>
    <n v="190000"/>
  </r>
  <r>
    <n v="128"/>
    <s v="10/25/18"/>
    <s v="10/23/18"/>
    <s v="11/30/18"/>
    <x v="0"/>
    <s v="63130 Non-Payroll Expense : Professional Services : Consulting"/>
    <x v="1"/>
    <n v="60000"/>
    <n v="0"/>
  </r>
  <r>
    <n v="129"/>
    <s v="10/25/18"/>
    <s v="10/01/18"/>
    <s v="01/31/19"/>
    <x v="3"/>
    <s v="63130 Non-Payroll Expense : Professional Services : Consulting"/>
    <x v="0"/>
    <n v="15000"/>
    <n v="11600"/>
  </r>
  <r>
    <n v="130"/>
    <s v="10/24/18"/>
    <s v="10/24/18"/>
    <s v="10/24/18"/>
    <x v="4"/>
    <s v="64125 Non-Payroll Expense : Office and Related : Employee relations/activities/tgif"/>
    <x v="1"/>
    <n v="2000.1"/>
    <n v="2000.1"/>
  </r>
  <r>
    <n v="131"/>
    <s v="10/24/18"/>
    <s v="10/16/18"/>
    <s v="10/16/18"/>
    <x v="1"/>
    <s v="67110 Non-Payroll Expense : Travel and Entertainment : Travel - Auto/Cab"/>
    <x v="1"/>
    <n v="100"/>
    <n v="0"/>
  </r>
  <r>
    <n v="132"/>
    <s v="10/24/18"/>
    <s v="10/16/18"/>
    <s v="10/16/18"/>
    <x v="1"/>
    <s v="63130 Non-Payroll Expense : Professional Services : Consulting"/>
    <x v="0"/>
    <n v="500"/>
    <n v="381.86"/>
  </r>
  <r>
    <n v="133"/>
    <s v="10/24/18"/>
    <s v="10/16/18"/>
    <s v="10/16/18"/>
    <x v="1"/>
    <s v="64128 Non-Payroll Expense : Office and Related : External Events"/>
    <x v="0"/>
    <n v="1000"/>
    <n v="0"/>
  </r>
  <r>
    <n v="134"/>
    <s v="10/24/18"/>
    <s v="09/22/18"/>
    <s v="09/26/18"/>
    <x v="1"/>
    <s v="64128 Non-Payroll Expense : Office and Related : External Events"/>
    <x v="1"/>
    <n v="500"/>
    <n v="0"/>
  </r>
  <r>
    <n v="135"/>
    <s v="10/24/18"/>
    <s v="09/22/18"/>
    <s v="09/22/18"/>
    <x v="1"/>
    <s v="64128 Non-Payroll Expense : Office and Related : External Events"/>
    <x v="1"/>
    <n v="1050"/>
    <n v="1050"/>
  </r>
  <r>
    <n v="136"/>
    <s v="10/24/18"/>
    <s v="09/26/18"/>
    <s v="09/26/18"/>
    <x v="1"/>
    <s v="64128 Non-Payroll Expense : Office and Related : External Events"/>
    <x v="1"/>
    <n v="600"/>
    <n v="0"/>
  </r>
  <r>
    <n v="137"/>
    <s v="10/24/18"/>
    <s v="10/01/18"/>
    <s v="03/31/19"/>
    <x v="5"/>
    <s v="63130 Non-Payroll Expense : Professional Services : Consulting"/>
    <x v="1"/>
    <n v="248000"/>
    <n v="124000"/>
  </r>
  <r>
    <n v="138"/>
    <s v="10/23/18"/>
    <s v="09/18/18"/>
    <s v="12/31/18"/>
    <x v="0"/>
    <s v="63130 Non-Payroll Expense : Professional Services : Consulting"/>
    <x v="1"/>
    <n v="360000"/>
    <n v="336435.75"/>
  </r>
  <r>
    <n v="139"/>
    <s v="10/23/18"/>
    <s v="07/17/18"/>
    <s v="10/17/18"/>
    <x v="0"/>
    <s v="64128 Non-Payroll Expense : Office and Related : External Events"/>
    <x v="1"/>
    <n v="28524.97"/>
    <n v="25243.34"/>
  </r>
  <r>
    <n v="140"/>
    <s v="10/22/18"/>
    <s v="10/01/18"/>
    <s v="12/10/18"/>
    <x v="0"/>
    <s v="63130 Non-Payroll Expense : Professional Services : Consulting"/>
    <x v="0"/>
    <n v="202200"/>
    <n v="202134.58"/>
  </r>
  <r>
    <n v="141"/>
    <s v="10/21/18"/>
    <s v="10/15/18"/>
    <s v="01/14/19"/>
    <x v="1"/>
    <s v="63130 Non-Payroll Expense : Professional Services : Consulting"/>
    <x v="0"/>
    <n v="110000"/>
    <n v="43400"/>
  </r>
  <r>
    <n v="142"/>
    <s v="10/21/18"/>
    <s v="10/15/18"/>
    <s v="01/14/19"/>
    <x v="1"/>
    <s v="63130 Non-Payroll Expense : Professional Services : Consulting"/>
    <x v="0"/>
    <n v="722000"/>
    <n v="414000"/>
  </r>
  <r>
    <n v="143"/>
    <s v="10/19/18"/>
    <s v="10/19/18"/>
    <s v="10/19/18"/>
    <x v="3"/>
    <s v="73120 Non-Payroll Expense : Other : Charitable Contributions"/>
    <x v="0"/>
    <n v="10000"/>
    <n v="10000"/>
  </r>
  <r>
    <n v="144"/>
    <s v="10/19/18"/>
    <s v="10/16/18"/>
    <s v="10/16/18"/>
    <x v="1"/>
    <s v="63140 Non-Payroll Expense : Professional Services : Outsourced services"/>
    <x v="1"/>
    <n v="4547.75"/>
    <n v="0"/>
  </r>
  <r>
    <n v="145"/>
    <s v="10/19/18"/>
    <s v="05/11/18"/>
    <s v="05/11/18"/>
    <x v="1"/>
    <s v="64128 Non-Payroll Expense : Office and Related : External Events"/>
    <x v="1"/>
    <n v="2117.62"/>
    <n v="1874"/>
  </r>
  <r>
    <n v="146"/>
    <s v="10/18/18"/>
    <s v="10/09/18"/>
    <s v="11/06/18"/>
    <x v="1"/>
    <s v="63130 Non-Payroll Expense : Professional Services : Consulting"/>
    <x v="0"/>
    <n v="5000"/>
    <n v="5000"/>
  </r>
  <r>
    <n v="147"/>
    <s v="10/18/18"/>
    <s v="08/22/18"/>
    <s v="09/28/18"/>
    <x v="2"/>
    <s v="61155 Non-Payroll Expense : Professional Services : Temporary services"/>
    <x v="0"/>
    <n v="12000"/>
    <n v="9000"/>
  </r>
  <r>
    <n v="148"/>
    <s v="10/18/18"/>
    <s v="10/19/18"/>
    <s v="10/31/18"/>
    <x v="0"/>
    <s v="63140 Non-Payroll Expense : Professional Services : Outsourced services"/>
    <x v="1"/>
    <n v="60000"/>
    <n v="60000"/>
  </r>
  <r>
    <n v="149"/>
    <s v="10/18/18"/>
    <s v="09/24/18"/>
    <s v="10/05/18"/>
    <x v="0"/>
    <s v="63140 Non-Payroll Expense : Professional Services : Outsourced services"/>
    <x v="0"/>
    <n v="13600"/>
    <n v="13600"/>
  </r>
  <r>
    <n v="150"/>
    <s v="10/18/18"/>
    <s v="10/18/18"/>
    <s v="10/18/18"/>
    <x v="6"/>
    <s v="63130 Non-Payroll Expense : Professional Services : Consulting"/>
    <x v="1"/>
    <n v="40625"/>
    <n v="45000"/>
  </r>
  <r>
    <n v="151"/>
    <s v="10/16/18"/>
    <s v="09/11/18"/>
    <s v="10/08/18"/>
    <x v="1"/>
    <s v="64128 Non-Payroll Expense : Office and Related : External Events"/>
    <x v="0"/>
    <n v="5000"/>
    <n v="5000"/>
  </r>
  <r>
    <n v="152"/>
    <s v="10/15/18"/>
    <s v="10/15/18"/>
    <s v="11/30/18"/>
    <x v="0"/>
    <s v="63130 Non-Payroll Expense : Professional Services : Consulting"/>
    <x v="0"/>
    <n v="50000"/>
    <n v="50000"/>
  </r>
  <r>
    <n v="153"/>
    <s v="10/15/18"/>
    <s v="07/25/18"/>
    <s v="12/31/18"/>
    <x v="7"/>
    <s v="63130 Non-Payroll Expense : Professional Services : Consulting"/>
    <x v="0"/>
    <n v="50000"/>
    <n v="25549"/>
  </r>
  <r>
    <n v="154"/>
    <s v="10/12/18"/>
    <s v="08/01/18"/>
    <s v="08/18/18"/>
    <x v="7"/>
    <s v="63130 Non-Payroll Expense : Professional Services : Consulting"/>
    <x v="0"/>
    <n v="50000"/>
    <n v="79221"/>
  </r>
  <r>
    <n v="155"/>
    <s v="10/12/18"/>
    <s v="06/01/18"/>
    <s v="12/31/18"/>
    <x v="7"/>
    <s v="63130 Non-Payroll Expense : Professional Services : Consulting"/>
    <x v="0"/>
    <n v="50000"/>
    <n v="0"/>
  </r>
  <r>
    <n v="156"/>
    <s v="10/12/18"/>
    <s v="01/01/18"/>
    <s v="03/31/18"/>
    <x v="4"/>
    <s v="63140 Non-Payroll Expense : Professional Services : Outsourced services"/>
    <x v="0"/>
    <n v="7750"/>
    <n v="0"/>
  </r>
  <r>
    <n v="157"/>
    <s v="10/12/18"/>
    <s v="10/12/18"/>
    <s v="10/12/18"/>
    <x v="4"/>
    <s v="65115 Non-Payroll Expense : Equipment and Related : Equipment &lt;$5,000"/>
    <x v="1"/>
    <n v="500"/>
    <n v="0"/>
  </r>
  <r>
    <n v="158"/>
    <s v="10/11/18"/>
    <s v="09/26/18"/>
    <s v="09/26/18"/>
    <x v="1"/>
    <s v="64128 Non-Payroll Expense : Office and Related : External Events"/>
    <x v="1"/>
    <n v="354"/>
    <n v="354"/>
  </r>
  <r>
    <n v="159"/>
    <s v="10/11/18"/>
    <s v="10/16/18"/>
    <s v="10/16/18"/>
    <x v="1"/>
    <s v="67110 Non-Payroll Expense : Travel and Entertainment : Travel - Auto/Cab"/>
    <x v="1"/>
    <n v="100"/>
    <n v="90.76"/>
  </r>
  <r>
    <n v="160"/>
    <s v="10/11/18"/>
    <s v="10/16/18"/>
    <s v="10/16/18"/>
    <x v="1"/>
    <s v="63130 Non-Payroll Expense : Professional Services : Consulting"/>
    <x v="0"/>
    <n v="500"/>
    <n v="500"/>
  </r>
  <r>
    <n v="161"/>
    <s v="10/11/18"/>
    <s v="09/21/18"/>
    <s v="12/31/18"/>
    <x v="1"/>
    <s v="63130 Non-Payroll Expense : Professional Services : Consulting"/>
    <x v="0"/>
    <n v="36642"/>
    <n v="12642"/>
  </r>
  <r>
    <n v="162"/>
    <s v="10/10/18"/>
    <s v="09/26/18"/>
    <s v="09/26/18"/>
    <x v="1"/>
    <s v="63140 Non-Payroll Expense : Professional Services : Outsourced services"/>
    <x v="1"/>
    <n v="450"/>
    <n v="0"/>
  </r>
  <r>
    <n v="163"/>
    <s v="10/10/18"/>
    <s v="09/22/18"/>
    <s v="09/26/18"/>
    <x v="1"/>
    <s v="63140 Non-Payroll Expense : Professional Services : Outsourced services"/>
    <x v="1"/>
    <n v="3165"/>
    <n v="3165"/>
  </r>
  <r>
    <n v="164"/>
    <s v="10/09/18"/>
    <s v="07/23/18"/>
    <s v="12/31/18"/>
    <x v="2"/>
    <s v="63130 Non-Payroll Expense : Professional Services : Consulting"/>
    <x v="0"/>
    <n v="30000"/>
    <n v="2711.48"/>
  </r>
  <r>
    <n v="165"/>
    <s v="10/09/18"/>
    <s v="10/15/18"/>
    <s v="02/01/19"/>
    <x v="1"/>
    <s v="63130 Non-Payroll Expense : Professional Services : Consulting"/>
    <x v="0"/>
    <n v="44800"/>
    <n v="29750"/>
  </r>
  <r>
    <n v="166"/>
    <s v="10/08/18"/>
    <s v="09/17/18"/>
    <s v="09/16/20"/>
    <x v="5"/>
    <s v="63140 Non-Payroll Expense : Professional Services : Outsourced services"/>
    <x v="1"/>
    <n v="125000"/>
    <n v="37500"/>
  </r>
  <r>
    <n v="167"/>
    <s v="10/08/18"/>
    <s v="04/30/18"/>
    <s v="08/15/18"/>
    <x v="2"/>
    <s v="63130 Non-Payroll Expense : Professional Services : Consulting"/>
    <x v="0"/>
    <n v="160640"/>
    <n v="160640"/>
  </r>
  <r>
    <n v="168"/>
    <s v="10/04/18"/>
    <s v="10/09/17"/>
    <s v="04/30/18"/>
    <x v="10"/>
    <s v="63125 Non-Payroll Expense : Professional Services : Recruiting search/placement fees"/>
    <x v="0"/>
    <n v="46578.91"/>
    <n v="0"/>
  </r>
  <r>
    <n v="169"/>
    <s v="10/04/18"/>
    <s v="08/27/18"/>
    <s v="08/26/19"/>
    <x v="0"/>
    <s v="64115 Non-Payroll Expense : Office and Related : Dues and Subscriptions"/>
    <x v="0"/>
    <n v="24000"/>
    <n v="24000"/>
  </r>
  <r>
    <n v="170"/>
    <s v="10/04/18"/>
    <s v="08/13/18"/>
    <s v="09/17/18"/>
    <x v="8"/>
    <s v="63130 Non-Payroll Expense : Professional Services : Consulting"/>
    <x v="0"/>
    <n v="40370"/>
    <n v="40229.440000000002"/>
  </r>
  <r>
    <n v="171"/>
    <s v="10/04/18"/>
    <s v="06/05/18"/>
    <s v="08/24/18"/>
    <x v="0"/>
    <s v="63130 Non-Payroll Expense : Professional Services : Consulting"/>
    <x v="1"/>
    <n v="204120"/>
    <n v="204120"/>
  </r>
  <r>
    <n v="172"/>
    <s v="10/03/18"/>
    <s v="03/02/18"/>
    <s v="04/30/18"/>
    <x v="4"/>
    <s v="63140 Non-Payroll Expense : Professional Services : Outsourced services"/>
    <x v="0"/>
    <n v="6825"/>
    <n v="0"/>
  </r>
  <r>
    <n v="173"/>
    <s v="10/03/18"/>
    <s v="09/11/18"/>
    <s v="10/11/18"/>
    <x v="1"/>
    <s v="63130 Non-Payroll Expense : Professional Services : Consulting"/>
    <x v="0"/>
    <n v="15000"/>
    <n v="15000"/>
  </r>
  <r>
    <n v="174"/>
    <s v="10/03/18"/>
    <s v="09/26/18"/>
    <s v="12/30/18"/>
    <x v="9"/>
    <s v="63130 Non-Payroll Expense : Professional Services : Consulting"/>
    <x v="0"/>
    <n v="28450"/>
    <n v="19575"/>
  </r>
  <r>
    <n v="175"/>
    <s v="10/03/18"/>
    <s v="02/12/18"/>
    <s v="04/30/18"/>
    <x v="4"/>
    <s v="68150 Non-Payroll Expense : Facilities : Other building related"/>
    <x v="0"/>
    <n v="19000"/>
    <n v="0"/>
  </r>
  <r>
    <n v="176"/>
    <s v="10/03/18"/>
    <s v="08/06/18"/>
    <s v="11/30/18"/>
    <x v="1"/>
    <s v="63130 Non-Payroll Expense : Professional Services : Consulting"/>
    <x v="1"/>
    <n v="67200"/>
    <n v="47670"/>
  </r>
  <r>
    <n v="177"/>
    <s v="10/03/18"/>
    <s v="09/20/18"/>
    <s v="11/16/18"/>
    <x v="2"/>
    <s v="63130 Non-Payroll Expense : Professional Services : Consulting"/>
    <x v="0"/>
    <n v="100000"/>
    <n v="100000"/>
  </r>
  <r>
    <n v="178"/>
    <s v="10/02/18"/>
    <s v="06/01/18"/>
    <s v="12/01/18"/>
    <x v="0"/>
    <s v="63130 Non-Payroll Expense : Professional Services : Consulting"/>
    <x v="0"/>
    <n v="162000"/>
    <n v="200023.55"/>
  </r>
  <r>
    <n v="179"/>
    <s v="10/02/18"/>
    <s v="10/01/18"/>
    <s v="10/20/18"/>
    <x v="2"/>
    <s v="63130 Non-Payroll Expense : Professional Services : Consulting"/>
    <x v="0"/>
    <n v="3000"/>
    <n v="3000"/>
  </r>
  <r>
    <n v="180"/>
    <s v="10/02/18"/>
    <s v="09/27/18"/>
    <s v="09/26/19"/>
    <x v="10"/>
    <s v="63125 Non-Payroll Expense : Professional Services : Recruiting search/placement fees"/>
    <x v="0"/>
    <n v="18536.03"/>
    <n v="18536.03"/>
  </r>
  <r>
    <n v="181"/>
    <s v="10/02/18"/>
    <s v="09/07/18"/>
    <s v="10/31/18"/>
    <x v="0"/>
    <s v="63130 Non-Payroll Expense : Professional Services : Consulting"/>
    <x v="1"/>
    <n v="20340"/>
    <n v="0"/>
  </r>
  <r>
    <n v="182"/>
    <s v="10/02/18"/>
    <s v="10/01/18"/>
    <s v="10/26/18"/>
    <x v="12"/>
    <s v="63130 Non-Payroll Expense : Professional Services : Consulting"/>
    <x v="0"/>
    <n v="17500"/>
    <n v="13667.91"/>
  </r>
  <r>
    <n v="183"/>
    <s v="10/02/18"/>
    <s v="10/01/18"/>
    <s v="10/31/18"/>
    <x v="0"/>
    <s v="63140 Non-Payroll Expense : Professional Services : Outsourced services"/>
    <x v="0"/>
    <n v="1000"/>
    <n v="2000"/>
  </r>
  <r>
    <n v="184"/>
    <s v="10/02/18"/>
    <s v="08/01/18"/>
    <s v="08/31/18"/>
    <x v="0"/>
    <s v="63130 Non-Payroll Expense : Professional Services : Consulting"/>
    <x v="0"/>
    <n v="85000"/>
    <n v="85000"/>
  </r>
  <r>
    <n v="185"/>
    <s v="10/02/18"/>
    <s v="08/13/18"/>
    <s v="12/31/18"/>
    <x v="0"/>
    <s v="63130 Non-Payroll Expense : Professional Services : Consulting"/>
    <x v="1"/>
    <n v="53500"/>
    <n v="33919"/>
  </r>
  <r>
    <n v="186"/>
    <s v="10/01/18"/>
    <s v="05/31/18"/>
    <s v="07/31/18"/>
    <x v="4"/>
    <s v="64105 Non-Payroll Expense : Office and Related : Office expense"/>
    <x v="0"/>
    <n v="112695.38"/>
    <n v="112695.38"/>
  </r>
  <r>
    <n v="187"/>
    <s v="09/28/18"/>
    <s v="08/27/18"/>
    <s v="10/12/18"/>
    <x v="0"/>
    <s v="63130 Non-Payroll Expense : Professional Services : Consulting"/>
    <x v="0"/>
    <n v="100000"/>
    <n v="100000"/>
  </r>
  <r>
    <n v="188"/>
    <s v="09/28/18"/>
    <s v="09/01/18"/>
    <s v="03/01/19"/>
    <x v="4"/>
    <s v="63130 Non-Payroll Expense : Professional Services : Consulting"/>
    <x v="0"/>
    <n v="23500"/>
    <n v="23500"/>
  </r>
  <r>
    <n v="189"/>
    <s v="09/28/18"/>
    <s v="05/01/18"/>
    <s v="06/30/18"/>
    <x v="4"/>
    <s v="63140 Non-Payroll Expense : Professional Services : Outsourced services"/>
    <x v="0"/>
    <n v="32500"/>
    <n v="32027.88"/>
  </r>
  <r>
    <n v="190"/>
    <s v="09/27/18"/>
    <s v="09/10/18"/>
    <s v="10/31/18"/>
    <x v="0"/>
    <s v="63130 Non-Payroll Expense : Professional Services : Consulting"/>
    <x v="1"/>
    <n v="15000"/>
    <n v="4822.5"/>
  </r>
  <r>
    <n v="191"/>
    <s v="09/26/18"/>
    <s v="07/30/18"/>
    <s v="11/01/18"/>
    <x v="0"/>
    <s v="63130 Non-Payroll Expense : Professional Services : Consulting"/>
    <x v="0"/>
    <n v="310000"/>
    <n v="193332"/>
  </r>
  <r>
    <n v="192"/>
    <s v="09/26/18"/>
    <s v="08/27/18"/>
    <s v="09/14/18"/>
    <x v="1"/>
    <s v="63130 Non-Payroll Expense : Professional Services : Consulting"/>
    <x v="0"/>
    <n v="48200"/>
    <n v="48200"/>
  </r>
  <r>
    <n v="193"/>
    <s v="09/26/18"/>
    <s v="07/09/18"/>
    <s v="09/20/18"/>
    <x v="0"/>
    <s v="63130 Non-Payroll Expense : Professional Services : Consulting"/>
    <x v="1"/>
    <n v="8055"/>
    <n v="8055"/>
  </r>
  <r>
    <n v="194"/>
    <s v="09/26/18"/>
    <s v="08/27/18"/>
    <s v="10/04/18"/>
    <x v="1"/>
    <s v="63130 Non-Payroll Expense : Professional Services : Consulting"/>
    <x v="0"/>
    <n v="2072.12"/>
    <n v="2072.12"/>
  </r>
  <r>
    <n v="195"/>
    <s v="09/26/18"/>
    <s v="03/01/18"/>
    <s v="03/04/18"/>
    <x v="4"/>
    <s v="68125 Non-Payroll Expense : Facilities : Facilities Repair and Maintenance"/>
    <x v="0"/>
    <n v="7253"/>
    <n v="7253"/>
  </r>
  <r>
    <n v="196"/>
    <s v="09/26/18"/>
    <s v="07/23/18"/>
    <s v="12/31/18"/>
    <x v="2"/>
    <s v="63130 Non-Payroll Expense : Professional Services : Consulting"/>
    <x v="1"/>
    <n v="28000"/>
    <n v="27950"/>
  </r>
  <r>
    <n v="197"/>
    <s v="09/26/18"/>
    <s v="09/22/18"/>
    <s v="09/22/18"/>
    <x v="4"/>
    <s v="68125 Non-Payroll Expense : Facilities : Facilities Repair and Maintenance"/>
    <x v="0"/>
    <n v="3055.56"/>
    <n v="0"/>
  </r>
  <r>
    <n v="198"/>
    <s v="09/26/18"/>
    <s v="06/25/18"/>
    <s v="06/21/19"/>
    <x v="12"/>
    <s v="63140 Non-Payroll Expense : Professional Services : Outsourced services"/>
    <x v="0"/>
    <n v="88000"/>
    <n v="32000"/>
  </r>
  <r>
    <n v="199"/>
    <s v="09/25/18"/>
    <s v="07/24/17"/>
    <s v="12/31/18"/>
    <x v="7"/>
    <s v="63115 Non-Payroll Expense : Professional Services : Legal general, travel Visas"/>
    <x v="0"/>
    <n v="24768.95"/>
    <n v="367.2"/>
  </r>
  <r>
    <n v="200"/>
    <s v="09/24/18"/>
    <s v="09/21/18"/>
    <s v="10/18/18"/>
    <x v="1"/>
    <s v="69250 Non-Payroll Expense : Advertising and Promo : B2C Media"/>
    <x v="0"/>
    <n v="1800"/>
    <n v="1800"/>
  </r>
  <r>
    <n v="201"/>
    <s v="09/24/18"/>
    <s v="07/11/18"/>
    <s v="11/30/18"/>
    <x v="9"/>
    <s v="63130 Non-Payroll Expense : Professional Services : Consulting"/>
    <x v="1"/>
    <n v="199000"/>
    <n v="199000"/>
  </r>
  <r>
    <n v="202"/>
    <s v="09/24/18"/>
    <s v="12/17/17"/>
    <s v="12/31/18"/>
    <x v="7"/>
    <s v="63115 Non-Payroll Expense : Professional Services : Legal general, travel Visas"/>
    <x v="0"/>
    <n v="44836.36"/>
    <n v="1103.74"/>
  </r>
  <r>
    <n v="203"/>
    <s v="09/23/18"/>
    <s v="01/01/18"/>
    <s v="12/31/18"/>
    <x v="4"/>
    <s v="63130 Non-Payroll Expense : Professional Services : Consulting"/>
    <x v="1"/>
    <n v="22000"/>
    <n v="12978.4"/>
  </r>
  <r>
    <n v="204"/>
    <s v="09/23/18"/>
    <s v="09/05/18"/>
    <s v="11/16/18"/>
    <x v="0"/>
    <s v="63130 Non-Payroll Expense : Professional Services : Consulting"/>
    <x v="1"/>
    <n v="136385"/>
    <n v="68192.5"/>
  </r>
  <r>
    <n v="205"/>
    <s v="09/23/18"/>
    <s v="08/14/18"/>
    <s v="12/31/18"/>
    <x v="0"/>
    <s v="63130 Non-Payroll Expense : Professional Services : Consulting"/>
    <x v="1"/>
    <n v="88400"/>
    <n v="64600"/>
  </r>
  <r>
    <n v="206"/>
    <s v="09/21/18"/>
    <s v="09/11/18"/>
    <s v="09/25/18"/>
    <x v="1"/>
    <s v="63130 Non-Payroll Expense : Professional Services : Consulting"/>
    <x v="0"/>
    <n v="800"/>
    <n v="800"/>
  </r>
  <r>
    <n v="207"/>
    <s v="09/21/18"/>
    <s v="08/01/18"/>
    <s v="10/31/18"/>
    <x v="8"/>
    <s v="63125 Non-Payroll Expense : Professional Services : Recruiting search/placement fees"/>
    <x v="0"/>
    <n v="150000"/>
    <n v="0"/>
  </r>
  <r>
    <n v="208"/>
    <s v="09/21/18"/>
    <s v="09/05/18"/>
    <s v="09/28/18"/>
    <x v="0"/>
    <s v="63130 Non-Payroll Expense : Professional Services : Consulting"/>
    <x v="1"/>
    <n v="19300"/>
    <n v="19300"/>
  </r>
  <r>
    <n v="209"/>
    <s v="09/18/18"/>
    <s v="09/14/18"/>
    <s v="09/28/18"/>
    <x v="1"/>
    <s v="63130 Non-Payroll Expense : Professional Services : Consulting"/>
    <x v="0"/>
    <n v="2500"/>
    <n v="3750"/>
  </r>
  <r>
    <n v="210"/>
    <s v="09/17/18"/>
    <s v="05/15/18"/>
    <s v="06/30/21"/>
    <x v="9"/>
    <s v="68145 Non-Payroll Expense : Facilities : Utilities"/>
    <x v="1"/>
    <n v="54045"/>
    <n v="7545"/>
  </r>
  <r>
    <n v="211"/>
    <s v="09/15/18"/>
    <s v="08/27/18"/>
    <s v="08/27/18"/>
    <x v="4"/>
    <s v="63140 Non-Payroll Expense : Professional Services : Outsourced services"/>
    <x v="0"/>
    <n v="3497.53"/>
    <n v="3497.53"/>
  </r>
  <r>
    <n v="212"/>
    <s v="09/15/18"/>
    <s v="01/01/18"/>
    <s v="12/31/18"/>
    <x v="7"/>
    <s v="63130 Non-Payroll Expense : Professional Services : Consulting"/>
    <x v="0"/>
    <n v="100000"/>
    <n v="112224.9"/>
  </r>
  <r>
    <n v="213"/>
    <s v="09/14/18"/>
    <s v="08/31/18"/>
    <s v="08/31/19"/>
    <x v="1"/>
    <s v="63130 Non-Payroll Expense : Professional Services : Consulting"/>
    <x v="0"/>
    <n v="270000"/>
    <n v="90000"/>
  </r>
  <r>
    <n v="214"/>
    <s v="09/14/18"/>
    <s v="08/01/18"/>
    <s v="08/31/18"/>
    <x v="8"/>
    <s v="63130 Non-Payroll Expense : Professional Services : Consulting"/>
    <x v="0"/>
    <n v="9798.75"/>
    <n v="9798.75"/>
  </r>
  <r>
    <n v="215"/>
    <s v="09/14/18"/>
    <s v="10/01/17"/>
    <s v="07/31/18"/>
    <x v="8"/>
    <s v="63125 Non-Payroll Expense : Professional Services : Recruiting search/placement fees"/>
    <x v="0"/>
    <n v="62370"/>
    <n v="165000"/>
  </r>
  <r>
    <n v="216"/>
    <s v="09/12/18"/>
    <s v="03/20/18"/>
    <s v="04/01/18"/>
    <x v="4"/>
    <s v="68125 Non-Payroll Expense : Facilities : Facilities Repair and Maintenance"/>
    <x v="0"/>
    <n v="1200"/>
    <n v="1200"/>
  </r>
  <r>
    <n v="217"/>
    <s v="09/12/18"/>
    <s v="03/01/18"/>
    <s v="04/01/18"/>
    <x v="4"/>
    <s v="68125 Non-Payroll Expense : Facilities : Facilities Repair and Maintenance"/>
    <x v="0"/>
    <n v="911.23"/>
    <n v="911.23"/>
  </r>
  <r>
    <n v="218"/>
    <s v="09/12/18"/>
    <s v="03/01/18"/>
    <s v="07/01/18"/>
    <x v="4"/>
    <s v="68125 Non-Payroll Expense : Facilities : Facilities Repair and Maintenance"/>
    <x v="0"/>
    <n v="901.88"/>
    <n v="901.88"/>
  </r>
  <r>
    <n v="219"/>
    <s v="09/09/18"/>
    <s v="03/07/18"/>
    <s v="03/07/19"/>
    <x v="0"/>
    <s v="63130 Non-Payroll Expense : Professional Services : Consulting"/>
    <x v="0"/>
    <n v="50000"/>
    <n v="0"/>
  </r>
  <r>
    <n v="220"/>
    <s v="09/09/18"/>
    <s v="07/23/18"/>
    <s v="09/10/18"/>
    <x v="2"/>
    <s v="63130 Non-Payroll Expense : Professional Services : Consulting"/>
    <x v="0"/>
    <n v="8000"/>
    <n v="8000"/>
  </r>
  <r>
    <n v="221"/>
    <s v="09/09/18"/>
    <s v="08/24/18"/>
    <s v="08/24/20"/>
    <x v="3"/>
    <s v="73120 Non-Payroll Expense : Other : Charitable Contributions"/>
    <x v="1"/>
    <n v="135680"/>
    <n v="134803.87"/>
  </r>
  <r>
    <n v="222"/>
    <s v="09/06/18"/>
    <s v="12/20/17"/>
    <s v="12/31/18"/>
    <x v="0"/>
    <s v="63130 Non-Payroll Expense : Professional Services : Consulting"/>
    <x v="0"/>
    <n v="19361"/>
    <n v="0"/>
  </r>
  <r>
    <n v="223"/>
    <s v="09/06/18"/>
    <s v="08/27/18"/>
    <s v="12/31/18"/>
    <x v="0"/>
    <s v="63130 Non-Payroll Expense : Professional Services : Consulting"/>
    <x v="1"/>
    <n v="225000"/>
    <n v="257931.67"/>
  </r>
  <r>
    <n v="224"/>
    <s v="09/06/18"/>
    <s v="09/06/18"/>
    <s v="10/18/18"/>
    <x v="0"/>
    <s v="63130 Non-Payroll Expense : Professional Services : Consulting"/>
    <x v="1"/>
    <n v="27500"/>
    <n v="27043.68"/>
  </r>
  <r>
    <n v="225"/>
    <s v="09/06/18"/>
    <s v="09/01/18"/>
    <s v="11/06/18"/>
    <x v="0"/>
    <s v="63130 Non-Payroll Expense : Professional Services : Consulting"/>
    <x v="1"/>
    <n v="5000"/>
    <n v="3250"/>
  </r>
  <r>
    <n v="226"/>
    <s v="09/06/18"/>
    <s v="08/15/18"/>
    <s v="10/31/18"/>
    <x v="10"/>
    <s v="61150 Payroll and Related : Relocation"/>
    <x v="0"/>
    <n v="35000"/>
    <n v="32047.75"/>
  </r>
  <r>
    <n v="227"/>
    <s v="09/06/18"/>
    <s v="08/28/18"/>
    <s v="09/05/18"/>
    <x v="1"/>
    <s v="63130 Non-Payroll Expense : Professional Services : Consulting"/>
    <x v="0"/>
    <n v="200"/>
    <n v="0"/>
  </r>
  <r>
    <n v="228"/>
    <s v="09/06/18"/>
    <s v="08/27/18"/>
    <s v="08/27/18"/>
    <x v="1"/>
    <s v="63140 Non-Payroll Expense : Professional Services : Outsourced services"/>
    <x v="0"/>
    <n v="200"/>
    <n v="200"/>
  </r>
  <r>
    <n v="229"/>
    <s v="09/06/18"/>
    <s v="07/01/18"/>
    <s v="12/31/18"/>
    <x v="9"/>
    <s v="63140 Non-Payroll Expense : Professional Services : Outsourced services"/>
    <x v="0"/>
    <n v="150000"/>
    <n v="50000"/>
  </r>
  <r>
    <n v="230"/>
    <s v="09/05/18"/>
    <s v="06/25/18"/>
    <s v="09/16/18"/>
    <x v="0"/>
    <s v="63130 Non-Payroll Expense : Professional Services : Consulting"/>
    <x v="0"/>
    <n v="600000"/>
    <n v="623036.49"/>
  </r>
  <r>
    <n v="231"/>
    <s v="09/05/18"/>
    <s v="09/05/18"/>
    <s v="09/05/18"/>
    <x v="3"/>
    <s v="73120 Non-Payroll Expense : Other : Charitable Contributions"/>
    <x v="0"/>
    <n v="25000"/>
    <n v="0"/>
  </r>
  <r>
    <n v="232"/>
    <s v="09/04/18"/>
    <s v="03/29/18"/>
    <s v="07/22/18"/>
    <x v="4"/>
    <s v="64105 Non-Payroll Expense : Office and Related : Office expense"/>
    <x v="0"/>
    <n v="2340"/>
    <n v="2340"/>
  </r>
  <r>
    <n v="233"/>
    <s v="09/04/18"/>
    <s v="06/15/18"/>
    <s v="09/15/18"/>
    <x v="9"/>
    <s v="63130 Non-Payroll Expense : Professional Services : Consulting"/>
    <x v="1"/>
    <n v="8800"/>
    <n v="6340"/>
  </r>
  <r>
    <n v="234"/>
    <s v="09/04/18"/>
    <s v="08/13/18"/>
    <s v="09/10/18"/>
    <x v="1"/>
    <s v="63130 Non-Payroll Expense : Professional Services : Consulting"/>
    <x v="0"/>
    <n v="17000"/>
    <n v="17000"/>
  </r>
  <r>
    <n v="235"/>
    <s v="08/31/18"/>
    <s v="08/27/18"/>
    <s v="12/14/18"/>
    <x v="12"/>
    <s v="63130 Non-Payroll Expense : Professional Services : Consulting"/>
    <x v="0"/>
    <n v="50000"/>
    <n v="50000"/>
  </r>
  <r>
    <n v="236"/>
    <s v="08/30/18"/>
    <s v="09/26/18"/>
    <s v="09/26/18"/>
    <x v="1"/>
    <s v="63130 Non-Payroll Expense : Professional Services : Consulting"/>
    <x v="0"/>
    <n v="500"/>
    <n v="500"/>
  </r>
  <r>
    <n v="237"/>
    <s v="08/28/18"/>
    <s v="02/14/18"/>
    <s v="08/14/18"/>
    <x v="8"/>
    <s v="63130 Non-Payroll Expense : Professional Services : Consulting"/>
    <x v="0"/>
    <n v="100000"/>
    <n v="20000"/>
  </r>
  <r>
    <n v="238"/>
    <s v="08/27/18"/>
    <s v="08/16/18"/>
    <s v="08/16/18"/>
    <x v="4"/>
    <s v="64127 Non-Payroll Expense : Office and Related : Internal events"/>
    <x v="0"/>
    <n v="35847.1"/>
    <n v="35847.1"/>
  </r>
  <r>
    <n v="239"/>
    <s v="08/26/18"/>
    <s v="01/26/18"/>
    <s v="12/31/18"/>
    <x v="11"/>
    <s v="63130 Non-Payroll Expense : Professional Services : Consulting"/>
    <x v="1"/>
    <n v="42529.1"/>
    <n v="1250"/>
  </r>
  <r>
    <n v="240"/>
    <s v="08/26/18"/>
    <s v="07/01/18"/>
    <s v="01/31/19"/>
    <x v="0"/>
    <s v="63130 Non-Payroll Expense : Professional Services : Consulting"/>
    <x v="0"/>
    <n v="85750"/>
    <n v="62350"/>
  </r>
  <r>
    <n v="241"/>
    <s v="08/23/18"/>
    <s v="07/12/18"/>
    <s v="07/12/18"/>
    <x v="1"/>
    <s v="69130 Non-Payroll Expense : Advertising and Promo : B2B (general) Media"/>
    <x v="0"/>
    <n v="1597.17"/>
    <n v="1597.17"/>
  </r>
  <r>
    <n v="242"/>
    <s v="08/22/18"/>
    <s v="08/22/18"/>
    <s v="08/22/18"/>
    <x v="9"/>
    <s v="65115 Non-Payroll Expense : Equipment and Related : Equipment &lt;$5,000"/>
    <x v="0"/>
    <n v="1600"/>
    <n v="1600"/>
  </r>
  <r>
    <n v="243"/>
    <s v="08/22/18"/>
    <s v="09/26/18"/>
    <s v="09/26/18"/>
    <x v="1"/>
    <s v="63130 Non-Payroll Expense : Professional Services : Consulting"/>
    <x v="0"/>
    <n v="1000"/>
    <n v="1000"/>
  </r>
  <r>
    <n v="244"/>
    <s v="08/22/18"/>
    <s v="09/26/18"/>
    <s v="09/26/18"/>
    <x v="1"/>
    <s v="63130 Non-Payroll Expense : Professional Services : Consulting"/>
    <x v="0"/>
    <n v="500"/>
    <n v="500"/>
  </r>
  <r>
    <n v="245"/>
    <s v="08/20/18"/>
    <s v="08/13/18"/>
    <s v="08/15/18"/>
    <x v="1"/>
    <s v="69130 Non-Payroll Expense : Advertising and Promo : B2B (general) Media"/>
    <x v="1"/>
    <n v="5155"/>
    <n v="5155"/>
  </r>
  <r>
    <n v="246"/>
    <s v="08/20/18"/>
    <s v="08/20/18"/>
    <s v="09/05/18"/>
    <x v="0"/>
    <s v="64128 Non-Payroll Expense : Office and Related : External Events"/>
    <x v="1"/>
    <n v="4500"/>
    <n v="2250"/>
  </r>
  <r>
    <n v="247"/>
    <s v="08/17/18"/>
    <s v="06/01/18"/>
    <s v="12/31/18"/>
    <x v="0"/>
    <s v="63130 Non-Payroll Expense : Professional Services : Consulting"/>
    <x v="0"/>
    <n v="70000"/>
    <n v="68234.41"/>
  </r>
  <r>
    <n v="248"/>
    <s v="08/16/18"/>
    <s v="07/16/18"/>
    <s v="09/28/18"/>
    <x v="5"/>
    <s v="63130 Non-Payroll Expense : Professional Services : Consulting"/>
    <x v="1"/>
    <n v="360929"/>
    <n v="0"/>
  </r>
  <r>
    <n v="249"/>
    <s v="08/15/18"/>
    <s v="08/15/18"/>
    <s v="08/15/18"/>
    <x v="4"/>
    <s v="64105 Non-Payroll Expense : Office and Related : Office expense"/>
    <x v="0"/>
    <n v="1951"/>
    <n v="1951"/>
  </r>
  <r>
    <n v="250"/>
    <s v="08/15/18"/>
    <s v="06/11/18"/>
    <s v="07/08/18"/>
    <x v="4"/>
    <s v="64105 Non-Payroll Expense : Office and Related : Office expense"/>
    <x v="0"/>
    <n v="530"/>
    <n v="530"/>
  </r>
  <r>
    <n v="251"/>
    <s v="08/15/18"/>
    <s v="04/01/18"/>
    <s v="06/02/18"/>
    <x v="4"/>
    <s v="64105 Non-Payroll Expense : Office and Related : Office expense"/>
    <x v="0"/>
    <n v="109.31"/>
    <n v="109.31"/>
  </r>
  <r>
    <n v="252"/>
    <s v="08/15/18"/>
    <s v="05/25/18"/>
    <s v="12/31/18"/>
    <x v="0"/>
    <s v="63130 Non-Payroll Expense : Professional Services : Consulting"/>
    <x v="1"/>
    <n v="50000"/>
    <n v="25522.5"/>
  </r>
  <r>
    <n v="253"/>
    <s v="08/14/18"/>
    <s v="04/11/18"/>
    <s v="12/31/18"/>
    <x v="0"/>
    <s v="63130 Non-Payroll Expense : Professional Services : Consulting"/>
    <x v="1"/>
    <n v="120000"/>
    <n v="53017.16"/>
  </r>
  <r>
    <n v="254"/>
    <s v="08/13/18"/>
    <s v="07/30/18"/>
    <s v="12/31/18"/>
    <x v="0"/>
    <s v="65125 Non-Payroll Expense : Equipment and Related : Computer software and supplies"/>
    <x v="0"/>
    <n v="108700"/>
    <n v="0"/>
  </r>
  <r>
    <n v="255"/>
    <s v="08/10/18"/>
    <s v="07/16/18"/>
    <s v="07/17/18"/>
    <x v="2"/>
    <s v="69120 Non-Payroll Expense : Advertising and Promo : Research"/>
    <x v="1"/>
    <n v="1700"/>
    <n v="0"/>
  </r>
  <r>
    <n v="256"/>
    <s v="08/09/18"/>
    <s v="07/30/18"/>
    <s v="07/30/18"/>
    <x v="4"/>
    <s v="63140 Non-Payroll Expense : Professional Services : Outsourced services"/>
    <x v="1"/>
    <n v="3000.15"/>
    <n v="2655"/>
  </r>
  <r>
    <n v="257"/>
    <s v="08/08/18"/>
    <s v="07/09/18"/>
    <s v="12/31/18"/>
    <x v="0"/>
    <s v="63140 Non-Payroll Expense : Professional Services : Outsourced services"/>
    <x v="1"/>
    <n v="197152.49"/>
    <n v="147832"/>
  </r>
  <r>
    <n v="258"/>
    <s v="08/06/18"/>
    <s v="07/01/18"/>
    <s v="08/31/18"/>
    <x v="7"/>
    <s v="63115 Non-Payroll Expense : Professional Services : Legal general, travel Visas"/>
    <x v="1"/>
    <n v="505000"/>
    <n v="86695.87"/>
  </r>
  <r>
    <n v="259"/>
    <s v="08/06/18"/>
    <s v="08/01/18"/>
    <s v="12/31/18"/>
    <x v="7"/>
    <s v="63115 Non-Payroll Expense : Professional Services : Legal general, travel Visas"/>
    <x v="0"/>
    <n v="176265"/>
    <n v="0"/>
  </r>
  <r>
    <n v="260"/>
    <s v="08/06/18"/>
    <s v="07/30/18"/>
    <s v="12/31/18"/>
    <x v="12"/>
    <s v="63130 Non-Payroll Expense : Professional Services : Consulting"/>
    <x v="0"/>
    <n v="94846"/>
    <n v="0"/>
  </r>
  <r>
    <n v="261"/>
    <s v="08/06/18"/>
    <s v="08/07/18"/>
    <s v="08/31/18"/>
    <x v="12"/>
    <s v="63140 Non-Payroll Expense : Professional Services : Outsourced services"/>
    <x v="0"/>
    <n v="37500"/>
    <n v="35727.5"/>
  </r>
  <r>
    <n v="262"/>
    <s v="08/03/18"/>
    <s v="06/13/18"/>
    <s v="12/31/18"/>
    <x v="3"/>
    <s v="63130 Non-Payroll Expense : Professional Services : Consulting"/>
    <x v="0"/>
    <n v="200000"/>
    <n v="200000"/>
  </r>
  <r>
    <n v="263"/>
    <s v="08/03/18"/>
    <s v="06/01/18"/>
    <s v="04/30/19"/>
    <x v="0"/>
    <s v="63130 Non-Payroll Expense : Professional Services : Consulting"/>
    <x v="1"/>
    <n v="144000"/>
    <n v="65809"/>
  </r>
  <r>
    <n v="264"/>
    <s v="08/02/18"/>
    <s v="09/26/18"/>
    <s v="09/26/18"/>
    <x v="1"/>
    <s v="64128 Non-Payroll Expense : Office and Related : External Events"/>
    <x v="1"/>
    <n v="1302.9000000000001"/>
    <n v="1000"/>
  </r>
  <r>
    <n v="265"/>
    <s v="08/02/18"/>
    <s v="07/13/18"/>
    <s v="09/21/18"/>
    <x v="4"/>
    <s v="64125 Non-Payroll Expense : Office and Related : Employee relations/activities/tgif"/>
    <x v="1"/>
    <n v="800"/>
    <n v="800"/>
  </r>
  <r>
    <n v="266"/>
    <s v="08/02/18"/>
    <s v="07/22/18"/>
    <s v="08/15/18"/>
    <x v="2"/>
    <s v="69120 Non-Payroll Expense : Advertising and Promo : Research"/>
    <x v="1"/>
    <n v="161.69999999999999"/>
    <n v="161.69999999999999"/>
  </r>
  <r>
    <n v="267"/>
    <s v="08/01/18"/>
    <s v="07/02/18"/>
    <s v="12/31/18"/>
    <x v="1"/>
    <s v="63130 Non-Payroll Expense : Professional Services : Consulting"/>
    <x v="0"/>
    <n v="21600"/>
    <n v="21600"/>
  </r>
  <r>
    <n v="268"/>
    <s v="08/01/18"/>
    <s v="03/09/18"/>
    <s v="12/31/18"/>
    <x v="0"/>
    <s v="63130 Non-Payroll Expense : Professional Services : Consulting"/>
    <x v="0"/>
    <n v="120000"/>
    <n v="96400"/>
  </r>
  <r>
    <n v="269"/>
    <s v="07/31/18"/>
    <s v="07/13/18"/>
    <s v="01/31/19"/>
    <x v="0"/>
    <s v="63130 Non-Payroll Expense : Professional Services : Consulting"/>
    <x v="1"/>
    <n v="1552140"/>
    <n v="1173634.78"/>
  </r>
  <r>
    <n v="270"/>
    <s v="07/31/18"/>
    <s v="04/16/18"/>
    <s v="06/10/18"/>
    <x v="4"/>
    <s v="68130 Non-Payroll Expense : Facilities : Facilities Services"/>
    <x v="0"/>
    <n v="885"/>
    <n v="885"/>
  </r>
  <r>
    <n v="271"/>
    <s v="07/31/18"/>
    <s v="01/15/18"/>
    <s v="02/11/18"/>
    <x v="4"/>
    <s v="68130 Non-Payroll Expense : Facilities : Facilities Services"/>
    <x v="0"/>
    <n v="1025"/>
    <n v="1025"/>
  </r>
  <r>
    <n v="272"/>
    <s v="07/31/18"/>
    <s v="03/13/18"/>
    <s v="04/15/18"/>
    <x v="4"/>
    <s v="68130 Non-Payroll Expense : Facilities : Facilities Services"/>
    <x v="0"/>
    <n v="390"/>
    <n v="390"/>
  </r>
  <r>
    <n v="273"/>
    <s v="07/31/18"/>
    <s v="02/12/18"/>
    <s v="03/12/18"/>
    <x v="4"/>
    <s v="68130 Non-Payroll Expense : Facilities : Facilities Services"/>
    <x v="0"/>
    <n v="3200"/>
    <n v="3200"/>
  </r>
  <r>
    <n v="274"/>
    <s v="07/31/18"/>
    <s v="03/12/18"/>
    <s v="03/12/18"/>
    <x v="4"/>
    <s v="68130 Non-Payroll Expense : Facilities : Facilities Services"/>
    <x v="0"/>
    <n v="1548.33"/>
    <n v="1548.33"/>
  </r>
  <r>
    <n v="275"/>
    <s v="07/31/18"/>
    <s v="04/16/18"/>
    <s v="04/16/18"/>
    <x v="4"/>
    <s v="68130 Non-Payroll Expense : Facilities : Facilities Services"/>
    <x v="0"/>
    <n v="673.05"/>
    <n v="673.05"/>
  </r>
  <r>
    <n v="276"/>
    <s v="07/31/18"/>
    <s v="05/10/18"/>
    <s v="05/11/18"/>
    <x v="4"/>
    <s v="68130 Non-Payroll Expense : Facilities : Facilities Services"/>
    <x v="0"/>
    <n v="2058.9899999999998"/>
    <n v="2058.9899999999998"/>
  </r>
  <r>
    <n v="277"/>
    <s v="07/31/18"/>
    <s v="03/07/18"/>
    <s v="04/23/18"/>
    <x v="4"/>
    <s v="68150 Non-Payroll Expense : Facilities : Other building related"/>
    <x v="0"/>
    <n v="1779"/>
    <n v="1779"/>
  </r>
  <r>
    <n v="278"/>
    <s v="07/31/18"/>
    <s v="07/25/18"/>
    <s v="08/10/18"/>
    <x v="1"/>
    <s v="69130 Non-Payroll Expense : Advertising and Promo : B2B (general) Media"/>
    <x v="0"/>
    <n v="2275"/>
    <n v="2275"/>
  </r>
  <r>
    <n v="279"/>
    <s v="07/30/18"/>
    <s v="05/15/18"/>
    <s v="07/06/18"/>
    <x v="7"/>
    <s v="63130 Non-Payroll Expense : Professional Services : Consulting"/>
    <x v="0"/>
    <n v="88500"/>
    <n v="65032"/>
  </r>
  <r>
    <n v="280"/>
    <s v="07/27/18"/>
    <s v="07/16/18"/>
    <s v="07/24/18"/>
    <x v="1"/>
    <s v="69130 Non-Payroll Expense : Advertising and Promo : B2B (general) Media"/>
    <x v="0"/>
    <n v="1250"/>
    <n v="1250"/>
  </r>
  <r>
    <n v="281"/>
    <s v="07/26/18"/>
    <s v="07/13/18"/>
    <s v="08/13/18"/>
    <x v="1"/>
    <s v="63140 Non-Payroll Expense : Professional Services : Outsourced services"/>
    <x v="0"/>
    <n v="4000"/>
    <n v="4000"/>
  </r>
  <r>
    <n v="282"/>
    <s v="07/26/18"/>
    <s v="04/08/16"/>
    <s v="12/31/18"/>
    <x v="1"/>
    <s v="63130 Non-Payroll Expense : Professional Services : Consulting"/>
    <x v="0"/>
    <n v="69937.5"/>
    <n v="85537.5"/>
  </r>
  <r>
    <n v="283"/>
    <s v="07/25/18"/>
    <s v="03/30/17"/>
    <s v="07/31/18"/>
    <x v="1"/>
    <s v="63130 Non-Payroll Expense : Professional Services : Consulting"/>
    <x v="0"/>
    <n v="1300"/>
    <n v="1300"/>
  </r>
  <r>
    <n v="284"/>
    <s v="07/24/18"/>
    <s v="07/24/18"/>
    <s v="07/24/18"/>
    <x v="0"/>
    <s v="63140 Non-Payroll Expense : Professional Services : Outsourced services"/>
    <x v="0"/>
    <n v="20000"/>
    <n v="20000"/>
  </r>
  <r>
    <n v="285"/>
    <s v="07/24/18"/>
    <s v="07/16/18"/>
    <s v="08/03/18"/>
    <x v="1"/>
    <s v="63130 Non-Payroll Expense : Professional Services : Consulting"/>
    <x v="0"/>
    <n v="9000"/>
    <n v="9000"/>
  </r>
  <r>
    <n v="286"/>
    <s v="07/24/18"/>
    <s v="01/01/18"/>
    <s v="01/01/19"/>
    <x v="1"/>
    <s v="63130 Non-Payroll Expense : Professional Services : Consulting"/>
    <x v="1"/>
    <n v="184862.73"/>
    <n v="95348.2"/>
  </r>
  <r>
    <n v="287"/>
    <s v="07/24/18"/>
    <s v="06/01/18"/>
    <s v="08/15/18"/>
    <x v="10"/>
    <s v="61150 Payroll and Related : Relocation"/>
    <x v="0"/>
    <n v="85000"/>
    <n v="24037.66"/>
  </r>
  <r>
    <n v="288"/>
    <s v="07/24/18"/>
    <s v="06/29/18"/>
    <s v="12/31/18"/>
    <x v="3"/>
    <s v="63130 Non-Payroll Expense : Professional Services : Consulting"/>
    <x v="0"/>
    <n v="30000"/>
    <n v="11717"/>
  </r>
  <r>
    <n v="289"/>
    <s v="07/24/18"/>
    <s v="03/01/18"/>
    <s v="03/31/18"/>
    <x v="1"/>
    <s v="63140 Non-Payroll Expense : Professional Services : Outsourced services"/>
    <x v="1"/>
    <n v="12700.06"/>
    <n v="11238.99"/>
  </r>
  <r>
    <n v="290"/>
    <s v="07/24/18"/>
    <s v="07/24/18"/>
    <s v="12/31/18"/>
    <x v="3"/>
    <s v="63130 Non-Payroll Expense : Professional Services : Consulting"/>
    <x v="0"/>
    <n v="150000"/>
    <n v="150000"/>
  </r>
  <r>
    <n v="291"/>
    <s v="07/24/18"/>
    <s v="06/01/18"/>
    <s v="12/31/18"/>
    <x v="12"/>
    <s v="63107 Non-Payroll Expense : Professional Services : Accounting and tax services"/>
    <x v="1"/>
    <n v="6546"/>
    <n v="6546"/>
  </r>
  <r>
    <n v="292"/>
    <s v="07/22/18"/>
    <s v="06/01/18"/>
    <s v="12/31/18"/>
    <x v="7"/>
    <s v="63130 Non-Payroll Expense : Professional Services : Consulting"/>
    <x v="0"/>
    <n v="50000"/>
    <n v="47949.55"/>
  </r>
  <r>
    <n v="293"/>
    <s v="07/22/18"/>
    <s v="12/22/18"/>
    <s v="12/21/19"/>
    <x v="12"/>
    <s v="65125 Non-Payroll Expense : Equipment and Related : Computer software and supplies"/>
    <x v="0"/>
    <n v="60000"/>
    <n v="0"/>
  </r>
  <r>
    <n v="294"/>
    <s v="07/22/18"/>
    <s v="06/01/18"/>
    <s v="02/01/19"/>
    <x v="0"/>
    <s v="63130 Non-Payroll Expense : Professional Services : Consulting"/>
    <x v="0"/>
    <n v="1673000"/>
    <n v="870915.08"/>
  </r>
  <r>
    <n v="295"/>
    <s v="07/22/18"/>
    <s v="06/01/18"/>
    <s v="08/31/18"/>
    <x v="1"/>
    <s v="63130 Non-Payroll Expense : Professional Services : Consulting"/>
    <x v="0"/>
    <n v="67500"/>
    <n v="67500"/>
  </r>
  <r>
    <n v="296"/>
    <s v="07/22/18"/>
    <s v="01/01/18"/>
    <s v="03/31/19"/>
    <x v="12"/>
    <s v="63107 Non-Payroll Expense : Professional Services : Accounting and tax services"/>
    <x v="0"/>
    <n v="600000"/>
    <n v="343707"/>
  </r>
  <r>
    <n v="297"/>
    <s v="07/22/18"/>
    <s v="05/01/18"/>
    <s v="12/31/18"/>
    <x v="7"/>
    <s v="63130 Non-Payroll Expense : Professional Services : Consulting"/>
    <x v="0"/>
    <n v="10000"/>
    <n v="9372"/>
  </r>
  <r>
    <n v="298"/>
    <s v="07/20/18"/>
    <s v="07/23/18"/>
    <s v="08/27/18"/>
    <x v="9"/>
    <s v="63130 Non-Payroll Expense : Professional Services : Consulting"/>
    <x v="0"/>
    <n v="20000"/>
    <n v="20000"/>
  </r>
  <r>
    <n v="299"/>
    <s v="07/18/18"/>
    <s v="06/01/18"/>
    <s v="09/01/18"/>
    <x v="7"/>
    <s v="63115 Non-Payroll Expense : Professional Services : Legal general, travel Visas"/>
    <x v="1"/>
    <n v="200000"/>
    <n v="410373.38"/>
  </r>
  <r>
    <n v="300"/>
    <s v="07/18/18"/>
    <s v="02/08/18"/>
    <s v="06/01/18"/>
    <x v="3"/>
    <s v="63130 Non-Payroll Expense : Professional Services : Consulting"/>
    <x v="0"/>
    <n v="14227.51"/>
    <n v="15000"/>
  </r>
  <r>
    <n v="301"/>
    <s v="07/17/18"/>
    <s v="03/19/18"/>
    <s v="06/08/18"/>
    <x v="0"/>
    <s v="63130 Non-Payroll Expense : Professional Services : Consulting"/>
    <x v="1"/>
    <n v="460000"/>
    <n v="407032"/>
  </r>
  <r>
    <n v="302"/>
    <s v="07/17/18"/>
    <s v="07/17/18"/>
    <s v="07/17/18"/>
    <x v="4"/>
    <s v="64105 Non-Payroll Expense : Office and Related : Office expense"/>
    <x v="0"/>
    <n v="3200.94"/>
    <n v="3200.94"/>
  </r>
  <r>
    <n v="303"/>
    <s v="07/16/18"/>
    <s v="07/16/18"/>
    <s v="07/16/18"/>
    <x v="4"/>
    <s v="64105 Non-Payroll Expense : Office and Related : Office expense"/>
    <x v="0"/>
    <n v="2081.56"/>
    <n v="2081.56"/>
  </r>
  <r>
    <n v="304"/>
    <s v="07/16/18"/>
    <s v="07/03/18"/>
    <s v="07/13/18"/>
    <x v="2"/>
    <s v="69120 Non-Payroll Expense : Advertising and Promo : Research"/>
    <x v="1"/>
    <n v="1700"/>
    <n v="1700"/>
  </r>
  <r>
    <n v="305"/>
    <s v="07/13/18"/>
    <s v="05/01/18"/>
    <s v="06/30/18"/>
    <x v="4"/>
    <s v="64105 Non-Payroll Expense : Office and Related : Office expense"/>
    <x v="0"/>
    <n v="3200"/>
    <n v="0"/>
  </r>
  <r>
    <n v="306"/>
    <s v="07/13/18"/>
    <s v="01/01/18"/>
    <s v="12/31/18"/>
    <x v="8"/>
    <s v="63115 Non-Payroll Expense : Professional Services : Legal general, travel Visas"/>
    <x v="0"/>
    <n v="116923.74"/>
    <n v="133214.82999999999"/>
  </r>
  <r>
    <n v="307"/>
    <s v="07/13/18"/>
    <s v="05/29/18"/>
    <s v="06/22/18"/>
    <x v="1"/>
    <s v="69250 Non-Payroll Expense : Advertising and Promo : B2C Media"/>
    <x v="0"/>
    <n v="5000"/>
    <n v="5000"/>
  </r>
  <r>
    <n v="308"/>
    <s v="07/10/18"/>
    <s v="01/22/18"/>
    <s v="10/22/18"/>
    <x v="5"/>
    <s v="63130 Non-Payroll Expense : Professional Services : Consulting"/>
    <x v="1"/>
    <n v="120435"/>
    <n v="117747.02"/>
  </r>
  <r>
    <n v="309"/>
    <s v="07/09/18"/>
    <s v="09/20/17"/>
    <s v="12/31/18"/>
    <x v="11"/>
    <s v="63125 Non-Payroll Expense : Professional Services : Recruiting search/placement fees"/>
    <x v="0"/>
    <n v="2800"/>
    <n v="2451.23"/>
  </r>
  <r>
    <n v="310"/>
    <s v="07/09/18"/>
    <s v="05/16/18"/>
    <s v="12/31/18"/>
    <x v="9"/>
    <s v="63130 Non-Payroll Expense : Professional Services : Consulting"/>
    <x v="1"/>
    <n v="32340"/>
    <n v="32340"/>
  </r>
  <r>
    <n v="311"/>
    <s v="07/09/18"/>
    <s v="07/09/18"/>
    <s v="07/09/18"/>
    <x v="3"/>
    <s v="64127 Non-Payroll Expense : Office and Related : Internal events"/>
    <x v="0"/>
    <n v="7367.48"/>
    <n v="7717.48"/>
  </r>
  <r>
    <n v="312"/>
    <s v="07/06/18"/>
    <s v="07/06/18"/>
    <s v="07/06/18"/>
    <x v="0"/>
    <s v="68130 Non-Payroll Expense : Facilities : Facilities Services"/>
    <x v="1"/>
    <n v="990"/>
    <n v="990"/>
  </r>
  <r>
    <n v="313"/>
    <s v="07/03/18"/>
    <s v="06/25/18"/>
    <s v="07/27/18"/>
    <x v="12"/>
    <s v="63130 Non-Payroll Expense : Professional Services : Consulting"/>
    <x v="0"/>
    <n v="49800"/>
    <n v="162320.74"/>
  </r>
  <r>
    <n v="314"/>
    <s v="07/03/18"/>
    <s v="06/18/18"/>
    <s v="08/03/18"/>
    <x v="5"/>
    <s v="63130 Non-Payroll Expense : Professional Services : Consulting"/>
    <x v="0"/>
    <n v="150000"/>
    <n v="157771.28"/>
  </r>
  <r>
    <n v="315"/>
    <s v="07/03/18"/>
    <s v="07/03/18"/>
    <s v="07/03/18"/>
    <x v="4"/>
    <s v="64105 Non-Payroll Expense : Office and Related : Office expense"/>
    <x v="0"/>
    <n v="4037.1"/>
    <n v="4037.1"/>
  </r>
  <r>
    <n v="316"/>
    <s v="07/03/18"/>
    <s v="06/01/18"/>
    <s v="11/30/18"/>
    <x v="1"/>
    <s v="63130 Non-Payroll Expense : Professional Services : Consulting"/>
    <x v="1"/>
    <n v="259563.95"/>
    <n v="225356.96"/>
  </r>
  <r>
    <n v="317"/>
    <s v="07/03/18"/>
    <s v="01/01/18"/>
    <s v="12/31/18"/>
    <x v="7"/>
    <s v="63115 Non-Payroll Expense : Professional Services : Legal general, travel Visas"/>
    <x v="0"/>
    <n v="61099.5"/>
    <n v="107235"/>
  </r>
  <r>
    <n v="318"/>
    <s v="07/03/18"/>
    <s v="01/01/18"/>
    <s v="12/31/18"/>
    <x v="7"/>
    <s v="63115 Non-Payroll Expense : Professional Services : Legal general, travel Visas"/>
    <x v="0"/>
    <n v="297533.5"/>
    <n v="97454.5"/>
  </r>
  <r>
    <n v="319"/>
    <s v="07/03/18"/>
    <s v="01/01/18"/>
    <s v="12/31/18"/>
    <x v="7"/>
    <s v="63115 Non-Payroll Expense : Professional Services : Legal general, travel Visas"/>
    <x v="0"/>
    <n v="46136"/>
    <n v="0"/>
  </r>
  <r>
    <n v="320"/>
    <s v="07/03/18"/>
    <s v="05/01/18"/>
    <s v="05/31/18"/>
    <x v="7"/>
    <s v="63115 Non-Payroll Expense : Professional Services : Legal general, travel Visas"/>
    <x v="1"/>
    <n v="8250"/>
    <n v="5250"/>
  </r>
  <r>
    <n v="321"/>
    <s v="07/03/18"/>
    <s v="06/01/18"/>
    <s v="06/30/18"/>
    <x v="7"/>
    <s v="63115 Non-Payroll Expense : Professional Services : Legal general, travel Visas"/>
    <x v="1"/>
    <n v="212001.02"/>
    <n v="161453.57999999999"/>
  </r>
  <r>
    <n v="322"/>
    <s v="07/03/18"/>
    <s v="06/01/18"/>
    <s v="12/31/18"/>
    <x v="8"/>
    <s v="63130 Non-Payroll Expense : Professional Services : Consulting"/>
    <x v="0"/>
    <n v="290240.52"/>
    <n v="270622.51"/>
  </r>
  <r>
    <n v="323"/>
    <s v="07/03/18"/>
    <s v="05/01/18"/>
    <s v="06/30/18"/>
    <x v="4"/>
    <s v="64105 Non-Payroll Expense : Office and Related : Office expense"/>
    <x v="0"/>
    <n v="1025"/>
    <n v="0"/>
  </r>
  <r>
    <n v="324"/>
    <s v="07/03/18"/>
    <s v="07/03/18"/>
    <s v="07/03/18"/>
    <x v="0"/>
    <s v="64110 Non-Payroll Expense : Office and Related : Postage and courier"/>
    <x v="0"/>
    <n v="8086"/>
    <n v="8086"/>
  </r>
  <r>
    <n v="325"/>
    <s v="07/03/18"/>
    <s v="05/01/18"/>
    <s v="06/30/18"/>
    <x v="4"/>
    <s v="64105 Non-Payroll Expense : Office and Related : Office expense"/>
    <x v="0"/>
    <n v="390"/>
    <n v="0"/>
  </r>
  <r>
    <n v="326"/>
    <s v="07/03/18"/>
    <s v="05/01/18"/>
    <s v="06/30/18"/>
    <x v="4"/>
    <s v="64105 Non-Payroll Expense : Office and Related : Office expense"/>
    <x v="0"/>
    <n v="885"/>
    <n v="0"/>
  </r>
  <r>
    <n v="327"/>
    <s v="07/03/18"/>
    <s v="03/01/18"/>
    <s v="06/30/18"/>
    <x v="12"/>
    <s v="63115 Non-Payroll Expense : Professional Services : Legal general, travel Visas"/>
    <x v="0"/>
    <n v="41350"/>
    <n v="6095"/>
  </r>
  <r>
    <n v="328"/>
    <s v="07/02/18"/>
    <s v="05/01/18"/>
    <s v="05/31/18"/>
    <x v="4"/>
    <s v="63130 Non-Payroll Expense : Professional Services : Consulting"/>
    <x v="0"/>
    <n v="15933"/>
    <n v="15932.68"/>
  </r>
  <r>
    <n v="329"/>
    <s v="07/02/18"/>
    <s v="06/18/18"/>
    <s v="09/30/18"/>
    <x v="0"/>
    <s v="63130 Non-Payroll Expense : Professional Services : Consulting"/>
    <x v="1"/>
    <n v="118650"/>
    <n v="73500"/>
  </r>
  <r>
    <n v="330"/>
    <s v="07/02/18"/>
    <s v="07/02/18"/>
    <s v="07/02/18"/>
    <x v="12"/>
    <s v="68105 Non-Payroll Expense : Facilities : Rent"/>
    <x v="0"/>
    <n v="1451793.24"/>
    <n v="851035.19"/>
  </r>
  <r>
    <n v="331"/>
    <s v="06/28/18"/>
    <s v="04/04/18"/>
    <s v="06/30/18"/>
    <x v="3"/>
    <s v="63130 Non-Payroll Expense : Professional Services : Consulting"/>
    <x v="0"/>
    <n v="52500"/>
    <n v="28350"/>
  </r>
  <r>
    <n v="332"/>
    <s v="06/26/18"/>
    <s v="01/01/18"/>
    <s v="12/31/18"/>
    <x v="7"/>
    <s v="63115 Non-Payroll Expense : Professional Services : Legal general, travel Visas"/>
    <x v="0"/>
    <n v="36991.660000000003"/>
    <n v="316815.46000000002"/>
  </r>
  <r>
    <n v="333"/>
    <s v="06/25/18"/>
    <s v="01/01/18"/>
    <s v="12/31/18"/>
    <x v="7"/>
    <s v="63115 Non-Payroll Expense : Professional Services : Legal general, travel Visas"/>
    <x v="0"/>
    <n v="71984.67"/>
    <n v="119947.31"/>
  </r>
  <r>
    <n v="334"/>
    <s v="06/25/18"/>
    <s v="06/01/18"/>
    <s v="07/01/18"/>
    <x v="3"/>
    <s v="63130 Non-Payroll Expense : Professional Services : Consulting"/>
    <x v="0"/>
    <n v="4400"/>
    <n v="4399.95"/>
  </r>
  <r>
    <n v="335"/>
    <s v="06/25/18"/>
    <s v="03/16/18"/>
    <s v="03/16/18"/>
    <x v="1"/>
    <s v="63130 Non-Payroll Expense : Professional Services : Consulting"/>
    <x v="0"/>
    <n v="500"/>
    <n v="500"/>
  </r>
  <r>
    <n v="336"/>
    <s v="06/25/18"/>
    <s v="05/07/18"/>
    <s v="12/31/18"/>
    <x v="0"/>
    <s v="63130 Non-Payroll Expense : Professional Services : Consulting"/>
    <x v="0"/>
    <n v="25000"/>
    <n v="10953.75"/>
  </r>
  <r>
    <n v="337"/>
    <s v="06/25/18"/>
    <s v="06/25/18"/>
    <s v="06/21/19"/>
    <x v="12"/>
    <s v="63130 Non-Payroll Expense : Professional Services : Consulting"/>
    <x v="0"/>
    <n v="96000"/>
    <n v="8000"/>
  </r>
  <r>
    <n v="338"/>
    <s v="06/25/18"/>
    <s v="06/22/18"/>
    <s v="12/22/18"/>
    <x v="12"/>
    <s v="65125 Non-Payroll Expense : Equipment and Related : Computer software and supplies"/>
    <x v="0"/>
    <n v="39290"/>
    <n v="30745.759999999998"/>
  </r>
  <r>
    <n v="339"/>
    <s v="06/25/18"/>
    <s v="05/31/18"/>
    <s v="07/31/18"/>
    <x v="3"/>
    <s v="63130 Non-Payroll Expense : Professional Services : Consulting"/>
    <x v="0"/>
    <n v="156620"/>
    <n v="120796.83"/>
  </r>
  <r>
    <n v="340"/>
    <s v="06/25/18"/>
    <s v="05/28/18"/>
    <s v="01/31/19"/>
    <x v="3"/>
    <s v="63130 Non-Payroll Expense : Professional Services : Consulting"/>
    <x v="1"/>
    <n v="192746"/>
    <n v="190875.76"/>
  </r>
  <r>
    <n v="341"/>
    <s v="06/25/18"/>
    <s v="06/01/18"/>
    <s v="12/31/18"/>
    <x v="12"/>
    <s v="63130 Non-Payroll Expense : Professional Services : Consulting"/>
    <x v="0"/>
    <n v="21687"/>
    <n v="6256"/>
  </r>
  <r>
    <n v="342"/>
    <s v="06/24/18"/>
    <s v="11/30/17"/>
    <s v="01/31/18"/>
    <x v="8"/>
    <s v="63130 Non-Payroll Expense : Professional Services : Consulting"/>
    <x v="0"/>
    <n v="20000"/>
    <n v="20000"/>
  </r>
  <r>
    <n v="343"/>
    <s v="06/21/18"/>
    <s v="01/01/18"/>
    <s v="12/31/18"/>
    <x v="7"/>
    <s v="63115 Non-Payroll Expense : Professional Services : Legal general, travel Visas"/>
    <x v="0"/>
    <n v="4295.8500000000004"/>
    <n v="9365.5400000000009"/>
  </r>
  <r>
    <n v="344"/>
    <s v="06/21/18"/>
    <s v="06/01/18"/>
    <s v="12/31/18"/>
    <x v="7"/>
    <s v="63115 Non-Payroll Expense : Professional Services : Legal general, travel Visas"/>
    <x v="0"/>
    <n v="200000"/>
    <n v="106797.79"/>
  </r>
  <r>
    <n v="345"/>
    <s v="06/20/18"/>
    <s v="05/16/18"/>
    <s v="01/31/19"/>
    <x v="0"/>
    <s v="63130 Non-Payroll Expense : Professional Services : Consulting"/>
    <x v="1"/>
    <n v="479495"/>
    <n v="313954.98"/>
  </r>
  <r>
    <n v="346"/>
    <s v="06/20/18"/>
    <s v="06/04/18"/>
    <s v="08/24/18"/>
    <x v="3"/>
    <s v="63130 Non-Payroll Expense : Professional Services : Consulting"/>
    <x v="0"/>
    <n v="45000"/>
    <n v="45000"/>
  </r>
  <r>
    <n v="347"/>
    <s v="06/20/18"/>
    <s v="05/16/18"/>
    <s v="01/31/19"/>
    <x v="0"/>
    <s v="63130 Non-Payroll Expense : Professional Services : Consulting"/>
    <x v="1"/>
    <n v="504293"/>
    <n v="472321.3"/>
  </r>
  <r>
    <n v="348"/>
    <s v="06/18/18"/>
    <s v="05/17/18"/>
    <s v="05/31/18"/>
    <x v="12"/>
    <s v="63130 Non-Payroll Expense : Professional Services : Consulting"/>
    <x v="0"/>
    <n v="5950"/>
    <n v="7810"/>
  </r>
  <r>
    <n v="349"/>
    <s v="06/15/18"/>
    <s v="06/15/18"/>
    <s v="06/15/18"/>
    <x v="9"/>
    <s v="65115 Non-Payroll Expense : Equipment and Related : Equipment &lt;$5,000"/>
    <x v="2"/>
    <n v="30310"/>
    <n v="19800"/>
  </r>
  <r>
    <n v="350"/>
    <s v="06/15/18"/>
    <s v="06/15/18"/>
    <s v="06/15/18"/>
    <x v="9"/>
    <s v="65115 Non-Payroll Expense : Equipment and Related : Equipment &lt;$5,000"/>
    <x v="0"/>
    <n v="12684"/>
    <n v="0"/>
  </r>
  <r>
    <n v="351"/>
    <s v="06/14/18"/>
    <s v="06/04/18"/>
    <s v="06/04/18"/>
    <x v="4"/>
    <s v="63140 Non-Payroll Expense : Professional Services : Outsourced services"/>
    <x v="0"/>
    <n v="3499.77"/>
    <n v="3499.77"/>
  </r>
  <r>
    <n v="352"/>
    <s v="06/13/18"/>
    <s v="04/23/18"/>
    <s v="12/31/18"/>
    <x v="0"/>
    <s v="63130 Non-Payroll Expense : Professional Services : Consulting"/>
    <x v="1"/>
    <n v="65000"/>
    <n v="53672.639999999999"/>
  </r>
  <r>
    <n v="353"/>
    <s v="06/12/18"/>
    <s v="06/12/18"/>
    <s v="06/12/18"/>
    <x v="9"/>
    <s v="65115 Non-Payroll Expense : Equipment and Related : Equipment &lt;$5,000"/>
    <x v="0"/>
    <n v="719.16"/>
    <n v="719.16"/>
  </r>
  <r>
    <n v="354"/>
    <s v="06/12/18"/>
    <s v="06/12/18"/>
    <s v="06/12/18"/>
    <x v="0"/>
    <s v="68150 Non-Payroll Expense : Facilities : Other building related"/>
    <x v="1"/>
    <n v="4500"/>
    <n v="4500"/>
  </r>
  <r>
    <n v="355"/>
    <s v="06/11/18"/>
    <s v="06/11/18"/>
    <s v="06/11/18"/>
    <x v="9"/>
    <s v="65115 Non-Payroll Expense : Equipment and Related : Equipment &lt;$5,000"/>
    <x v="0"/>
    <n v="1545.98"/>
    <n v="1545.98"/>
  </r>
  <r>
    <n v="356"/>
    <s v="06/07/18"/>
    <s v="06/12/18"/>
    <s v="06/13/18"/>
    <x v="0"/>
    <s v="63130 Non-Payroll Expense : Professional Services : Consulting"/>
    <x v="3"/>
    <n v="1800"/>
    <n v="1800"/>
  </r>
  <r>
    <n v="357"/>
    <s v="06/07/18"/>
    <s v="04/01/18"/>
    <s v="05/09/18"/>
    <x v="0"/>
    <s v="63130 Non-Payroll Expense : Professional Services : Consulting"/>
    <x v="0"/>
    <n v="68000"/>
    <n v="68000"/>
  </r>
  <r>
    <n v="358"/>
    <s v="06/07/18"/>
    <s v="11/30/17"/>
    <s v="12/31/18"/>
    <x v="7"/>
    <s v="63115 Non-Payroll Expense : Professional Services : Legal general, travel Visas"/>
    <x v="0"/>
    <n v="50000"/>
    <n v="63787.42"/>
  </r>
  <r>
    <n v="359"/>
    <s v="06/07/18"/>
    <s v="06/01/18"/>
    <s v="06/30/18"/>
    <x v="12"/>
    <s v="68105 Non-Payroll Expense : Facilities : Rent"/>
    <x v="1"/>
    <n v="7300"/>
    <n v="7300"/>
  </r>
  <r>
    <n v="360"/>
    <s v="06/06/18"/>
    <s v="04/01/18"/>
    <s v="04/30/18"/>
    <x v="1"/>
    <s v="63130 Non-Payroll Expense : Professional Services : Consulting"/>
    <x v="0"/>
    <n v="19700"/>
    <n v="19700"/>
  </r>
  <r>
    <n v="361"/>
    <s v="06/06/18"/>
    <s v="04/30/18"/>
    <s v="06/01/18"/>
    <x v="0"/>
    <s v="63130 Non-Payroll Expense : Professional Services : Consulting"/>
    <x v="0"/>
    <n v="20000"/>
    <n v="20000"/>
  </r>
  <r>
    <n v="362"/>
    <s v="06/04/18"/>
    <s v="01/01/18"/>
    <s v="12/31/18"/>
    <x v="7"/>
    <s v="63115 Non-Payroll Expense : Professional Services : Legal general, travel Visas"/>
    <x v="0"/>
    <n v="100000"/>
    <n v="99098.2"/>
  </r>
  <r>
    <n v="363"/>
    <s v="06/04/18"/>
    <s v="06/01/18"/>
    <s v="06/22/18"/>
    <x v="0"/>
    <s v="63130 Non-Payroll Expense : Professional Services : Consulting"/>
    <x v="1"/>
    <n v="3000"/>
    <n v="3000"/>
  </r>
  <r>
    <n v="364"/>
    <s v="06/01/18"/>
    <s v="04/01/18"/>
    <s v="09/28/18"/>
    <x v="3"/>
    <s v="63130 Non-Payroll Expense : Professional Services : Consulting"/>
    <x v="0"/>
    <n v="613847"/>
    <n v="381535.52"/>
  </r>
  <r>
    <n v="365"/>
    <s v="05/30/18"/>
    <s v="04/17/18"/>
    <s v="04/18/18"/>
    <x v="9"/>
    <s v="63130 Non-Payroll Expense : Professional Services : Consulting"/>
    <x v="0"/>
    <n v="15000"/>
    <n v="15000"/>
  </r>
  <r>
    <n v="366"/>
    <s v="05/30/18"/>
    <s v="04/01/18"/>
    <s v="05/31/18"/>
    <x v="3"/>
    <s v="63130 Non-Payroll Expense : Professional Services : Consulting"/>
    <x v="0"/>
    <n v="291960"/>
    <n v="288112.61"/>
  </r>
  <r>
    <n v="367"/>
    <s v="05/29/18"/>
    <s v="05/29/18"/>
    <s v="05/29/18"/>
    <x v="1"/>
    <s v="64115 Non-Payroll Expense : Office and Related : Dues and Subscriptions"/>
    <x v="0"/>
    <n v="5000"/>
    <n v="5000"/>
  </r>
  <r>
    <n v="368"/>
    <s v="05/24/18"/>
    <s v="02/05/18"/>
    <s v="04/06/18"/>
    <x v="1"/>
    <s v="63130 Non-Payroll Expense : Professional Services : Consulting"/>
    <x v="0"/>
    <n v="34800"/>
    <n v="0"/>
  </r>
  <r>
    <n v="369"/>
    <s v="05/23/18"/>
    <s v="04/04/18"/>
    <s v="04/27/18"/>
    <x v="1"/>
    <s v="63140 Non-Payroll Expense : Professional Services : Outsourced services"/>
    <x v="0"/>
    <n v="10000"/>
    <n v="10000"/>
  </r>
  <r>
    <n v="370"/>
    <s v="05/22/18"/>
    <s v="05/07/18"/>
    <s v="06/15/18"/>
    <x v="12"/>
    <s v="63130 Non-Payroll Expense : Professional Services : Consulting"/>
    <x v="0"/>
    <n v="42000"/>
    <n v="24325"/>
  </r>
  <r>
    <n v="371"/>
    <s v="05/22/18"/>
    <s v="04/02/18"/>
    <s v="06/01/18"/>
    <x v="2"/>
    <s v="63130 Non-Payroll Expense : Professional Services : Consulting"/>
    <x v="0"/>
    <n v="2500"/>
    <n v="1750"/>
  </r>
  <r>
    <n v="372"/>
    <s v="05/22/18"/>
    <s v="05/22/18"/>
    <s v="05/22/18"/>
    <x v="9"/>
    <s v="65125 Non-Payroll Expense : Equipment and Related : Computer software and supplies"/>
    <x v="0"/>
    <n v="1440"/>
    <n v="1440"/>
  </r>
  <r>
    <n v="373"/>
    <s v="05/21/18"/>
    <s v="05/21/18"/>
    <s v="05/21/18"/>
    <x v="1"/>
    <s v="63130 Non-Payroll Expense : Professional Services : Consulting"/>
    <x v="4"/>
    <n v="1800"/>
    <n v="900"/>
  </r>
  <r>
    <n v="374"/>
    <s v="05/18/18"/>
    <s v="03/02/18"/>
    <s v="03/02/18"/>
    <x v="4"/>
    <s v="63140 Non-Payroll Expense : Professional Services : Outsourced services"/>
    <x v="0"/>
    <n v="3121.84"/>
    <n v="3121.84"/>
  </r>
  <r>
    <n v="375"/>
    <s v="05/17/18"/>
    <s v="04/05/18"/>
    <s v="12/31/18"/>
    <x v="0"/>
    <s v="63130 Non-Payroll Expense : Professional Services : Consulting"/>
    <x v="1"/>
    <n v="200000"/>
    <n v="195820"/>
  </r>
  <r>
    <n v="376"/>
    <s v="05/13/18"/>
    <s v="04/15/18"/>
    <s v="05/09/18"/>
    <x v="1"/>
    <s v="63140 Non-Payroll Expense : Professional Services : Outsourced services"/>
    <x v="0"/>
    <n v="3500"/>
    <n v="3500"/>
  </r>
  <r>
    <n v="377"/>
    <s v="05/11/18"/>
    <s v="04/13/18"/>
    <s v="10/31/18"/>
    <x v="4"/>
    <s v="63130 Non-Payroll Expense : Professional Services : Consulting"/>
    <x v="0"/>
    <n v="45000"/>
    <n v="45000"/>
  </r>
  <r>
    <n v="378"/>
    <s v="05/09/18"/>
    <s v="04/27/18"/>
    <s v="05/05/18"/>
    <x v="4"/>
    <s v="64105 Non-Payroll Expense : Office and Related : Office expense"/>
    <x v="0"/>
    <n v="2340"/>
    <n v="2340"/>
  </r>
  <r>
    <n v="379"/>
    <s v="05/09/18"/>
    <s v="04/27/18"/>
    <s v="05/05/18"/>
    <x v="4"/>
    <s v="64105 Non-Payroll Expense : Office and Related : Office expense"/>
    <x v="0"/>
    <n v="14858.19"/>
    <n v="14858.19"/>
  </r>
  <r>
    <n v="380"/>
    <s v="05/09/18"/>
    <s v="03/01/18"/>
    <s v="11/15/18"/>
    <x v="3"/>
    <s v="63130 Non-Payroll Expense : Professional Services : Consulting"/>
    <x v="0"/>
    <n v="44000"/>
    <n v="8440"/>
  </r>
  <r>
    <n v="381"/>
    <s v="05/09/18"/>
    <s v="03/31/18"/>
    <s v="05/09/18"/>
    <x v="1"/>
    <s v="63140 Non-Payroll Expense : Professional Services : Outsourced services"/>
    <x v="0"/>
    <n v="4000"/>
    <n v="4000"/>
  </r>
  <r>
    <n v="382"/>
    <s v="05/09/18"/>
    <s v="03/31/18"/>
    <s v="05/09/18"/>
    <x v="1"/>
    <s v="63140 Non-Payroll Expense : Professional Services : Outsourced services"/>
    <x v="0"/>
    <n v="4000"/>
    <n v="4000"/>
  </r>
  <r>
    <n v="383"/>
    <s v="05/08/18"/>
    <s v="04/01/18"/>
    <s v="04/30/18"/>
    <x v="10"/>
    <s v="63130 Non-Payroll Expense : Professional Services : Consulting"/>
    <x v="0"/>
    <n v="55000"/>
    <n v="54088.82"/>
  </r>
  <r>
    <n v="384"/>
    <s v="05/02/18"/>
    <s v="05/02/18"/>
    <s v="05/02/18"/>
    <x v="4"/>
    <s v="73120 Non-Payroll Expense : Other : Charitable Contributions"/>
    <x v="0"/>
    <n v="10000"/>
    <n v="10000"/>
  </r>
  <r>
    <n v="385"/>
    <s v="05/02/18"/>
    <s v="04/05/18"/>
    <s v="12/31/18"/>
    <x v="0"/>
    <s v="63130 Non-Payroll Expense : Professional Services : Consulting"/>
    <x v="1"/>
    <n v="125800"/>
    <n v="112800"/>
  </r>
  <r>
    <n v="386"/>
    <s v="05/01/18"/>
    <s v="02/08/18"/>
    <s v="09/15/18"/>
    <x v="3"/>
    <s v="63130 Non-Payroll Expense : Professional Services : Consulting"/>
    <x v="1"/>
    <n v="350000"/>
    <n v="350000"/>
  </r>
  <r>
    <n v="387"/>
    <s v="05/01/18"/>
    <s v="04/09/18"/>
    <s v="07/09/18"/>
    <x v="10"/>
    <s v="63125 Non-Payroll Expense : Professional Services : Recruiting search/placement fees"/>
    <x v="0"/>
    <n v="120000"/>
    <n v="121500"/>
  </r>
  <r>
    <n v="388"/>
    <s v="05/01/18"/>
    <s v="05/01/18"/>
    <s v="05/01/18"/>
    <x v="7"/>
    <s v="67140 Non-Payroll Expense : Travel and Entertainment : Conferences"/>
    <x v="4"/>
    <n v="2028"/>
    <n v="2028"/>
  </r>
  <r>
    <n v="389"/>
    <s v="05/01/18"/>
    <s v="04/24/18"/>
    <s v="04/24/18"/>
    <x v="1"/>
    <s v="64128 Non-Payroll Expense : Office and Related : External Events"/>
    <x v="0"/>
    <n v="1000"/>
    <n v="0"/>
  </r>
  <r>
    <n v="390"/>
    <s v="05/01/18"/>
    <s v="04/01/18"/>
    <s v="04/30/18"/>
    <x v="1"/>
    <s v="63140 Non-Payroll Expense : Professional Services : Outsourced services"/>
    <x v="0"/>
    <n v="3500"/>
    <n v="3500"/>
  </r>
  <r>
    <n v="391"/>
    <s v="04/26/18"/>
    <s v="03/27/18"/>
    <s v="03/27/18"/>
    <x v="1"/>
    <s v="64128 Non-Payroll Expense : Office and Related : External Events"/>
    <x v="0"/>
    <n v="500"/>
    <n v="500"/>
  </r>
  <r>
    <n v="392"/>
    <s v="04/25/18"/>
    <s v="04/02/18"/>
    <s v="05/11/18"/>
    <x v="4"/>
    <s v="64105 Non-Payroll Expense : Office and Related : Office expense"/>
    <x v="0"/>
    <n v="1779"/>
    <n v="0"/>
  </r>
  <r>
    <n v="393"/>
    <s v="04/16/18"/>
    <s v="04/12/18"/>
    <s v="06/30/18"/>
    <x v="12"/>
    <s v="63130 Non-Payroll Expense : Professional Services : Consulting"/>
    <x v="0"/>
    <n v="35500"/>
    <n v="35500"/>
  </r>
  <r>
    <n v="394"/>
    <s v="04/16/18"/>
    <s v="05/01/18"/>
    <s v="04/30/19"/>
    <x v="12"/>
    <s v="65125 Non-Payroll Expense : Equipment and Related : Computer software and supplies"/>
    <x v="0"/>
    <n v="331192.8"/>
    <n v="270439.62"/>
  </r>
  <r>
    <n v="395"/>
    <s v="04/13/18"/>
    <s v="04/24/18"/>
    <s v="04/24/18"/>
    <x v="1"/>
    <s v="64128 Non-Payroll Expense : Office and Related : External Events"/>
    <x v="0"/>
    <n v="500"/>
    <n v="500"/>
  </r>
  <r>
    <n v="396"/>
    <s v="04/11/18"/>
    <s v="07/11/18"/>
    <s v="07/11/18"/>
    <x v="1"/>
    <s v="64128 Non-Payroll Expense : Office and Related : External Events"/>
    <x v="1"/>
    <n v="3500"/>
    <n v="0"/>
  </r>
  <r>
    <n v="397"/>
    <s v="04/10/18"/>
    <s v="02/01/18"/>
    <s v="02/01/19"/>
    <x v="7"/>
    <s v="67140 Non-Payroll Expense : Travel and Entertainment : Conferences"/>
    <x v="0"/>
    <n v="5000"/>
    <n v="5000"/>
  </r>
  <r>
    <n v="398"/>
    <s v="04/10/18"/>
    <s v="03/27/18"/>
    <s v="04/24/18"/>
    <x v="1"/>
    <s v="63140 Non-Payroll Expense : Professional Services : Outsourced services"/>
    <x v="0"/>
    <n v="1900"/>
    <n v="1900"/>
  </r>
  <r>
    <n v="399"/>
    <s v="04/09/18"/>
    <s v="03/27/18"/>
    <s v="04/19/18"/>
    <x v="2"/>
    <s v="63130 Non-Payroll Expense : Professional Services : Consulting"/>
    <x v="0"/>
    <n v="60000"/>
    <n v="60000"/>
  </r>
  <r>
    <n v="400"/>
    <d v="2018-03-26T00:00:00"/>
    <s v="04/02/18"/>
    <d v="2018-05-31T00:00:00"/>
    <x v="0"/>
    <s v="63130 Non-Payroll Expense : Professional Services : Consulting"/>
    <x v="1"/>
    <n v="65000"/>
    <n v="53672.639999999999"/>
  </r>
  <r>
    <n v="401"/>
    <d v="2018-03-25T00:00:00"/>
    <d v="2018-03-14T00:00:00"/>
    <d v="2018-04-30T00:00:00"/>
    <x v="9"/>
    <s v="65115 Non-Payroll Expense : Equipment and Related : Equipment &lt;$5,000"/>
    <x v="0"/>
    <n v="719.16"/>
    <n v="719.16"/>
  </r>
  <r>
    <n v="402"/>
    <d v="2018-03-16T00:00:00"/>
    <d v="2018-03-01T00:00:00"/>
    <d v="2018-03-31T00:00:00"/>
    <x v="0"/>
    <s v="68150 Non-Payroll Expense : Facilities : Other building related"/>
    <x v="1"/>
    <n v="4500"/>
    <n v="4500"/>
  </r>
  <r>
    <n v="403"/>
    <d v="2018-03-16T00:00:00"/>
    <d v="2018-03-01T00:00:00"/>
    <d v="2018-06-01T00:00:00"/>
    <x v="9"/>
    <s v="65115 Non-Payroll Expense : Equipment and Related : Equipment &lt;$5,000"/>
    <x v="0"/>
    <n v="1545.98"/>
    <n v="1545.98"/>
  </r>
  <r>
    <n v="404"/>
    <d v="2018-03-13T00:00:00"/>
    <d v="2018-03-01T00:00:00"/>
    <d v="2018-03-31T00:00:00"/>
    <x v="0"/>
    <s v="63130 Non-Payroll Expense : Professional Services : Consulting"/>
    <x v="3"/>
    <n v="1800"/>
    <n v="1800"/>
  </r>
  <r>
    <n v="405"/>
    <d v="2018-03-11T00:00:00"/>
    <d v="2018-03-01T00:00:00"/>
    <d v="2018-03-31T00:00:00"/>
    <x v="0"/>
    <s v="63130 Non-Payroll Expense : Professional Services : Consulting"/>
    <x v="0"/>
    <n v="68000"/>
    <n v="68000"/>
  </r>
  <r>
    <n v="406"/>
    <d v="2018-03-10T00:00:00"/>
    <d v="2018-03-01T00:00:00"/>
    <d v="2018-03-31T00:00:00"/>
    <x v="7"/>
    <s v="63115 Non-Payroll Expense : Professional Services : Legal general, travel Visas"/>
    <x v="0"/>
    <n v="50000"/>
    <n v="63787.42"/>
  </r>
  <r>
    <n v="407"/>
    <d v="2018-03-10T00:00:00"/>
    <d v="2018-03-01T00:00:00"/>
    <d v="2018-03-31T00:00:00"/>
    <x v="12"/>
    <s v="68105 Non-Payroll Expense : Facilities : Rent"/>
    <x v="1"/>
    <n v="7300"/>
    <n v="7300"/>
  </r>
  <r>
    <n v="408"/>
    <d v="2018-03-09T00:00:00"/>
    <d v="2018-03-01T00:00:00"/>
    <d v="2018-03-31T00:00:00"/>
    <x v="1"/>
    <s v="63130 Non-Payroll Expense : Professional Services : Consulting"/>
    <x v="0"/>
    <n v="19700"/>
    <n v="19700"/>
  </r>
  <r>
    <n v="409"/>
    <d v="2018-02-28T00:00:00"/>
    <d v="2018-03-01T00:00:00"/>
    <d v="2018-03-31T00:00:00"/>
    <x v="0"/>
    <s v="63130 Non-Payroll Expense : Professional Services : Consulting"/>
    <x v="0"/>
    <n v="20000"/>
    <n v="20000"/>
  </r>
  <r>
    <n v="410"/>
    <d v="2018-02-28T00:00:00"/>
    <d v="2018-03-01T00:00:00"/>
    <d v="2018-03-31T00:00:00"/>
    <x v="7"/>
    <s v="63115 Non-Payroll Expense : Professional Services : Legal general, travel Visas"/>
    <x v="0"/>
    <n v="100000"/>
    <n v="99098.2"/>
  </r>
  <r>
    <n v="411"/>
    <d v="2018-02-15T00:00:00"/>
    <d v="2018-02-15T00:00:00"/>
    <d v="2018-04-01T00:00:00"/>
    <x v="0"/>
    <s v="63130 Non-Payroll Expense : Professional Services : Consulting"/>
    <x v="1"/>
    <n v="30000"/>
    <n v="30000"/>
  </r>
  <r>
    <n v="412"/>
    <d v="2018-02-01T00:00:00"/>
    <s v="02/08/18"/>
    <s v="09/15/18"/>
    <x v="3"/>
    <s v="63130 Non-Payroll Expense : Professional Services : Consulting"/>
    <x v="1"/>
    <n v="350000"/>
    <n v="350000"/>
  </r>
  <r>
    <n v="413"/>
    <d v="2018-01-01T00:00:00"/>
    <s v="04/09/18"/>
    <s v="07/09/18"/>
    <x v="10"/>
    <s v="63125 Non-Payroll Expense : Professional Services : Recruiting search/placement fees"/>
    <x v="0"/>
    <n v="120000"/>
    <n v="121500"/>
  </r>
  <r>
    <n v="414"/>
    <d v="2018-01-01T00:00:00"/>
    <d v="2018-01-01T00:00:00"/>
    <d v="2018-04-01T00:00:00"/>
    <x v="7"/>
    <s v="67140 Non-Payroll Expense : Travel and Entertainment : Conferences"/>
    <x v="4"/>
    <n v="2028"/>
    <n v="2028"/>
  </r>
  <r>
    <n v="415"/>
    <d v="2018-01-01T00:00:00"/>
    <d v="2018-01-01T00:00:00"/>
    <d v="2018-04-01T00:00:00"/>
    <x v="7"/>
    <s v="63115 Non-Payroll Expense : Professional Services : Legal general, travel Visas"/>
    <x v="0"/>
    <n v="176265"/>
    <n v="1762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5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M19" firstHeaderRow="1" firstDataRow="3" firstDataCol="1"/>
  <pivotFields count="9">
    <pivotField showAll="0"/>
    <pivotField showAll="0"/>
    <pivotField showAll="0"/>
    <pivotField showAll="0"/>
    <pivotField axis="axisRow" showAll="0">
      <items count="14">
        <item x="4"/>
        <item x="6"/>
        <item x="5"/>
        <item x="0"/>
        <item x="9"/>
        <item x="12"/>
        <item x="11"/>
        <item x="8"/>
        <item x="7"/>
        <item x="1"/>
        <item x="2"/>
        <item x="3"/>
        <item x="10"/>
        <item t="default"/>
      </items>
    </pivotField>
    <pivotField showAll="0"/>
    <pivotField axis="axisCol" showAll="0">
      <items count="6">
        <item x="2"/>
        <item x="1"/>
        <item x="3"/>
        <item x="4"/>
        <item x="0"/>
        <item t="default"/>
      </items>
    </pivotField>
    <pivotField dataField="1" numFmtId="43" showAll="0"/>
    <pivotField dataField="1" numFmtId="43" showAll="0"/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-2"/>
    <field x="6"/>
  </colFields>
  <colItems count="12">
    <i>
      <x/>
      <x/>
    </i>
    <i r="1">
      <x v="1"/>
    </i>
    <i r="1">
      <x v="2"/>
    </i>
    <i r="1">
      <x v="3"/>
    </i>
    <i r="1">
      <x v="4"/>
    </i>
    <i i="1">
      <x v="1"/>
      <x/>
    </i>
    <i r="1" i="1">
      <x v="1"/>
    </i>
    <i r="1" i="1">
      <x v="2"/>
    </i>
    <i r="1" i="1">
      <x v="3"/>
    </i>
    <i r="1" i="1">
      <x v="4"/>
    </i>
    <i t="grand">
      <x/>
    </i>
    <i t="grand" i="1">
      <x/>
    </i>
  </colItems>
  <dataFields count="2">
    <dataField name="Sum of Invoiced Total" fld="8" baseField="0" baseItem="0"/>
    <dataField name="Sum of Total" fld="7" baseField="0" baseItem="0"/>
  </dataFields>
  <formats count="1">
    <format dxfId="0">
      <pivotArea outline="0" collapsedLevelsAreSubtotals="1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M15" sqref="M15"/>
    </sheetView>
  </sheetViews>
  <sheetFormatPr baseColWidth="10" defaultRowHeight="16" x14ac:dyDescent="0.2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X38"/>
  <sheetViews>
    <sheetView zoomScale="89" zoomScaleNormal="89" zoomScalePageLayoutView="89" workbookViewId="0">
      <selection activeCell="J39" sqref="J39"/>
    </sheetView>
  </sheetViews>
  <sheetFormatPr baseColWidth="10" defaultRowHeight="16" x14ac:dyDescent="0.2"/>
  <cols>
    <col min="1" max="2" width="10.83203125" style="5"/>
    <col min="3" max="3" width="22.1640625" style="5" bestFit="1" customWidth="1"/>
    <col min="4" max="16" width="10.83203125" style="5"/>
    <col min="17" max="17" width="12.83203125" style="5" bestFit="1" customWidth="1"/>
    <col min="18" max="18" width="13.1640625" style="5" customWidth="1"/>
    <col min="19" max="16384" width="10.83203125" style="5"/>
  </cols>
  <sheetData>
    <row r="2" spans="2:24" x14ac:dyDescent="0.2">
      <c r="B2" s="18" t="s">
        <v>355</v>
      </c>
      <c r="S2" s="2"/>
      <c r="T2" s="1"/>
      <c r="U2"/>
      <c r="V2"/>
      <c r="W2"/>
      <c r="X2"/>
    </row>
    <row r="3" spans="2:24" x14ac:dyDescent="0.2">
      <c r="B3" s="6"/>
      <c r="S3" s="2"/>
      <c r="T3" s="1"/>
      <c r="U3"/>
      <c r="V3"/>
      <c r="W3"/>
      <c r="X3"/>
    </row>
    <row r="4" spans="2:24" ht="31" customHeight="1" x14ac:dyDescent="0.2">
      <c r="C4" s="14" t="s">
        <v>0</v>
      </c>
      <c r="D4" s="15" t="s">
        <v>352</v>
      </c>
      <c r="E4" s="15" t="s">
        <v>353</v>
      </c>
      <c r="F4" s="15" t="s">
        <v>9</v>
      </c>
      <c r="G4" s="15" t="s">
        <v>10</v>
      </c>
      <c r="H4" s="15" t="s">
        <v>11</v>
      </c>
      <c r="S4" s="2"/>
    </row>
    <row r="5" spans="2:24" x14ac:dyDescent="0.2">
      <c r="C5" s="2" t="s">
        <v>318</v>
      </c>
      <c r="D5" s="9">
        <v>12796</v>
      </c>
      <c r="E5" s="9">
        <v>11979</v>
      </c>
      <c r="F5" s="9">
        <v>2000</v>
      </c>
      <c r="G5" s="9">
        <v>4689</v>
      </c>
      <c r="H5" s="10">
        <v>31464</v>
      </c>
    </row>
    <row r="6" spans="2:24" x14ac:dyDescent="0.2">
      <c r="C6" s="2" t="s">
        <v>2</v>
      </c>
      <c r="D6" s="9">
        <v>1347</v>
      </c>
      <c r="E6" s="9">
        <v>4030</v>
      </c>
      <c r="F6" s="9">
        <v>1500</v>
      </c>
      <c r="G6" s="9">
        <v>4952</v>
      </c>
      <c r="H6" s="10">
        <v>11829</v>
      </c>
    </row>
    <row r="7" spans="2:24" x14ac:dyDescent="0.2">
      <c r="C7" s="2" t="s">
        <v>3</v>
      </c>
      <c r="D7" s="9">
        <v>1420</v>
      </c>
      <c r="E7" s="9">
        <v>1426</v>
      </c>
      <c r="F7" s="9">
        <v>4500</v>
      </c>
      <c r="G7" s="9">
        <v>4829</v>
      </c>
      <c r="H7" s="10">
        <v>12175</v>
      </c>
    </row>
    <row r="8" spans="2:24" x14ac:dyDescent="0.2">
      <c r="C8" s="2" t="s">
        <v>4</v>
      </c>
      <c r="D8" s="9">
        <v>463</v>
      </c>
      <c r="E8" s="9">
        <v>3608</v>
      </c>
      <c r="F8" s="9">
        <v>1625</v>
      </c>
      <c r="G8" s="9">
        <v>5314</v>
      </c>
      <c r="H8" s="10">
        <v>11010</v>
      </c>
    </row>
    <row r="9" spans="2:24" x14ac:dyDescent="0.2">
      <c r="C9" s="2" t="s">
        <v>354</v>
      </c>
      <c r="D9" s="9">
        <v>6615</v>
      </c>
      <c r="E9" s="9">
        <v>125</v>
      </c>
      <c r="F9" s="9">
        <v>1500</v>
      </c>
      <c r="G9" s="9">
        <v>4928</v>
      </c>
      <c r="H9" s="10">
        <v>13168</v>
      </c>
    </row>
    <row r="10" spans="2:24" x14ac:dyDescent="0.2">
      <c r="C10" s="2" t="s">
        <v>358</v>
      </c>
      <c r="D10" s="9">
        <v>2123</v>
      </c>
      <c r="E10" s="9">
        <v>685</v>
      </c>
      <c r="F10" s="9">
        <v>3750</v>
      </c>
      <c r="G10" s="9">
        <v>6214</v>
      </c>
      <c r="H10" s="10">
        <v>12772</v>
      </c>
    </row>
    <row r="11" spans="2:24" x14ac:dyDescent="0.2">
      <c r="C11" s="2" t="s">
        <v>6</v>
      </c>
      <c r="D11" s="9">
        <v>624</v>
      </c>
      <c r="E11" s="9">
        <v>999</v>
      </c>
      <c r="F11" s="9">
        <v>2250</v>
      </c>
      <c r="G11" s="9">
        <v>3180</v>
      </c>
      <c r="H11" s="10">
        <v>7052</v>
      </c>
    </row>
    <row r="12" spans="2:24" x14ac:dyDescent="0.2">
      <c r="C12" s="2" t="s">
        <v>24</v>
      </c>
      <c r="D12" s="9">
        <v>624</v>
      </c>
      <c r="E12" s="9">
        <v>999</v>
      </c>
      <c r="F12" s="9">
        <v>2250</v>
      </c>
      <c r="G12" s="9">
        <v>3180</v>
      </c>
      <c r="H12" s="10">
        <v>7052</v>
      </c>
    </row>
    <row r="13" spans="2:24" x14ac:dyDescent="0.2">
      <c r="C13" s="2" t="s">
        <v>7</v>
      </c>
      <c r="D13" s="9">
        <v>1028</v>
      </c>
      <c r="E13" s="9">
        <v>881</v>
      </c>
      <c r="F13" s="9">
        <v>4500</v>
      </c>
      <c r="G13" s="9">
        <v>4755</v>
      </c>
      <c r="H13" s="10">
        <v>11164</v>
      </c>
    </row>
    <row r="14" spans="2:24" x14ac:dyDescent="0.2">
      <c r="C14" s="7" t="s">
        <v>359</v>
      </c>
      <c r="D14" s="9">
        <v>341</v>
      </c>
      <c r="E14" s="9">
        <v>755</v>
      </c>
      <c r="F14" s="9">
        <v>1750</v>
      </c>
      <c r="G14" s="9">
        <v>3397</v>
      </c>
      <c r="H14" s="10">
        <v>6243</v>
      </c>
    </row>
    <row r="15" spans="2:24" x14ac:dyDescent="0.2">
      <c r="C15" s="2" t="s">
        <v>25</v>
      </c>
      <c r="D15" s="9">
        <v>1136</v>
      </c>
      <c r="E15" s="9">
        <v>2811</v>
      </c>
      <c r="F15" s="9">
        <v>12648</v>
      </c>
      <c r="G15" s="9">
        <v>4369</v>
      </c>
      <c r="H15" s="10">
        <v>20964</v>
      </c>
    </row>
    <row r="16" spans="2:24" x14ac:dyDescent="0.2">
      <c r="C16" s="2" t="s">
        <v>357</v>
      </c>
      <c r="D16" s="9">
        <v>1017</v>
      </c>
      <c r="E16" s="9">
        <v>1249</v>
      </c>
      <c r="F16" s="9">
        <v>2250</v>
      </c>
      <c r="G16" s="9">
        <v>4379</v>
      </c>
      <c r="H16" s="10">
        <v>8895</v>
      </c>
    </row>
    <row r="17" spans="2:18" x14ac:dyDescent="0.2">
      <c r="C17" s="1"/>
      <c r="D17" s="10"/>
      <c r="E17" s="10"/>
      <c r="F17" s="10"/>
      <c r="G17" s="10"/>
      <c r="H17" s="10"/>
    </row>
    <row r="18" spans="2:18" x14ac:dyDescent="0.2">
      <c r="C18" s="1"/>
      <c r="D18" s="10"/>
      <c r="E18" s="10"/>
      <c r="F18" s="10"/>
      <c r="G18" s="10"/>
      <c r="H18" s="10"/>
    </row>
    <row r="19" spans="2:18" x14ac:dyDescent="0.2">
      <c r="B19" s="18" t="s">
        <v>356</v>
      </c>
    </row>
    <row r="21" spans="2:18" x14ac:dyDescent="0.2">
      <c r="C21" s="11" t="s">
        <v>0</v>
      </c>
      <c r="D21" s="12" t="s">
        <v>12</v>
      </c>
      <c r="E21" s="12" t="s">
        <v>13</v>
      </c>
      <c r="F21" s="12" t="s">
        <v>14</v>
      </c>
      <c r="G21" s="12" t="s">
        <v>15</v>
      </c>
      <c r="H21" s="12" t="s">
        <v>16</v>
      </c>
      <c r="I21" s="12" t="s">
        <v>17</v>
      </c>
      <c r="J21" s="12" t="s">
        <v>18</v>
      </c>
      <c r="K21" s="12" t="s">
        <v>19</v>
      </c>
      <c r="L21" s="12" t="s">
        <v>20</v>
      </c>
      <c r="M21" s="12" t="s">
        <v>21</v>
      </c>
      <c r="N21" s="12" t="s">
        <v>22</v>
      </c>
      <c r="O21" s="12" t="s">
        <v>23</v>
      </c>
      <c r="P21" s="12" t="s">
        <v>11</v>
      </c>
      <c r="Q21" s="12" t="s">
        <v>361</v>
      </c>
      <c r="R21" s="12" t="s">
        <v>362</v>
      </c>
    </row>
    <row r="22" spans="2:18" x14ac:dyDescent="0.2">
      <c r="C22" s="2" t="s">
        <v>318</v>
      </c>
      <c r="D22" s="7">
        <v>8</v>
      </c>
      <c r="E22" s="7">
        <v>8</v>
      </c>
      <c r="F22" s="7">
        <v>8</v>
      </c>
      <c r="G22" s="7">
        <v>8</v>
      </c>
      <c r="H22" s="7">
        <v>9</v>
      </c>
      <c r="I22" s="7">
        <v>9</v>
      </c>
      <c r="J22" s="7">
        <v>9</v>
      </c>
      <c r="K22" s="7">
        <v>9</v>
      </c>
      <c r="L22" s="7">
        <v>9</v>
      </c>
      <c r="M22" s="7">
        <v>9</v>
      </c>
      <c r="N22" s="7">
        <v>9</v>
      </c>
      <c r="O22" s="7">
        <v>9</v>
      </c>
      <c r="P22" s="5">
        <f>SUM(D22:O22)</f>
        <v>104</v>
      </c>
      <c r="Q22" s="78">
        <f>H5</f>
        <v>31464</v>
      </c>
      <c r="R22" s="78">
        <f>Q22*P22</f>
        <v>3272256</v>
      </c>
    </row>
    <row r="23" spans="2:18" x14ac:dyDescent="0.2">
      <c r="C23" s="7" t="s">
        <v>359</v>
      </c>
      <c r="D23" s="7">
        <v>5</v>
      </c>
      <c r="E23" s="7">
        <v>5</v>
      </c>
      <c r="F23" s="7">
        <v>5</v>
      </c>
      <c r="G23" s="7">
        <v>5</v>
      </c>
      <c r="H23" s="7">
        <v>6</v>
      </c>
      <c r="I23" s="7">
        <v>6</v>
      </c>
      <c r="J23" s="7">
        <v>6</v>
      </c>
      <c r="K23" s="7">
        <v>6</v>
      </c>
      <c r="L23" s="7">
        <v>6</v>
      </c>
      <c r="M23" s="7">
        <v>6</v>
      </c>
      <c r="N23" s="7">
        <v>6</v>
      </c>
      <c r="O23" s="7">
        <v>6</v>
      </c>
      <c r="P23" s="5">
        <f>SUM(D23:O23)</f>
        <v>68</v>
      </c>
      <c r="Q23" s="78">
        <f>H14</f>
        <v>6243</v>
      </c>
      <c r="R23" s="78">
        <f t="shared" ref="R23:R34" si="0">Q23*P23</f>
        <v>424524</v>
      </c>
    </row>
    <row r="24" spans="2:18" x14ac:dyDescent="0.2">
      <c r="C24" s="7" t="s">
        <v>8</v>
      </c>
      <c r="D24" s="7">
        <v>6</v>
      </c>
      <c r="E24" s="7">
        <v>7</v>
      </c>
      <c r="F24" s="7">
        <v>7</v>
      </c>
      <c r="G24" s="7">
        <v>9</v>
      </c>
      <c r="H24" s="7">
        <v>9</v>
      </c>
      <c r="I24" s="7">
        <v>9</v>
      </c>
      <c r="J24" s="7">
        <v>9</v>
      </c>
      <c r="K24" s="7">
        <v>9</v>
      </c>
      <c r="L24" s="7">
        <v>9</v>
      </c>
      <c r="M24" s="7">
        <v>9</v>
      </c>
      <c r="N24" s="7">
        <v>9</v>
      </c>
      <c r="O24" s="7">
        <v>9</v>
      </c>
      <c r="P24" s="5">
        <f>SUM(D24:O24)</f>
        <v>101</v>
      </c>
      <c r="Q24" s="78">
        <f>H7</f>
        <v>12175</v>
      </c>
      <c r="R24" s="78">
        <f t="shared" si="0"/>
        <v>1229675</v>
      </c>
    </row>
    <row r="25" spans="2:18" x14ac:dyDescent="0.2">
      <c r="C25" s="7" t="s">
        <v>3</v>
      </c>
      <c r="D25" s="7">
        <v>27</v>
      </c>
      <c r="E25" s="7">
        <v>27</v>
      </c>
      <c r="F25" s="7">
        <v>28</v>
      </c>
      <c r="G25" s="7">
        <v>27</v>
      </c>
      <c r="H25" s="7">
        <v>32</v>
      </c>
      <c r="I25" s="7">
        <v>33</v>
      </c>
      <c r="J25" s="7">
        <v>32</v>
      </c>
      <c r="K25" s="7">
        <v>32</v>
      </c>
      <c r="L25" s="7">
        <v>32</v>
      </c>
      <c r="M25" s="7">
        <v>33</v>
      </c>
      <c r="N25" s="7">
        <v>33</v>
      </c>
      <c r="O25" s="7">
        <v>33</v>
      </c>
      <c r="P25" s="5">
        <f>SUM(D25:O25)</f>
        <v>369</v>
      </c>
      <c r="Q25" s="78">
        <f>H7</f>
        <v>12175</v>
      </c>
      <c r="R25" s="78">
        <f t="shared" si="0"/>
        <v>4492575</v>
      </c>
    </row>
    <row r="26" spans="2:18" x14ac:dyDescent="0.2">
      <c r="C26" s="7" t="s">
        <v>24</v>
      </c>
      <c r="D26" s="7">
        <v>15</v>
      </c>
      <c r="E26" s="7">
        <v>15</v>
      </c>
      <c r="F26" s="7">
        <v>16</v>
      </c>
      <c r="G26" s="7">
        <v>20</v>
      </c>
      <c r="H26" s="7">
        <v>23</v>
      </c>
      <c r="I26" s="7">
        <v>24</v>
      </c>
      <c r="J26" s="7">
        <v>27</v>
      </c>
      <c r="K26" s="7">
        <v>28</v>
      </c>
      <c r="L26" s="7">
        <v>28</v>
      </c>
      <c r="M26" s="7">
        <v>28</v>
      </c>
      <c r="N26" s="7">
        <v>28</v>
      </c>
      <c r="O26" s="7">
        <v>28</v>
      </c>
      <c r="P26" s="5">
        <f>SUM(D26:O26)</f>
        <v>280</v>
      </c>
      <c r="Q26" s="78">
        <f>H12</f>
        <v>7052</v>
      </c>
      <c r="R26" s="78">
        <f t="shared" si="0"/>
        <v>1974560</v>
      </c>
    </row>
    <row r="27" spans="2:18" x14ac:dyDescent="0.2">
      <c r="C27" s="7" t="s">
        <v>2</v>
      </c>
      <c r="D27" s="7">
        <v>5</v>
      </c>
      <c r="E27" s="7">
        <v>5</v>
      </c>
      <c r="F27" s="7">
        <v>6</v>
      </c>
      <c r="G27" s="7">
        <v>8</v>
      </c>
      <c r="H27" s="7">
        <v>9</v>
      </c>
      <c r="I27" s="7">
        <v>10</v>
      </c>
      <c r="J27" s="7">
        <v>10</v>
      </c>
      <c r="K27" s="7">
        <v>10</v>
      </c>
      <c r="L27" s="7">
        <v>10</v>
      </c>
      <c r="M27" s="7">
        <v>10</v>
      </c>
      <c r="N27" s="7">
        <v>10</v>
      </c>
      <c r="O27" s="7">
        <v>10</v>
      </c>
      <c r="P27" s="5">
        <f t="shared" ref="P27" si="1">SUM(D27:O27)</f>
        <v>103</v>
      </c>
      <c r="Q27" s="78">
        <f>H6</f>
        <v>11829</v>
      </c>
      <c r="R27" s="78">
        <f t="shared" si="0"/>
        <v>1218387</v>
      </c>
    </row>
    <row r="28" spans="2:18" x14ac:dyDescent="0.2">
      <c r="C28" s="7" t="s">
        <v>354</v>
      </c>
      <c r="D28" s="7">
        <v>2</v>
      </c>
      <c r="E28" s="7">
        <v>2</v>
      </c>
      <c r="F28" s="7">
        <v>2</v>
      </c>
      <c r="G28" s="7">
        <v>3</v>
      </c>
      <c r="H28" s="7">
        <v>3</v>
      </c>
      <c r="I28" s="7">
        <v>3</v>
      </c>
      <c r="J28" s="7">
        <v>3</v>
      </c>
      <c r="K28" s="7">
        <v>3</v>
      </c>
      <c r="L28" s="7">
        <v>3</v>
      </c>
      <c r="M28" s="7">
        <v>3</v>
      </c>
      <c r="N28" s="7">
        <v>3</v>
      </c>
      <c r="O28" s="7">
        <v>3</v>
      </c>
      <c r="P28" s="5">
        <f t="shared" ref="P28:P34" si="2">SUM(D28:O28)</f>
        <v>33</v>
      </c>
      <c r="Q28" s="78">
        <f>H9</f>
        <v>13168</v>
      </c>
      <c r="R28" s="78">
        <f t="shared" si="0"/>
        <v>434544</v>
      </c>
    </row>
    <row r="29" spans="2:18" x14ac:dyDescent="0.2">
      <c r="C29" s="7" t="s">
        <v>25</v>
      </c>
      <c r="D29" s="7">
        <v>7</v>
      </c>
      <c r="E29" s="7">
        <v>7</v>
      </c>
      <c r="F29" s="7">
        <v>7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5">
        <f t="shared" si="2"/>
        <v>21</v>
      </c>
      <c r="Q29" s="78">
        <f>H15</f>
        <v>20964</v>
      </c>
      <c r="R29" s="78">
        <f t="shared" si="0"/>
        <v>440244</v>
      </c>
    </row>
    <row r="30" spans="2:18" x14ac:dyDescent="0.2">
      <c r="C30" s="7" t="s">
        <v>7</v>
      </c>
      <c r="D30" s="7">
        <v>2</v>
      </c>
      <c r="E30" s="7">
        <v>2</v>
      </c>
      <c r="F30" s="7">
        <v>3</v>
      </c>
      <c r="G30" s="7">
        <v>3</v>
      </c>
      <c r="H30" s="7">
        <v>5</v>
      </c>
      <c r="I30" s="7">
        <v>5</v>
      </c>
      <c r="J30" s="7">
        <v>5</v>
      </c>
      <c r="K30" s="7">
        <v>5</v>
      </c>
      <c r="L30" s="7">
        <v>5</v>
      </c>
      <c r="M30" s="7">
        <v>5</v>
      </c>
      <c r="N30" s="7">
        <v>5</v>
      </c>
      <c r="O30" s="7">
        <v>5</v>
      </c>
      <c r="P30" s="5">
        <f t="shared" si="2"/>
        <v>50</v>
      </c>
      <c r="Q30" s="78">
        <f>H13</f>
        <v>11164</v>
      </c>
      <c r="R30" s="78">
        <f t="shared" si="0"/>
        <v>558200</v>
      </c>
    </row>
    <row r="31" spans="2:18" x14ac:dyDescent="0.2">
      <c r="C31" s="7" t="s">
        <v>357</v>
      </c>
      <c r="D31" s="7">
        <v>14</v>
      </c>
      <c r="E31" s="7">
        <v>17</v>
      </c>
      <c r="F31" s="7">
        <v>16</v>
      </c>
      <c r="G31" s="7">
        <v>17</v>
      </c>
      <c r="H31" s="7">
        <v>19</v>
      </c>
      <c r="I31" s="7">
        <v>19</v>
      </c>
      <c r="J31" s="7">
        <v>20</v>
      </c>
      <c r="K31" s="7">
        <v>20</v>
      </c>
      <c r="L31" s="7">
        <v>20</v>
      </c>
      <c r="M31" s="7">
        <v>20</v>
      </c>
      <c r="N31" s="7">
        <v>20</v>
      </c>
      <c r="O31" s="7">
        <v>20</v>
      </c>
      <c r="P31" s="5">
        <f t="shared" si="2"/>
        <v>222</v>
      </c>
      <c r="Q31" s="78">
        <f>H16</f>
        <v>8895</v>
      </c>
      <c r="R31" s="78">
        <f t="shared" si="0"/>
        <v>1974690</v>
      </c>
    </row>
    <row r="32" spans="2:18" x14ac:dyDescent="0.2">
      <c r="C32" s="7" t="s">
        <v>6</v>
      </c>
      <c r="D32" s="7">
        <v>12</v>
      </c>
      <c r="E32" s="7">
        <v>12</v>
      </c>
      <c r="F32" s="7">
        <v>12</v>
      </c>
      <c r="G32" s="7">
        <v>17</v>
      </c>
      <c r="H32" s="7">
        <v>17</v>
      </c>
      <c r="I32" s="7">
        <v>19</v>
      </c>
      <c r="J32" s="7">
        <v>19</v>
      </c>
      <c r="K32" s="7">
        <v>19</v>
      </c>
      <c r="L32" s="7">
        <v>19</v>
      </c>
      <c r="M32" s="7">
        <v>19</v>
      </c>
      <c r="N32" s="7">
        <v>19</v>
      </c>
      <c r="O32" s="7">
        <v>19</v>
      </c>
      <c r="P32" s="5">
        <f t="shared" si="2"/>
        <v>203</v>
      </c>
      <c r="Q32" s="78">
        <f>H11</f>
        <v>7052</v>
      </c>
      <c r="R32" s="78">
        <f t="shared" si="0"/>
        <v>1431556</v>
      </c>
    </row>
    <row r="33" spans="3:18" x14ac:dyDescent="0.2">
      <c r="C33" s="7" t="s">
        <v>4</v>
      </c>
      <c r="D33" s="7">
        <v>3</v>
      </c>
      <c r="E33" s="7">
        <v>3</v>
      </c>
      <c r="F33" s="7">
        <v>3</v>
      </c>
      <c r="G33" s="7">
        <v>3</v>
      </c>
      <c r="H33" s="7">
        <v>3</v>
      </c>
      <c r="I33" s="7">
        <v>3</v>
      </c>
      <c r="J33" s="7">
        <v>3</v>
      </c>
      <c r="K33" s="7">
        <v>3</v>
      </c>
      <c r="L33" s="7">
        <v>3</v>
      </c>
      <c r="M33" s="7">
        <v>3</v>
      </c>
      <c r="N33" s="7">
        <v>3</v>
      </c>
      <c r="O33" s="7">
        <v>3</v>
      </c>
      <c r="P33" s="5">
        <f t="shared" si="2"/>
        <v>36</v>
      </c>
      <c r="Q33" s="78">
        <f>H8</f>
        <v>11010</v>
      </c>
      <c r="R33" s="78">
        <f t="shared" si="0"/>
        <v>396360</v>
      </c>
    </row>
    <row r="34" spans="3:18" x14ac:dyDescent="0.2">
      <c r="C34" s="7" t="s">
        <v>358</v>
      </c>
      <c r="D34" s="7">
        <v>11</v>
      </c>
      <c r="E34" s="7">
        <v>11</v>
      </c>
      <c r="F34" s="7">
        <v>11</v>
      </c>
      <c r="G34" s="7">
        <v>12</v>
      </c>
      <c r="H34" s="7">
        <v>13</v>
      </c>
      <c r="I34" s="7">
        <v>13</v>
      </c>
      <c r="J34" s="7">
        <v>13</v>
      </c>
      <c r="K34" s="7">
        <v>12</v>
      </c>
      <c r="L34" s="7">
        <v>12</v>
      </c>
      <c r="M34" s="7">
        <v>12</v>
      </c>
      <c r="N34" s="7">
        <v>12</v>
      </c>
      <c r="O34" s="7">
        <v>12</v>
      </c>
      <c r="P34" s="5">
        <f t="shared" si="2"/>
        <v>144</v>
      </c>
      <c r="Q34" s="78">
        <f>H10</f>
        <v>12772</v>
      </c>
      <c r="R34" s="78">
        <f t="shared" si="0"/>
        <v>1839168</v>
      </c>
    </row>
    <row r="35" spans="3:18" x14ac:dyDescent="0.2">
      <c r="C35" s="13" t="s">
        <v>398</v>
      </c>
      <c r="D35" s="13">
        <f>SUM(D22:D34)</f>
        <v>117</v>
      </c>
      <c r="E35" s="13">
        <f t="shared" ref="E35:O35" si="3">SUM(E22:E34)</f>
        <v>121</v>
      </c>
      <c r="F35" s="13">
        <f t="shared" si="3"/>
        <v>124</v>
      </c>
      <c r="G35" s="13">
        <f t="shared" si="3"/>
        <v>132</v>
      </c>
      <c r="H35" s="13">
        <f t="shared" si="3"/>
        <v>148</v>
      </c>
      <c r="I35" s="13">
        <f t="shared" si="3"/>
        <v>153</v>
      </c>
      <c r="J35" s="13">
        <f t="shared" si="3"/>
        <v>156</v>
      </c>
      <c r="K35" s="13">
        <f t="shared" si="3"/>
        <v>156</v>
      </c>
      <c r="L35" s="13">
        <f t="shared" si="3"/>
        <v>156</v>
      </c>
      <c r="M35" s="13">
        <f t="shared" si="3"/>
        <v>157</v>
      </c>
      <c r="N35" s="13">
        <f t="shared" si="3"/>
        <v>157</v>
      </c>
      <c r="O35" s="13">
        <f t="shared" si="3"/>
        <v>157</v>
      </c>
      <c r="P35" s="5">
        <f>SUM(P22:P34)</f>
        <v>1734</v>
      </c>
      <c r="Q35" s="78"/>
      <c r="R35" s="78"/>
    </row>
    <row r="36" spans="3:18" x14ac:dyDescent="0.2">
      <c r="C36" s="7" t="s">
        <v>363</v>
      </c>
      <c r="E36" s="27">
        <f>(E35-D35)/D35</f>
        <v>3.4188034188034191E-2</v>
      </c>
      <c r="F36" s="27">
        <f t="shared" ref="F36:O36" si="4">(F35-E35)/E35</f>
        <v>2.4793388429752067E-2</v>
      </c>
      <c r="G36" s="27">
        <f t="shared" si="4"/>
        <v>6.4516129032258063E-2</v>
      </c>
      <c r="H36" s="27">
        <f t="shared" si="4"/>
        <v>0.12121212121212122</v>
      </c>
      <c r="I36" s="27">
        <f t="shared" si="4"/>
        <v>3.3783783783783786E-2</v>
      </c>
      <c r="J36" s="27">
        <f t="shared" si="4"/>
        <v>1.9607843137254902E-2</v>
      </c>
      <c r="K36" s="27">
        <f t="shared" si="4"/>
        <v>0</v>
      </c>
      <c r="L36" s="27">
        <f t="shared" si="4"/>
        <v>0</v>
      </c>
      <c r="M36" s="27">
        <f t="shared" si="4"/>
        <v>6.41025641025641E-3</v>
      </c>
      <c r="N36" s="27">
        <f t="shared" si="4"/>
        <v>0</v>
      </c>
      <c r="O36" s="27">
        <f t="shared" si="4"/>
        <v>0</v>
      </c>
      <c r="Q36" s="78"/>
      <c r="R36" s="78">
        <f>SUM(R22:R34)</f>
        <v>19686739</v>
      </c>
    </row>
    <row r="37" spans="3:18" x14ac:dyDescent="0.2">
      <c r="C37" s="7" t="s">
        <v>364</v>
      </c>
      <c r="D37" s="27">
        <f>AVERAGE(D36:O36)</f>
        <v>2.7682868744860055E-2</v>
      </c>
    </row>
    <row r="38" spans="3:18" x14ac:dyDescent="0.2">
      <c r="C38" s="7" t="s">
        <v>365</v>
      </c>
      <c r="D38" s="28">
        <f>AVERAGE(D35:O35)</f>
        <v>144.5</v>
      </c>
    </row>
  </sheetData>
  <pageMargins left="0.7" right="0.7" top="0.75" bottom="0.75" header="0.3" footer="0.3"/>
  <pageSetup scale="70" orientation="portrait" horizontalDpi="4294967292" verticalDpi="4294967292"/>
  <ignoredErrors>
    <ignoredError sqref="D37" emptyCellReference="1"/>
    <ignoredError sqref="Q23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0"/>
  <sheetViews>
    <sheetView view="pageLayout" zoomScale="75" zoomScalePageLayoutView="75" workbookViewId="0">
      <selection activeCell="C6" sqref="C6"/>
    </sheetView>
  </sheetViews>
  <sheetFormatPr baseColWidth="10" defaultRowHeight="16" x14ac:dyDescent="0.2"/>
  <cols>
    <col min="1" max="1" width="45" customWidth="1"/>
    <col min="2" max="2" width="24.1640625" customWidth="1"/>
    <col min="3" max="3" width="26.1640625" customWidth="1"/>
  </cols>
  <sheetData>
    <row r="1" spans="1:6" x14ac:dyDescent="0.2">
      <c r="A1" s="92" t="s">
        <v>414</v>
      </c>
      <c r="B1" s="92"/>
      <c r="C1" s="92"/>
      <c r="D1" s="53">
        <v>43562</v>
      </c>
    </row>
    <row r="2" spans="1:6" x14ac:dyDescent="0.2">
      <c r="A2" s="54" t="s">
        <v>372</v>
      </c>
      <c r="B2" s="55">
        <v>2018</v>
      </c>
      <c r="C2" s="55">
        <v>2019</v>
      </c>
      <c r="D2" s="56"/>
    </row>
    <row r="3" spans="1:6" x14ac:dyDescent="0.2">
      <c r="A3" s="57"/>
      <c r="B3" s="58" t="s">
        <v>374</v>
      </c>
      <c r="C3" s="58" t="s">
        <v>375</v>
      </c>
      <c r="D3" s="56"/>
    </row>
    <row r="4" spans="1:6" x14ac:dyDescent="0.2">
      <c r="A4" s="59" t="s">
        <v>376</v>
      </c>
      <c r="B4" s="60">
        <f>B9*(1+0.75)</f>
        <v>73479517.632499993</v>
      </c>
      <c r="C4" s="60">
        <f>C9*(1+0.75)</f>
        <v>75982661.782649979</v>
      </c>
      <c r="D4" s="56"/>
      <c r="E4" s="49"/>
      <c r="F4" s="49"/>
    </row>
    <row r="5" spans="1:6" x14ac:dyDescent="0.2">
      <c r="A5" s="59" t="s">
        <v>377</v>
      </c>
      <c r="B5" s="61">
        <v>-1000000</v>
      </c>
      <c r="C5" s="61">
        <v>-1000000</v>
      </c>
      <c r="D5" s="56"/>
    </row>
    <row r="6" spans="1:6" x14ac:dyDescent="0.2">
      <c r="A6" s="59" t="s">
        <v>378</v>
      </c>
      <c r="B6" s="60">
        <v>0</v>
      </c>
      <c r="C6" s="60">
        <v>0</v>
      </c>
      <c r="D6" s="56"/>
    </row>
    <row r="7" spans="1:6" x14ac:dyDescent="0.2">
      <c r="A7" s="59" t="s">
        <v>379</v>
      </c>
      <c r="B7" s="60">
        <v>0</v>
      </c>
      <c r="C7" s="60">
        <v>0</v>
      </c>
      <c r="D7" s="56"/>
    </row>
    <row r="8" spans="1:6" x14ac:dyDescent="0.2">
      <c r="A8" s="62" t="s">
        <v>380</v>
      </c>
      <c r="B8" s="60">
        <f>SUM(B4:B7)</f>
        <v>72479517.632499993</v>
      </c>
      <c r="C8" s="60">
        <f>SUM(C4:C7)</f>
        <v>74982661.782649979</v>
      </c>
      <c r="D8" s="56"/>
    </row>
    <row r="9" spans="1:6" x14ac:dyDescent="0.2">
      <c r="A9" s="63" t="s">
        <v>392</v>
      </c>
      <c r="B9" s="64">
        <f>B60</f>
        <v>41988295.789999992</v>
      </c>
      <c r="C9" s="64">
        <f>C60</f>
        <v>43418663.875799991</v>
      </c>
      <c r="D9" s="56"/>
    </row>
    <row r="10" spans="1:6" x14ac:dyDescent="0.2">
      <c r="A10" s="57" t="s">
        <v>381</v>
      </c>
      <c r="B10" s="65">
        <f>B8-B9</f>
        <v>30491221.842500001</v>
      </c>
      <c r="C10" s="65">
        <f>C8-C9</f>
        <v>31563997.906849988</v>
      </c>
      <c r="D10" s="56"/>
    </row>
    <row r="11" spans="1:6" x14ac:dyDescent="0.2">
      <c r="A11" s="54" t="s">
        <v>382</v>
      </c>
      <c r="B11" s="55">
        <v>2018</v>
      </c>
      <c r="C11" s="55">
        <v>2019</v>
      </c>
      <c r="D11" s="56"/>
    </row>
    <row r="12" spans="1:6" x14ac:dyDescent="0.2">
      <c r="A12" s="66"/>
      <c r="B12" s="58"/>
      <c r="C12" s="58" t="s">
        <v>383</v>
      </c>
      <c r="D12" s="56"/>
    </row>
    <row r="13" spans="1:6" x14ac:dyDescent="0.2">
      <c r="A13" s="59" t="s">
        <v>318</v>
      </c>
      <c r="B13" s="67">
        <v>3272256</v>
      </c>
      <c r="C13" s="67">
        <f>B13*(1+0.05)</f>
        <v>3435868.8000000003</v>
      </c>
      <c r="D13" s="56"/>
    </row>
    <row r="14" spans="1:6" x14ac:dyDescent="0.2">
      <c r="A14" s="68" t="s">
        <v>359</v>
      </c>
      <c r="B14" s="67">
        <v>424524</v>
      </c>
      <c r="C14" s="67">
        <f t="shared" ref="C14:C25" si="0">B14*(1+0.05)</f>
        <v>445750.2</v>
      </c>
      <c r="D14" s="56"/>
    </row>
    <row r="15" spans="1:6" x14ac:dyDescent="0.2">
      <c r="A15" s="68" t="s">
        <v>8</v>
      </c>
      <c r="B15" s="67">
        <v>1229675</v>
      </c>
      <c r="C15" s="67">
        <f t="shared" si="0"/>
        <v>1291158.75</v>
      </c>
      <c r="D15" s="56"/>
    </row>
    <row r="16" spans="1:6" x14ac:dyDescent="0.2">
      <c r="A16" s="68" t="s">
        <v>3</v>
      </c>
      <c r="B16" s="67">
        <v>4492575</v>
      </c>
      <c r="C16" s="67">
        <f t="shared" si="0"/>
        <v>4717203.75</v>
      </c>
      <c r="D16" s="56"/>
    </row>
    <row r="17" spans="1:4" x14ac:dyDescent="0.2">
      <c r="A17" s="68" t="s">
        <v>24</v>
      </c>
      <c r="B17" s="67">
        <v>1974560</v>
      </c>
      <c r="C17" s="67">
        <f t="shared" si="0"/>
        <v>2073288</v>
      </c>
      <c r="D17" s="56"/>
    </row>
    <row r="18" spans="1:4" x14ac:dyDescent="0.2">
      <c r="A18" s="68" t="s">
        <v>2</v>
      </c>
      <c r="B18" s="67">
        <v>1218387</v>
      </c>
      <c r="C18" s="67">
        <f t="shared" si="0"/>
        <v>1279306.3500000001</v>
      </c>
      <c r="D18" s="56"/>
    </row>
    <row r="19" spans="1:4" x14ac:dyDescent="0.2">
      <c r="A19" s="68" t="s">
        <v>384</v>
      </c>
      <c r="B19" s="67">
        <v>434544</v>
      </c>
      <c r="C19" s="67">
        <f t="shared" si="0"/>
        <v>456271.2</v>
      </c>
      <c r="D19" s="56"/>
    </row>
    <row r="20" spans="1:4" x14ac:dyDescent="0.2">
      <c r="A20" s="68" t="s">
        <v>25</v>
      </c>
      <c r="B20" s="67">
        <v>440244</v>
      </c>
      <c r="C20" s="67">
        <f t="shared" si="0"/>
        <v>462256.2</v>
      </c>
      <c r="D20" s="56"/>
    </row>
    <row r="21" spans="1:4" x14ac:dyDescent="0.2">
      <c r="A21" s="68" t="s">
        <v>7</v>
      </c>
      <c r="B21" s="67">
        <v>558200</v>
      </c>
      <c r="C21" s="67">
        <f t="shared" si="0"/>
        <v>586110</v>
      </c>
      <c r="D21" s="56"/>
    </row>
    <row r="22" spans="1:4" x14ac:dyDescent="0.2">
      <c r="A22" s="68" t="s">
        <v>357</v>
      </c>
      <c r="B22" s="67">
        <v>1974690</v>
      </c>
      <c r="C22" s="67">
        <f t="shared" si="0"/>
        <v>2073424.5</v>
      </c>
      <c r="D22" s="56"/>
    </row>
    <row r="23" spans="1:4" x14ac:dyDescent="0.2">
      <c r="A23" s="68" t="s">
        <v>6</v>
      </c>
      <c r="B23" s="67">
        <v>1431556</v>
      </c>
      <c r="C23" s="67">
        <f>B23*(1+0.05)</f>
        <v>1503133.8</v>
      </c>
      <c r="D23" s="56"/>
    </row>
    <row r="24" spans="1:4" x14ac:dyDescent="0.2">
      <c r="A24" s="68" t="s">
        <v>4</v>
      </c>
      <c r="B24" s="67">
        <v>396360</v>
      </c>
      <c r="C24" s="67">
        <f t="shared" si="0"/>
        <v>416178</v>
      </c>
      <c r="D24" s="56"/>
    </row>
    <row r="25" spans="1:4" x14ac:dyDescent="0.2">
      <c r="A25" s="68" t="s">
        <v>358</v>
      </c>
      <c r="B25" s="67">
        <v>1839168</v>
      </c>
      <c r="C25" s="67">
        <f t="shared" si="0"/>
        <v>1931126.4000000001</v>
      </c>
      <c r="D25" s="56"/>
    </row>
    <row r="26" spans="1:4" ht="17" x14ac:dyDescent="0.2">
      <c r="A26" s="69" t="s">
        <v>385</v>
      </c>
      <c r="B26" s="70">
        <f>SUM(B13:B25)</f>
        <v>19686739</v>
      </c>
      <c r="C26" s="70">
        <f>SUM(C13:C25)</f>
        <v>20671075.949999999</v>
      </c>
      <c r="D26" s="56"/>
    </row>
    <row r="27" spans="1:4" ht="17" x14ac:dyDescent="0.2">
      <c r="A27" s="71" t="s">
        <v>386</v>
      </c>
      <c r="B27" s="55">
        <v>2018</v>
      </c>
      <c r="C27" s="55">
        <v>2019</v>
      </c>
      <c r="D27" s="56"/>
    </row>
    <row r="28" spans="1:4" x14ac:dyDescent="0.2">
      <c r="A28" s="72"/>
      <c r="B28" s="56"/>
      <c r="C28" s="58" t="s">
        <v>387</v>
      </c>
      <c r="D28" s="56"/>
    </row>
    <row r="29" spans="1:4" x14ac:dyDescent="0.2">
      <c r="A29" s="59" t="s">
        <v>318</v>
      </c>
      <c r="B29" s="67">
        <v>518944.41000000003</v>
      </c>
      <c r="C29" s="67">
        <f>B29*(1+0.02)</f>
        <v>529323.29820000008</v>
      </c>
      <c r="D29" s="56"/>
    </row>
    <row r="30" spans="1:4" x14ac:dyDescent="0.2">
      <c r="A30" s="68" t="s">
        <v>359</v>
      </c>
      <c r="B30" s="67">
        <v>437018.30000000005</v>
      </c>
      <c r="C30" s="67">
        <f>B30*(1+0.02)</f>
        <v>445758.66600000003</v>
      </c>
      <c r="D30" s="56"/>
    </row>
    <row r="31" spans="1:4" x14ac:dyDescent="0.2">
      <c r="A31" s="68" t="s">
        <v>8</v>
      </c>
      <c r="B31" s="67">
        <v>65000</v>
      </c>
      <c r="C31" s="67">
        <f t="shared" ref="C31:C41" si="1">B31*(1+0.02)</f>
        <v>66300</v>
      </c>
      <c r="D31" s="56"/>
    </row>
    <row r="32" spans="1:4" x14ac:dyDescent="0.2">
      <c r="A32" s="68" t="s">
        <v>3</v>
      </c>
      <c r="B32" s="67">
        <v>8751847.0700000003</v>
      </c>
      <c r="C32" s="67">
        <f t="shared" si="1"/>
        <v>8926884.0114000011</v>
      </c>
      <c r="D32" s="56"/>
    </row>
    <row r="33" spans="1:4" x14ac:dyDescent="0.2">
      <c r="A33" s="68" t="s">
        <v>24</v>
      </c>
      <c r="B33" s="67">
        <v>383233.63</v>
      </c>
      <c r="C33" s="67">
        <f t="shared" si="1"/>
        <v>390898.3026</v>
      </c>
      <c r="D33" s="56"/>
    </row>
    <row r="34" spans="1:4" x14ac:dyDescent="0.2">
      <c r="A34" s="68" t="s">
        <v>2</v>
      </c>
      <c r="B34" s="67">
        <v>1938575.7199999997</v>
      </c>
      <c r="C34" s="67">
        <f t="shared" si="1"/>
        <v>1977347.2343999997</v>
      </c>
      <c r="D34" s="56"/>
    </row>
    <row r="35" spans="1:4" x14ac:dyDescent="0.2">
      <c r="A35" s="68" t="s">
        <v>384</v>
      </c>
      <c r="B35" s="67">
        <v>8701.23</v>
      </c>
      <c r="C35" s="67">
        <f t="shared" si="1"/>
        <v>8875.2546000000002</v>
      </c>
      <c r="D35" s="56"/>
    </row>
    <row r="36" spans="1:4" x14ac:dyDescent="0.2">
      <c r="A36" s="68" t="s">
        <v>25</v>
      </c>
      <c r="B36" s="67">
        <v>1632848.06</v>
      </c>
      <c r="C36" s="67">
        <f t="shared" si="1"/>
        <v>1665505.0212000001</v>
      </c>
      <c r="D36" s="56"/>
    </row>
    <row r="37" spans="1:4" x14ac:dyDescent="0.2">
      <c r="A37" s="68" t="s">
        <v>7</v>
      </c>
      <c r="B37" s="67">
        <v>2762685.89</v>
      </c>
      <c r="C37" s="67">
        <f t="shared" si="1"/>
        <v>2817939.6078000003</v>
      </c>
      <c r="D37" s="56"/>
    </row>
    <row r="38" spans="1:4" x14ac:dyDescent="0.2">
      <c r="A38" s="68" t="s">
        <v>357</v>
      </c>
      <c r="B38" s="67">
        <v>2347040.7999999998</v>
      </c>
      <c r="C38" s="67">
        <f t="shared" si="1"/>
        <v>2393981.6159999999</v>
      </c>
      <c r="D38" s="56"/>
    </row>
    <row r="39" spans="1:4" x14ac:dyDescent="0.2">
      <c r="A39" s="68" t="s">
        <v>6</v>
      </c>
      <c r="B39" s="67">
        <v>604005.75</v>
      </c>
      <c r="C39" s="67">
        <f t="shared" si="1"/>
        <v>616085.86499999999</v>
      </c>
      <c r="D39" s="56"/>
    </row>
    <row r="40" spans="1:4" x14ac:dyDescent="0.2">
      <c r="A40" s="68" t="s">
        <v>4</v>
      </c>
      <c r="B40" s="67">
        <v>415258.41000000003</v>
      </c>
      <c r="C40" s="67">
        <f t="shared" si="1"/>
        <v>423563.57820000005</v>
      </c>
      <c r="D40" s="56"/>
    </row>
    <row r="41" spans="1:4" x14ac:dyDescent="0.2">
      <c r="A41" s="68" t="s">
        <v>358</v>
      </c>
      <c r="B41" s="67">
        <v>2436397.5199999996</v>
      </c>
      <c r="C41" s="67">
        <f t="shared" si="1"/>
        <v>2485125.4703999995</v>
      </c>
      <c r="D41" s="56"/>
    </row>
    <row r="42" spans="1:4" x14ac:dyDescent="0.2">
      <c r="A42" s="73" t="s">
        <v>388</v>
      </c>
      <c r="B42" s="70">
        <f>SUM(B29:B41)</f>
        <v>22301556.790000003</v>
      </c>
      <c r="C42" s="70">
        <f>SUM(C29:C41)</f>
        <v>22747587.925799999</v>
      </c>
      <c r="D42" s="56"/>
    </row>
    <row r="43" spans="1:4" ht="17" x14ac:dyDescent="0.2">
      <c r="A43" s="71" t="s">
        <v>389</v>
      </c>
      <c r="B43" s="55">
        <v>2018</v>
      </c>
      <c r="C43" s="55">
        <v>2019</v>
      </c>
      <c r="D43" s="56"/>
    </row>
    <row r="44" spans="1:4" x14ac:dyDescent="0.2">
      <c r="A44" s="59" t="s">
        <v>318</v>
      </c>
      <c r="B44" s="67">
        <f>B13+B29</f>
        <v>3791200.41</v>
      </c>
      <c r="C44" s="67">
        <f>C13+C29</f>
        <v>3965192.0982000004</v>
      </c>
      <c r="D44" s="56"/>
    </row>
    <row r="45" spans="1:4" x14ac:dyDescent="0.2">
      <c r="A45" s="68" t="s">
        <v>359</v>
      </c>
      <c r="B45" s="67">
        <f t="shared" ref="B45:C56" si="2">B14+B30</f>
        <v>861542.3</v>
      </c>
      <c r="C45" s="67">
        <f t="shared" si="2"/>
        <v>891508.86600000004</v>
      </c>
      <c r="D45" s="56"/>
    </row>
    <row r="46" spans="1:4" x14ac:dyDescent="0.2">
      <c r="A46" s="68" t="s">
        <v>8</v>
      </c>
      <c r="B46" s="67">
        <f t="shared" si="2"/>
        <v>1294675</v>
      </c>
      <c r="C46" s="67">
        <f>C15+C31</f>
        <v>1357458.75</v>
      </c>
      <c r="D46" s="56"/>
    </row>
    <row r="47" spans="1:4" x14ac:dyDescent="0.2">
      <c r="A47" s="68" t="s">
        <v>3</v>
      </c>
      <c r="B47" s="67">
        <f t="shared" si="2"/>
        <v>13244422.07</v>
      </c>
      <c r="C47" s="67">
        <f>C16+C32</f>
        <v>13644087.761400001</v>
      </c>
      <c r="D47" s="56"/>
    </row>
    <row r="48" spans="1:4" x14ac:dyDescent="0.2">
      <c r="A48" s="68" t="s">
        <v>24</v>
      </c>
      <c r="B48" s="67">
        <f t="shared" si="2"/>
        <v>2357793.63</v>
      </c>
      <c r="C48" s="67">
        <f t="shared" si="2"/>
        <v>2464186.3026000001</v>
      </c>
      <c r="D48" s="56"/>
    </row>
    <row r="49" spans="1:4" x14ac:dyDescent="0.2">
      <c r="A49" s="68" t="s">
        <v>2</v>
      </c>
      <c r="B49" s="67">
        <f t="shared" si="2"/>
        <v>3156962.7199999997</v>
      </c>
      <c r="C49" s="67">
        <f>C18+C34</f>
        <v>3256653.5844000001</v>
      </c>
      <c r="D49" s="56"/>
    </row>
    <row r="50" spans="1:4" x14ac:dyDescent="0.2">
      <c r="A50" s="68" t="s">
        <v>384</v>
      </c>
      <c r="B50" s="67">
        <f t="shared" si="2"/>
        <v>443245.23</v>
      </c>
      <c r="C50" s="67">
        <f>C19+C35</f>
        <v>465146.4546</v>
      </c>
      <c r="D50" s="56"/>
    </row>
    <row r="51" spans="1:4" x14ac:dyDescent="0.2">
      <c r="A51" s="68" t="s">
        <v>25</v>
      </c>
      <c r="B51" s="67">
        <f t="shared" si="2"/>
        <v>2073092.06</v>
      </c>
      <c r="C51" s="67">
        <f>C20+C36</f>
        <v>2127761.2212</v>
      </c>
      <c r="D51" s="56"/>
    </row>
    <row r="52" spans="1:4" x14ac:dyDescent="0.2">
      <c r="A52" s="68" t="s">
        <v>7</v>
      </c>
      <c r="B52" s="67">
        <f t="shared" si="2"/>
        <v>3320885.89</v>
      </c>
      <c r="C52" s="67">
        <f t="shared" si="2"/>
        <v>3404049.6078000003</v>
      </c>
      <c r="D52" s="56"/>
    </row>
    <row r="53" spans="1:4" x14ac:dyDescent="0.2">
      <c r="A53" s="68" t="s">
        <v>357</v>
      </c>
      <c r="B53" s="67">
        <f t="shared" si="2"/>
        <v>4321730.8</v>
      </c>
      <c r="C53" s="67">
        <f t="shared" si="2"/>
        <v>4467406.1160000004</v>
      </c>
      <c r="D53" s="56"/>
    </row>
    <row r="54" spans="1:4" x14ac:dyDescent="0.2">
      <c r="A54" s="68" t="s">
        <v>6</v>
      </c>
      <c r="B54" s="67">
        <f t="shared" si="2"/>
        <v>2035561.75</v>
      </c>
      <c r="C54" s="67">
        <f t="shared" si="2"/>
        <v>2119219.665</v>
      </c>
      <c r="D54" s="56"/>
    </row>
    <row r="55" spans="1:4" x14ac:dyDescent="0.2">
      <c r="A55" s="68" t="s">
        <v>4</v>
      </c>
      <c r="B55" s="67">
        <f t="shared" si="2"/>
        <v>811618.41</v>
      </c>
      <c r="C55" s="67">
        <f t="shared" si="2"/>
        <v>839741.57820000011</v>
      </c>
      <c r="D55" s="56"/>
    </row>
    <row r="56" spans="1:4" x14ac:dyDescent="0.2">
      <c r="A56" s="68" t="s">
        <v>358</v>
      </c>
      <c r="B56" s="67">
        <f>B25+B41</f>
        <v>4275565.5199999996</v>
      </c>
      <c r="C56" s="67">
        <f t="shared" si="2"/>
        <v>4416251.8703999994</v>
      </c>
      <c r="D56" s="56"/>
    </row>
    <row r="57" spans="1:4" x14ac:dyDescent="0.2">
      <c r="A57" s="68"/>
      <c r="B57" s="67"/>
      <c r="C57" s="67"/>
      <c r="D57" s="56"/>
    </row>
    <row r="58" spans="1:4" x14ac:dyDescent="0.2">
      <c r="A58" s="74" t="s">
        <v>390</v>
      </c>
      <c r="B58" s="67">
        <v>0</v>
      </c>
      <c r="C58" s="67">
        <v>0</v>
      </c>
      <c r="D58" s="56"/>
    </row>
    <row r="59" spans="1:4" x14ac:dyDescent="0.2">
      <c r="A59" s="74" t="s">
        <v>391</v>
      </c>
      <c r="B59" s="56">
        <v>0</v>
      </c>
      <c r="C59" s="56">
        <v>0</v>
      </c>
      <c r="D59" s="56"/>
    </row>
    <row r="60" spans="1:4" x14ac:dyDescent="0.2">
      <c r="A60" s="75" t="s">
        <v>393</v>
      </c>
      <c r="B60" s="76">
        <f>SUM(B44:B59)</f>
        <v>41988295.789999992</v>
      </c>
      <c r="C60" s="76">
        <f>SUM(C44:C59)</f>
        <v>43418663.875799991</v>
      </c>
      <c r="D60" s="56"/>
    </row>
  </sheetData>
  <mergeCells count="1">
    <mergeCell ref="A1:C1"/>
  </mergeCells>
  <phoneticPr fontId="13" type="noConversion"/>
  <pageMargins left="0.75" right="0.75" top="1" bottom="1" header="0.5" footer="0.5"/>
  <pageSetup scale="70" orientation="portrait" horizontalDpi="4294967292" verticalDpi="4294967292"/>
  <ignoredErrors>
    <ignoredError sqref="B60:C60" emptyCellReference="1"/>
  </ignoredError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7"/>
  <sheetViews>
    <sheetView workbookViewId="0">
      <selection activeCell="D13" sqref="D13"/>
    </sheetView>
  </sheetViews>
  <sheetFormatPr baseColWidth="10" defaultRowHeight="16" x14ac:dyDescent="0.2"/>
  <cols>
    <col min="1" max="1" width="15.5" customWidth="1"/>
    <col min="3" max="3" width="15" customWidth="1"/>
  </cols>
  <sheetData>
    <row r="1" spans="1:16" x14ac:dyDescent="0.2">
      <c r="A1" s="93" t="s">
        <v>415</v>
      </c>
      <c r="B1" s="93"/>
      <c r="C1" s="93"/>
    </row>
    <row r="3" spans="1:16" x14ac:dyDescent="0.2">
      <c r="B3" s="52" t="s">
        <v>394</v>
      </c>
      <c r="D3" s="77" t="s">
        <v>12</v>
      </c>
      <c r="E3" s="77" t="s">
        <v>13</v>
      </c>
      <c r="F3" s="77" t="s">
        <v>14</v>
      </c>
      <c r="G3" s="77" t="s">
        <v>15</v>
      </c>
      <c r="H3" s="77" t="s">
        <v>16</v>
      </c>
      <c r="I3" s="77" t="s">
        <v>17</v>
      </c>
      <c r="J3" s="77" t="s">
        <v>18</v>
      </c>
      <c r="K3" s="77" t="s">
        <v>19</v>
      </c>
      <c r="L3" s="77" t="s">
        <v>20</v>
      </c>
      <c r="M3" s="77" t="s">
        <v>21</v>
      </c>
      <c r="N3" s="77" t="s">
        <v>22</v>
      </c>
      <c r="O3" s="77" t="s">
        <v>23</v>
      </c>
      <c r="P3" s="77" t="s">
        <v>11</v>
      </c>
    </row>
    <row r="4" spans="1:16" x14ac:dyDescent="0.2">
      <c r="A4" s="79" t="s">
        <v>395</v>
      </c>
      <c r="B4" s="85">
        <v>2018</v>
      </c>
      <c r="C4" s="88" t="s">
        <v>397</v>
      </c>
      <c r="D4" s="85">
        <v>117</v>
      </c>
      <c r="E4" s="85">
        <v>121</v>
      </c>
      <c r="F4" s="85">
        <v>124</v>
      </c>
      <c r="G4" s="85">
        <v>132</v>
      </c>
      <c r="H4" s="85">
        <v>148</v>
      </c>
      <c r="I4" s="85">
        <v>153</v>
      </c>
      <c r="J4" s="85">
        <v>156</v>
      </c>
      <c r="K4" s="85">
        <v>156</v>
      </c>
      <c r="L4" s="85">
        <v>156</v>
      </c>
      <c r="M4" s="85">
        <v>157</v>
      </c>
      <c r="N4" s="85">
        <v>157</v>
      </c>
      <c r="O4" s="85">
        <v>157</v>
      </c>
      <c r="P4" s="85">
        <f>SUM(D4:O4)</f>
        <v>1734</v>
      </c>
    </row>
    <row r="5" spans="1:16" x14ac:dyDescent="0.2">
      <c r="A5" s="79"/>
      <c r="B5" s="85"/>
      <c r="C5" s="88" t="s">
        <v>363</v>
      </c>
      <c r="D5" s="85"/>
      <c r="E5" s="89">
        <f>(E4-D4)/D4</f>
        <v>3.4188034188034191E-2</v>
      </c>
      <c r="F5" s="89">
        <f t="shared" ref="F5:O5" si="0">(F4-E4)/E4</f>
        <v>2.4793388429752067E-2</v>
      </c>
      <c r="G5" s="89">
        <f t="shared" si="0"/>
        <v>6.4516129032258063E-2</v>
      </c>
      <c r="H5" s="89">
        <f t="shared" si="0"/>
        <v>0.12121212121212122</v>
      </c>
      <c r="I5" s="89">
        <f t="shared" si="0"/>
        <v>3.3783783783783786E-2</v>
      </c>
      <c r="J5" s="89">
        <f t="shared" si="0"/>
        <v>1.9607843137254902E-2</v>
      </c>
      <c r="K5" s="89">
        <f t="shared" si="0"/>
        <v>0</v>
      </c>
      <c r="L5" s="89">
        <f t="shared" si="0"/>
        <v>0</v>
      </c>
      <c r="M5" s="89">
        <f t="shared" si="0"/>
        <v>6.41025641025641E-3</v>
      </c>
      <c r="N5" s="89">
        <f t="shared" si="0"/>
        <v>0</v>
      </c>
      <c r="O5" s="89">
        <f t="shared" si="0"/>
        <v>0</v>
      </c>
      <c r="P5" s="85"/>
    </row>
    <row r="6" spans="1:16" x14ac:dyDescent="0.2">
      <c r="A6" s="79"/>
      <c r="B6" s="85"/>
      <c r="C6" s="88" t="s">
        <v>364</v>
      </c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9">
        <f>AVERAGE(D5:O5)</f>
        <v>2.7682868744860055E-2</v>
      </c>
    </row>
    <row r="7" spans="1:16" x14ac:dyDescent="0.2">
      <c r="A7" s="79"/>
      <c r="B7" s="85"/>
      <c r="C7" s="88" t="s">
        <v>365</v>
      </c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90">
        <f>AVERAGE(D4:O4)</f>
        <v>144.5</v>
      </c>
    </row>
    <row r="8" spans="1:16" x14ac:dyDescent="0.2">
      <c r="A8" s="79"/>
      <c r="B8" s="85"/>
      <c r="C8" s="88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9"/>
    </row>
    <row r="10" spans="1:16" x14ac:dyDescent="0.2">
      <c r="A10" s="57" t="s">
        <v>0</v>
      </c>
      <c r="B10" s="77" t="s">
        <v>394</v>
      </c>
      <c r="C10" s="77" t="s">
        <v>361</v>
      </c>
      <c r="D10" s="77" t="s">
        <v>12</v>
      </c>
      <c r="E10" s="77" t="s">
        <v>13</v>
      </c>
      <c r="F10" s="77" t="s">
        <v>14</v>
      </c>
      <c r="G10" s="77" t="s">
        <v>15</v>
      </c>
      <c r="H10" s="77" t="s">
        <v>16</v>
      </c>
      <c r="I10" s="77" t="s">
        <v>17</v>
      </c>
      <c r="J10" s="77" t="s">
        <v>18</v>
      </c>
      <c r="K10" s="77" t="s">
        <v>19</v>
      </c>
      <c r="L10" s="77" t="s">
        <v>20</v>
      </c>
      <c r="M10" s="77" t="s">
        <v>21</v>
      </c>
      <c r="N10" s="77" t="s">
        <v>22</v>
      </c>
      <c r="O10" s="77" t="s">
        <v>23</v>
      </c>
      <c r="P10" s="77" t="s">
        <v>11</v>
      </c>
    </row>
    <row r="11" spans="1:16" x14ac:dyDescent="0.2">
      <c r="A11" s="79" t="s">
        <v>395</v>
      </c>
      <c r="B11" s="5"/>
      <c r="C11" s="5"/>
      <c r="D11" s="80">
        <v>8</v>
      </c>
      <c r="E11" s="80">
        <v>8</v>
      </c>
      <c r="F11" s="80">
        <v>8</v>
      </c>
      <c r="G11" s="80">
        <v>8</v>
      </c>
      <c r="H11" s="80">
        <v>9</v>
      </c>
      <c r="I11" s="80">
        <v>9</v>
      </c>
      <c r="J11" s="80">
        <v>9</v>
      </c>
      <c r="K11" s="80">
        <v>9</v>
      </c>
      <c r="L11" s="80">
        <v>9</v>
      </c>
      <c r="M11" s="80">
        <v>9</v>
      </c>
      <c r="N11" s="80">
        <v>9</v>
      </c>
      <c r="O11" s="80">
        <v>9</v>
      </c>
      <c r="P11" s="5"/>
    </row>
    <row r="12" spans="1:16" x14ac:dyDescent="0.2">
      <c r="A12" s="81" t="s">
        <v>318</v>
      </c>
      <c r="B12" s="82">
        <v>2018</v>
      </c>
      <c r="C12" s="83">
        <v>31464</v>
      </c>
      <c r="D12" s="83">
        <f>D11*C12</f>
        <v>251712</v>
      </c>
      <c r="E12" s="83">
        <f>E11*C12</f>
        <v>251712</v>
      </c>
      <c r="F12" s="83">
        <f>F11*C12</f>
        <v>251712</v>
      </c>
      <c r="G12" s="83">
        <f>G11*C12</f>
        <v>251712</v>
      </c>
      <c r="H12" s="83">
        <f>H11*C12</f>
        <v>283176</v>
      </c>
      <c r="I12" s="83">
        <f>I11*C12</f>
        <v>283176</v>
      </c>
      <c r="J12" s="83">
        <f>J11*C12</f>
        <v>283176</v>
      </c>
      <c r="K12" s="83">
        <f>K11*C12</f>
        <v>283176</v>
      </c>
      <c r="L12" s="83">
        <f>L11*C12</f>
        <v>283176</v>
      </c>
      <c r="M12" s="83">
        <f>M11*C12</f>
        <v>283176</v>
      </c>
      <c r="N12" s="83">
        <f>N11*C12</f>
        <v>283176</v>
      </c>
      <c r="O12" s="83">
        <f>O11*C12</f>
        <v>283176</v>
      </c>
      <c r="P12" s="83">
        <f>SUM(D12:O12)</f>
        <v>3272256</v>
      </c>
    </row>
    <row r="13" spans="1:16" x14ac:dyDescent="0.2">
      <c r="A13" s="79" t="s">
        <v>373</v>
      </c>
      <c r="B13" s="82">
        <v>2019</v>
      </c>
      <c r="C13" s="83">
        <f>C12*(1+0.05)</f>
        <v>33037.200000000004</v>
      </c>
      <c r="D13" s="83">
        <f>C13*D11</f>
        <v>264297.60000000003</v>
      </c>
      <c r="E13" s="83">
        <f>E11*C13</f>
        <v>264297.60000000003</v>
      </c>
      <c r="F13" s="83">
        <f>F11*C13</f>
        <v>264297.60000000003</v>
      </c>
      <c r="G13" s="83">
        <f>G11*C13</f>
        <v>264297.60000000003</v>
      </c>
      <c r="H13" s="83">
        <f>H11*C13</f>
        <v>297334.80000000005</v>
      </c>
      <c r="I13" s="83">
        <f>I11*C13</f>
        <v>297334.80000000005</v>
      </c>
      <c r="J13" s="83">
        <f>J11*C13</f>
        <v>297334.80000000005</v>
      </c>
      <c r="K13" s="83">
        <f>K11*C13</f>
        <v>297334.80000000005</v>
      </c>
      <c r="L13" s="83">
        <f>L11*C13</f>
        <v>297334.80000000005</v>
      </c>
      <c r="M13" s="83">
        <f>M11*C13</f>
        <v>297334.80000000005</v>
      </c>
      <c r="N13" s="83">
        <f>N11*C13</f>
        <v>297334.80000000005</v>
      </c>
      <c r="O13" s="83">
        <f>O11*C13</f>
        <v>297334.80000000005</v>
      </c>
      <c r="P13" s="83">
        <f>SUM(D13:O13)</f>
        <v>3435868.8</v>
      </c>
    </row>
    <row r="14" spans="1:16" x14ac:dyDescent="0.2">
      <c r="A14" s="79" t="s">
        <v>363</v>
      </c>
      <c r="B14" s="82"/>
      <c r="C14" s="83"/>
      <c r="D14" s="84"/>
      <c r="E14" s="84">
        <f t="shared" ref="E14:O14" si="1">(E11-D11)/D11</f>
        <v>0</v>
      </c>
      <c r="F14" s="84">
        <f t="shared" si="1"/>
        <v>0</v>
      </c>
      <c r="G14" s="84">
        <f t="shared" si="1"/>
        <v>0</v>
      </c>
      <c r="H14" s="84">
        <f t="shared" si="1"/>
        <v>0.125</v>
      </c>
      <c r="I14" s="84">
        <f t="shared" si="1"/>
        <v>0</v>
      </c>
      <c r="J14" s="84">
        <f t="shared" si="1"/>
        <v>0</v>
      </c>
      <c r="K14" s="84">
        <f t="shared" si="1"/>
        <v>0</v>
      </c>
      <c r="L14" s="84">
        <f t="shared" si="1"/>
        <v>0</v>
      </c>
      <c r="M14" s="84">
        <f t="shared" si="1"/>
        <v>0</v>
      </c>
      <c r="N14" s="84">
        <f t="shared" si="1"/>
        <v>0</v>
      </c>
      <c r="O14" s="84">
        <f t="shared" si="1"/>
        <v>0</v>
      </c>
      <c r="P14" s="83"/>
    </row>
    <row r="15" spans="1:16" x14ac:dyDescent="0.2">
      <c r="A15" s="79"/>
      <c r="B15" s="82"/>
      <c r="C15" s="83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3"/>
    </row>
    <row r="16" spans="1:16" x14ac:dyDescent="0.2">
      <c r="A16" s="5"/>
      <c r="B16" s="82"/>
      <c r="C16" s="83"/>
      <c r="D16" s="80">
        <v>5</v>
      </c>
      <c r="E16" s="80">
        <v>5</v>
      </c>
      <c r="F16" s="80">
        <v>5</v>
      </c>
      <c r="G16" s="80">
        <v>5</v>
      </c>
      <c r="H16" s="80">
        <v>6</v>
      </c>
      <c r="I16" s="80">
        <v>6</v>
      </c>
      <c r="J16" s="80">
        <v>6</v>
      </c>
      <c r="K16" s="80">
        <v>6</v>
      </c>
      <c r="L16" s="80">
        <v>6</v>
      </c>
      <c r="M16" s="80">
        <v>6</v>
      </c>
      <c r="N16" s="80">
        <v>6</v>
      </c>
      <c r="O16" s="80">
        <v>6</v>
      </c>
      <c r="P16" s="5"/>
    </row>
    <row r="17" spans="1:16" x14ac:dyDescent="0.2">
      <c r="A17" s="7" t="s">
        <v>359</v>
      </c>
      <c r="B17" s="82">
        <v>2018</v>
      </c>
      <c r="C17" s="51">
        <v>6243</v>
      </c>
      <c r="D17" s="83">
        <f>D16*C17</f>
        <v>31215</v>
      </c>
      <c r="E17" s="83">
        <f>E16*C17</f>
        <v>31215</v>
      </c>
      <c r="F17" s="83">
        <f>F16*C17</f>
        <v>31215</v>
      </c>
      <c r="G17" s="83">
        <f>G16*C17</f>
        <v>31215</v>
      </c>
      <c r="H17" s="83">
        <f>H16*C17</f>
        <v>37458</v>
      </c>
      <c r="I17" s="83">
        <f>I16*C17</f>
        <v>37458</v>
      </c>
      <c r="J17" s="83">
        <f>J16*C17</f>
        <v>37458</v>
      </c>
      <c r="K17" s="83">
        <f>K16*C17</f>
        <v>37458</v>
      </c>
      <c r="L17" s="83">
        <f>L16*C17</f>
        <v>37458</v>
      </c>
      <c r="M17" s="83">
        <f>M16*C17</f>
        <v>37458</v>
      </c>
      <c r="N17" s="83">
        <f>N16*C17</f>
        <v>37458</v>
      </c>
      <c r="O17" s="83">
        <f>O16*C17</f>
        <v>37458</v>
      </c>
      <c r="P17" s="83">
        <f>SUM(D17:O17)</f>
        <v>424524</v>
      </c>
    </row>
    <row r="18" spans="1:16" x14ac:dyDescent="0.2">
      <c r="A18" s="79" t="s">
        <v>373</v>
      </c>
      <c r="B18" s="82">
        <v>2019</v>
      </c>
      <c r="C18" s="83">
        <f>C17*(1+0.05)</f>
        <v>6555.1500000000005</v>
      </c>
      <c r="D18" s="83">
        <f>D16*C18</f>
        <v>32775.75</v>
      </c>
      <c r="E18" s="83">
        <f>E16*C18</f>
        <v>32775.75</v>
      </c>
      <c r="F18" s="83">
        <f>F16*C18</f>
        <v>32775.75</v>
      </c>
      <c r="G18" s="83">
        <f>G16*C18</f>
        <v>32775.75</v>
      </c>
      <c r="H18" s="83">
        <f>H16*C18</f>
        <v>39330.9</v>
      </c>
      <c r="I18" s="83">
        <f>I16*C18</f>
        <v>39330.9</v>
      </c>
      <c r="J18" s="83">
        <f>J16*C18</f>
        <v>39330.9</v>
      </c>
      <c r="K18" s="83">
        <f>K16*C18</f>
        <v>39330.9</v>
      </c>
      <c r="L18" s="83">
        <f>L16*C18</f>
        <v>39330.9</v>
      </c>
      <c r="M18" s="83">
        <f>M16*C18</f>
        <v>39330.9</v>
      </c>
      <c r="N18" s="83">
        <f>N16*C18</f>
        <v>39330.9</v>
      </c>
      <c r="O18" s="83">
        <f>O16*C18</f>
        <v>39330.9</v>
      </c>
      <c r="P18" s="83">
        <f>SUM(D18:O18)</f>
        <v>445750.20000000007</v>
      </c>
    </row>
    <row r="19" spans="1:16" x14ac:dyDescent="0.2">
      <c r="A19" s="79" t="s">
        <v>363</v>
      </c>
      <c r="B19" s="82"/>
      <c r="C19" s="83"/>
      <c r="D19" s="5"/>
      <c r="E19" s="84">
        <f>(E16-D16)/D16</f>
        <v>0</v>
      </c>
      <c r="F19" s="84">
        <f t="shared" ref="F19:O19" si="2">(F16-E16)/E16</f>
        <v>0</v>
      </c>
      <c r="G19" s="84">
        <f t="shared" si="2"/>
        <v>0</v>
      </c>
      <c r="H19" s="84">
        <f t="shared" si="2"/>
        <v>0.2</v>
      </c>
      <c r="I19" s="84">
        <f t="shared" si="2"/>
        <v>0</v>
      </c>
      <c r="J19" s="84">
        <f t="shared" si="2"/>
        <v>0</v>
      </c>
      <c r="K19" s="84">
        <f t="shared" si="2"/>
        <v>0</v>
      </c>
      <c r="L19" s="84">
        <f t="shared" si="2"/>
        <v>0</v>
      </c>
      <c r="M19" s="84">
        <f t="shared" si="2"/>
        <v>0</v>
      </c>
      <c r="N19" s="84">
        <f t="shared" si="2"/>
        <v>0</v>
      </c>
      <c r="O19" s="84">
        <f t="shared" si="2"/>
        <v>0</v>
      </c>
      <c r="P19" s="5"/>
    </row>
    <row r="20" spans="1:16" x14ac:dyDescent="0.2">
      <c r="A20" s="79"/>
      <c r="B20" s="82"/>
      <c r="C20" s="83"/>
      <c r="D20" s="5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5"/>
    </row>
    <row r="21" spans="1:16" x14ac:dyDescent="0.2">
      <c r="A21" s="5"/>
      <c r="B21" s="82"/>
      <c r="C21" s="83"/>
      <c r="D21" s="80">
        <v>6</v>
      </c>
      <c r="E21" s="80">
        <v>7</v>
      </c>
      <c r="F21" s="80">
        <v>7</v>
      </c>
      <c r="G21" s="80">
        <v>9</v>
      </c>
      <c r="H21" s="80">
        <v>9</v>
      </c>
      <c r="I21" s="80">
        <v>9</v>
      </c>
      <c r="J21" s="80">
        <v>9</v>
      </c>
      <c r="K21" s="80">
        <v>9</v>
      </c>
      <c r="L21" s="80">
        <v>9</v>
      </c>
      <c r="M21" s="80">
        <v>9</v>
      </c>
      <c r="N21" s="80">
        <v>9</v>
      </c>
      <c r="O21" s="80">
        <v>9</v>
      </c>
      <c r="P21" s="5"/>
    </row>
    <row r="22" spans="1:16" x14ac:dyDescent="0.2">
      <c r="A22" s="7" t="s">
        <v>8</v>
      </c>
      <c r="B22" s="82">
        <v>2018</v>
      </c>
      <c r="C22" s="83">
        <v>12175</v>
      </c>
      <c r="D22" s="83">
        <f>D21*C22</f>
        <v>73050</v>
      </c>
      <c r="E22" s="83">
        <f>E21*C22</f>
        <v>85225</v>
      </c>
      <c r="F22" s="83">
        <f>F21*C22</f>
        <v>85225</v>
      </c>
      <c r="G22" s="83">
        <f>G21*C22</f>
        <v>109575</v>
      </c>
      <c r="H22" s="83">
        <f>H21*C22</f>
        <v>109575</v>
      </c>
      <c r="I22" s="83">
        <f>I21*C22</f>
        <v>109575</v>
      </c>
      <c r="J22" s="83">
        <f>J21*C22</f>
        <v>109575</v>
      </c>
      <c r="K22" s="83">
        <f>K21*C22</f>
        <v>109575</v>
      </c>
      <c r="L22" s="83">
        <f>L21*C22</f>
        <v>109575</v>
      </c>
      <c r="M22" s="83">
        <f>M21*C22</f>
        <v>109575</v>
      </c>
      <c r="N22" s="83">
        <f>N21*C22</f>
        <v>109575</v>
      </c>
      <c r="O22" s="83">
        <f>O21*C22</f>
        <v>109575</v>
      </c>
      <c r="P22" s="83">
        <f>SUM(D22:O22)</f>
        <v>1229675</v>
      </c>
    </row>
    <row r="23" spans="1:16" x14ac:dyDescent="0.2">
      <c r="A23" s="79" t="s">
        <v>373</v>
      </c>
      <c r="B23" s="82">
        <v>2019</v>
      </c>
      <c r="C23" s="83">
        <f>C22*(1+0.05)</f>
        <v>12783.75</v>
      </c>
      <c r="D23" s="83">
        <f>D21*C23</f>
        <v>76702.5</v>
      </c>
      <c r="E23" s="83">
        <f>E21*C23</f>
        <v>89486.25</v>
      </c>
      <c r="F23" s="83">
        <f>F21*C23</f>
        <v>89486.25</v>
      </c>
      <c r="G23" s="83">
        <f>G21*C23</f>
        <v>115053.75</v>
      </c>
      <c r="H23" s="83">
        <f>H21*C23</f>
        <v>115053.75</v>
      </c>
      <c r="I23" s="83">
        <f>I21*C23</f>
        <v>115053.75</v>
      </c>
      <c r="J23" s="83">
        <f>J21*C23</f>
        <v>115053.75</v>
      </c>
      <c r="K23" s="83">
        <f>K21*C23</f>
        <v>115053.75</v>
      </c>
      <c r="L23" s="83">
        <f>L21*C23</f>
        <v>115053.75</v>
      </c>
      <c r="M23" s="83">
        <f>M21*C23</f>
        <v>115053.75</v>
      </c>
      <c r="N23" s="83">
        <f>N21*C23</f>
        <v>115053.75</v>
      </c>
      <c r="O23" s="83">
        <f>O21*C23</f>
        <v>115053.75</v>
      </c>
      <c r="P23" s="83">
        <f>SUM(D23:O23)</f>
        <v>1291158.75</v>
      </c>
    </row>
    <row r="24" spans="1:16" x14ac:dyDescent="0.2">
      <c r="A24" s="79" t="s">
        <v>363</v>
      </c>
      <c r="B24" s="85"/>
      <c r="E24" s="86">
        <f>(E21-D21)/D21</f>
        <v>0.16666666666666666</v>
      </c>
      <c r="F24" s="86">
        <f t="shared" ref="F24:O24" si="3">(F21-E21)/E21</f>
        <v>0</v>
      </c>
      <c r="G24" s="86">
        <f t="shared" si="3"/>
        <v>0.2857142857142857</v>
      </c>
      <c r="H24" s="86">
        <f t="shared" si="3"/>
        <v>0</v>
      </c>
      <c r="I24" s="86">
        <f t="shared" si="3"/>
        <v>0</v>
      </c>
      <c r="J24" s="86">
        <f t="shared" si="3"/>
        <v>0</v>
      </c>
      <c r="K24" s="86">
        <f t="shared" si="3"/>
        <v>0</v>
      </c>
      <c r="L24" s="86">
        <f t="shared" si="3"/>
        <v>0</v>
      </c>
      <c r="M24" s="86">
        <f t="shared" si="3"/>
        <v>0</v>
      </c>
      <c r="N24" s="86">
        <f t="shared" si="3"/>
        <v>0</v>
      </c>
      <c r="O24" s="86">
        <f t="shared" si="3"/>
        <v>0</v>
      </c>
    </row>
    <row r="25" spans="1:16" x14ac:dyDescent="0.2">
      <c r="A25" s="79"/>
      <c r="B25" s="85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</row>
    <row r="26" spans="1:16" x14ac:dyDescent="0.2">
      <c r="B26" s="85"/>
      <c r="D26" s="80">
        <v>27</v>
      </c>
      <c r="E26" s="80">
        <v>27</v>
      </c>
      <c r="F26" s="80">
        <v>28</v>
      </c>
      <c r="G26" s="80">
        <v>27</v>
      </c>
      <c r="H26" s="80">
        <v>32</v>
      </c>
      <c r="I26" s="80">
        <v>33</v>
      </c>
      <c r="J26" s="80">
        <v>32</v>
      </c>
      <c r="K26" s="80">
        <v>32</v>
      </c>
      <c r="L26" s="80">
        <v>32</v>
      </c>
      <c r="M26" s="80">
        <v>33</v>
      </c>
      <c r="N26" s="80">
        <v>33</v>
      </c>
      <c r="O26" s="80">
        <v>33</v>
      </c>
    </row>
    <row r="27" spans="1:16" x14ac:dyDescent="0.2">
      <c r="A27" s="7" t="s">
        <v>3</v>
      </c>
      <c r="B27" s="82">
        <v>2018</v>
      </c>
      <c r="C27" s="87">
        <v>12175</v>
      </c>
      <c r="D27" s="87">
        <f>D26*C27</f>
        <v>328725</v>
      </c>
      <c r="E27" s="87">
        <f>E26*C27</f>
        <v>328725</v>
      </c>
      <c r="F27" s="87">
        <f>F26*C27</f>
        <v>340900</v>
      </c>
      <c r="G27" s="87">
        <f>G26*C27</f>
        <v>328725</v>
      </c>
      <c r="H27" s="87">
        <f>H26*C27</f>
        <v>389600</v>
      </c>
      <c r="I27" s="87">
        <f>I26*C27</f>
        <v>401775</v>
      </c>
      <c r="J27" s="87">
        <f>J26*C27</f>
        <v>389600</v>
      </c>
      <c r="K27" s="87">
        <f>K26*C27</f>
        <v>389600</v>
      </c>
      <c r="L27" s="87">
        <f>L26*C27</f>
        <v>389600</v>
      </c>
      <c r="M27" s="87">
        <f>M26*C27</f>
        <v>401775</v>
      </c>
      <c r="N27" s="87">
        <f>N26*C27</f>
        <v>401775</v>
      </c>
      <c r="O27" s="87">
        <f>O26*C27</f>
        <v>401775</v>
      </c>
      <c r="P27" s="87">
        <f>SUM(D27:O27)</f>
        <v>4492575</v>
      </c>
    </row>
    <row r="28" spans="1:16" x14ac:dyDescent="0.2">
      <c r="A28" s="79" t="s">
        <v>373</v>
      </c>
      <c r="B28" s="82">
        <v>2019</v>
      </c>
      <c r="C28" s="87">
        <f>C27*(1+0.05)</f>
        <v>12783.75</v>
      </c>
      <c r="D28" s="87">
        <f>D26*C28</f>
        <v>345161.25</v>
      </c>
      <c r="E28" s="87">
        <f>E26*C28</f>
        <v>345161.25</v>
      </c>
      <c r="F28" s="87">
        <f>F26*C28</f>
        <v>357945</v>
      </c>
      <c r="G28" s="87">
        <f>G26*C28</f>
        <v>345161.25</v>
      </c>
      <c r="H28" s="87">
        <f>H26*C28</f>
        <v>409080</v>
      </c>
      <c r="I28" s="87">
        <f>I26*C28</f>
        <v>421863.75</v>
      </c>
      <c r="J28" s="87">
        <f>J26*C28</f>
        <v>409080</v>
      </c>
      <c r="K28" s="87">
        <f>K26*C28</f>
        <v>409080</v>
      </c>
      <c r="L28" s="87">
        <f>L26*C28</f>
        <v>409080</v>
      </c>
      <c r="M28" s="87">
        <f>M26*C28</f>
        <v>421863.75</v>
      </c>
      <c r="N28" s="87">
        <f>N26*C28</f>
        <v>421863.75</v>
      </c>
      <c r="O28" s="87">
        <f>O26*C28</f>
        <v>421863.75</v>
      </c>
      <c r="P28" s="87">
        <f>SUM(D28:O28)</f>
        <v>4717203.75</v>
      </c>
    </row>
    <row r="29" spans="1:16" x14ac:dyDescent="0.2">
      <c r="A29" s="79" t="s">
        <v>363</v>
      </c>
      <c r="B29" s="85"/>
      <c r="E29" s="86">
        <f>(E26-D26)/D26</f>
        <v>0</v>
      </c>
      <c r="F29" s="86">
        <f t="shared" ref="F29:O29" si="4">(F26-E26)/E26</f>
        <v>3.7037037037037035E-2</v>
      </c>
      <c r="G29" s="86">
        <f t="shared" si="4"/>
        <v>-3.5714285714285712E-2</v>
      </c>
      <c r="H29" s="86">
        <f>(H26-G26)/G26</f>
        <v>0.18518518518518517</v>
      </c>
      <c r="I29" s="86">
        <f t="shared" si="4"/>
        <v>3.125E-2</v>
      </c>
      <c r="J29" s="86">
        <f t="shared" si="4"/>
        <v>-3.0303030303030304E-2</v>
      </c>
      <c r="K29" s="86">
        <f t="shared" si="4"/>
        <v>0</v>
      </c>
      <c r="L29" s="86">
        <f t="shared" si="4"/>
        <v>0</v>
      </c>
      <c r="M29" s="86">
        <f t="shared" si="4"/>
        <v>3.125E-2</v>
      </c>
      <c r="N29" s="86">
        <f t="shared" si="4"/>
        <v>0</v>
      </c>
      <c r="O29" s="86">
        <f t="shared" si="4"/>
        <v>0</v>
      </c>
    </row>
    <row r="30" spans="1:16" x14ac:dyDescent="0.2">
      <c r="A30" s="79"/>
      <c r="B30" s="85"/>
    </row>
    <row r="31" spans="1:16" x14ac:dyDescent="0.2">
      <c r="B31" s="85"/>
      <c r="D31" s="80">
        <v>15</v>
      </c>
      <c r="E31" s="80">
        <v>15</v>
      </c>
      <c r="F31" s="80">
        <v>16</v>
      </c>
      <c r="G31" s="80">
        <v>20</v>
      </c>
      <c r="H31" s="80">
        <v>23</v>
      </c>
      <c r="I31" s="80">
        <v>24</v>
      </c>
      <c r="J31" s="80">
        <v>27</v>
      </c>
      <c r="K31" s="80">
        <v>28</v>
      </c>
      <c r="L31" s="80">
        <v>28</v>
      </c>
      <c r="M31" s="80">
        <v>28</v>
      </c>
      <c r="N31" s="80">
        <v>28</v>
      </c>
      <c r="O31" s="80">
        <v>28</v>
      </c>
    </row>
    <row r="32" spans="1:16" x14ac:dyDescent="0.2">
      <c r="A32" s="7" t="s">
        <v>24</v>
      </c>
      <c r="B32" s="82">
        <v>2018</v>
      </c>
      <c r="C32" s="87">
        <v>7052</v>
      </c>
      <c r="D32" s="87">
        <f>D31*C32</f>
        <v>105780</v>
      </c>
      <c r="E32" s="87">
        <f>E31*C32</f>
        <v>105780</v>
      </c>
      <c r="F32" s="87">
        <f>F31*C32</f>
        <v>112832</v>
      </c>
      <c r="G32" s="87">
        <f>G31*C32</f>
        <v>141040</v>
      </c>
      <c r="H32" s="87">
        <f>H31*C32</f>
        <v>162196</v>
      </c>
      <c r="I32" s="87">
        <f>I31*C32</f>
        <v>169248</v>
      </c>
      <c r="J32" s="87">
        <f>J31*C32</f>
        <v>190404</v>
      </c>
      <c r="K32" s="87">
        <f>K31*C32</f>
        <v>197456</v>
      </c>
      <c r="L32" s="87">
        <f>L31*C32</f>
        <v>197456</v>
      </c>
      <c r="M32" s="87">
        <f>M31*C32</f>
        <v>197456</v>
      </c>
      <c r="N32" s="87">
        <f>N31*C32</f>
        <v>197456</v>
      </c>
      <c r="O32" s="87">
        <f>O31*C32</f>
        <v>197456</v>
      </c>
      <c r="P32" s="87">
        <f>SUM(D32:O32)</f>
        <v>1974560</v>
      </c>
    </row>
    <row r="33" spans="1:16" x14ac:dyDescent="0.2">
      <c r="A33" s="79" t="s">
        <v>373</v>
      </c>
      <c r="B33" s="82">
        <v>2019</v>
      </c>
      <c r="C33" s="87">
        <f>C32*(1+0.05)</f>
        <v>7404.6</v>
      </c>
      <c r="D33" s="87">
        <f>D31*C33</f>
        <v>111069</v>
      </c>
      <c r="E33" s="87">
        <f>E31*C33</f>
        <v>111069</v>
      </c>
      <c r="F33" s="87">
        <f>F31*C33</f>
        <v>118473.60000000001</v>
      </c>
      <c r="G33" s="87">
        <f>G31*C33</f>
        <v>148092</v>
      </c>
      <c r="H33" s="87">
        <f>H31*C33</f>
        <v>170305.80000000002</v>
      </c>
      <c r="I33" s="87">
        <f>I31*C33</f>
        <v>177710.40000000002</v>
      </c>
      <c r="J33" s="87">
        <f>J31*C33</f>
        <v>199924.2</v>
      </c>
      <c r="K33" s="87">
        <f>K31*C33</f>
        <v>207328.80000000002</v>
      </c>
      <c r="L33" s="87">
        <f>L31*C33</f>
        <v>207328.80000000002</v>
      </c>
      <c r="M33" s="87">
        <f>M31*C33</f>
        <v>207328.80000000002</v>
      </c>
      <c r="N33" s="87">
        <f>N31*C33</f>
        <v>207328.80000000002</v>
      </c>
      <c r="O33" s="87">
        <f>O31*C33</f>
        <v>207328.80000000002</v>
      </c>
      <c r="P33" s="87">
        <f>SUM(D33:O33)</f>
        <v>2073288.0000000002</v>
      </c>
    </row>
    <row r="34" spans="1:16" x14ac:dyDescent="0.2">
      <c r="A34" s="79" t="s">
        <v>363</v>
      </c>
      <c r="B34" s="85"/>
      <c r="E34" s="86">
        <f>(E31-D31)/D31</f>
        <v>0</v>
      </c>
      <c r="F34" s="86">
        <f t="shared" ref="F34:O34" si="5">(F31-E31)/E31</f>
        <v>6.6666666666666666E-2</v>
      </c>
      <c r="G34" s="86">
        <f t="shared" si="5"/>
        <v>0.25</v>
      </c>
      <c r="H34" s="86">
        <f t="shared" si="5"/>
        <v>0.15</v>
      </c>
      <c r="I34" s="86">
        <f t="shared" si="5"/>
        <v>4.3478260869565216E-2</v>
      </c>
      <c r="J34" s="86">
        <f t="shared" si="5"/>
        <v>0.125</v>
      </c>
      <c r="K34" s="86">
        <f t="shared" si="5"/>
        <v>3.7037037037037035E-2</v>
      </c>
      <c r="L34" s="86">
        <f t="shared" si="5"/>
        <v>0</v>
      </c>
      <c r="M34" s="86">
        <f t="shared" si="5"/>
        <v>0</v>
      </c>
      <c r="N34" s="86">
        <f t="shared" si="5"/>
        <v>0</v>
      </c>
      <c r="O34" s="86">
        <f t="shared" si="5"/>
        <v>0</v>
      </c>
    </row>
    <row r="35" spans="1:16" x14ac:dyDescent="0.2">
      <c r="B35" s="85"/>
    </row>
    <row r="36" spans="1:16" x14ac:dyDescent="0.2">
      <c r="B36" s="85"/>
      <c r="D36" s="80">
        <v>5</v>
      </c>
      <c r="E36" s="80">
        <v>5</v>
      </c>
      <c r="F36" s="80">
        <v>6</v>
      </c>
      <c r="G36" s="80">
        <v>8</v>
      </c>
      <c r="H36" s="80">
        <v>9</v>
      </c>
      <c r="I36" s="80">
        <v>10</v>
      </c>
      <c r="J36" s="80">
        <v>10</v>
      </c>
      <c r="K36" s="80">
        <v>10</v>
      </c>
      <c r="L36" s="80">
        <v>10</v>
      </c>
      <c r="M36" s="80">
        <v>10</v>
      </c>
      <c r="N36" s="80">
        <v>10</v>
      </c>
      <c r="O36" s="80">
        <v>10</v>
      </c>
    </row>
    <row r="37" spans="1:16" x14ac:dyDescent="0.2">
      <c r="A37" s="7" t="s">
        <v>2</v>
      </c>
      <c r="B37" s="82">
        <v>2018</v>
      </c>
      <c r="C37" s="87">
        <v>11829</v>
      </c>
      <c r="D37" s="87">
        <f>D36*C37</f>
        <v>59145</v>
      </c>
      <c r="E37" s="87">
        <f>E36*C37</f>
        <v>59145</v>
      </c>
      <c r="F37" s="87">
        <f>F36*C37</f>
        <v>70974</v>
      </c>
      <c r="G37" s="87">
        <f>G36*C37</f>
        <v>94632</v>
      </c>
      <c r="H37" s="87">
        <f>H36*C37</f>
        <v>106461</v>
      </c>
      <c r="I37" s="87">
        <f>I36*C37</f>
        <v>118290</v>
      </c>
      <c r="J37" s="87">
        <f>J36*C37</f>
        <v>118290</v>
      </c>
      <c r="K37" s="87">
        <f>K36*C37</f>
        <v>118290</v>
      </c>
      <c r="L37" s="87">
        <f>L36*C37</f>
        <v>118290</v>
      </c>
      <c r="M37" s="87">
        <f>M36*C37</f>
        <v>118290</v>
      </c>
      <c r="N37" s="87">
        <f>N36*C37</f>
        <v>118290</v>
      </c>
      <c r="O37" s="87">
        <f>O36*C37</f>
        <v>118290</v>
      </c>
      <c r="P37" s="87">
        <f>SUM(D37:O37)</f>
        <v>1218387</v>
      </c>
    </row>
    <row r="38" spans="1:16" x14ac:dyDescent="0.2">
      <c r="A38" s="79" t="s">
        <v>373</v>
      </c>
      <c r="B38" s="82">
        <v>2019</v>
      </c>
      <c r="C38" s="87">
        <f>C37*(1+0.05)</f>
        <v>12420.45</v>
      </c>
      <c r="D38" s="87">
        <f>D36*C38</f>
        <v>62102.25</v>
      </c>
      <c r="E38" s="87">
        <f>E36*C38</f>
        <v>62102.25</v>
      </c>
      <c r="F38" s="87">
        <f>F36*C38</f>
        <v>74522.700000000012</v>
      </c>
      <c r="G38" s="87">
        <f>G36*C38</f>
        <v>99363.6</v>
      </c>
      <c r="H38" s="87">
        <f>H36*C38</f>
        <v>111784.05</v>
      </c>
      <c r="I38" s="87">
        <f>I36*C38</f>
        <v>124204.5</v>
      </c>
      <c r="J38" s="87">
        <f>J36*C38</f>
        <v>124204.5</v>
      </c>
      <c r="K38" s="87">
        <f>K36*C38</f>
        <v>124204.5</v>
      </c>
      <c r="L38" s="87">
        <f>L36*C38</f>
        <v>124204.5</v>
      </c>
      <c r="M38" s="87">
        <f>M36*C38</f>
        <v>124204.5</v>
      </c>
      <c r="N38" s="87">
        <f>N36*C38</f>
        <v>124204.5</v>
      </c>
      <c r="O38" s="87">
        <f>O36*C38</f>
        <v>124204.5</v>
      </c>
      <c r="P38" s="87">
        <f>SUM(D38:O38)</f>
        <v>1279306.3500000001</v>
      </c>
    </row>
    <row r="39" spans="1:16" x14ac:dyDescent="0.2">
      <c r="A39" s="79" t="s">
        <v>363</v>
      </c>
      <c r="B39" s="85"/>
      <c r="E39" s="86">
        <f>(E36-D36)/D36</f>
        <v>0</v>
      </c>
      <c r="F39" s="86">
        <f t="shared" ref="F39:O39" si="6">(F36-E36)/E36</f>
        <v>0.2</v>
      </c>
      <c r="G39" s="86">
        <f t="shared" si="6"/>
        <v>0.33333333333333331</v>
      </c>
      <c r="H39" s="86">
        <f t="shared" si="6"/>
        <v>0.125</v>
      </c>
      <c r="I39" s="86">
        <f t="shared" si="6"/>
        <v>0.1111111111111111</v>
      </c>
      <c r="J39" s="86">
        <f t="shared" si="6"/>
        <v>0</v>
      </c>
      <c r="K39" s="86">
        <f t="shared" si="6"/>
        <v>0</v>
      </c>
      <c r="L39" s="86">
        <f t="shared" si="6"/>
        <v>0</v>
      </c>
      <c r="M39" s="86">
        <f t="shared" si="6"/>
        <v>0</v>
      </c>
      <c r="N39" s="86">
        <f t="shared" si="6"/>
        <v>0</v>
      </c>
      <c r="O39" s="86">
        <f t="shared" si="6"/>
        <v>0</v>
      </c>
    </row>
    <row r="40" spans="1:16" x14ac:dyDescent="0.2">
      <c r="B40" s="85"/>
    </row>
    <row r="41" spans="1:16" x14ac:dyDescent="0.2">
      <c r="B41" s="85"/>
      <c r="D41" s="80">
        <v>2</v>
      </c>
      <c r="E41" s="80">
        <v>2</v>
      </c>
      <c r="F41" s="80">
        <v>2</v>
      </c>
      <c r="G41" s="80">
        <v>3</v>
      </c>
      <c r="H41" s="80">
        <v>3</v>
      </c>
      <c r="I41" s="80">
        <v>3</v>
      </c>
      <c r="J41" s="80">
        <v>3</v>
      </c>
      <c r="K41" s="80">
        <v>3</v>
      </c>
      <c r="L41" s="80">
        <v>3</v>
      </c>
      <c r="M41" s="80">
        <v>3</v>
      </c>
      <c r="N41" s="80">
        <v>3</v>
      </c>
      <c r="O41" s="80">
        <v>3</v>
      </c>
    </row>
    <row r="42" spans="1:16" x14ac:dyDescent="0.2">
      <c r="A42" s="7" t="s">
        <v>354</v>
      </c>
      <c r="B42" s="82">
        <v>2018</v>
      </c>
      <c r="C42" s="87">
        <v>13168</v>
      </c>
      <c r="D42" s="87">
        <f>D41*C42</f>
        <v>26336</v>
      </c>
      <c r="E42" s="87">
        <f>E41*C42</f>
        <v>26336</v>
      </c>
      <c r="F42" s="87">
        <f>F41*C42</f>
        <v>26336</v>
      </c>
      <c r="G42" s="87">
        <f>G41*C42</f>
        <v>39504</v>
      </c>
      <c r="H42" s="87">
        <f>H41*C42</f>
        <v>39504</v>
      </c>
      <c r="I42" s="87">
        <f>I41*C42</f>
        <v>39504</v>
      </c>
      <c r="J42" s="87">
        <f>J41*C42</f>
        <v>39504</v>
      </c>
      <c r="K42" s="87">
        <v>39504</v>
      </c>
      <c r="L42" s="87">
        <v>39504</v>
      </c>
      <c r="M42" s="87">
        <v>39504</v>
      </c>
      <c r="N42" s="87">
        <v>39504</v>
      </c>
      <c r="O42" s="87">
        <v>39504</v>
      </c>
      <c r="P42" s="87">
        <f>SUM(D42:O42)</f>
        <v>434544</v>
      </c>
    </row>
    <row r="43" spans="1:16" x14ac:dyDescent="0.2">
      <c r="A43" s="79" t="s">
        <v>373</v>
      </c>
      <c r="B43" s="82">
        <v>2019</v>
      </c>
      <c r="C43" s="87">
        <f>C42*(1+0.05)</f>
        <v>13826.400000000001</v>
      </c>
      <c r="D43" s="87">
        <f>D41*C43</f>
        <v>27652.800000000003</v>
      </c>
      <c r="E43" s="87">
        <f>E41*C43</f>
        <v>27652.800000000003</v>
      </c>
      <c r="F43" s="87">
        <f>F41*C43</f>
        <v>27652.800000000003</v>
      </c>
      <c r="G43" s="87">
        <f>G41*C43</f>
        <v>41479.200000000004</v>
      </c>
      <c r="H43" s="87">
        <f>H41*C43</f>
        <v>41479.200000000004</v>
      </c>
      <c r="I43" s="87">
        <f>I41*C43</f>
        <v>41479.200000000004</v>
      </c>
      <c r="J43" s="87">
        <f>J41*C43</f>
        <v>41479.200000000004</v>
      </c>
      <c r="K43" s="87">
        <v>41479.200000000004</v>
      </c>
      <c r="L43" s="87">
        <v>41479.200000000004</v>
      </c>
      <c r="M43" s="87">
        <v>41479.200000000004</v>
      </c>
      <c r="N43" s="87">
        <v>41479.200000000004</v>
      </c>
      <c r="O43" s="87">
        <v>41479.200000000004</v>
      </c>
      <c r="P43" s="87">
        <f>SUM(D43:O43)</f>
        <v>456271.20000000007</v>
      </c>
    </row>
    <row r="44" spans="1:16" x14ac:dyDescent="0.2">
      <c r="A44" s="79" t="s">
        <v>363</v>
      </c>
      <c r="B44" s="85"/>
      <c r="E44" s="86">
        <f>(E41-D41)/D41</f>
        <v>0</v>
      </c>
      <c r="F44" s="86">
        <f t="shared" ref="F44:O44" si="7">(F41-E41)/E41</f>
        <v>0</v>
      </c>
      <c r="G44" s="86">
        <f t="shared" si="7"/>
        <v>0.5</v>
      </c>
      <c r="H44" s="86">
        <f t="shared" si="7"/>
        <v>0</v>
      </c>
      <c r="I44" s="86">
        <f t="shared" si="7"/>
        <v>0</v>
      </c>
      <c r="J44" s="86">
        <f t="shared" si="7"/>
        <v>0</v>
      </c>
      <c r="K44" s="86">
        <f t="shared" si="7"/>
        <v>0</v>
      </c>
      <c r="L44" s="86">
        <f t="shared" si="7"/>
        <v>0</v>
      </c>
      <c r="M44" s="86">
        <f t="shared" si="7"/>
        <v>0</v>
      </c>
      <c r="N44" s="86">
        <f t="shared" si="7"/>
        <v>0</v>
      </c>
      <c r="O44" s="86">
        <f t="shared" si="7"/>
        <v>0</v>
      </c>
    </row>
    <row r="45" spans="1:16" x14ac:dyDescent="0.2">
      <c r="B45" s="85"/>
    </row>
    <row r="46" spans="1:16" x14ac:dyDescent="0.2">
      <c r="B46" s="85"/>
      <c r="D46" s="80">
        <v>7</v>
      </c>
      <c r="E46" s="80">
        <v>7</v>
      </c>
      <c r="F46" s="80">
        <v>7</v>
      </c>
      <c r="G46" s="80">
        <v>0</v>
      </c>
      <c r="H46" s="80">
        <v>0</v>
      </c>
      <c r="I46" s="80">
        <v>0</v>
      </c>
      <c r="J46" s="80">
        <v>0</v>
      </c>
      <c r="K46" s="80">
        <v>0</v>
      </c>
      <c r="L46" s="80">
        <v>0</v>
      </c>
      <c r="M46" s="80">
        <v>0</v>
      </c>
      <c r="N46" s="80">
        <v>0</v>
      </c>
      <c r="O46" s="80">
        <v>0</v>
      </c>
    </row>
    <row r="47" spans="1:16" x14ac:dyDescent="0.2">
      <c r="A47" s="7" t="s">
        <v>25</v>
      </c>
      <c r="B47" s="82">
        <v>2018</v>
      </c>
      <c r="C47" s="87">
        <v>20964</v>
      </c>
      <c r="D47" s="87">
        <f>D46*C47</f>
        <v>146748</v>
      </c>
      <c r="E47" s="87">
        <v>146748</v>
      </c>
      <c r="F47" s="87">
        <v>146748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f>SUM(D47:O47)</f>
        <v>440244</v>
      </c>
    </row>
    <row r="48" spans="1:16" x14ac:dyDescent="0.2">
      <c r="A48" s="79" t="s">
        <v>373</v>
      </c>
      <c r="B48" s="82">
        <v>2019</v>
      </c>
      <c r="C48" s="87">
        <f>C47*(1+0.05)</f>
        <v>22012.2</v>
      </c>
      <c r="D48" s="87">
        <f>D46*C48</f>
        <v>154085.4</v>
      </c>
      <c r="E48" s="87">
        <v>154085.4</v>
      </c>
      <c r="F48" s="87">
        <v>154085.4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f>SUM(D48:O48)</f>
        <v>462256.19999999995</v>
      </c>
    </row>
    <row r="49" spans="1:16" x14ac:dyDescent="0.2">
      <c r="A49" s="79" t="s">
        <v>363</v>
      </c>
      <c r="B49" s="85"/>
      <c r="E49" s="86">
        <f>(E46-D46)/D46</f>
        <v>0</v>
      </c>
      <c r="F49" s="86">
        <f t="shared" ref="F49:G49" si="8">(F46-E46)/E46</f>
        <v>0</v>
      </c>
      <c r="G49" s="86">
        <f t="shared" si="8"/>
        <v>-1</v>
      </c>
      <c r="H49" s="86"/>
      <c r="I49" s="86"/>
      <c r="J49" s="86"/>
      <c r="K49" s="86"/>
      <c r="L49" s="86"/>
      <c r="M49" s="86"/>
      <c r="N49" s="86"/>
      <c r="O49" s="86"/>
    </row>
    <row r="50" spans="1:16" x14ac:dyDescent="0.2">
      <c r="A50" s="79"/>
      <c r="B50" s="85"/>
    </row>
    <row r="51" spans="1:16" x14ac:dyDescent="0.2">
      <c r="B51" s="85"/>
      <c r="C51" s="87"/>
      <c r="D51" s="80">
        <v>2</v>
      </c>
      <c r="E51" s="80">
        <v>2</v>
      </c>
      <c r="F51" s="80">
        <v>3</v>
      </c>
      <c r="G51" s="80">
        <v>3</v>
      </c>
      <c r="H51" s="80">
        <v>5</v>
      </c>
      <c r="I51" s="80">
        <v>5</v>
      </c>
      <c r="J51" s="80">
        <v>5</v>
      </c>
      <c r="K51" s="80">
        <v>5</v>
      </c>
      <c r="L51" s="80">
        <v>5</v>
      </c>
      <c r="M51" s="80">
        <v>5</v>
      </c>
      <c r="N51" s="80">
        <v>5</v>
      </c>
      <c r="O51" s="80">
        <v>5</v>
      </c>
    </row>
    <row r="52" spans="1:16" x14ac:dyDescent="0.2">
      <c r="A52" s="7" t="s">
        <v>7</v>
      </c>
      <c r="B52" s="82">
        <v>2018</v>
      </c>
      <c r="C52" s="87">
        <v>11164</v>
      </c>
      <c r="D52" s="87">
        <f>D51*C52</f>
        <v>22328</v>
      </c>
      <c r="E52" s="87">
        <v>22328</v>
      </c>
      <c r="F52" s="87">
        <f>F51*C52</f>
        <v>33492</v>
      </c>
      <c r="G52" s="87">
        <f>G51*C52</f>
        <v>33492</v>
      </c>
      <c r="H52" s="87">
        <f>H51*C52</f>
        <v>55820</v>
      </c>
      <c r="I52" s="87">
        <v>55820</v>
      </c>
      <c r="J52" s="87">
        <v>55820</v>
      </c>
      <c r="K52" s="87">
        <v>55820</v>
      </c>
      <c r="L52" s="87">
        <v>55820</v>
      </c>
      <c r="M52" s="87">
        <v>55820</v>
      </c>
      <c r="N52" s="87">
        <v>55820</v>
      </c>
      <c r="O52" s="87">
        <v>55820</v>
      </c>
      <c r="P52" s="87">
        <f>SUM(D52:O52)</f>
        <v>558200</v>
      </c>
    </row>
    <row r="53" spans="1:16" x14ac:dyDescent="0.2">
      <c r="A53" s="79" t="s">
        <v>373</v>
      </c>
      <c r="B53" s="82">
        <v>2019</v>
      </c>
      <c r="C53" s="87">
        <f>C52*(1+0.05)</f>
        <v>11722.2</v>
      </c>
      <c r="D53" s="87">
        <f>D51*C53</f>
        <v>23444.400000000001</v>
      </c>
      <c r="E53" s="87">
        <v>23444.400000000001</v>
      </c>
      <c r="F53" s="87">
        <f>F51*C53</f>
        <v>35166.600000000006</v>
      </c>
      <c r="G53" s="87">
        <f>G51*C53</f>
        <v>35166.600000000006</v>
      </c>
      <c r="H53" s="87">
        <f>H51*C53</f>
        <v>58611</v>
      </c>
      <c r="I53" s="87">
        <v>58611</v>
      </c>
      <c r="J53" s="87">
        <v>58611</v>
      </c>
      <c r="K53" s="87">
        <v>58611</v>
      </c>
      <c r="L53" s="87">
        <v>58611</v>
      </c>
      <c r="M53" s="87">
        <v>58611</v>
      </c>
      <c r="N53" s="87">
        <v>58611</v>
      </c>
      <c r="O53" s="87">
        <v>58611</v>
      </c>
      <c r="P53" s="87">
        <f>SUM(D53:O53)</f>
        <v>586110</v>
      </c>
    </row>
    <row r="54" spans="1:16" x14ac:dyDescent="0.2">
      <c r="A54" s="79" t="s">
        <v>363</v>
      </c>
      <c r="B54" s="85"/>
      <c r="E54" s="86">
        <f>(E51-D51)/D51</f>
        <v>0</v>
      </c>
      <c r="F54" s="86">
        <f t="shared" ref="F54:O54" si="9">(F51-E51)/E51</f>
        <v>0.5</v>
      </c>
      <c r="G54" s="86">
        <f t="shared" si="9"/>
        <v>0</v>
      </c>
      <c r="H54" s="86">
        <f t="shared" si="9"/>
        <v>0.66666666666666663</v>
      </c>
      <c r="I54" s="86">
        <f t="shared" si="9"/>
        <v>0</v>
      </c>
      <c r="J54" s="86">
        <f t="shared" si="9"/>
        <v>0</v>
      </c>
      <c r="K54" s="86">
        <f t="shared" si="9"/>
        <v>0</v>
      </c>
      <c r="L54" s="86">
        <f t="shared" si="9"/>
        <v>0</v>
      </c>
      <c r="M54" s="86">
        <f t="shared" si="9"/>
        <v>0</v>
      </c>
      <c r="N54" s="86">
        <f t="shared" si="9"/>
        <v>0</v>
      </c>
      <c r="O54" s="86">
        <f t="shared" si="9"/>
        <v>0</v>
      </c>
    </row>
    <row r="57" spans="1:16" x14ac:dyDescent="0.2">
      <c r="A57" s="50" t="s">
        <v>396</v>
      </c>
    </row>
  </sheetData>
  <mergeCells count="1">
    <mergeCell ref="A1:C1"/>
  </mergeCells>
  <pageMargins left="0.75" right="0.75" top="1" bottom="1" header="0.5" footer="0.5"/>
  <pageSetup scale="70" orientation="portrait" horizontalDpi="4294967292" verticalDpi="4294967292"/>
  <ignoredErrors>
    <ignoredError sqref="P6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19"/>
  <sheetViews>
    <sheetView workbookViewId="0">
      <selection activeCell="B33" sqref="B33"/>
    </sheetView>
  </sheetViews>
  <sheetFormatPr baseColWidth="10" defaultRowHeight="16" x14ac:dyDescent="0.2"/>
  <cols>
    <col min="2" max="2" width="12.5" bestFit="1" customWidth="1"/>
  </cols>
  <sheetData>
    <row r="2" spans="2:2" x14ac:dyDescent="0.2">
      <c r="B2" s="91" t="s">
        <v>399</v>
      </c>
    </row>
    <row r="4" spans="2:2" x14ac:dyDescent="0.2">
      <c r="B4" t="s">
        <v>400</v>
      </c>
    </row>
    <row r="5" spans="2:2" x14ac:dyDescent="0.2">
      <c r="B5" t="s">
        <v>401</v>
      </c>
    </row>
    <row r="6" spans="2:2" x14ac:dyDescent="0.2">
      <c r="B6" t="s">
        <v>402</v>
      </c>
    </row>
    <row r="8" spans="2:2" x14ac:dyDescent="0.2">
      <c r="B8" t="s">
        <v>403</v>
      </c>
    </row>
    <row r="9" spans="2:2" x14ac:dyDescent="0.2">
      <c r="B9" t="s">
        <v>404</v>
      </c>
    </row>
    <row r="10" spans="2:2" x14ac:dyDescent="0.2">
      <c r="B10" t="s">
        <v>405</v>
      </c>
    </row>
    <row r="11" spans="2:2" x14ac:dyDescent="0.2">
      <c r="B11" t="s">
        <v>406</v>
      </c>
    </row>
    <row r="12" spans="2:2" x14ac:dyDescent="0.2">
      <c r="B12" t="s">
        <v>407</v>
      </c>
    </row>
    <row r="13" spans="2:2" x14ac:dyDescent="0.2">
      <c r="B13" t="s">
        <v>408</v>
      </c>
    </row>
    <row r="15" spans="2:2" x14ac:dyDescent="0.2">
      <c r="B15" t="s">
        <v>409</v>
      </c>
    </row>
    <row r="16" spans="2:2" x14ac:dyDescent="0.2">
      <c r="B16" t="s">
        <v>410</v>
      </c>
    </row>
    <row r="17" spans="2:2" x14ac:dyDescent="0.2">
      <c r="B17" t="s">
        <v>411</v>
      </c>
    </row>
    <row r="18" spans="2:2" x14ac:dyDescent="0.2">
      <c r="B18" t="s">
        <v>412</v>
      </c>
    </row>
    <row r="19" spans="2:2" x14ac:dyDescent="0.2">
      <c r="B19" t="s">
        <v>413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M19"/>
  <sheetViews>
    <sheetView workbookViewId="0">
      <selection activeCell="K21" sqref="K21"/>
    </sheetView>
  </sheetViews>
  <sheetFormatPr baseColWidth="10" defaultRowHeight="16" x14ac:dyDescent="0.2"/>
  <cols>
    <col min="1" max="1" width="21" bestFit="1" customWidth="1"/>
    <col min="2" max="2" width="18.83203125" bestFit="1" customWidth="1"/>
    <col min="3" max="3" width="10.5" bestFit="1" customWidth="1"/>
    <col min="4" max="5" width="7" bestFit="1" customWidth="1"/>
    <col min="6" max="8" width="11.5" bestFit="1" customWidth="1"/>
    <col min="9" max="10" width="7" bestFit="1" customWidth="1"/>
    <col min="11" max="11" width="11.5" bestFit="1" customWidth="1"/>
    <col min="12" max="12" width="23.33203125" bestFit="1" customWidth="1"/>
    <col min="13" max="13" width="16" bestFit="1" customWidth="1"/>
  </cols>
  <sheetData>
    <row r="3" spans="1:13" x14ac:dyDescent="0.2">
      <c r="A3" s="29"/>
      <c r="B3" s="30" t="s">
        <v>369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2"/>
    </row>
    <row r="4" spans="1:13" x14ac:dyDescent="0.2">
      <c r="A4" s="33"/>
      <c r="B4" s="29" t="s">
        <v>367</v>
      </c>
      <c r="C4" s="31"/>
      <c r="D4" s="31"/>
      <c r="E4" s="31"/>
      <c r="F4" s="31"/>
      <c r="G4" s="29" t="s">
        <v>368</v>
      </c>
      <c r="H4" s="31"/>
      <c r="I4" s="31"/>
      <c r="J4" s="31"/>
      <c r="K4" s="31"/>
      <c r="L4" s="29" t="s">
        <v>370</v>
      </c>
      <c r="M4" s="34" t="s">
        <v>371</v>
      </c>
    </row>
    <row r="5" spans="1:13" x14ac:dyDescent="0.2">
      <c r="A5" s="30" t="s">
        <v>366</v>
      </c>
      <c r="B5" s="29" t="s">
        <v>290</v>
      </c>
      <c r="C5" s="35" t="s">
        <v>43</v>
      </c>
      <c r="D5" s="35" t="s">
        <v>137</v>
      </c>
      <c r="E5" s="35" t="s">
        <v>302</v>
      </c>
      <c r="F5" s="35" t="s">
        <v>36</v>
      </c>
      <c r="G5" s="29" t="s">
        <v>290</v>
      </c>
      <c r="H5" s="35" t="s">
        <v>43</v>
      </c>
      <c r="I5" s="35" t="s">
        <v>137</v>
      </c>
      <c r="J5" s="35" t="s">
        <v>302</v>
      </c>
      <c r="K5" s="35" t="s">
        <v>36</v>
      </c>
      <c r="L5" s="33"/>
      <c r="M5" s="36"/>
    </row>
    <row r="6" spans="1:13" x14ac:dyDescent="0.2">
      <c r="A6" s="37" t="s">
        <v>318</v>
      </c>
      <c r="B6" s="40"/>
      <c r="C6" s="41">
        <v>127839</v>
      </c>
      <c r="D6" s="41"/>
      <c r="E6" s="41"/>
      <c r="F6" s="41">
        <v>391105.41000000003</v>
      </c>
      <c r="G6" s="40"/>
      <c r="H6" s="41">
        <v>219136.78</v>
      </c>
      <c r="I6" s="41"/>
      <c r="J6" s="41"/>
      <c r="K6" s="41">
        <v>443513.66000000003</v>
      </c>
      <c r="L6" s="40">
        <v>518944.41000000003</v>
      </c>
      <c r="M6" s="42">
        <v>662650.44000000006</v>
      </c>
    </row>
    <row r="7" spans="1:13" x14ac:dyDescent="0.2">
      <c r="A7" s="38" t="s">
        <v>8</v>
      </c>
      <c r="B7" s="43"/>
      <c r="C7" s="44">
        <v>65000</v>
      </c>
      <c r="D7" s="44"/>
      <c r="E7" s="44"/>
      <c r="F7" s="44">
        <v>0</v>
      </c>
      <c r="G7" s="43"/>
      <c r="H7" s="44">
        <v>80625</v>
      </c>
      <c r="I7" s="44"/>
      <c r="J7" s="44"/>
      <c r="K7" s="44">
        <v>114500</v>
      </c>
      <c r="L7" s="43">
        <v>65000</v>
      </c>
      <c r="M7" s="45">
        <v>195125</v>
      </c>
    </row>
    <row r="8" spans="1:13" x14ac:dyDescent="0.2">
      <c r="A8" s="38" t="s">
        <v>359</v>
      </c>
      <c r="B8" s="43"/>
      <c r="C8" s="44">
        <v>279247.02</v>
      </c>
      <c r="D8" s="44"/>
      <c r="E8" s="44"/>
      <c r="F8" s="44">
        <v>157771.28</v>
      </c>
      <c r="G8" s="43"/>
      <c r="H8" s="44">
        <v>924174</v>
      </c>
      <c r="I8" s="44"/>
      <c r="J8" s="44"/>
      <c r="K8" s="44">
        <v>150000</v>
      </c>
      <c r="L8" s="43">
        <v>437018.30000000005</v>
      </c>
      <c r="M8" s="45">
        <v>1074174</v>
      </c>
    </row>
    <row r="9" spans="1:13" x14ac:dyDescent="0.2">
      <c r="A9" s="38" t="s">
        <v>3</v>
      </c>
      <c r="B9" s="43"/>
      <c r="C9" s="44">
        <v>4815388.5299999993</v>
      </c>
      <c r="D9" s="44">
        <v>3600</v>
      </c>
      <c r="E9" s="44"/>
      <c r="F9" s="44">
        <v>3932858.54</v>
      </c>
      <c r="G9" s="43"/>
      <c r="H9" s="44">
        <v>5998755.46</v>
      </c>
      <c r="I9" s="44">
        <v>3600</v>
      </c>
      <c r="J9" s="44"/>
      <c r="K9" s="44">
        <v>5141235.55</v>
      </c>
      <c r="L9" s="43">
        <v>8751847.0700000003</v>
      </c>
      <c r="M9" s="45">
        <v>11143591.01</v>
      </c>
    </row>
    <row r="10" spans="1:13" x14ac:dyDescent="0.2">
      <c r="A10" s="38" t="s">
        <v>24</v>
      </c>
      <c r="B10" s="43">
        <v>19800</v>
      </c>
      <c r="C10" s="44">
        <v>251288.35</v>
      </c>
      <c r="D10" s="44"/>
      <c r="E10" s="44"/>
      <c r="F10" s="44">
        <v>112145.28</v>
      </c>
      <c r="G10" s="43">
        <v>30310</v>
      </c>
      <c r="H10" s="44">
        <v>300268.33999999997</v>
      </c>
      <c r="I10" s="44"/>
      <c r="J10" s="44"/>
      <c r="K10" s="44">
        <v>233704.28000000003</v>
      </c>
      <c r="L10" s="43">
        <v>383233.63</v>
      </c>
      <c r="M10" s="45">
        <v>564282.62</v>
      </c>
    </row>
    <row r="11" spans="1:13" x14ac:dyDescent="0.2">
      <c r="A11" s="38" t="s">
        <v>2</v>
      </c>
      <c r="B11" s="43"/>
      <c r="C11" s="44">
        <v>21146</v>
      </c>
      <c r="D11" s="44"/>
      <c r="E11" s="44"/>
      <c r="F11" s="44">
        <v>1917429.7199999997</v>
      </c>
      <c r="G11" s="43"/>
      <c r="H11" s="44">
        <v>21146</v>
      </c>
      <c r="I11" s="44"/>
      <c r="J11" s="44"/>
      <c r="K11" s="44">
        <v>3152049.04</v>
      </c>
      <c r="L11" s="43">
        <v>1938575.7199999997</v>
      </c>
      <c r="M11" s="45">
        <v>3173195.04</v>
      </c>
    </row>
    <row r="12" spans="1:13" x14ac:dyDescent="0.2">
      <c r="A12" s="38" t="s">
        <v>5</v>
      </c>
      <c r="B12" s="43"/>
      <c r="C12" s="44">
        <v>1250</v>
      </c>
      <c r="D12" s="44"/>
      <c r="E12" s="44"/>
      <c r="F12" s="44">
        <v>7451.23</v>
      </c>
      <c r="G12" s="43"/>
      <c r="H12" s="44">
        <v>42529.1</v>
      </c>
      <c r="I12" s="44"/>
      <c r="J12" s="44"/>
      <c r="K12" s="44">
        <v>7800</v>
      </c>
      <c r="L12" s="43">
        <v>8701.23</v>
      </c>
      <c r="M12" s="45">
        <v>50329.1</v>
      </c>
    </row>
    <row r="13" spans="1:13" x14ac:dyDescent="0.2">
      <c r="A13" s="38" t="s">
        <v>25</v>
      </c>
      <c r="B13" s="43"/>
      <c r="C13" s="44">
        <v>500000</v>
      </c>
      <c r="D13" s="44"/>
      <c r="E13" s="44"/>
      <c r="F13" s="44">
        <v>1132848.06</v>
      </c>
      <c r="G13" s="43"/>
      <c r="H13" s="44">
        <v>500000</v>
      </c>
      <c r="I13" s="44"/>
      <c r="J13" s="44"/>
      <c r="K13" s="44">
        <v>1903140.51</v>
      </c>
      <c r="L13" s="43">
        <v>1632848.06</v>
      </c>
      <c r="M13" s="45">
        <v>2403140.5099999998</v>
      </c>
    </row>
    <row r="14" spans="1:13" x14ac:dyDescent="0.2">
      <c r="A14" s="38" t="s">
        <v>7</v>
      </c>
      <c r="B14" s="43"/>
      <c r="C14" s="44">
        <v>663772.82999999996</v>
      </c>
      <c r="D14" s="44"/>
      <c r="E14" s="44">
        <v>4056</v>
      </c>
      <c r="F14" s="44">
        <v>2094857.06</v>
      </c>
      <c r="G14" s="43"/>
      <c r="H14" s="44">
        <v>1208251.02</v>
      </c>
      <c r="I14" s="44"/>
      <c r="J14" s="44">
        <v>4056</v>
      </c>
      <c r="K14" s="44">
        <v>2930676.49</v>
      </c>
      <c r="L14" s="43">
        <v>2762685.89</v>
      </c>
      <c r="M14" s="45">
        <v>4142983.5100000002</v>
      </c>
    </row>
    <row r="15" spans="1:13" x14ac:dyDescent="0.2">
      <c r="A15" s="38" t="s">
        <v>357</v>
      </c>
      <c r="B15" s="43"/>
      <c r="C15" s="44">
        <v>612956.19000000006</v>
      </c>
      <c r="D15" s="44"/>
      <c r="E15" s="44">
        <v>900</v>
      </c>
      <c r="F15" s="44">
        <v>1733184.6099999999</v>
      </c>
      <c r="G15" s="43"/>
      <c r="H15" s="44">
        <v>1099222.23</v>
      </c>
      <c r="I15" s="44"/>
      <c r="J15" s="44">
        <v>1800</v>
      </c>
      <c r="K15" s="44">
        <v>2420192.54</v>
      </c>
      <c r="L15" s="43">
        <v>2347040.7999999998</v>
      </c>
      <c r="M15" s="45">
        <v>3521214.77</v>
      </c>
    </row>
    <row r="16" spans="1:13" x14ac:dyDescent="0.2">
      <c r="A16" s="38" t="s">
        <v>6</v>
      </c>
      <c r="B16" s="43"/>
      <c r="C16" s="44">
        <v>178365.41</v>
      </c>
      <c r="D16" s="44"/>
      <c r="E16" s="44"/>
      <c r="F16" s="44">
        <v>425640.33999999997</v>
      </c>
      <c r="G16" s="43"/>
      <c r="H16" s="44">
        <v>238465.41</v>
      </c>
      <c r="I16" s="44"/>
      <c r="J16" s="44"/>
      <c r="K16" s="44">
        <v>641179.18999999994</v>
      </c>
      <c r="L16" s="43">
        <v>604005.75</v>
      </c>
      <c r="M16" s="45">
        <v>879644.6</v>
      </c>
    </row>
    <row r="17" spans="1:13" x14ac:dyDescent="0.2">
      <c r="A17" s="38" t="s">
        <v>358</v>
      </c>
      <c r="B17" s="43"/>
      <c r="C17" s="44">
        <v>1058679.6299999999</v>
      </c>
      <c r="D17" s="44"/>
      <c r="E17" s="44"/>
      <c r="F17" s="44">
        <v>1377717.8899999997</v>
      </c>
      <c r="G17" s="43"/>
      <c r="H17" s="44">
        <v>1176126</v>
      </c>
      <c r="I17" s="44"/>
      <c r="J17" s="44"/>
      <c r="K17" s="44">
        <v>2051385.94</v>
      </c>
      <c r="L17" s="43">
        <v>2436397.5199999996</v>
      </c>
      <c r="M17" s="45">
        <v>3227511.94</v>
      </c>
    </row>
    <row r="18" spans="1:13" x14ac:dyDescent="0.2">
      <c r="A18" s="38" t="s">
        <v>4</v>
      </c>
      <c r="B18" s="43"/>
      <c r="C18" s="44"/>
      <c r="D18" s="44"/>
      <c r="E18" s="44"/>
      <c r="F18" s="44">
        <v>415258.41000000003</v>
      </c>
      <c r="G18" s="43"/>
      <c r="H18" s="44"/>
      <c r="I18" s="44"/>
      <c r="J18" s="44"/>
      <c r="K18" s="44">
        <v>540272.33000000007</v>
      </c>
      <c r="L18" s="43">
        <v>415258.41000000003</v>
      </c>
      <c r="M18" s="45">
        <v>540272.33000000007</v>
      </c>
    </row>
    <row r="19" spans="1:13" x14ac:dyDescent="0.2">
      <c r="A19" s="39" t="s">
        <v>26</v>
      </c>
      <c r="B19" s="46">
        <v>19800</v>
      </c>
      <c r="C19" s="47">
        <v>8574932.959999999</v>
      </c>
      <c r="D19" s="47">
        <v>3600</v>
      </c>
      <c r="E19" s="47">
        <v>4956</v>
      </c>
      <c r="F19" s="47">
        <v>13698267.830000002</v>
      </c>
      <c r="G19" s="46">
        <v>30310</v>
      </c>
      <c r="H19" s="47">
        <v>11808699.34</v>
      </c>
      <c r="I19" s="47">
        <v>3600</v>
      </c>
      <c r="J19" s="47">
        <v>5856</v>
      </c>
      <c r="K19" s="47">
        <v>19729649.530000001</v>
      </c>
      <c r="L19" s="46">
        <v>22301556.790000003</v>
      </c>
      <c r="M19" s="48">
        <v>31578114.870000005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18"/>
  <sheetViews>
    <sheetView zoomScale="89" zoomScaleNormal="89" zoomScalePageLayoutView="89" workbookViewId="0">
      <selection activeCell="F27" sqref="F27"/>
    </sheetView>
  </sheetViews>
  <sheetFormatPr baseColWidth="10" defaultRowHeight="16" x14ac:dyDescent="0.2"/>
  <cols>
    <col min="1" max="2" width="10.83203125" style="20"/>
    <col min="3" max="3" width="12.5" style="26" customWidth="1"/>
    <col min="4" max="4" width="13.33203125" style="20" customWidth="1"/>
    <col min="5" max="5" width="23" customWidth="1"/>
    <col min="6" max="6" width="74" bestFit="1" customWidth="1"/>
    <col min="8" max="9" width="13" bestFit="1" customWidth="1"/>
    <col min="11" max="11" width="10.83203125" style="4"/>
  </cols>
  <sheetData>
    <row r="1" spans="1:13" x14ac:dyDescent="0.2">
      <c r="A1" s="19" t="s">
        <v>360</v>
      </c>
    </row>
    <row r="3" spans="1:13" s="16" customFormat="1" ht="34" customHeight="1" x14ac:dyDescent="0.2">
      <c r="A3" s="21" t="s">
        <v>27</v>
      </c>
      <c r="B3" s="21" t="s">
        <v>28</v>
      </c>
      <c r="C3" s="21" t="s">
        <v>29</v>
      </c>
      <c r="D3" s="21" t="s">
        <v>30</v>
      </c>
      <c r="E3" s="16" t="s">
        <v>0</v>
      </c>
      <c r="F3" s="16" t="s">
        <v>1</v>
      </c>
      <c r="G3" s="16" t="s">
        <v>31</v>
      </c>
      <c r="H3" s="16" t="s">
        <v>11</v>
      </c>
      <c r="I3" s="16" t="s">
        <v>32</v>
      </c>
      <c r="K3" s="17"/>
      <c r="L3" s="17"/>
      <c r="M3" s="17"/>
    </row>
    <row r="4" spans="1:13" x14ac:dyDescent="0.2">
      <c r="A4" s="22">
        <v>1</v>
      </c>
      <c r="B4" s="23" t="s">
        <v>33</v>
      </c>
      <c r="C4" s="23" t="s">
        <v>34</v>
      </c>
      <c r="D4" s="23" t="s">
        <v>35</v>
      </c>
      <c r="E4" t="s">
        <v>3</v>
      </c>
      <c r="F4" t="s">
        <v>319</v>
      </c>
      <c r="G4" t="s">
        <v>36</v>
      </c>
      <c r="H4" s="8">
        <v>12000</v>
      </c>
      <c r="I4" s="8">
        <v>0</v>
      </c>
      <c r="K4" s="24"/>
      <c r="L4" s="3"/>
      <c r="M4" s="3"/>
    </row>
    <row r="5" spans="1:13" x14ac:dyDescent="0.2">
      <c r="A5" s="22">
        <f>A4+1</f>
        <v>2</v>
      </c>
      <c r="B5" s="23" t="s">
        <v>33</v>
      </c>
      <c r="C5" s="23" t="s">
        <v>37</v>
      </c>
      <c r="D5" s="23" t="s">
        <v>38</v>
      </c>
      <c r="E5" t="s">
        <v>357</v>
      </c>
      <c r="F5" t="s">
        <v>319</v>
      </c>
      <c r="G5" t="s">
        <v>36</v>
      </c>
      <c r="H5" s="8">
        <v>31500</v>
      </c>
      <c r="I5" s="8">
        <v>0</v>
      </c>
      <c r="K5" s="24"/>
      <c r="L5" s="3"/>
      <c r="M5" s="3"/>
    </row>
    <row r="6" spans="1:13" x14ac:dyDescent="0.2">
      <c r="A6" s="22">
        <f t="shared" ref="A6:A69" si="0">A5+1</f>
        <v>3</v>
      </c>
      <c r="B6" s="23" t="s">
        <v>33</v>
      </c>
      <c r="C6" s="23" t="s">
        <v>39</v>
      </c>
      <c r="D6" s="23" t="s">
        <v>40</v>
      </c>
      <c r="E6" t="s">
        <v>6</v>
      </c>
      <c r="F6" t="s">
        <v>319</v>
      </c>
      <c r="G6" t="s">
        <v>36</v>
      </c>
      <c r="H6" s="8">
        <v>186875</v>
      </c>
      <c r="I6" s="8">
        <v>0</v>
      </c>
      <c r="K6" s="24"/>
      <c r="L6" s="3"/>
      <c r="M6" s="3"/>
    </row>
    <row r="7" spans="1:13" x14ac:dyDescent="0.2">
      <c r="A7" s="22">
        <f t="shared" si="0"/>
        <v>4</v>
      </c>
      <c r="B7" s="23" t="s">
        <v>33</v>
      </c>
      <c r="C7" s="23" t="s">
        <v>41</v>
      </c>
      <c r="D7" s="23" t="s">
        <v>42</v>
      </c>
      <c r="E7" t="s">
        <v>358</v>
      </c>
      <c r="F7" t="s">
        <v>319</v>
      </c>
      <c r="G7" t="s">
        <v>43</v>
      </c>
      <c r="H7" s="8">
        <v>74700</v>
      </c>
      <c r="I7" s="8">
        <v>0</v>
      </c>
      <c r="K7" s="24"/>
      <c r="L7" s="3"/>
      <c r="M7" s="3"/>
    </row>
    <row r="8" spans="1:13" x14ac:dyDescent="0.2">
      <c r="A8" s="22">
        <f t="shared" si="0"/>
        <v>5</v>
      </c>
      <c r="B8" s="23" t="s">
        <v>33</v>
      </c>
      <c r="C8" s="23" t="s">
        <v>44</v>
      </c>
      <c r="D8" s="23" t="s">
        <v>45</v>
      </c>
      <c r="E8" t="s">
        <v>318</v>
      </c>
      <c r="F8" t="s">
        <v>320</v>
      </c>
      <c r="G8" t="s">
        <v>36</v>
      </c>
      <c r="H8" s="8">
        <v>11096.83</v>
      </c>
      <c r="I8" s="8">
        <v>11096.83</v>
      </c>
      <c r="K8" s="24"/>
      <c r="L8" s="3"/>
      <c r="M8" s="3"/>
    </row>
    <row r="9" spans="1:13" x14ac:dyDescent="0.2">
      <c r="A9" s="22">
        <f t="shared" si="0"/>
        <v>6</v>
      </c>
      <c r="B9" s="23" t="s">
        <v>46</v>
      </c>
      <c r="C9" s="23" t="s">
        <v>48</v>
      </c>
      <c r="D9" s="23" t="s">
        <v>48</v>
      </c>
      <c r="E9" t="s">
        <v>318</v>
      </c>
      <c r="F9" t="s">
        <v>321</v>
      </c>
      <c r="G9" t="s">
        <v>36</v>
      </c>
      <c r="H9" s="8">
        <v>28250</v>
      </c>
      <c r="I9" s="8">
        <v>28250</v>
      </c>
      <c r="K9" s="24"/>
      <c r="L9" s="3"/>
      <c r="M9" s="3"/>
    </row>
    <row r="10" spans="1:13" x14ac:dyDescent="0.2">
      <c r="A10" s="22">
        <f t="shared" si="0"/>
        <v>7</v>
      </c>
      <c r="B10" s="23" t="s">
        <v>46</v>
      </c>
      <c r="C10" s="23" t="s">
        <v>49</v>
      </c>
      <c r="D10" s="23" t="s">
        <v>50</v>
      </c>
      <c r="E10" t="s">
        <v>357</v>
      </c>
      <c r="F10" t="s">
        <v>319</v>
      </c>
      <c r="G10" t="s">
        <v>36</v>
      </c>
      <c r="H10" s="8">
        <v>3000</v>
      </c>
      <c r="I10" s="8">
        <v>3000</v>
      </c>
      <c r="K10" s="24"/>
      <c r="L10" s="3"/>
      <c r="M10" s="3"/>
    </row>
    <row r="11" spans="1:13" x14ac:dyDescent="0.2">
      <c r="A11" s="22">
        <f t="shared" si="0"/>
        <v>8</v>
      </c>
      <c r="B11" s="23" t="s">
        <v>46</v>
      </c>
      <c r="C11" s="23" t="s">
        <v>44</v>
      </c>
      <c r="D11" s="23" t="s">
        <v>51</v>
      </c>
      <c r="E11" t="s">
        <v>358</v>
      </c>
      <c r="F11" t="s">
        <v>319</v>
      </c>
      <c r="G11" t="s">
        <v>36</v>
      </c>
      <c r="H11" s="8">
        <v>165800</v>
      </c>
      <c r="I11" s="8">
        <v>0</v>
      </c>
      <c r="K11" s="24"/>
      <c r="L11" s="3"/>
      <c r="M11" s="3"/>
    </row>
    <row r="12" spans="1:13" x14ac:dyDescent="0.2">
      <c r="A12" s="22">
        <f t="shared" si="0"/>
        <v>9</v>
      </c>
      <c r="B12" s="23" t="s">
        <v>52</v>
      </c>
      <c r="C12" s="23" t="s">
        <v>53</v>
      </c>
      <c r="D12" s="23" t="s">
        <v>53</v>
      </c>
      <c r="E12" t="s">
        <v>359</v>
      </c>
      <c r="F12" t="s">
        <v>322</v>
      </c>
      <c r="G12" t="s">
        <v>43</v>
      </c>
      <c r="H12" s="8">
        <v>500</v>
      </c>
      <c r="I12" s="8">
        <v>0</v>
      </c>
      <c r="K12" s="25"/>
      <c r="L12" s="2"/>
      <c r="M12" s="2"/>
    </row>
    <row r="13" spans="1:13" x14ac:dyDescent="0.2">
      <c r="A13" s="22">
        <f t="shared" si="0"/>
        <v>10</v>
      </c>
      <c r="B13" s="23" t="s">
        <v>56</v>
      </c>
      <c r="C13" s="23" t="s">
        <v>57</v>
      </c>
      <c r="D13" s="23" t="s">
        <v>58</v>
      </c>
      <c r="E13" t="s">
        <v>357</v>
      </c>
      <c r="F13" t="s">
        <v>323</v>
      </c>
      <c r="G13" t="s">
        <v>43</v>
      </c>
      <c r="H13" s="8">
        <v>6030.6</v>
      </c>
      <c r="I13" s="8">
        <v>0</v>
      </c>
      <c r="K13" s="24"/>
      <c r="L13" s="3"/>
      <c r="M13" s="3"/>
    </row>
    <row r="14" spans="1:13" x14ac:dyDescent="0.2">
      <c r="A14" s="22">
        <f t="shared" si="0"/>
        <v>11</v>
      </c>
      <c r="B14" s="23" t="s">
        <v>59</v>
      </c>
      <c r="C14" s="23" t="s">
        <v>60</v>
      </c>
      <c r="D14" s="23" t="s">
        <v>61</v>
      </c>
      <c r="E14" t="s">
        <v>8</v>
      </c>
      <c r="F14" t="s">
        <v>319</v>
      </c>
      <c r="G14" t="s">
        <v>36</v>
      </c>
      <c r="H14" s="8">
        <v>50000</v>
      </c>
      <c r="I14" s="8">
        <v>0</v>
      </c>
      <c r="K14" s="24"/>
      <c r="L14" s="3"/>
      <c r="M14" s="3"/>
    </row>
    <row r="15" spans="1:13" x14ac:dyDescent="0.2">
      <c r="A15" s="22">
        <f t="shared" si="0"/>
        <v>12</v>
      </c>
      <c r="B15" s="23" t="s">
        <v>53</v>
      </c>
      <c r="C15" s="23" t="s">
        <v>62</v>
      </c>
      <c r="D15" s="23" t="s">
        <v>47</v>
      </c>
      <c r="E15" t="s">
        <v>7</v>
      </c>
      <c r="F15" t="s">
        <v>324</v>
      </c>
      <c r="G15" t="s">
        <v>36</v>
      </c>
      <c r="H15" s="8">
        <v>50000</v>
      </c>
      <c r="I15" s="8">
        <v>5110.5</v>
      </c>
      <c r="K15" s="24"/>
      <c r="L15" s="3"/>
      <c r="M15" s="3"/>
    </row>
    <row r="16" spans="1:13" x14ac:dyDescent="0.2">
      <c r="A16" s="22">
        <f t="shared" si="0"/>
        <v>13</v>
      </c>
      <c r="B16" s="23" t="s">
        <v>53</v>
      </c>
      <c r="C16" s="23" t="s">
        <v>63</v>
      </c>
      <c r="D16" s="23" t="s">
        <v>45</v>
      </c>
      <c r="E16" t="s">
        <v>7</v>
      </c>
      <c r="F16" t="s">
        <v>324</v>
      </c>
      <c r="G16" t="s">
        <v>36</v>
      </c>
      <c r="H16" s="8">
        <v>50000</v>
      </c>
      <c r="I16" s="8">
        <v>0</v>
      </c>
      <c r="K16" s="25"/>
      <c r="L16" s="2"/>
      <c r="M16" s="2"/>
    </row>
    <row r="17" spans="1:13" x14ac:dyDescent="0.2">
      <c r="A17" s="22">
        <f t="shared" si="0"/>
        <v>14</v>
      </c>
      <c r="B17" s="23" t="s">
        <v>53</v>
      </c>
      <c r="C17" s="23" t="s">
        <v>44</v>
      </c>
      <c r="D17" s="23" t="s">
        <v>45</v>
      </c>
      <c r="E17" t="s">
        <v>7</v>
      </c>
      <c r="F17" t="s">
        <v>324</v>
      </c>
      <c r="G17" t="s">
        <v>36</v>
      </c>
      <c r="H17" s="8">
        <v>350000</v>
      </c>
      <c r="I17" s="8">
        <v>139184.28</v>
      </c>
      <c r="K17" s="24"/>
      <c r="L17" s="3"/>
      <c r="M17" s="3"/>
    </row>
    <row r="18" spans="1:13" x14ac:dyDescent="0.2">
      <c r="A18" s="22">
        <f t="shared" si="0"/>
        <v>15</v>
      </c>
      <c r="B18" s="23" t="s">
        <v>53</v>
      </c>
      <c r="C18" s="23" t="s">
        <v>64</v>
      </c>
      <c r="D18" s="23" t="s">
        <v>45</v>
      </c>
      <c r="E18" t="s">
        <v>7</v>
      </c>
      <c r="F18" t="s">
        <v>324</v>
      </c>
      <c r="G18" t="s">
        <v>36</v>
      </c>
      <c r="H18" s="8">
        <v>100000</v>
      </c>
      <c r="I18" s="8">
        <v>0</v>
      </c>
      <c r="K18" s="24"/>
      <c r="L18" s="3"/>
      <c r="M18" s="3"/>
    </row>
    <row r="19" spans="1:13" x14ac:dyDescent="0.2">
      <c r="A19" s="22">
        <f t="shared" si="0"/>
        <v>16</v>
      </c>
      <c r="B19" s="23" t="s">
        <v>49</v>
      </c>
      <c r="C19" s="23" t="s">
        <v>63</v>
      </c>
      <c r="D19" s="23" t="s">
        <v>35</v>
      </c>
      <c r="E19" t="s">
        <v>7</v>
      </c>
      <c r="F19" t="s">
        <v>319</v>
      </c>
      <c r="G19" t="s">
        <v>36</v>
      </c>
      <c r="H19" s="8">
        <v>25000</v>
      </c>
      <c r="I19" s="8">
        <v>25000</v>
      </c>
      <c r="K19" s="25"/>
      <c r="L19" s="2"/>
      <c r="M19" s="2"/>
    </row>
    <row r="20" spans="1:13" x14ac:dyDescent="0.2">
      <c r="A20" s="22">
        <f t="shared" si="0"/>
        <v>17</v>
      </c>
      <c r="B20" s="23" t="s">
        <v>49</v>
      </c>
      <c r="C20" s="23" t="s">
        <v>44</v>
      </c>
      <c r="D20" s="23" t="s">
        <v>45</v>
      </c>
      <c r="E20" t="s">
        <v>7</v>
      </c>
      <c r="F20" t="s">
        <v>325</v>
      </c>
      <c r="G20" t="s">
        <v>36</v>
      </c>
      <c r="H20" s="8">
        <v>50000</v>
      </c>
      <c r="I20" s="8">
        <v>0</v>
      </c>
      <c r="K20" s="25"/>
      <c r="L20" s="2"/>
      <c r="M20" s="2"/>
    </row>
    <row r="21" spans="1:13" x14ac:dyDescent="0.2">
      <c r="A21" s="22">
        <f t="shared" si="0"/>
        <v>18</v>
      </c>
      <c r="B21" s="23" t="s">
        <v>49</v>
      </c>
      <c r="C21" s="23" t="s">
        <v>49</v>
      </c>
      <c r="D21" s="23" t="s">
        <v>49</v>
      </c>
      <c r="E21" t="s">
        <v>3</v>
      </c>
      <c r="F21" t="s">
        <v>322</v>
      </c>
      <c r="G21" t="s">
        <v>36</v>
      </c>
      <c r="H21" s="8">
        <v>2950</v>
      </c>
      <c r="I21" s="8">
        <v>2950</v>
      </c>
      <c r="K21" s="25"/>
      <c r="L21" s="2"/>
      <c r="M21" s="2"/>
    </row>
    <row r="22" spans="1:13" x14ac:dyDescent="0.2">
      <c r="A22" s="22">
        <f t="shared" si="0"/>
        <v>19</v>
      </c>
      <c r="B22" s="23" t="s">
        <v>49</v>
      </c>
      <c r="C22" s="23" t="s">
        <v>63</v>
      </c>
      <c r="D22" s="23" t="s">
        <v>45</v>
      </c>
      <c r="E22" t="s">
        <v>7</v>
      </c>
      <c r="F22" t="s">
        <v>324</v>
      </c>
      <c r="G22" t="s">
        <v>43</v>
      </c>
      <c r="H22" s="8">
        <v>50000</v>
      </c>
      <c r="I22" s="8">
        <v>0</v>
      </c>
      <c r="K22" s="24"/>
      <c r="L22" s="3"/>
      <c r="M22" s="3"/>
    </row>
    <row r="23" spans="1:13" x14ac:dyDescent="0.2">
      <c r="A23" s="22">
        <f t="shared" si="0"/>
        <v>20</v>
      </c>
      <c r="B23" s="23" t="s">
        <v>49</v>
      </c>
      <c r="C23" s="23" t="s">
        <v>49</v>
      </c>
      <c r="D23" s="23" t="s">
        <v>49</v>
      </c>
      <c r="E23" t="s">
        <v>3</v>
      </c>
      <c r="F23" t="s">
        <v>326</v>
      </c>
      <c r="G23" t="s">
        <v>43</v>
      </c>
      <c r="H23" s="8">
        <v>3210</v>
      </c>
      <c r="I23" s="8">
        <v>3000</v>
      </c>
      <c r="K23" s="25"/>
      <c r="L23" s="2"/>
      <c r="M23" s="2"/>
    </row>
    <row r="24" spans="1:13" x14ac:dyDescent="0.2">
      <c r="A24" s="22">
        <f t="shared" si="0"/>
        <v>21</v>
      </c>
      <c r="B24" s="23" t="s">
        <v>49</v>
      </c>
      <c r="C24" s="23" t="s">
        <v>39</v>
      </c>
      <c r="D24" s="23" t="s">
        <v>65</v>
      </c>
      <c r="E24" t="s">
        <v>359</v>
      </c>
      <c r="F24" t="s">
        <v>319</v>
      </c>
      <c r="G24" t="s">
        <v>43</v>
      </c>
      <c r="H24" s="8">
        <v>29000</v>
      </c>
      <c r="I24" s="8">
        <v>0</v>
      </c>
      <c r="K24" s="24"/>
      <c r="L24" s="3"/>
      <c r="M24" s="3"/>
    </row>
    <row r="25" spans="1:13" x14ac:dyDescent="0.2">
      <c r="A25" s="22">
        <f t="shared" si="0"/>
        <v>22</v>
      </c>
      <c r="B25" s="23" t="s">
        <v>66</v>
      </c>
      <c r="C25" s="23" t="s">
        <v>66</v>
      </c>
      <c r="D25" s="23" t="s">
        <v>66</v>
      </c>
      <c r="E25" t="s">
        <v>358</v>
      </c>
      <c r="F25" t="s">
        <v>327</v>
      </c>
      <c r="G25" t="s">
        <v>36</v>
      </c>
      <c r="H25" s="8">
        <v>25000</v>
      </c>
      <c r="I25" s="8">
        <v>25000</v>
      </c>
      <c r="K25" s="24"/>
      <c r="L25" s="3"/>
      <c r="M25" s="3"/>
    </row>
    <row r="26" spans="1:13" x14ac:dyDescent="0.2">
      <c r="A26" s="22">
        <f t="shared" si="0"/>
        <v>23</v>
      </c>
      <c r="B26" s="23" t="s">
        <v>67</v>
      </c>
      <c r="C26" s="23" t="s">
        <v>68</v>
      </c>
      <c r="D26" s="23" t="s">
        <v>69</v>
      </c>
      <c r="E26" t="s">
        <v>3</v>
      </c>
      <c r="F26" t="s">
        <v>319</v>
      </c>
      <c r="G26" t="s">
        <v>43</v>
      </c>
      <c r="H26" s="8">
        <v>25000</v>
      </c>
      <c r="I26" s="8">
        <v>25000</v>
      </c>
      <c r="K26" s="24"/>
      <c r="L26" s="3"/>
      <c r="M26" s="3"/>
    </row>
    <row r="27" spans="1:13" x14ac:dyDescent="0.2">
      <c r="A27" s="22">
        <f t="shared" si="0"/>
        <v>24</v>
      </c>
      <c r="B27" s="23" t="s">
        <v>67</v>
      </c>
      <c r="C27" s="23" t="s">
        <v>70</v>
      </c>
      <c r="D27" s="23" t="s">
        <v>71</v>
      </c>
      <c r="E27" t="s">
        <v>357</v>
      </c>
      <c r="F27" t="s">
        <v>319</v>
      </c>
      <c r="G27" t="s">
        <v>43</v>
      </c>
      <c r="H27" s="8">
        <v>100620</v>
      </c>
      <c r="I27" s="8">
        <v>34937.75</v>
      </c>
      <c r="K27" s="24"/>
      <c r="L27" s="3"/>
      <c r="M27" s="3"/>
    </row>
    <row r="28" spans="1:13" x14ac:dyDescent="0.2">
      <c r="A28" s="22">
        <f t="shared" si="0"/>
        <v>25</v>
      </c>
      <c r="B28" s="23" t="s">
        <v>67</v>
      </c>
      <c r="C28" s="23" t="s">
        <v>72</v>
      </c>
      <c r="D28" s="23" t="s">
        <v>73</v>
      </c>
      <c r="E28" t="s">
        <v>357</v>
      </c>
      <c r="F28" t="s">
        <v>319</v>
      </c>
      <c r="G28" t="s">
        <v>43</v>
      </c>
      <c r="H28" s="8">
        <v>65000</v>
      </c>
      <c r="I28" s="8">
        <v>0</v>
      </c>
      <c r="K28" s="24"/>
      <c r="L28" s="3"/>
      <c r="M28" s="3"/>
    </row>
    <row r="29" spans="1:13" x14ac:dyDescent="0.2">
      <c r="A29" s="22">
        <f t="shared" si="0"/>
        <v>26</v>
      </c>
      <c r="B29" s="23" t="s">
        <v>67</v>
      </c>
      <c r="C29" s="23" t="s">
        <v>74</v>
      </c>
      <c r="D29" s="23" t="s">
        <v>45</v>
      </c>
      <c r="E29" t="s">
        <v>6</v>
      </c>
      <c r="F29" t="s">
        <v>319</v>
      </c>
      <c r="G29" t="s">
        <v>43</v>
      </c>
      <c r="H29" s="8">
        <v>53950</v>
      </c>
      <c r="I29" s="8">
        <v>0</v>
      </c>
      <c r="K29" s="24"/>
      <c r="L29" s="3"/>
      <c r="M29" s="3"/>
    </row>
    <row r="30" spans="1:13" x14ac:dyDescent="0.2">
      <c r="A30" s="22">
        <f t="shared" si="0"/>
        <v>27</v>
      </c>
      <c r="B30" s="23" t="s">
        <v>67</v>
      </c>
      <c r="C30" s="23" t="s">
        <v>75</v>
      </c>
      <c r="D30" s="23" t="s">
        <v>76</v>
      </c>
      <c r="E30" t="s">
        <v>3</v>
      </c>
      <c r="F30" t="s">
        <v>328</v>
      </c>
      <c r="G30" t="s">
        <v>36</v>
      </c>
      <c r="H30" s="8">
        <v>653.25</v>
      </c>
      <c r="I30" s="8">
        <v>653.25</v>
      </c>
      <c r="K30" s="25"/>
      <c r="L30" s="2"/>
      <c r="M30" s="2"/>
    </row>
    <row r="31" spans="1:13" x14ac:dyDescent="0.2">
      <c r="A31" s="22">
        <f t="shared" si="0"/>
        <v>28</v>
      </c>
      <c r="B31" s="23" t="s">
        <v>67</v>
      </c>
      <c r="C31" s="23" t="s">
        <v>77</v>
      </c>
      <c r="D31" s="23" t="s">
        <v>77</v>
      </c>
      <c r="E31" t="s">
        <v>357</v>
      </c>
      <c r="F31" t="s">
        <v>323</v>
      </c>
      <c r="G31" t="s">
        <v>43</v>
      </c>
      <c r="H31" s="8">
        <v>1187.8399999999999</v>
      </c>
      <c r="I31" s="8">
        <v>1187.8399999999999</v>
      </c>
      <c r="K31" s="25"/>
      <c r="L31" s="2"/>
      <c r="M31" s="2"/>
    </row>
    <row r="32" spans="1:13" x14ac:dyDescent="0.2">
      <c r="A32" s="22">
        <f t="shared" si="0"/>
        <v>29</v>
      </c>
      <c r="B32" s="23" t="s">
        <v>78</v>
      </c>
      <c r="C32" s="23" t="s">
        <v>78</v>
      </c>
      <c r="D32" s="23" t="s">
        <v>78</v>
      </c>
      <c r="E32" t="s">
        <v>357</v>
      </c>
      <c r="F32" t="s">
        <v>329</v>
      </c>
      <c r="G32" t="s">
        <v>43</v>
      </c>
      <c r="H32" s="8">
        <v>28250</v>
      </c>
      <c r="I32" s="8">
        <v>25000</v>
      </c>
      <c r="K32" s="24"/>
      <c r="L32" s="3"/>
      <c r="M32" s="3"/>
    </row>
    <row r="33" spans="1:13" x14ac:dyDescent="0.2">
      <c r="A33" s="22">
        <f t="shared" si="0"/>
        <v>30</v>
      </c>
      <c r="B33" s="23" t="s">
        <v>78</v>
      </c>
      <c r="C33" s="23" t="s">
        <v>79</v>
      </c>
      <c r="D33" s="23" t="s">
        <v>80</v>
      </c>
      <c r="E33" t="s">
        <v>6</v>
      </c>
      <c r="F33" t="s">
        <v>319</v>
      </c>
      <c r="G33" t="s">
        <v>36</v>
      </c>
      <c r="H33" s="8">
        <v>18750</v>
      </c>
      <c r="I33" s="8">
        <v>18750</v>
      </c>
      <c r="K33" s="25"/>
      <c r="L33" s="2"/>
      <c r="M33" s="2"/>
    </row>
    <row r="34" spans="1:13" x14ac:dyDescent="0.2">
      <c r="A34" s="22">
        <f t="shared" si="0"/>
        <v>31</v>
      </c>
      <c r="B34" s="23" t="s">
        <v>78</v>
      </c>
      <c r="C34" s="23" t="s">
        <v>79</v>
      </c>
      <c r="D34" s="23" t="s">
        <v>70</v>
      </c>
      <c r="E34" t="s">
        <v>357</v>
      </c>
      <c r="F34" t="s">
        <v>319</v>
      </c>
      <c r="G34" t="s">
        <v>36</v>
      </c>
      <c r="H34" s="8">
        <v>650000</v>
      </c>
      <c r="I34" s="8">
        <v>650000</v>
      </c>
      <c r="K34" s="25"/>
      <c r="L34" s="2"/>
      <c r="M34" s="2"/>
    </row>
    <row r="35" spans="1:13" x14ac:dyDescent="0.2">
      <c r="A35" s="22">
        <f t="shared" si="0"/>
        <v>32</v>
      </c>
      <c r="B35" s="23" t="s">
        <v>82</v>
      </c>
      <c r="C35" s="23" t="s">
        <v>83</v>
      </c>
      <c r="D35" s="23" t="s">
        <v>63</v>
      </c>
      <c r="E35" t="s">
        <v>6</v>
      </c>
      <c r="F35" t="s">
        <v>319</v>
      </c>
      <c r="G35" t="s">
        <v>43</v>
      </c>
      <c r="H35" s="8">
        <v>15115.71</v>
      </c>
      <c r="I35" s="8">
        <v>15115.71</v>
      </c>
      <c r="K35" s="25"/>
      <c r="L35" s="2"/>
      <c r="M35" s="2"/>
    </row>
    <row r="36" spans="1:13" x14ac:dyDescent="0.2">
      <c r="A36" s="22">
        <f t="shared" si="0"/>
        <v>33</v>
      </c>
      <c r="B36" s="23" t="s">
        <v>82</v>
      </c>
      <c r="C36" s="23" t="s">
        <v>41</v>
      </c>
      <c r="D36" s="23" t="s">
        <v>35</v>
      </c>
      <c r="E36" t="s">
        <v>3</v>
      </c>
      <c r="F36" t="s">
        <v>319</v>
      </c>
      <c r="G36" t="s">
        <v>43</v>
      </c>
      <c r="H36" s="8">
        <v>12000</v>
      </c>
      <c r="I36" s="8">
        <v>0</v>
      </c>
      <c r="K36" s="24"/>
      <c r="L36" s="3"/>
      <c r="M36" s="3"/>
    </row>
    <row r="37" spans="1:13" x14ac:dyDescent="0.2">
      <c r="A37" s="22">
        <f t="shared" si="0"/>
        <v>34</v>
      </c>
      <c r="B37" s="23" t="s">
        <v>55</v>
      </c>
      <c r="C37" s="23" t="s">
        <v>84</v>
      </c>
      <c r="D37" s="23" t="s">
        <v>70</v>
      </c>
      <c r="E37" t="s">
        <v>3</v>
      </c>
      <c r="F37" t="s">
        <v>319</v>
      </c>
      <c r="G37" t="s">
        <v>43</v>
      </c>
      <c r="H37" s="8">
        <v>60000</v>
      </c>
      <c r="I37" s="8">
        <v>60000</v>
      </c>
      <c r="K37" s="24"/>
      <c r="L37" s="3"/>
      <c r="M37" s="3"/>
    </row>
    <row r="38" spans="1:13" x14ac:dyDescent="0.2">
      <c r="A38" s="22">
        <f t="shared" si="0"/>
        <v>35</v>
      </c>
      <c r="B38" s="23" t="s">
        <v>55</v>
      </c>
      <c r="C38" s="23" t="s">
        <v>64</v>
      </c>
      <c r="D38" s="23" t="s">
        <v>45</v>
      </c>
      <c r="E38" t="s">
        <v>3</v>
      </c>
      <c r="F38" t="s">
        <v>319</v>
      </c>
      <c r="G38" t="s">
        <v>43</v>
      </c>
      <c r="H38" s="8">
        <v>126100</v>
      </c>
      <c r="I38" s="8">
        <v>100100</v>
      </c>
      <c r="K38" s="24"/>
      <c r="L38" s="3"/>
      <c r="M38" s="3"/>
    </row>
    <row r="39" spans="1:13" x14ac:dyDescent="0.2">
      <c r="A39" s="22">
        <f t="shared" si="0"/>
        <v>36</v>
      </c>
      <c r="B39" s="23" t="s">
        <v>85</v>
      </c>
      <c r="C39" s="23" t="s">
        <v>86</v>
      </c>
      <c r="D39" s="23" t="s">
        <v>87</v>
      </c>
      <c r="E39" t="s">
        <v>25</v>
      </c>
      <c r="F39" t="s">
        <v>319</v>
      </c>
      <c r="G39" t="s">
        <v>43</v>
      </c>
      <c r="H39" s="8">
        <v>500000</v>
      </c>
      <c r="I39" s="8">
        <v>500000</v>
      </c>
      <c r="K39" s="24"/>
      <c r="L39" s="3"/>
      <c r="M39" s="3"/>
    </row>
    <row r="40" spans="1:13" x14ac:dyDescent="0.2">
      <c r="A40" s="22">
        <f t="shared" si="0"/>
        <v>37</v>
      </c>
      <c r="B40" s="23" t="s">
        <v>85</v>
      </c>
      <c r="C40" s="23" t="s">
        <v>64</v>
      </c>
      <c r="D40" s="23" t="s">
        <v>45</v>
      </c>
      <c r="E40" t="s">
        <v>7</v>
      </c>
      <c r="F40" t="s">
        <v>324</v>
      </c>
      <c r="G40" t="s">
        <v>36</v>
      </c>
      <c r="H40" s="8">
        <v>50000</v>
      </c>
      <c r="I40" s="8">
        <v>18073.5</v>
      </c>
      <c r="K40" s="24"/>
      <c r="L40" s="3"/>
      <c r="M40" s="3"/>
    </row>
    <row r="41" spans="1:13" x14ac:dyDescent="0.2">
      <c r="A41" s="22">
        <f t="shared" si="0"/>
        <v>38</v>
      </c>
      <c r="B41" s="23" t="s">
        <v>88</v>
      </c>
      <c r="C41" s="23" t="s">
        <v>77</v>
      </c>
      <c r="D41" s="23" t="s">
        <v>77</v>
      </c>
      <c r="E41" t="s">
        <v>357</v>
      </c>
      <c r="F41" t="s">
        <v>323</v>
      </c>
      <c r="G41" t="s">
        <v>43</v>
      </c>
      <c r="H41" s="8">
        <v>27541.4</v>
      </c>
      <c r="I41" s="8">
        <v>27541.4</v>
      </c>
      <c r="K41" s="25"/>
      <c r="L41" s="2"/>
      <c r="M41" s="2"/>
    </row>
    <row r="42" spans="1:13" x14ac:dyDescent="0.2">
      <c r="A42" s="22">
        <f t="shared" si="0"/>
        <v>39</v>
      </c>
      <c r="B42" s="23" t="s">
        <v>88</v>
      </c>
      <c r="C42" s="23" t="s">
        <v>41</v>
      </c>
      <c r="D42" s="23" t="s">
        <v>35</v>
      </c>
      <c r="E42" t="s">
        <v>3</v>
      </c>
      <c r="F42" t="s">
        <v>319</v>
      </c>
      <c r="G42" t="s">
        <v>36</v>
      </c>
      <c r="H42" s="8">
        <v>675000</v>
      </c>
      <c r="I42" s="8">
        <v>676610.96</v>
      </c>
      <c r="K42" s="25"/>
      <c r="L42" s="2"/>
      <c r="M42" s="2"/>
    </row>
    <row r="43" spans="1:13" x14ac:dyDescent="0.2">
      <c r="A43" s="22">
        <f t="shared" si="0"/>
        <v>40</v>
      </c>
      <c r="B43" s="23" t="s">
        <v>88</v>
      </c>
      <c r="C43" s="23" t="s">
        <v>77</v>
      </c>
      <c r="D43" s="23" t="s">
        <v>77</v>
      </c>
      <c r="E43" t="s">
        <v>357</v>
      </c>
      <c r="F43" t="s">
        <v>323</v>
      </c>
      <c r="G43" t="s">
        <v>43</v>
      </c>
      <c r="H43" s="8">
        <v>13155.02</v>
      </c>
      <c r="I43" s="8">
        <v>13155.02</v>
      </c>
      <c r="K43" s="25"/>
      <c r="L43" s="2"/>
      <c r="M43" s="2"/>
    </row>
    <row r="44" spans="1:13" x14ac:dyDescent="0.2">
      <c r="A44" s="22">
        <f t="shared" si="0"/>
        <v>41</v>
      </c>
      <c r="B44" s="23" t="s">
        <v>88</v>
      </c>
      <c r="C44" s="23" t="s">
        <v>63</v>
      </c>
      <c r="D44" s="23" t="s">
        <v>85</v>
      </c>
      <c r="E44" t="s">
        <v>25</v>
      </c>
      <c r="F44" t="s">
        <v>319</v>
      </c>
      <c r="G44" t="s">
        <v>36</v>
      </c>
      <c r="H44" s="8">
        <v>550000</v>
      </c>
      <c r="I44" s="8">
        <v>0</v>
      </c>
      <c r="K44" s="25"/>
      <c r="L44" s="2"/>
      <c r="M44" s="2"/>
    </row>
    <row r="45" spans="1:13" x14ac:dyDescent="0.2">
      <c r="A45" s="22">
        <f t="shared" si="0"/>
        <v>42</v>
      </c>
      <c r="B45" s="23" t="s">
        <v>90</v>
      </c>
      <c r="C45" s="23" t="s">
        <v>91</v>
      </c>
      <c r="D45" s="23" t="s">
        <v>48</v>
      </c>
      <c r="E45" t="s">
        <v>318</v>
      </c>
      <c r="F45" t="s">
        <v>331</v>
      </c>
      <c r="G45" t="s">
        <v>36</v>
      </c>
      <c r="H45" s="8">
        <v>7750</v>
      </c>
      <c r="I45" s="8">
        <v>0</v>
      </c>
      <c r="K45" s="24"/>
      <c r="L45" s="3"/>
      <c r="M45" s="3"/>
    </row>
    <row r="46" spans="1:13" x14ac:dyDescent="0.2">
      <c r="A46" s="22">
        <f t="shared" si="0"/>
        <v>43</v>
      </c>
      <c r="B46" s="23" t="s">
        <v>90</v>
      </c>
      <c r="C46" s="23" t="s">
        <v>57</v>
      </c>
      <c r="D46" s="23" t="s">
        <v>58</v>
      </c>
      <c r="E46" t="s">
        <v>357</v>
      </c>
      <c r="F46" t="s">
        <v>323</v>
      </c>
      <c r="G46" t="s">
        <v>43</v>
      </c>
      <c r="H46" s="8">
        <v>15940</v>
      </c>
      <c r="I46" s="8">
        <v>15940</v>
      </c>
      <c r="K46" s="24"/>
      <c r="L46" s="3"/>
      <c r="M46" s="3"/>
    </row>
    <row r="47" spans="1:13" x14ac:dyDescent="0.2">
      <c r="A47" s="22">
        <f t="shared" si="0"/>
        <v>44</v>
      </c>
      <c r="B47" s="23" t="s">
        <v>90</v>
      </c>
      <c r="C47" s="23" t="s">
        <v>82</v>
      </c>
      <c r="D47" s="23" t="s">
        <v>82</v>
      </c>
      <c r="E47" t="s">
        <v>3</v>
      </c>
      <c r="F47" t="s">
        <v>330</v>
      </c>
      <c r="G47" t="s">
        <v>36</v>
      </c>
      <c r="H47" s="8">
        <v>83080.92</v>
      </c>
      <c r="I47" s="8">
        <v>83080.92</v>
      </c>
      <c r="K47" s="24"/>
      <c r="L47" s="3"/>
      <c r="M47" s="3"/>
    </row>
    <row r="48" spans="1:13" x14ac:dyDescent="0.2">
      <c r="A48" s="22">
        <f t="shared" si="0"/>
        <v>45</v>
      </c>
      <c r="B48" s="23" t="s">
        <v>92</v>
      </c>
      <c r="C48" s="23" t="s">
        <v>92</v>
      </c>
      <c r="D48" s="23" t="s">
        <v>92</v>
      </c>
      <c r="E48" t="s">
        <v>318</v>
      </c>
      <c r="F48" t="s">
        <v>320</v>
      </c>
      <c r="G48" t="s">
        <v>36</v>
      </c>
      <c r="H48" s="8">
        <v>183.78</v>
      </c>
      <c r="I48" s="8">
        <v>183.78</v>
      </c>
      <c r="K48" s="24"/>
      <c r="L48" s="3"/>
      <c r="M48" s="3"/>
    </row>
    <row r="49" spans="1:13" x14ac:dyDescent="0.2">
      <c r="A49" s="22">
        <f t="shared" si="0"/>
        <v>46</v>
      </c>
      <c r="B49" s="23" t="s">
        <v>92</v>
      </c>
      <c r="C49" s="23" t="s">
        <v>82</v>
      </c>
      <c r="D49" s="23" t="s">
        <v>82</v>
      </c>
      <c r="E49" t="s">
        <v>3</v>
      </c>
      <c r="F49" t="s">
        <v>326</v>
      </c>
      <c r="G49" t="s">
        <v>36</v>
      </c>
      <c r="H49" s="8">
        <v>2994.38</v>
      </c>
      <c r="I49" s="8">
        <v>2994.38</v>
      </c>
      <c r="K49" s="25"/>
      <c r="L49" s="2"/>
      <c r="M49" s="2"/>
    </row>
    <row r="50" spans="1:13" x14ac:dyDescent="0.2">
      <c r="A50" s="22">
        <f t="shared" si="0"/>
        <v>47</v>
      </c>
      <c r="B50" s="23" t="s">
        <v>92</v>
      </c>
      <c r="C50" s="23" t="s">
        <v>93</v>
      </c>
      <c r="D50" s="23" t="s">
        <v>93</v>
      </c>
      <c r="E50" t="s">
        <v>357</v>
      </c>
      <c r="F50" t="s">
        <v>323</v>
      </c>
      <c r="G50" t="s">
        <v>43</v>
      </c>
      <c r="H50" s="8">
        <v>26000</v>
      </c>
      <c r="I50" s="8">
        <v>0</v>
      </c>
      <c r="K50" s="24"/>
      <c r="L50" s="3"/>
      <c r="M50" s="3"/>
    </row>
    <row r="51" spans="1:13" x14ac:dyDescent="0.2">
      <c r="A51" s="22">
        <f t="shared" si="0"/>
        <v>48</v>
      </c>
      <c r="B51" s="23" t="s">
        <v>94</v>
      </c>
      <c r="C51" s="23" t="s">
        <v>63</v>
      </c>
      <c r="D51" s="23" t="s">
        <v>45</v>
      </c>
      <c r="E51" t="s">
        <v>7</v>
      </c>
      <c r="F51" t="s">
        <v>319</v>
      </c>
      <c r="G51" t="s">
        <v>43</v>
      </c>
      <c r="H51" s="8">
        <v>200000</v>
      </c>
      <c r="I51" s="8">
        <v>0</v>
      </c>
      <c r="K51" s="24"/>
      <c r="L51" s="3"/>
      <c r="M51" s="3"/>
    </row>
    <row r="52" spans="1:13" x14ac:dyDescent="0.2">
      <c r="A52" s="22">
        <f t="shared" si="0"/>
        <v>49</v>
      </c>
      <c r="B52" s="23" t="s">
        <v>94</v>
      </c>
      <c r="C52" s="23" t="s">
        <v>64</v>
      </c>
      <c r="D52" s="23" t="s">
        <v>45</v>
      </c>
      <c r="E52" t="s">
        <v>7</v>
      </c>
      <c r="F52" t="s">
        <v>324</v>
      </c>
      <c r="G52" t="s">
        <v>36</v>
      </c>
      <c r="H52" s="8">
        <v>200000</v>
      </c>
      <c r="I52" s="8">
        <v>181760.5</v>
      </c>
      <c r="K52" s="24"/>
      <c r="L52" s="3"/>
      <c r="M52" s="3"/>
    </row>
    <row r="53" spans="1:13" x14ac:dyDescent="0.2">
      <c r="A53" s="22">
        <f t="shared" si="0"/>
        <v>50</v>
      </c>
      <c r="B53" s="23" t="s">
        <v>94</v>
      </c>
      <c r="C53" s="23" t="s">
        <v>95</v>
      </c>
      <c r="D53" s="23" t="s">
        <v>45</v>
      </c>
      <c r="E53" t="s">
        <v>3</v>
      </c>
      <c r="F53" t="s">
        <v>319</v>
      </c>
      <c r="G53" t="s">
        <v>36</v>
      </c>
      <c r="H53" s="8">
        <v>60000</v>
      </c>
      <c r="I53" s="8">
        <v>30031.25</v>
      </c>
      <c r="K53" s="25"/>
      <c r="L53" s="2"/>
      <c r="M53" s="2"/>
    </row>
    <row r="54" spans="1:13" x14ac:dyDescent="0.2">
      <c r="A54" s="22">
        <f t="shared" si="0"/>
        <v>51</v>
      </c>
      <c r="B54" s="23" t="s">
        <v>94</v>
      </c>
      <c r="C54" s="23" t="s">
        <v>94</v>
      </c>
      <c r="D54" s="23" t="s">
        <v>94</v>
      </c>
      <c r="E54" t="s">
        <v>318</v>
      </c>
      <c r="F54" t="s">
        <v>332</v>
      </c>
      <c r="G54" t="s">
        <v>43</v>
      </c>
      <c r="H54" s="8">
        <v>725.66</v>
      </c>
      <c r="I54" s="8">
        <v>725.66</v>
      </c>
      <c r="K54" s="24"/>
      <c r="L54" s="3"/>
      <c r="M54" s="3"/>
    </row>
    <row r="55" spans="1:13" x14ac:dyDescent="0.2">
      <c r="A55" s="22">
        <f t="shared" si="0"/>
        <v>52</v>
      </c>
      <c r="B55" s="23" t="s">
        <v>94</v>
      </c>
      <c r="C55" s="23" t="s">
        <v>96</v>
      </c>
      <c r="D55" s="23" t="s">
        <v>97</v>
      </c>
      <c r="E55" t="s">
        <v>6</v>
      </c>
      <c r="F55" t="s">
        <v>319</v>
      </c>
      <c r="G55" t="s">
        <v>36</v>
      </c>
      <c r="H55" s="8">
        <v>3200</v>
      </c>
      <c r="I55" s="8">
        <v>0</v>
      </c>
      <c r="K55" s="24"/>
      <c r="L55" s="3"/>
      <c r="M55" s="3"/>
    </row>
    <row r="56" spans="1:13" x14ac:dyDescent="0.2">
      <c r="A56" s="22">
        <f t="shared" si="0"/>
        <v>53</v>
      </c>
      <c r="B56" s="23" t="s">
        <v>99</v>
      </c>
      <c r="C56" s="23" t="s">
        <v>100</v>
      </c>
      <c r="D56" s="23" t="s">
        <v>85</v>
      </c>
      <c r="E56" t="s">
        <v>357</v>
      </c>
      <c r="F56" t="s">
        <v>319</v>
      </c>
      <c r="G56" t="s">
        <v>36</v>
      </c>
      <c r="H56" s="8">
        <v>22500</v>
      </c>
      <c r="I56" s="8">
        <v>22500</v>
      </c>
      <c r="K56" s="24"/>
      <c r="L56" s="3"/>
      <c r="M56" s="3"/>
    </row>
    <row r="57" spans="1:13" x14ac:dyDescent="0.2">
      <c r="A57" s="22">
        <f t="shared" si="0"/>
        <v>54</v>
      </c>
      <c r="B57" s="23" t="s">
        <v>99</v>
      </c>
      <c r="C57" s="23" t="s">
        <v>101</v>
      </c>
      <c r="D57" s="23" t="s">
        <v>102</v>
      </c>
      <c r="E57" t="s">
        <v>357</v>
      </c>
      <c r="F57" t="s">
        <v>319</v>
      </c>
      <c r="G57" t="s">
        <v>43</v>
      </c>
      <c r="H57" s="8">
        <v>60000</v>
      </c>
      <c r="I57" s="8">
        <v>0</v>
      </c>
      <c r="K57" s="24"/>
      <c r="L57" s="3"/>
      <c r="M57" s="3"/>
    </row>
    <row r="58" spans="1:13" x14ac:dyDescent="0.2">
      <c r="A58" s="22">
        <f t="shared" si="0"/>
        <v>55</v>
      </c>
      <c r="B58" s="23" t="s">
        <v>35</v>
      </c>
      <c r="C58" s="23" t="s">
        <v>103</v>
      </c>
      <c r="D58" s="23" t="s">
        <v>104</v>
      </c>
      <c r="E58" t="s">
        <v>3</v>
      </c>
      <c r="F58" t="s">
        <v>333</v>
      </c>
      <c r="G58" t="s">
        <v>43</v>
      </c>
      <c r="H58" s="8">
        <v>5500</v>
      </c>
      <c r="I58" s="8">
        <v>5362.09</v>
      </c>
      <c r="K58" s="24"/>
      <c r="L58" s="3"/>
      <c r="M58" s="3"/>
    </row>
    <row r="59" spans="1:13" x14ac:dyDescent="0.2">
      <c r="A59" s="22">
        <f t="shared" si="0"/>
        <v>56</v>
      </c>
      <c r="B59" s="23" t="s">
        <v>35</v>
      </c>
      <c r="C59" s="23" t="s">
        <v>35</v>
      </c>
      <c r="D59" s="23" t="s">
        <v>35</v>
      </c>
      <c r="E59" t="s">
        <v>3</v>
      </c>
      <c r="F59" t="s">
        <v>334</v>
      </c>
      <c r="G59" t="s">
        <v>43</v>
      </c>
      <c r="H59" s="8">
        <v>3500</v>
      </c>
      <c r="I59" s="8">
        <v>3500</v>
      </c>
      <c r="K59" s="24"/>
      <c r="L59" s="2"/>
      <c r="M59" s="2"/>
    </row>
    <row r="60" spans="1:13" x14ac:dyDescent="0.2">
      <c r="A60" s="22">
        <f t="shared" si="0"/>
        <v>57</v>
      </c>
      <c r="B60" s="23" t="s">
        <v>103</v>
      </c>
      <c r="C60" s="23" t="s">
        <v>77</v>
      </c>
      <c r="D60" s="23" t="s">
        <v>77</v>
      </c>
      <c r="E60" t="s">
        <v>357</v>
      </c>
      <c r="F60" t="s">
        <v>323</v>
      </c>
      <c r="G60" t="s">
        <v>43</v>
      </c>
      <c r="H60" s="8">
        <v>9430</v>
      </c>
      <c r="I60" s="8">
        <v>9430</v>
      </c>
      <c r="K60" s="24"/>
      <c r="L60" s="3"/>
      <c r="M60" s="3"/>
    </row>
    <row r="61" spans="1:13" x14ac:dyDescent="0.2">
      <c r="A61" s="22">
        <f t="shared" si="0"/>
        <v>58</v>
      </c>
      <c r="B61" s="23" t="s">
        <v>103</v>
      </c>
      <c r="C61" s="23" t="s">
        <v>105</v>
      </c>
      <c r="D61" s="23" t="s">
        <v>106</v>
      </c>
      <c r="E61" t="s">
        <v>318</v>
      </c>
      <c r="F61" t="s">
        <v>335</v>
      </c>
      <c r="G61" t="s">
        <v>43</v>
      </c>
      <c r="H61" s="8">
        <v>709.25</v>
      </c>
      <c r="I61" s="8">
        <v>709.25</v>
      </c>
      <c r="K61" s="24"/>
      <c r="L61" s="3"/>
      <c r="M61" s="3"/>
    </row>
    <row r="62" spans="1:13" x14ac:dyDescent="0.2">
      <c r="A62" s="22">
        <f t="shared" si="0"/>
        <v>59</v>
      </c>
      <c r="B62" s="23" t="s">
        <v>103</v>
      </c>
      <c r="C62" s="23" t="s">
        <v>103</v>
      </c>
      <c r="D62" s="23" t="s">
        <v>103</v>
      </c>
      <c r="E62" t="s">
        <v>318</v>
      </c>
      <c r="F62" t="s">
        <v>326</v>
      </c>
      <c r="G62" t="s">
        <v>43</v>
      </c>
      <c r="H62" s="8">
        <v>3499.66</v>
      </c>
      <c r="I62" s="8">
        <v>3499.66</v>
      </c>
      <c r="K62" s="25"/>
      <c r="L62" s="2"/>
      <c r="M62" s="2"/>
    </row>
    <row r="63" spans="1:13" x14ac:dyDescent="0.2">
      <c r="A63" s="22">
        <f t="shared" si="0"/>
        <v>60</v>
      </c>
      <c r="B63" s="23" t="s">
        <v>103</v>
      </c>
      <c r="C63" s="23" t="s">
        <v>103</v>
      </c>
      <c r="D63" s="23" t="s">
        <v>103</v>
      </c>
      <c r="E63" t="s">
        <v>318</v>
      </c>
      <c r="F63" t="s">
        <v>336</v>
      </c>
      <c r="G63" t="s">
        <v>36</v>
      </c>
      <c r="H63" s="8">
        <v>116.25</v>
      </c>
      <c r="I63" s="8">
        <v>0</v>
      </c>
      <c r="K63" s="24"/>
      <c r="L63" s="3"/>
      <c r="M63" s="3"/>
    </row>
    <row r="64" spans="1:13" x14ac:dyDescent="0.2">
      <c r="A64" s="22">
        <f t="shared" si="0"/>
        <v>61</v>
      </c>
      <c r="B64" s="23" t="s">
        <v>103</v>
      </c>
      <c r="C64" s="23" t="s">
        <v>103</v>
      </c>
      <c r="D64" s="23" t="s">
        <v>103</v>
      </c>
      <c r="E64" t="s">
        <v>24</v>
      </c>
      <c r="F64" t="s">
        <v>337</v>
      </c>
      <c r="G64" t="s">
        <v>43</v>
      </c>
      <c r="H64" s="8">
        <v>5428.34</v>
      </c>
      <c r="I64" s="8">
        <v>5408.35</v>
      </c>
      <c r="K64" s="24"/>
      <c r="L64" s="3"/>
      <c r="M64" s="3"/>
    </row>
    <row r="65" spans="1:13" x14ac:dyDescent="0.2">
      <c r="A65" s="22">
        <f t="shared" si="0"/>
        <v>62</v>
      </c>
      <c r="B65" s="23" t="s">
        <v>103</v>
      </c>
      <c r="C65" s="23" t="s">
        <v>63</v>
      </c>
      <c r="D65" s="23" t="s">
        <v>45</v>
      </c>
      <c r="E65" t="s">
        <v>358</v>
      </c>
      <c r="F65" t="s">
        <v>319</v>
      </c>
      <c r="G65" t="s">
        <v>43</v>
      </c>
      <c r="H65" s="8">
        <v>73000</v>
      </c>
      <c r="I65" s="8">
        <v>33000</v>
      </c>
      <c r="K65" s="24"/>
      <c r="L65" s="3"/>
      <c r="M65" s="3"/>
    </row>
    <row r="66" spans="1:13" x14ac:dyDescent="0.2">
      <c r="A66" s="22">
        <f t="shared" si="0"/>
        <v>63</v>
      </c>
      <c r="B66" s="23" t="s">
        <v>107</v>
      </c>
      <c r="C66" s="23" t="s">
        <v>103</v>
      </c>
      <c r="D66" s="23" t="s">
        <v>108</v>
      </c>
      <c r="E66" t="s">
        <v>4</v>
      </c>
      <c r="F66" t="s">
        <v>338</v>
      </c>
      <c r="G66" t="s">
        <v>36</v>
      </c>
      <c r="H66" s="8">
        <v>8333.33</v>
      </c>
      <c r="I66" s="8">
        <v>8333.33</v>
      </c>
      <c r="K66" s="24"/>
      <c r="L66" s="3"/>
      <c r="M66" s="3"/>
    </row>
    <row r="67" spans="1:13" x14ac:dyDescent="0.2">
      <c r="A67" s="22">
        <f t="shared" si="0"/>
        <v>64</v>
      </c>
      <c r="B67" s="23" t="s">
        <v>107</v>
      </c>
      <c r="C67" s="23" t="s">
        <v>63</v>
      </c>
      <c r="D67" s="23" t="s">
        <v>35</v>
      </c>
      <c r="E67" t="s">
        <v>3</v>
      </c>
      <c r="F67" t="s">
        <v>319</v>
      </c>
      <c r="G67" t="s">
        <v>36</v>
      </c>
      <c r="H67" s="8">
        <v>165000</v>
      </c>
      <c r="I67" s="8">
        <v>175000</v>
      </c>
      <c r="K67" s="24"/>
      <c r="L67" s="3"/>
      <c r="M67" s="3"/>
    </row>
    <row r="68" spans="1:13" x14ac:dyDescent="0.2">
      <c r="A68" s="22">
        <f t="shared" si="0"/>
        <v>65</v>
      </c>
      <c r="B68" s="23" t="s">
        <v>109</v>
      </c>
      <c r="C68" s="23" t="s">
        <v>109</v>
      </c>
      <c r="D68" s="23" t="s">
        <v>109</v>
      </c>
      <c r="E68" t="s">
        <v>3</v>
      </c>
      <c r="F68" t="s">
        <v>335</v>
      </c>
      <c r="G68" t="s">
        <v>36</v>
      </c>
      <c r="H68" s="8">
        <v>1500</v>
      </c>
      <c r="I68" s="8">
        <v>1500</v>
      </c>
      <c r="K68" s="24"/>
      <c r="L68" s="3"/>
      <c r="M68" s="3"/>
    </row>
    <row r="69" spans="1:13" x14ac:dyDescent="0.2">
      <c r="A69" s="22">
        <f t="shared" si="0"/>
        <v>66</v>
      </c>
      <c r="B69" s="23" t="s">
        <v>109</v>
      </c>
      <c r="C69" s="23" t="s">
        <v>110</v>
      </c>
      <c r="D69" s="23" t="s">
        <v>45</v>
      </c>
      <c r="E69" t="s">
        <v>7</v>
      </c>
      <c r="F69" t="s">
        <v>319</v>
      </c>
      <c r="G69" t="s">
        <v>36</v>
      </c>
      <c r="H69" s="8">
        <v>50000</v>
      </c>
      <c r="I69" s="8">
        <v>8171</v>
      </c>
      <c r="K69" s="24"/>
      <c r="L69" s="3"/>
      <c r="M69" s="3"/>
    </row>
    <row r="70" spans="1:13" x14ac:dyDescent="0.2">
      <c r="A70" s="22">
        <f t="shared" ref="A70:A133" si="1">A69+1</f>
        <v>67</v>
      </c>
      <c r="B70" s="23" t="s">
        <v>109</v>
      </c>
      <c r="C70" s="23" t="s">
        <v>100</v>
      </c>
      <c r="D70" s="23" t="s">
        <v>111</v>
      </c>
      <c r="E70" t="s">
        <v>3</v>
      </c>
      <c r="F70" t="s">
        <v>323</v>
      </c>
      <c r="G70" t="s">
        <v>43</v>
      </c>
      <c r="H70" s="8">
        <v>2950</v>
      </c>
      <c r="I70" s="8">
        <v>2950</v>
      </c>
      <c r="K70" s="24"/>
      <c r="L70" s="3"/>
      <c r="M70" s="3"/>
    </row>
    <row r="71" spans="1:13" x14ac:dyDescent="0.2">
      <c r="A71" s="22">
        <f t="shared" si="1"/>
        <v>68</v>
      </c>
      <c r="B71" s="23" t="s">
        <v>109</v>
      </c>
      <c r="C71" s="23" t="s">
        <v>33</v>
      </c>
      <c r="D71" s="23" t="s">
        <v>112</v>
      </c>
      <c r="E71" t="s">
        <v>7</v>
      </c>
      <c r="F71" t="s">
        <v>319</v>
      </c>
      <c r="G71" t="s">
        <v>43</v>
      </c>
      <c r="H71" s="8">
        <v>33000</v>
      </c>
      <c r="I71" s="8">
        <v>0</v>
      </c>
      <c r="K71" s="24"/>
      <c r="L71" s="3"/>
      <c r="M71" s="3"/>
    </row>
    <row r="72" spans="1:13" x14ac:dyDescent="0.2">
      <c r="A72" s="22">
        <f t="shared" si="1"/>
        <v>69</v>
      </c>
      <c r="B72" s="23" t="s">
        <v>109</v>
      </c>
      <c r="C72" s="23" t="s">
        <v>109</v>
      </c>
      <c r="D72" s="23" t="s">
        <v>109</v>
      </c>
      <c r="E72" t="s">
        <v>3</v>
      </c>
      <c r="F72" t="s">
        <v>322</v>
      </c>
      <c r="G72" t="s">
        <v>36</v>
      </c>
      <c r="H72" s="8">
        <v>14860</v>
      </c>
      <c r="I72" s="8">
        <v>14860</v>
      </c>
      <c r="K72" s="25"/>
      <c r="L72" s="2"/>
      <c r="M72" s="2"/>
    </row>
    <row r="73" spans="1:13" x14ac:dyDescent="0.2">
      <c r="A73" s="22">
        <f t="shared" si="1"/>
        <v>70</v>
      </c>
      <c r="B73" s="23" t="s">
        <v>109</v>
      </c>
      <c r="C73" s="23" t="s">
        <v>98</v>
      </c>
      <c r="D73" s="23" t="s">
        <v>113</v>
      </c>
      <c r="E73" t="s">
        <v>357</v>
      </c>
      <c r="F73" t="s">
        <v>332</v>
      </c>
      <c r="G73" t="s">
        <v>36</v>
      </c>
      <c r="H73" s="8">
        <v>27000</v>
      </c>
      <c r="I73" s="8">
        <v>27000</v>
      </c>
      <c r="K73" s="25"/>
      <c r="L73" s="2"/>
      <c r="M73" s="2"/>
    </row>
    <row r="74" spans="1:13" x14ac:dyDescent="0.2">
      <c r="A74" s="22">
        <f t="shared" si="1"/>
        <v>71</v>
      </c>
      <c r="B74" s="23" t="s">
        <v>109</v>
      </c>
      <c r="C74" s="23" t="s">
        <v>64</v>
      </c>
      <c r="D74" s="23" t="s">
        <v>47</v>
      </c>
      <c r="E74" t="s">
        <v>25</v>
      </c>
      <c r="F74" t="s">
        <v>319</v>
      </c>
      <c r="G74" t="s">
        <v>36</v>
      </c>
      <c r="H74" s="8">
        <v>50000</v>
      </c>
      <c r="I74" s="8">
        <v>50000</v>
      </c>
      <c r="K74" s="25"/>
      <c r="L74" s="2"/>
      <c r="M74" s="2"/>
    </row>
    <row r="75" spans="1:13" x14ac:dyDescent="0.2">
      <c r="A75" s="22">
        <f t="shared" si="1"/>
        <v>72</v>
      </c>
      <c r="B75" s="23" t="s">
        <v>72</v>
      </c>
      <c r="C75" s="23" t="s">
        <v>64</v>
      </c>
      <c r="D75" s="23" t="s">
        <v>114</v>
      </c>
      <c r="E75" t="s">
        <v>7</v>
      </c>
      <c r="F75" t="s">
        <v>328</v>
      </c>
      <c r="G75" t="s">
        <v>36</v>
      </c>
      <c r="H75" s="8">
        <v>7000</v>
      </c>
      <c r="I75" s="8">
        <v>7000</v>
      </c>
      <c r="K75" s="24"/>
      <c r="L75" s="3"/>
      <c r="M75" s="3"/>
    </row>
    <row r="76" spans="1:13" x14ac:dyDescent="0.2">
      <c r="A76" s="22">
        <f t="shared" si="1"/>
        <v>73</v>
      </c>
      <c r="B76" s="23" t="s">
        <v>115</v>
      </c>
      <c r="C76" s="23" t="s">
        <v>63</v>
      </c>
      <c r="D76" s="23" t="s">
        <v>35</v>
      </c>
      <c r="E76" t="s">
        <v>8</v>
      </c>
      <c r="F76" t="s">
        <v>319</v>
      </c>
      <c r="G76" t="s">
        <v>36</v>
      </c>
      <c r="H76" s="8">
        <v>36000</v>
      </c>
      <c r="I76" s="8">
        <v>0</v>
      </c>
      <c r="K76" s="24"/>
      <c r="L76" s="3"/>
      <c r="M76" s="3"/>
    </row>
    <row r="77" spans="1:13" x14ac:dyDescent="0.2">
      <c r="A77" s="22">
        <f t="shared" si="1"/>
        <v>74</v>
      </c>
      <c r="B77" s="23" t="s">
        <v>40</v>
      </c>
      <c r="C77" s="23" t="s">
        <v>116</v>
      </c>
      <c r="D77" s="23" t="s">
        <v>70</v>
      </c>
      <c r="E77" t="s">
        <v>3</v>
      </c>
      <c r="F77" t="s">
        <v>322</v>
      </c>
      <c r="G77" t="s">
        <v>43</v>
      </c>
      <c r="H77" s="8">
        <v>4200</v>
      </c>
      <c r="I77" s="8">
        <v>0</v>
      </c>
      <c r="K77" s="24"/>
      <c r="L77" s="3"/>
      <c r="M77" s="3"/>
    </row>
    <row r="78" spans="1:13" x14ac:dyDescent="0.2">
      <c r="A78" s="22">
        <f t="shared" si="1"/>
        <v>75</v>
      </c>
      <c r="B78" s="23" t="s">
        <v>97</v>
      </c>
      <c r="C78" s="23" t="s">
        <v>117</v>
      </c>
      <c r="D78" s="23" t="s">
        <v>97</v>
      </c>
      <c r="E78" t="s">
        <v>25</v>
      </c>
      <c r="F78" t="s">
        <v>319</v>
      </c>
      <c r="G78" t="s">
        <v>36</v>
      </c>
      <c r="H78" s="8">
        <v>6057.5</v>
      </c>
      <c r="I78" s="8">
        <v>0</v>
      </c>
      <c r="K78" s="24"/>
      <c r="L78" s="3"/>
      <c r="M78" s="3"/>
    </row>
    <row r="79" spans="1:13" x14ac:dyDescent="0.2">
      <c r="A79" s="22">
        <f t="shared" si="1"/>
        <v>76</v>
      </c>
      <c r="B79" s="23" t="s">
        <v>97</v>
      </c>
      <c r="C79" s="23" t="s">
        <v>97</v>
      </c>
      <c r="D79" s="23" t="s">
        <v>97</v>
      </c>
      <c r="E79" t="s">
        <v>318</v>
      </c>
      <c r="F79" t="s">
        <v>326</v>
      </c>
      <c r="G79" t="s">
        <v>43</v>
      </c>
      <c r="H79" s="8">
        <v>752.01</v>
      </c>
      <c r="I79" s="8">
        <v>752.01</v>
      </c>
      <c r="K79" s="24"/>
      <c r="L79" s="3"/>
      <c r="M79" s="3"/>
    </row>
    <row r="80" spans="1:13" x14ac:dyDescent="0.2">
      <c r="A80" s="22">
        <f t="shared" si="1"/>
        <v>77</v>
      </c>
      <c r="B80" s="23" t="s">
        <v>97</v>
      </c>
      <c r="C80" s="23" t="s">
        <v>39</v>
      </c>
      <c r="D80" s="23" t="s">
        <v>118</v>
      </c>
      <c r="E80" t="s">
        <v>6</v>
      </c>
      <c r="F80" t="s">
        <v>319</v>
      </c>
      <c r="G80" t="s">
        <v>43</v>
      </c>
      <c r="H80" s="8">
        <v>4400</v>
      </c>
      <c r="I80" s="8">
        <v>0</v>
      </c>
      <c r="K80" s="24"/>
      <c r="L80" s="3"/>
      <c r="M80" s="3"/>
    </row>
    <row r="81" spans="1:13" x14ac:dyDescent="0.2">
      <c r="A81" s="22">
        <f t="shared" si="1"/>
        <v>78</v>
      </c>
      <c r="B81" s="23" t="s">
        <v>97</v>
      </c>
      <c r="C81" s="23" t="s">
        <v>116</v>
      </c>
      <c r="D81" s="23" t="s">
        <v>109</v>
      </c>
      <c r="E81" t="s">
        <v>357</v>
      </c>
      <c r="F81" t="s">
        <v>319</v>
      </c>
      <c r="G81" t="s">
        <v>36</v>
      </c>
      <c r="H81" s="8">
        <v>750</v>
      </c>
      <c r="I81" s="8">
        <v>750</v>
      </c>
      <c r="K81" s="24"/>
      <c r="L81" s="3"/>
      <c r="M81" s="3"/>
    </row>
    <row r="82" spans="1:13" x14ac:dyDescent="0.2">
      <c r="A82" s="22">
        <f t="shared" si="1"/>
        <v>79</v>
      </c>
      <c r="B82" s="23" t="s">
        <v>97</v>
      </c>
      <c r="C82" s="23" t="s">
        <v>119</v>
      </c>
      <c r="D82" s="23" t="s">
        <v>118</v>
      </c>
      <c r="E82" t="s">
        <v>6</v>
      </c>
      <c r="F82" t="s">
        <v>319</v>
      </c>
      <c r="G82" t="s">
        <v>43</v>
      </c>
      <c r="H82" s="8">
        <v>2938</v>
      </c>
      <c r="I82" s="8">
        <v>2938</v>
      </c>
      <c r="K82" s="24"/>
      <c r="L82" s="3"/>
      <c r="M82" s="3"/>
    </row>
    <row r="83" spans="1:13" x14ac:dyDescent="0.2">
      <c r="A83" s="22">
        <f t="shared" si="1"/>
        <v>80</v>
      </c>
      <c r="B83" s="23" t="s">
        <v>116</v>
      </c>
      <c r="C83" s="23" t="s">
        <v>64</v>
      </c>
      <c r="D83" s="23" t="s">
        <v>45</v>
      </c>
      <c r="E83" t="s">
        <v>7</v>
      </c>
      <c r="F83" t="s">
        <v>319</v>
      </c>
      <c r="G83" t="s">
        <v>36</v>
      </c>
      <c r="H83" s="8">
        <v>50000</v>
      </c>
      <c r="I83" s="8">
        <v>0</v>
      </c>
      <c r="K83" s="24"/>
      <c r="L83" s="3"/>
      <c r="M83" s="3"/>
    </row>
    <row r="84" spans="1:13" x14ac:dyDescent="0.2">
      <c r="A84" s="22">
        <f t="shared" si="1"/>
        <v>81</v>
      </c>
      <c r="B84" s="23" t="s">
        <v>116</v>
      </c>
      <c r="C84" s="23" t="s">
        <v>63</v>
      </c>
      <c r="D84" s="23" t="s">
        <v>45</v>
      </c>
      <c r="E84" t="s">
        <v>7</v>
      </c>
      <c r="F84" t="s">
        <v>324</v>
      </c>
      <c r="G84" t="s">
        <v>36</v>
      </c>
      <c r="H84" s="8">
        <v>50000</v>
      </c>
      <c r="I84" s="8">
        <v>50086.05</v>
      </c>
      <c r="K84" s="24"/>
      <c r="L84" s="3"/>
      <c r="M84" s="3"/>
    </row>
    <row r="85" spans="1:13" x14ac:dyDescent="0.2">
      <c r="A85" s="22">
        <f t="shared" si="1"/>
        <v>82</v>
      </c>
      <c r="B85" s="23" t="s">
        <v>57</v>
      </c>
      <c r="C85" s="23" t="s">
        <v>63</v>
      </c>
      <c r="D85" s="23" t="s">
        <v>35</v>
      </c>
      <c r="E85" t="s">
        <v>318</v>
      </c>
      <c r="F85" t="s">
        <v>331</v>
      </c>
      <c r="G85" t="s">
        <v>36</v>
      </c>
      <c r="H85" s="8">
        <v>11388.04</v>
      </c>
      <c r="I85" s="8">
        <v>11228.04</v>
      </c>
      <c r="K85" s="25"/>
      <c r="L85" s="2"/>
      <c r="M85" s="2"/>
    </row>
    <row r="86" spans="1:13" x14ac:dyDescent="0.2">
      <c r="A86" s="22">
        <f t="shared" si="1"/>
        <v>83</v>
      </c>
      <c r="B86" s="23" t="s">
        <v>57</v>
      </c>
      <c r="C86" s="23" t="s">
        <v>60</v>
      </c>
      <c r="D86" s="23" t="s">
        <v>35</v>
      </c>
      <c r="E86" t="s">
        <v>8</v>
      </c>
      <c r="F86" t="s">
        <v>319</v>
      </c>
      <c r="G86" t="s">
        <v>36</v>
      </c>
      <c r="H86" s="8">
        <v>28500</v>
      </c>
      <c r="I86" s="8">
        <v>0</v>
      </c>
      <c r="K86" s="25"/>
      <c r="L86" s="2"/>
      <c r="M86" s="2"/>
    </row>
    <row r="87" spans="1:13" x14ac:dyDescent="0.2">
      <c r="A87" s="22">
        <f t="shared" si="1"/>
        <v>84</v>
      </c>
      <c r="B87" s="23" t="s">
        <v>57</v>
      </c>
      <c r="C87" s="23" t="s">
        <v>89</v>
      </c>
      <c r="D87" s="23" t="s">
        <v>47</v>
      </c>
      <c r="E87" t="s">
        <v>24</v>
      </c>
      <c r="F87" t="s">
        <v>319</v>
      </c>
      <c r="G87" t="s">
        <v>43</v>
      </c>
      <c r="H87" s="8">
        <v>655</v>
      </c>
      <c r="I87" s="8">
        <v>655</v>
      </c>
      <c r="K87" s="25"/>
      <c r="L87" s="2"/>
      <c r="M87" s="2"/>
    </row>
    <row r="88" spans="1:13" x14ac:dyDescent="0.2">
      <c r="A88" s="22">
        <f t="shared" si="1"/>
        <v>85</v>
      </c>
      <c r="B88" s="23" t="s">
        <v>57</v>
      </c>
      <c r="C88" s="23" t="s">
        <v>57</v>
      </c>
      <c r="D88" s="23" t="s">
        <v>57</v>
      </c>
      <c r="E88" t="s">
        <v>318</v>
      </c>
      <c r="F88" t="s">
        <v>326</v>
      </c>
      <c r="G88" t="s">
        <v>43</v>
      </c>
      <c r="H88" s="8">
        <v>579.95000000000005</v>
      </c>
      <c r="I88" s="8">
        <v>0</v>
      </c>
      <c r="K88" s="24"/>
      <c r="L88" s="3"/>
      <c r="M88" s="3"/>
    </row>
    <row r="89" spans="1:13" x14ac:dyDescent="0.2">
      <c r="A89" s="22">
        <f t="shared" si="1"/>
        <v>86</v>
      </c>
      <c r="B89" s="23" t="s">
        <v>57</v>
      </c>
      <c r="C89" s="23" t="s">
        <v>120</v>
      </c>
      <c r="D89" s="23" t="s">
        <v>121</v>
      </c>
      <c r="E89" t="s">
        <v>25</v>
      </c>
      <c r="F89" t="s">
        <v>338</v>
      </c>
      <c r="G89" t="s">
        <v>36</v>
      </c>
      <c r="H89" s="8">
        <v>20600</v>
      </c>
      <c r="I89" s="8">
        <v>13088.27</v>
      </c>
      <c r="K89" s="24"/>
      <c r="L89" s="3"/>
      <c r="M89" s="3"/>
    </row>
    <row r="90" spans="1:13" x14ac:dyDescent="0.2">
      <c r="A90" s="22">
        <f t="shared" si="1"/>
        <v>87</v>
      </c>
      <c r="B90" s="23" t="s">
        <v>57</v>
      </c>
      <c r="C90" s="23" t="s">
        <v>122</v>
      </c>
      <c r="D90" s="23" t="s">
        <v>123</v>
      </c>
      <c r="E90" t="s">
        <v>358</v>
      </c>
      <c r="F90" t="s">
        <v>322</v>
      </c>
      <c r="G90" t="s">
        <v>36</v>
      </c>
      <c r="H90" s="8">
        <v>44856</v>
      </c>
      <c r="I90" s="8">
        <v>43546</v>
      </c>
      <c r="K90" s="24"/>
      <c r="L90" s="3"/>
      <c r="M90" s="3"/>
    </row>
    <row r="91" spans="1:13" x14ac:dyDescent="0.2">
      <c r="A91" s="22">
        <f t="shared" si="1"/>
        <v>88</v>
      </c>
      <c r="B91" s="23" t="s">
        <v>57</v>
      </c>
      <c r="C91" s="23" t="s">
        <v>124</v>
      </c>
      <c r="D91" s="23" t="s">
        <v>45</v>
      </c>
      <c r="E91" t="s">
        <v>4</v>
      </c>
      <c r="F91" t="s">
        <v>339</v>
      </c>
      <c r="G91" t="s">
        <v>36</v>
      </c>
      <c r="H91" s="8">
        <v>7500</v>
      </c>
      <c r="I91" s="8">
        <v>15976.81</v>
      </c>
      <c r="K91" s="24"/>
      <c r="L91" s="3"/>
      <c r="M91" s="3"/>
    </row>
    <row r="92" spans="1:13" x14ac:dyDescent="0.2">
      <c r="A92" s="22">
        <f t="shared" si="1"/>
        <v>89</v>
      </c>
      <c r="B92" s="23" t="s">
        <v>57</v>
      </c>
      <c r="C92" s="23" t="s">
        <v>94</v>
      </c>
      <c r="D92" s="23" t="s">
        <v>94</v>
      </c>
      <c r="E92" t="s">
        <v>5</v>
      </c>
      <c r="F92" t="s">
        <v>325</v>
      </c>
      <c r="G92" t="s">
        <v>36</v>
      </c>
      <c r="H92" s="8">
        <v>5000</v>
      </c>
      <c r="I92" s="8">
        <v>5000</v>
      </c>
      <c r="K92" s="24"/>
      <c r="L92" s="2"/>
      <c r="M92" s="2"/>
    </row>
    <row r="93" spans="1:13" x14ac:dyDescent="0.2">
      <c r="A93" s="22">
        <f t="shared" si="1"/>
        <v>90</v>
      </c>
      <c r="B93" s="23" t="s">
        <v>123</v>
      </c>
      <c r="C93" s="23" t="s">
        <v>101</v>
      </c>
      <c r="D93" s="23" t="s">
        <v>123</v>
      </c>
      <c r="E93" t="s">
        <v>357</v>
      </c>
      <c r="F93" t="s">
        <v>319</v>
      </c>
      <c r="G93" t="s">
        <v>36</v>
      </c>
      <c r="H93" s="8">
        <v>1250</v>
      </c>
      <c r="I93" s="8">
        <v>1250</v>
      </c>
      <c r="K93" s="24"/>
      <c r="L93" s="3"/>
      <c r="M93" s="3"/>
    </row>
    <row r="94" spans="1:13" x14ac:dyDescent="0.2">
      <c r="A94" s="22">
        <f t="shared" si="1"/>
        <v>91</v>
      </c>
      <c r="B94" s="23" t="s">
        <v>123</v>
      </c>
      <c r="C94" s="23" t="s">
        <v>123</v>
      </c>
      <c r="D94" s="23" t="s">
        <v>123</v>
      </c>
      <c r="E94" t="s">
        <v>6</v>
      </c>
      <c r="F94" t="s">
        <v>326</v>
      </c>
      <c r="G94" t="s">
        <v>36</v>
      </c>
      <c r="H94" s="8">
        <v>2014.19</v>
      </c>
      <c r="I94" s="8">
        <v>2014.19</v>
      </c>
      <c r="K94" s="24"/>
      <c r="L94" s="3"/>
      <c r="M94" s="3"/>
    </row>
    <row r="95" spans="1:13" x14ac:dyDescent="0.2">
      <c r="A95" s="22">
        <f t="shared" si="1"/>
        <v>92</v>
      </c>
      <c r="B95" s="23" t="s">
        <v>123</v>
      </c>
      <c r="C95" s="23" t="s">
        <v>125</v>
      </c>
      <c r="D95" s="23" t="s">
        <v>126</v>
      </c>
      <c r="E95" t="s">
        <v>4</v>
      </c>
      <c r="F95" t="s">
        <v>338</v>
      </c>
      <c r="G95" t="s">
        <v>36</v>
      </c>
      <c r="H95" s="8">
        <v>9324.06</v>
      </c>
      <c r="I95" s="8">
        <v>9324.06</v>
      </c>
      <c r="K95" s="24"/>
      <c r="L95" s="3"/>
      <c r="M95" s="3"/>
    </row>
    <row r="96" spans="1:13" x14ac:dyDescent="0.2">
      <c r="A96" s="22">
        <f t="shared" si="1"/>
        <v>93</v>
      </c>
      <c r="B96" s="23" t="s">
        <v>123</v>
      </c>
      <c r="C96" s="23" t="s">
        <v>105</v>
      </c>
      <c r="D96" s="23" t="s">
        <v>127</v>
      </c>
      <c r="E96" t="s">
        <v>25</v>
      </c>
      <c r="F96" t="s">
        <v>328</v>
      </c>
      <c r="G96" t="s">
        <v>36</v>
      </c>
      <c r="H96" s="8">
        <v>42600</v>
      </c>
      <c r="I96" s="8">
        <v>42600</v>
      </c>
      <c r="K96" s="24"/>
      <c r="L96" s="3"/>
      <c r="M96" s="3"/>
    </row>
    <row r="97" spans="1:13" x14ac:dyDescent="0.2">
      <c r="A97" s="22">
        <f t="shared" si="1"/>
        <v>94</v>
      </c>
      <c r="B97" s="23" t="s">
        <v>101</v>
      </c>
      <c r="C97" s="23" t="s">
        <v>101</v>
      </c>
      <c r="D97" s="23" t="s">
        <v>101</v>
      </c>
      <c r="E97" t="s">
        <v>318</v>
      </c>
      <c r="F97" t="s">
        <v>332</v>
      </c>
      <c r="G97" t="s">
        <v>36</v>
      </c>
      <c r="H97" s="8">
        <v>1951</v>
      </c>
      <c r="I97" s="8">
        <v>1951</v>
      </c>
      <c r="K97" s="24"/>
      <c r="L97" s="3"/>
      <c r="M97" s="3"/>
    </row>
    <row r="98" spans="1:13" x14ac:dyDescent="0.2">
      <c r="A98" s="22">
        <f t="shared" si="1"/>
        <v>95</v>
      </c>
      <c r="B98" s="23" t="s">
        <v>101</v>
      </c>
      <c r="C98" s="23" t="s">
        <v>75</v>
      </c>
      <c r="D98" s="23" t="s">
        <v>75</v>
      </c>
      <c r="E98" t="s">
        <v>357</v>
      </c>
      <c r="F98" t="s">
        <v>323</v>
      </c>
      <c r="G98" t="s">
        <v>43</v>
      </c>
      <c r="H98" s="8">
        <v>280</v>
      </c>
      <c r="I98" s="8">
        <v>280</v>
      </c>
      <c r="K98" s="24"/>
      <c r="L98" s="3"/>
      <c r="M98" s="3"/>
    </row>
    <row r="99" spans="1:13" x14ac:dyDescent="0.2">
      <c r="A99" s="22">
        <f t="shared" si="1"/>
        <v>96</v>
      </c>
      <c r="B99" s="23" t="s">
        <v>101</v>
      </c>
      <c r="C99" s="23" t="s">
        <v>122</v>
      </c>
      <c r="D99" s="23" t="s">
        <v>85</v>
      </c>
      <c r="E99" t="s">
        <v>357</v>
      </c>
      <c r="F99" t="s">
        <v>319</v>
      </c>
      <c r="G99" t="s">
        <v>36</v>
      </c>
      <c r="H99" s="8">
        <v>5000</v>
      </c>
      <c r="I99" s="8">
        <v>5000</v>
      </c>
      <c r="K99" s="24"/>
      <c r="L99" s="3"/>
      <c r="M99" s="3"/>
    </row>
    <row r="100" spans="1:13" x14ac:dyDescent="0.2">
      <c r="A100" s="22">
        <f t="shared" si="1"/>
        <v>97</v>
      </c>
      <c r="B100" s="23" t="s">
        <v>101</v>
      </c>
      <c r="C100" s="23" t="s">
        <v>63</v>
      </c>
      <c r="D100" s="23" t="s">
        <v>35</v>
      </c>
      <c r="E100" t="s">
        <v>8</v>
      </c>
      <c r="F100" t="s">
        <v>319</v>
      </c>
      <c r="G100" t="s">
        <v>43</v>
      </c>
      <c r="H100" s="8">
        <v>20000</v>
      </c>
      <c r="I100" s="8">
        <v>0</v>
      </c>
      <c r="K100" s="24"/>
      <c r="L100" s="3"/>
      <c r="M100" s="3"/>
    </row>
    <row r="101" spans="1:13" x14ac:dyDescent="0.2">
      <c r="A101" s="22">
        <f t="shared" si="1"/>
        <v>98</v>
      </c>
      <c r="B101" s="23" t="s">
        <v>101</v>
      </c>
      <c r="C101" s="23" t="s">
        <v>64</v>
      </c>
      <c r="D101" s="23" t="s">
        <v>45</v>
      </c>
      <c r="E101" t="s">
        <v>3</v>
      </c>
      <c r="F101" t="s">
        <v>319</v>
      </c>
      <c r="G101" t="s">
        <v>43</v>
      </c>
      <c r="H101" s="8">
        <v>111150</v>
      </c>
      <c r="I101" s="8">
        <v>106734</v>
      </c>
      <c r="K101" s="24"/>
      <c r="L101" s="3"/>
      <c r="M101" s="3"/>
    </row>
    <row r="102" spans="1:13" x14ac:dyDescent="0.2">
      <c r="A102" s="22">
        <f t="shared" si="1"/>
        <v>99</v>
      </c>
      <c r="B102" s="23" t="s">
        <v>106</v>
      </c>
      <c r="C102" s="23" t="s">
        <v>128</v>
      </c>
      <c r="D102" s="23" t="s">
        <v>129</v>
      </c>
      <c r="E102" t="s">
        <v>7</v>
      </c>
      <c r="F102" t="s">
        <v>328</v>
      </c>
      <c r="G102" t="s">
        <v>36</v>
      </c>
      <c r="H102" s="8">
        <v>5000</v>
      </c>
      <c r="I102" s="8">
        <v>5000</v>
      </c>
      <c r="K102" s="24"/>
      <c r="L102" s="3"/>
      <c r="M102" s="3"/>
    </row>
    <row r="103" spans="1:13" x14ac:dyDescent="0.2">
      <c r="A103" s="22">
        <f t="shared" si="1"/>
        <v>100</v>
      </c>
      <c r="B103" s="23" t="s">
        <v>106</v>
      </c>
      <c r="C103" s="23" t="s">
        <v>75</v>
      </c>
      <c r="D103" s="23" t="s">
        <v>75</v>
      </c>
      <c r="E103" t="s">
        <v>357</v>
      </c>
      <c r="F103" t="s">
        <v>323</v>
      </c>
      <c r="G103" t="s">
        <v>43</v>
      </c>
      <c r="H103" s="8">
        <v>1000</v>
      </c>
      <c r="I103" s="8">
        <v>1000</v>
      </c>
      <c r="K103" s="24"/>
      <c r="L103" s="3"/>
      <c r="M103" s="3"/>
    </row>
    <row r="104" spans="1:13" x14ac:dyDescent="0.2">
      <c r="A104" s="22">
        <f t="shared" si="1"/>
        <v>101</v>
      </c>
      <c r="B104" s="23" t="s">
        <v>106</v>
      </c>
      <c r="C104" s="23" t="s">
        <v>122</v>
      </c>
      <c r="D104" s="23" t="s">
        <v>122</v>
      </c>
      <c r="E104" t="s">
        <v>6</v>
      </c>
      <c r="F104" t="s">
        <v>322</v>
      </c>
      <c r="G104" t="s">
        <v>43</v>
      </c>
      <c r="H104" s="8">
        <v>500</v>
      </c>
      <c r="I104" s="8">
        <v>500</v>
      </c>
      <c r="K104" s="24"/>
      <c r="L104" s="3"/>
      <c r="M104" s="3"/>
    </row>
    <row r="105" spans="1:13" x14ac:dyDescent="0.2">
      <c r="A105" s="22">
        <f t="shared" si="1"/>
        <v>102</v>
      </c>
      <c r="B105" s="23" t="s">
        <v>131</v>
      </c>
      <c r="C105" s="23" t="s">
        <v>75</v>
      </c>
      <c r="D105" s="23" t="s">
        <v>75</v>
      </c>
      <c r="E105" t="s">
        <v>357</v>
      </c>
      <c r="F105" t="s">
        <v>319</v>
      </c>
      <c r="G105" t="s">
        <v>43</v>
      </c>
      <c r="H105" s="8">
        <v>100</v>
      </c>
      <c r="I105" s="8">
        <v>0</v>
      </c>
      <c r="K105" s="24"/>
      <c r="L105" s="3"/>
      <c r="M105" s="3"/>
    </row>
    <row r="106" spans="1:13" x14ac:dyDescent="0.2">
      <c r="A106" s="22">
        <f t="shared" si="1"/>
        <v>103</v>
      </c>
      <c r="B106" s="23" t="s">
        <v>131</v>
      </c>
      <c r="C106" s="23" t="s">
        <v>75</v>
      </c>
      <c r="D106" s="23" t="s">
        <v>75</v>
      </c>
      <c r="E106" t="s">
        <v>357</v>
      </c>
      <c r="F106" t="s">
        <v>319</v>
      </c>
      <c r="G106" t="s">
        <v>36</v>
      </c>
      <c r="H106" s="8">
        <v>500</v>
      </c>
      <c r="I106" s="8">
        <v>500</v>
      </c>
      <c r="K106" s="24"/>
      <c r="L106" s="2"/>
      <c r="M106" s="2"/>
    </row>
    <row r="107" spans="1:13" x14ac:dyDescent="0.2">
      <c r="A107" s="22">
        <f t="shared" si="1"/>
        <v>104</v>
      </c>
      <c r="B107" s="23" t="s">
        <v>131</v>
      </c>
      <c r="C107" s="23" t="s">
        <v>132</v>
      </c>
      <c r="D107" s="23" t="s">
        <v>132</v>
      </c>
      <c r="E107" t="s">
        <v>357</v>
      </c>
      <c r="F107" t="s">
        <v>323</v>
      </c>
      <c r="G107" t="s">
        <v>36</v>
      </c>
      <c r="H107" s="8">
        <v>500</v>
      </c>
      <c r="I107" s="8">
        <v>500</v>
      </c>
      <c r="K107" s="25"/>
      <c r="L107" s="2"/>
      <c r="M107" s="2"/>
    </row>
    <row r="108" spans="1:13" x14ac:dyDescent="0.2">
      <c r="A108" s="22">
        <f t="shared" si="1"/>
        <v>105</v>
      </c>
      <c r="B108" s="23" t="s">
        <v>133</v>
      </c>
      <c r="C108" s="23" t="s">
        <v>134</v>
      </c>
      <c r="D108" s="23" t="s">
        <v>100</v>
      </c>
      <c r="E108" t="s">
        <v>357</v>
      </c>
      <c r="F108" t="s">
        <v>340</v>
      </c>
      <c r="G108" t="s">
        <v>36</v>
      </c>
      <c r="H108" s="8">
        <v>11725</v>
      </c>
      <c r="I108" s="8">
        <v>11725</v>
      </c>
      <c r="K108" s="24"/>
      <c r="L108" s="3"/>
      <c r="M108" s="3"/>
    </row>
    <row r="109" spans="1:13" x14ac:dyDescent="0.2">
      <c r="A109" s="22">
        <f t="shared" si="1"/>
        <v>106</v>
      </c>
      <c r="B109" s="23" t="s">
        <v>118</v>
      </c>
      <c r="C109" s="23" t="s">
        <v>81</v>
      </c>
      <c r="D109" s="23" t="s">
        <v>135</v>
      </c>
      <c r="E109" t="s">
        <v>359</v>
      </c>
      <c r="F109" t="s">
        <v>319</v>
      </c>
      <c r="G109" t="s">
        <v>43</v>
      </c>
      <c r="H109" s="8">
        <v>33000</v>
      </c>
      <c r="I109" s="8">
        <v>0</v>
      </c>
      <c r="K109" s="24"/>
      <c r="L109" s="3"/>
      <c r="M109" s="3"/>
    </row>
    <row r="110" spans="1:13" x14ac:dyDescent="0.2">
      <c r="A110" s="22">
        <f t="shared" si="1"/>
        <v>107</v>
      </c>
      <c r="B110" s="23" t="s">
        <v>118</v>
      </c>
      <c r="C110" s="23" t="s">
        <v>64</v>
      </c>
      <c r="D110" s="23" t="s">
        <v>70</v>
      </c>
      <c r="E110" t="s">
        <v>8</v>
      </c>
      <c r="F110" t="s">
        <v>319</v>
      </c>
      <c r="G110" t="s">
        <v>43</v>
      </c>
      <c r="H110" s="8">
        <v>20000</v>
      </c>
      <c r="I110" s="8">
        <v>20000</v>
      </c>
      <c r="K110" s="24"/>
      <c r="L110" s="3"/>
      <c r="M110" s="3"/>
    </row>
    <row r="111" spans="1:13" x14ac:dyDescent="0.2">
      <c r="A111" s="22">
        <f t="shared" si="1"/>
        <v>108</v>
      </c>
      <c r="B111" s="23" t="s">
        <v>96</v>
      </c>
      <c r="C111" s="23" t="s">
        <v>64</v>
      </c>
      <c r="D111" s="23" t="s">
        <v>35</v>
      </c>
      <c r="E111" t="s">
        <v>7</v>
      </c>
      <c r="F111" t="s">
        <v>319</v>
      </c>
      <c r="G111" t="s">
        <v>36</v>
      </c>
      <c r="H111" s="8">
        <v>50000</v>
      </c>
      <c r="I111" s="8">
        <v>50000</v>
      </c>
      <c r="K111" s="24"/>
      <c r="L111" s="3"/>
      <c r="M111" s="3"/>
    </row>
    <row r="112" spans="1:13" x14ac:dyDescent="0.2">
      <c r="A112" s="22">
        <f t="shared" si="1"/>
        <v>109</v>
      </c>
      <c r="B112" s="23" t="s">
        <v>96</v>
      </c>
      <c r="C112" s="23" t="s">
        <v>138</v>
      </c>
      <c r="D112" s="23" t="s">
        <v>42</v>
      </c>
      <c r="E112" t="s">
        <v>359</v>
      </c>
      <c r="F112" t="s">
        <v>329</v>
      </c>
      <c r="G112" t="s">
        <v>43</v>
      </c>
      <c r="H112" s="8">
        <v>7310</v>
      </c>
      <c r="I112" s="8">
        <v>0</v>
      </c>
      <c r="K112" s="24"/>
      <c r="L112" s="3"/>
      <c r="M112" s="3"/>
    </row>
    <row r="113" spans="1:13" x14ac:dyDescent="0.2">
      <c r="A113" s="22">
        <f t="shared" si="1"/>
        <v>110</v>
      </c>
      <c r="B113" s="23" t="s">
        <v>96</v>
      </c>
      <c r="C113" s="23" t="s">
        <v>41</v>
      </c>
      <c r="D113" s="23" t="s">
        <v>128</v>
      </c>
      <c r="E113" t="s">
        <v>357</v>
      </c>
      <c r="F113" t="s">
        <v>319</v>
      </c>
      <c r="G113" t="s">
        <v>36</v>
      </c>
      <c r="H113" s="8">
        <v>44800</v>
      </c>
      <c r="I113" s="8">
        <v>23757.71</v>
      </c>
      <c r="K113" s="24"/>
      <c r="L113" s="3"/>
      <c r="M113" s="3"/>
    </row>
    <row r="114" spans="1:13" x14ac:dyDescent="0.2">
      <c r="A114" s="22">
        <f t="shared" si="1"/>
        <v>111</v>
      </c>
      <c r="B114" s="23" t="s">
        <v>96</v>
      </c>
      <c r="C114" s="23" t="s">
        <v>139</v>
      </c>
      <c r="D114" s="23" t="s">
        <v>67</v>
      </c>
      <c r="E114" t="s">
        <v>357</v>
      </c>
      <c r="F114" t="s">
        <v>319</v>
      </c>
      <c r="G114" t="s">
        <v>36</v>
      </c>
      <c r="H114" s="8">
        <v>2793.75</v>
      </c>
      <c r="I114" s="8">
        <v>2006.25</v>
      </c>
      <c r="K114" s="24"/>
      <c r="L114" s="3"/>
      <c r="M114" s="3"/>
    </row>
    <row r="115" spans="1:13" x14ac:dyDescent="0.2">
      <c r="A115" s="22">
        <f t="shared" si="1"/>
        <v>112</v>
      </c>
      <c r="B115" s="23" t="s">
        <v>96</v>
      </c>
      <c r="C115" s="23" t="s">
        <v>64</v>
      </c>
      <c r="D115" s="23" t="s">
        <v>140</v>
      </c>
      <c r="E115" t="s">
        <v>2</v>
      </c>
      <c r="F115" t="s">
        <v>322</v>
      </c>
      <c r="G115" t="s">
        <v>36</v>
      </c>
      <c r="H115" s="8">
        <v>74760</v>
      </c>
      <c r="I115" s="8">
        <v>24920</v>
      </c>
      <c r="K115" s="24"/>
      <c r="L115" s="3"/>
      <c r="M115" s="3"/>
    </row>
    <row r="116" spans="1:13" x14ac:dyDescent="0.2">
      <c r="A116" s="22">
        <f t="shared" si="1"/>
        <v>113</v>
      </c>
      <c r="B116" s="23" t="s">
        <v>122</v>
      </c>
      <c r="C116" s="23" t="s">
        <v>122</v>
      </c>
      <c r="D116" s="23" t="s">
        <v>122</v>
      </c>
      <c r="E116" t="s">
        <v>3</v>
      </c>
      <c r="F116" t="s">
        <v>335</v>
      </c>
      <c r="G116" t="s">
        <v>43</v>
      </c>
      <c r="H116" s="8">
        <v>3000</v>
      </c>
      <c r="I116" s="8">
        <v>0</v>
      </c>
      <c r="K116" s="24"/>
      <c r="L116" s="3"/>
      <c r="M116" s="3"/>
    </row>
    <row r="117" spans="1:13" x14ac:dyDescent="0.2">
      <c r="A117" s="22">
        <f t="shared" si="1"/>
        <v>114</v>
      </c>
      <c r="B117" s="23" t="s">
        <v>122</v>
      </c>
      <c r="C117" s="23" t="s">
        <v>141</v>
      </c>
      <c r="D117" s="23" t="s">
        <v>142</v>
      </c>
      <c r="E117" t="s">
        <v>357</v>
      </c>
      <c r="F117" t="s">
        <v>319</v>
      </c>
      <c r="G117" t="s">
        <v>43</v>
      </c>
      <c r="H117" s="8">
        <v>197418.36</v>
      </c>
      <c r="I117" s="8">
        <v>92181.27</v>
      </c>
      <c r="K117" s="24"/>
      <c r="L117" s="3"/>
      <c r="M117" s="3"/>
    </row>
    <row r="118" spans="1:13" x14ac:dyDescent="0.2">
      <c r="A118" s="22">
        <f t="shared" si="1"/>
        <v>115</v>
      </c>
      <c r="B118" s="23" t="s">
        <v>143</v>
      </c>
      <c r="C118" s="23" t="s">
        <v>69</v>
      </c>
      <c r="D118" s="23" t="s">
        <v>41</v>
      </c>
      <c r="E118" t="s">
        <v>3</v>
      </c>
      <c r="F118" t="s">
        <v>319</v>
      </c>
      <c r="G118" t="s">
        <v>43</v>
      </c>
      <c r="H118" s="8">
        <v>12000</v>
      </c>
      <c r="I118" s="8">
        <v>12000</v>
      </c>
      <c r="K118" s="25"/>
      <c r="L118" s="2"/>
      <c r="M118" s="2"/>
    </row>
    <row r="119" spans="1:13" x14ac:dyDescent="0.2">
      <c r="A119" s="22">
        <f t="shared" si="1"/>
        <v>116</v>
      </c>
      <c r="B119" s="23" t="s">
        <v>143</v>
      </c>
      <c r="C119" s="23" t="s">
        <v>39</v>
      </c>
      <c r="D119" s="23" t="s">
        <v>58</v>
      </c>
      <c r="E119" t="s">
        <v>4</v>
      </c>
      <c r="F119" t="s">
        <v>339</v>
      </c>
      <c r="G119" t="s">
        <v>36</v>
      </c>
      <c r="H119" s="8">
        <v>35000</v>
      </c>
      <c r="I119" s="8">
        <v>9913.9500000000007</v>
      </c>
      <c r="K119" s="24"/>
      <c r="L119" s="3"/>
      <c r="M119" s="3"/>
    </row>
    <row r="120" spans="1:13" x14ac:dyDescent="0.2">
      <c r="A120" s="22">
        <f t="shared" si="1"/>
        <v>117</v>
      </c>
      <c r="B120" s="23" t="s">
        <v>38</v>
      </c>
      <c r="C120" s="23" t="s">
        <v>63</v>
      </c>
      <c r="D120" s="23" t="s">
        <v>99</v>
      </c>
      <c r="E120" t="s">
        <v>25</v>
      </c>
      <c r="F120" t="s">
        <v>319</v>
      </c>
      <c r="G120" t="s">
        <v>36</v>
      </c>
      <c r="H120" s="8">
        <v>444180</v>
      </c>
      <c r="I120" s="8">
        <v>368294.26</v>
      </c>
      <c r="K120" s="24"/>
      <c r="L120" s="3"/>
      <c r="M120" s="3"/>
    </row>
    <row r="121" spans="1:13" x14ac:dyDescent="0.2">
      <c r="A121" s="22">
        <f t="shared" si="1"/>
        <v>118</v>
      </c>
      <c r="B121" s="23" t="s">
        <v>70</v>
      </c>
      <c r="C121" s="23" t="s">
        <v>69</v>
      </c>
      <c r="D121" s="23" t="s">
        <v>59</v>
      </c>
      <c r="E121" t="s">
        <v>3</v>
      </c>
      <c r="F121" t="s">
        <v>319</v>
      </c>
      <c r="G121" t="s">
        <v>36</v>
      </c>
      <c r="H121" s="8">
        <v>206000</v>
      </c>
      <c r="I121" s="8">
        <v>125611.92</v>
      </c>
      <c r="K121" s="24"/>
      <c r="L121" s="3"/>
      <c r="M121" s="3"/>
    </row>
    <row r="122" spans="1:13" x14ac:dyDescent="0.2">
      <c r="A122" s="22">
        <f t="shared" si="1"/>
        <v>119</v>
      </c>
      <c r="B122" s="23" t="s">
        <v>70</v>
      </c>
      <c r="C122" s="23" t="s">
        <v>138</v>
      </c>
      <c r="D122" s="23" t="s">
        <v>44</v>
      </c>
      <c r="E122" t="s">
        <v>6</v>
      </c>
      <c r="F122" t="s">
        <v>319</v>
      </c>
      <c r="G122" t="s">
        <v>43</v>
      </c>
      <c r="H122" s="8">
        <v>65000</v>
      </c>
      <c r="I122" s="8">
        <v>65000</v>
      </c>
      <c r="K122" s="24"/>
      <c r="L122" s="3"/>
      <c r="M122" s="3"/>
    </row>
    <row r="123" spans="1:13" x14ac:dyDescent="0.2">
      <c r="A123" s="22">
        <f t="shared" si="1"/>
        <v>120</v>
      </c>
      <c r="B123" s="23" t="s">
        <v>70</v>
      </c>
      <c r="C123" s="23" t="s">
        <v>144</v>
      </c>
      <c r="D123" s="23" t="s">
        <v>35</v>
      </c>
      <c r="E123" t="s">
        <v>6</v>
      </c>
      <c r="F123" t="s">
        <v>319</v>
      </c>
      <c r="G123" t="s">
        <v>43</v>
      </c>
      <c r="H123" s="8">
        <v>65000</v>
      </c>
      <c r="I123" s="8">
        <v>65000</v>
      </c>
      <c r="K123" s="24"/>
      <c r="L123" s="3"/>
      <c r="M123" s="3"/>
    </row>
    <row r="124" spans="1:13" x14ac:dyDescent="0.2">
      <c r="A124" s="22">
        <f t="shared" si="1"/>
        <v>121</v>
      </c>
      <c r="B124" s="23" t="s">
        <v>70</v>
      </c>
      <c r="C124" s="23" t="s">
        <v>41</v>
      </c>
      <c r="D124" s="23" t="s">
        <v>128</v>
      </c>
      <c r="E124" t="s">
        <v>357</v>
      </c>
      <c r="F124" t="s">
        <v>319</v>
      </c>
      <c r="G124" t="s">
        <v>36</v>
      </c>
      <c r="H124" s="8">
        <v>41600</v>
      </c>
      <c r="I124" s="8">
        <v>21840</v>
      </c>
      <c r="K124" s="24"/>
      <c r="L124" s="2"/>
      <c r="M124" s="2"/>
    </row>
    <row r="125" spans="1:13" x14ac:dyDescent="0.2">
      <c r="A125" s="22">
        <f t="shared" si="1"/>
        <v>122</v>
      </c>
      <c r="B125" s="23" t="s">
        <v>145</v>
      </c>
      <c r="C125" s="23" t="s">
        <v>144</v>
      </c>
      <c r="D125" s="23" t="s">
        <v>146</v>
      </c>
      <c r="E125" t="s">
        <v>358</v>
      </c>
      <c r="F125" t="s">
        <v>319</v>
      </c>
      <c r="G125" t="s">
        <v>36</v>
      </c>
      <c r="H125" s="8">
        <v>155807.95000000001</v>
      </c>
      <c r="I125" s="8">
        <v>26502.5</v>
      </c>
      <c r="K125" s="25"/>
      <c r="L125" s="2"/>
      <c r="M125" s="2"/>
    </row>
    <row r="126" spans="1:13" x14ac:dyDescent="0.2">
      <c r="A126" s="22">
        <f t="shared" si="1"/>
        <v>123</v>
      </c>
      <c r="B126" s="23" t="s">
        <v>37</v>
      </c>
      <c r="C126" s="23" t="s">
        <v>148</v>
      </c>
      <c r="D126" s="23" t="s">
        <v>149</v>
      </c>
      <c r="E126" t="s">
        <v>2</v>
      </c>
      <c r="F126" t="s">
        <v>341</v>
      </c>
      <c r="G126" t="s">
        <v>36</v>
      </c>
      <c r="H126" s="8">
        <v>14880</v>
      </c>
      <c r="I126" s="8">
        <v>14880</v>
      </c>
      <c r="K126" s="25"/>
      <c r="L126" s="2"/>
      <c r="M126" s="2"/>
    </row>
    <row r="127" spans="1:13" x14ac:dyDescent="0.2">
      <c r="A127" s="22">
        <f t="shared" si="1"/>
        <v>124</v>
      </c>
      <c r="B127" s="23" t="s">
        <v>37</v>
      </c>
      <c r="C127" s="23" t="s">
        <v>150</v>
      </c>
      <c r="D127" s="23" t="s">
        <v>72</v>
      </c>
      <c r="E127" t="s">
        <v>6</v>
      </c>
      <c r="F127" t="s">
        <v>319</v>
      </c>
      <c r="G127" t="s">
        <v>36</v>
      </c>
      <c r="H127" s="8">
        <v>54200</v>
      </c>
      <c r="I127" s="8">
        <v>59774.67</v>
      </c>
      <c r="K127" s="25"/>
      <c r="L127" s="2"/>
      <c r="M127" s="2"/>
    </row>
    <row r="128" spans="1:13" x14ac:dyDescent="0.2">
      <c r="A128" s="22">
        <f t="shared" si="1"/>
        <v>125</v>
      </c>
      <c r="B128" s="23" t="s">
        <v>151</v>
      </c>
      <c r="C128" s="23" t="s">
        <v>63</v>
      </c>
      <c r="D128" s="23" t="s">
        <v>35</v>
      </c>
      <c r="E128" t="s">
        <v>3</v>
      </c>
      <c r="F128" t="s">
        <v>319</v>
      </c>
      <c r="G128" t="s">
        <v>36</v>
      </c>
      <c r="H128" s="8">
        <v>13500</v>
      </c>
      <c r="I128" s="8">
        <v>13500</v>
      </c>
      <c r="K128" s="25"/>
      <c r="L128" s="2"/>
      <c r="M128" s="2"/>
    </row>
    <row r="129" spans="1:13" x14ac:dyDescent="0.2">
      <c r="A129" s="22">
        <f t="shared" si="1"/>
        <v>126</v>
      </c>
      <c r="B129" s="23" t="s">
        <v>151</v>
      </c>
      <c r="C129" s="23" t="s">
        <v>64</v>
      </c>
      <c r="D129" s="23" t="s">
        <v>45</v>
      </c>
      <c r="E129" t="s">
        <v>318</v>
      </c>
      <c r="F129" t="s">
        <v>331</v>
      </c>
      <c r="G129" t="s">
        <v>43</v>
      </c>
      <c r="H129" s="8">
        <v>184570</v>
      </c>
      <c r="I129" s="8">
        <v>103718.92</v>
      </c>
      <c r="K129" s="24"/>
      <c r="L129" s="3"/>
      <c r="M129" s="3"/>
    </row>
    <row r="130" spans="1:13" x14ac:dyDescent="0.2">
      <c r="A130" s="22">
        <f t="shared" si="1"/>
        <v>127</v>
      </c>
      <c r="B130" s="23" t="s">
        <v>151</v>
      </c>
      <c r="C130" s="23" t="s">
        <v>152</v>
      </c>
      <c r="D130" s="23" t="s">
        <v>57</v>
      </c>
      <c r="E130" t="s">
        <v>3</v>
      </c>
      <c r="F130" t="s">
        <v>319</v>
      </c>
      <c r="G130" t="s">
        <v>43</v>
      </c>
      <c r="H130" s="8">
        <v>190000</v>
      </c>
      <c r="I130" s="8">
        <v>190000</v>
      </c>
      <c r="K130" s="25"/>
      <c r="L130" s="2"/>
      <c r="M130" s="2"/>
    </row>
    <row r="131" spans="1:13" x14ac:dyDescent="0.2">
      <c r="A131" s="22">
        <f t="shared" si="1"/>
        <v>128</v>
      </c>
      <c r="B131" s="23" t="s">
        <v>151</v>
      </c>
      <c r="C131" s="23" t="s">
        <v>119</v>
      </c>
      <c r="D131" s="23" t="s">
        <v>35</v>
      </c>
      <c r="E131" t="s">
        <v>3</v>
      </c>
      <c r="F131" t="s">
        <v>319</v>
      </c>
      <c r="G131" t="s">
        <v>43</v>
      </c>
      <c r="H131" s="8">
        <v>60000</v>
      </c>
      <c r="I131" s="8">
        <v>0</v>
      </c>
      <c r="K131" s="24"/>
      <c r="L131" s="3"/>
      <c r="M131" s="3"/>
    </row>
    <row r="132" spans="1:13" x14ac:dyDescent="0.2">
      <c r="A132" s="22">
        <f t="shared" si="1"/>
        <v>129</v>
      </c>
      <c r="B132" s="23" t="s">
        <v>151</v>
      </c>
      <c r="C132" s="23" t="s">
        <v>63</v>
      </c>
      <c r="D132" s="23" t="s">
        <v>42</v>
      </c>
      <c r="E132" t="s">
        <v>358</v>
      </c>
      <c r="F132" t="s">
        <v>319</v>
      </c>
      <c r="G132" t="s">
        <v>36</v>
      </c>
      <c r="H132" s="8">
        <v>15000</v>
      </c>
      <c r="I132" s="8">
        <v>11600</v>
      </c>
      <c r="K132" s="25"/>
      <c r="L132" s="2"/>
      <c r="M132" s="2"/>
    </row>
    <row r="133" spans="1:13" x14ac:dyDescent="0.2">
      <c r="A133" s="22">
        <f t="shared" si="1"/>
        <v>130</v>
      </c>
      <c r="B133" s="23" t="s">
        <v>60</v>
      </c>
      <c r="C133" s="23" t="s">
        <v>60</v>
      </c>
      <c r="D133" s="23" t="s">
        <v>60</v>
      </c>
      <c r="E133" t="s">
        <v>318</v>
      </c>
      <c r="F133" t="s">
        <v>330</v>
      </c>
      <c r="G133" t="s">
        <v>43</v>
      </c>
      <c r="H133" s="8">
        <v>2000.1</v>
      </c>
      <c r="I133" s="8">
        <v>2000.1</v>
      </c>
      <c r="K133" s="25"/>
      <c r="L133" s="2"/>
      <c r="M133" s="2"/>
    </row>
    <row r="134" spans="1:13" x14ac:dyDescent="0.2">
      <c r="A134" s="22">
        <f t="shared" ref="A134:A197" si="2">A133+1</f>
        <v>131</v>
      </c>
      <c r="B134" s="23" t="s">
        <v>60</v>
      </c>
      <c r="C134" s="23" t="s">
        <v>75</v>
      </c>
      <c r="D134" s="23" t="s">
        <v>75</v>
      </c>
      <c r="E134" t="s">
        <v>357</v>
      </c>
      <c r="F134" t="s">
        <v>342</v>
      </c>
      <c r="G134" t="s">
        <v>43</v>
      </c>
      <c r="H134" s="8">
        <v>100</v>
      </c>
      <c r="I134" s="8">
        <v>0</v>
      </c>
      <c r="K134" s="24"/>
      <c r="L134" s="2"/>
      <c r="M134" s="2"/>
    </row>
    <row r="135" spans="1:13" x14ac:dyDescent="0.2">
      <c r="A135" s="22">
        <f t="shared" si="2"/>
        <v>132</v>
      </c>
      <c r="B135" s="23" t="s">
        <v>60</v>
      </c>
      <c r="C135" s="23" t="s">
        <v>75</v>
      </c>
      <c r="D135" s="23" t="s">
        <v>75</v>
      </c>
      <c r="E135" t="s">
        <v>357</v>
      </c>
      <c r="F135" t="s">
        <v>319</v>
      </c>
      <c r="G135" t="s">
        <v>36</v>
      </c>
      <c r="H135" s="8">
        <v>500</v>
      </c>
      <c r="I135" s="8">
        <v>381.86</v>
      </c>
      <c r="K135" s="24"/>
      <c r="L135" s="3"/>
      <c r="M135" s="3"/>
    </row>
    <row r="136" spans="1:13" x14ac:dyDescent="0.2">
      <c r="A136" s="22">
        <f t="shared" si="2"/>
        <v>133</v>
      </c>
      <c r="B136" s="23" t="s">
        <v>60</v>
      </c>
      <c r="C136" s="23" t="s">
        <v>75</v>
      </c>
      <c r="D136" s="23" t="s">
        <v>75</v>
      </c>
      <c r="E136" t="s">
        <v>357</v>
      </c>
      <c r="F136" t="s">
        <v>323</v>
      </c>
      <c r="G136" t="s">
        <v>36</v>
      </c>
      <c r="H136" s="8">
        <v>1000</v>
      </c>
      <c r="I136" s="8">
        <v>0</v>
      </c>
      <c r="K136" s="24"/>
      <c r="L136" s="3"/>
      <c r="M136" s="3"/>
    </row>
    <row r="137" spans="1:13" x14ac:dyDescent="0.2">
      <c r="A137" s="22">
        <f t="shared" si="2"/>
        <v>134</v>
      </c>
      <c r="B137" s="23" t="s">
        <v>60</v>
      </c>
      <c r="C137" s="23" t="s">
        <v>130</v>
      </c>
      <c r="D137" s="23" t="s">
        <v>125</v>
      </c>
      <c r="E137" t="s">
        <v>357</v>
      </c>
      <c r="F137" t="s">
        <v>323</v>
      </c>
      <c r="G137" t="s">
        <v>43</v>
      </c>
      <c r="H137" s="8">
        <v>500</v>
      </c>
      <c r="I137" s="8">
        <v>0</v>
      </c>
      <c r="K137" s="24"/>
      <c r="L137" s="3"/>
      <c r="M137" s="3"/>
    </row>
    <row r="138" spans="1:13" x14ac:dyDescent="0.2">
      <c r="A138" s="22">
        <f t="shared" si="2"/>
        <v>135</v>
      </c>
      <c r="B138" s="23" t="s">
        <v>60</v>
      </c>
      <c r="C138" s="23" t="s">
        <v>130</v>
      </c>
      <c r="D138" s="23" t="s">
        <v>130</v>
      </c>
      <c r="E138" t="s">
        <v>357</v>
      </c>
      <c r="F138" t="s">
        <v>323</v>
      </c>
      <c r="G138" t="s">
        <v>43</v>
      </c>
      <c r="H138" s="8">
        <v>1050</v>
      </c>
      <c r="I138" s="8">
        <v>1050</v>
      </c>
      <c r="K138" s="24"/>
      <c r="L138" s="3"/>
      <c r="M138" s="3"/>
    </row>
    <row r="139" spans="1:13" x14ac:dyDescent="0.2">
      <c r="A139" s="22">
        <f t="shared" si="2"/>
        <v>136</v>
      </c>
      <c r="B139" s="23" t="s">
        <v>60</v>
      </c>
      <c r="C139" s="23" t="s">
        <v>125</v>
      </c>
      <c r="D139" s="23" t="s">
        <v>125</v>
      </c>
      <c r="E139" t="s">
        <v>357</v>
      </c>
      <c r="F139" t="s">
        <v>323</v>
      </c>
      <c r="G139" t="s">
        <v>43</v>
      </c>
      <c r="H139" s="8">
        <v>600</v>
      </c>
      <c r="I139" s="8">
        <v>0</v>
      </c>
      <c r="K139" s="25"/>
      <c r="L139" s="2"/>
      <c r="M139" s="2"/>
    </row>
    <row r="140" spans="1:13" x14ac:dyDescent="0.2">
      <c r="A140" s="22">
        <f t="shared" si="2"/>
        <v>137</v>
      </c>
      <c r="B140" s="23" t="s">
        <v>60</v>
      </c>
      <c r="C140" s="23" t="s">
        <v>63</v>
      </c>
      <c r="D140" s="23" t="s">
        <v>153</v>
      </c>
      <c r="E140" t="s">
        <v>359</v>
      </c>
      <c r="F140" t="s">
        <v>319</v>
      </c>
      <c r="G140" t="s">
        <v>43</v>
      </c>
      <c r="H140" s="8">
        <v>248000</v>
      </c>
      <c r="I140" s="8">
        <v>124000</v>
      </c>
      <c r="K140" s="25"/>
      <c r="L140" s="2"/>
      <c r="M140" s="2"/>
    </row>
    <row r="141" spans="1:13" x14ac:dyDescent="0.2">
      <c r="A141" s="22">
        <f t="shared" si="2"/>
        <v>138</v>
      </c>
      <c r="B141" s="23" t="s">
        <v>119</v>
      </c>
      <c r="C141" s="23" t="s">
        <v>154</v>
      </c>
      <c r="D141" s="23" t="s">
        <v>45</v>
      </c>
      <c r="E141" t="s">
        <v>3</v>
      </c>
      <c r="F141" t="s">
        <v>319</v>
      </c>
      <c r="G141" t="s">
        <v>43</v>
      </c>
      <c r="H141" s="8">
        <v>360000</v>
      </c>
      <c r="I141" s="8">
        <v>336435.75</v>
      </c>
      <c r="K141" s="25"/>
      <c r="L141" s="2"/>
      <c r="M141" s="2"/>
    </row>
    <row r="142" spans="1:13" x14ac:dyDescent="0.2">
      <c r="A142" s="22">
        <f t="shared" si="2"/>
        <v>139</v>
      </c>
      <c r="B142" s="23" t="s">
        <v>119</v>
      </c>
      <c r="C142" s="23" t="s">
        <v>155</v>
      </c>
      <c r="D142" s="23" t="s">
        <v>93</v>
      </c>
      <c r="E142" t="s">
        <v>3</v>
      </c>
      <c r="F142" t="s">
        <v>323</v>
      </c>
      <c r="G142" t="s">
        <v>43</v>
      </c>
      <c r="H142" s="8">
        <v>28524.97</v>
      </c>
      <c r="I142" s="8">
        <v>25243.34</v>
      </c>
      <c r="K142" s="24"/>
      <c r="L142" s="3"/>
      <c r="M142" s="3"/>
    </row>
    <row r="143" spans="1:13" x14ac:dyDescent="0.2">
      <c r="A143" s="22">
        <f t="shared" si="2"/>
        <v>140</v>
      </c>
      <c r="B143" s="23" t="s">
        <v>39</v>
      </c>
      <c r="C143" s="23" t="s">
        <v>63</v>
      </c>
      <c r="D143" s="23" t="s">
        <v>54</v>
      </c>
      <c r="E143" t="s">
        <v>3</v>
      </c>
      <c r="F143" t="s">
        <v>319</v>
      </c>
      <c r="G143" t="s">
        <v>36</v>
      </c>
      <c r="H143" s="8">
        <v>202200</v>
      </c>
      <c r="I143" s="8">
        <v>202134.58</v>
      </c>
      <c r="K143" s="24"/>
      <c r="L143" s="3"/>
      <c r="M143" s="3"/>
    </row>
    <row r="144" spans="1:13" x14ac:dyDescent="0.2">
      <c r="A144" s="22">
        <f t="shared" si="2"/>
        <v>141</v>
      </c>
      <c r="B144" s="23" t="s">
        <v>156</v>
      </c>
      <c r="C144" s="23" t="s">
        <v>41</v>
      </c>
      <c r="D144" s="23" t="s">
        <v>157</v>
      </c>
      <c r="E144" t="s">
        <v>357</v>
      </c>
      <c r="F144" t="s">
        <v>319</v>
      </c>
      <c r="G144" t="s">
        <v>36</v>
      </c>
      <c r="H144" s="8">
        <v>110000</v>
      </c>
      <c r="I144" s="8">
        <v>43400</v>
      </c>
      <c r="K144" s="24"/>
      <c r="L144" s="3"/>
      <c r="M144" s="3"/>
    </row>
    <row r="145" spans="1:13" x14ac:dyDescent="0.2">
      <c r="A145" s="22">
        <f t="shared" si="2"/>
        <v>142</v>
      </c>
      <c r="B145" s="23" t="s">
        <v>156</v>
      </c>
      <c r="C145" s="23" t="s">
        <v>41</v>
      </c>
      <c r="D145" s="23" t="s">
        <v>157</v>
      </c>
      <c r="E145" t="s">
        <v>357</v>
      </c>
      <c r="F145" t="s">
        <v>319</v>
      </c>
      <c r="G145" t="s">
        <v>36</v>
      </c>
      <c r="H145" s="8">
        <v>722000</v>
      </c>
      <c r="I145" s="8">
        <v>414000</v>
      </c>
      <c r="K145" s="24"/>
      <c r="L145" s="3"/>
      <c r="M145" s="3"/>
    </row>
    <row r="146" spans="1:13" x14ac:dyDescent="0.2">
      <c r="A146" s="22">
        <f t="shared" si="2"/>
        <v>143</v>
      </c>
      <c r="B146" s="23" t="s">
        <v>84</v>
      </c>
      <c r="C146" s="23" t="s">
        <v>84</v>
      </c>
      <c r="D146" s="23" t="s">
        <v>84</v>
      </c>
      <c r="E146" t="s">
        <v>358</v>
      </c>
      <c r="F146" t="s">
        <v>327</v>
      </c>
      <c r="G146" t="s">
        <v>36</v>
      </c>
      <c r="H146" s="8">
        <v>10000</v>
      </c>
      <c r="I146" s="8">
        <v>10000</v>
      </c>
      <c r="K146" s="25"/>
      <c r="L146" s="2"/>
      <c r="M146" s="2"/>
    </row>
    <row r="147" spans="1:13" x14ac:dyDescent="0.2">
      <c r="A147" s="22">
        <f t="shared" si="2"/>
        <v>144</v>
      </c>
      <c r="B147" s="23" t="s">
        <v>84</v>
      </c>
      <c r="C147" s="23" t="s">
        <v>75</v>
      </c>
      <c r="D147" s="23" t="s">
        <v>75</v>
      </c>
      <c r="E147" t="s">
        <v>357</v>
      </c>
      <c r="F147" t="s">
        <v>322</v>
      </c>
      <c r="G147" t="s">
        <v>43</v>
      </c>
      <c r="H147" s="8">
        <v>4547.75</v>
      </c>
      <c r="I147" s="8">
        <v>0</v>
      </c>
      <c r="K147" s="24"/>
      <c r="L147" s="3"/>
      <c r="M147" s="3"/>
    </row>
    <row r="148" spans="1:13" x14ac:dyDescent="0.2">
      <c r="A148" s="22">
        <f t="shared" si="2"/>
        <v>145</v>
      </c>
      <c r="B148" s="23" t="s">
        <v>84</v>
      </c>
      <c r="C148" s="23" t="s">
        <v>158</v>
      </c>
      <c r="D148" s="23" t="s">
        <v>158</v>
      </c>
      <c r="E148" t="s">
        <v>357</v>
      </c>
      <c r="F148" t="s">
        <v>323</v>
      </c>
      <c r="G148" t="s">
        <v>43</v>
      </c>
      <c r="H148" s="8">
        <v>2117.62</v>
      </c>
      <c r="I148" s="8">
        <v>1874</v>
      </c>
      <c r="K148" s="24"/>
      <c r="L148" s="3"/>
      <c r="M148" s="3"/>
    </row>
    <row r="149" spans="1:13" x14ac:dyDescent="0.2">
      <c r="A149" s="22">
        <f t="shared" si="2"/>
        <v>146</v>
      </c>
      <c r="B149" s="23" t="s">
        <v>159</v>
      </c>
      <c r="C149" s="23" t="s">
        <v>147</v>
      </c>
      <c r="D149" s="23" t="s">
        <v>143</v>
      </c>
      <c r="E149" t="s">
        <v>357</v>
      </c>
      <c r="F149" t="s">
        <v>319</v>
      </c>
      <c r="G149" t="s">
        <v>36</v>
      </c>
      <c r="H149" s="8">
        <v>5000</v>
      </c>
      <c r="I149" s="8">
        <v>5000</v>
      </c>
      <c r="K149" s="24"/>
      <c r="L149" s="3"/>
      <c r="M149" s="3"/>
    </row>
    <row r="150" spans="1:13" x14ac:dyDescent="0.2">
      <c r="A150" s="22">
        <f t="shared" si="2"/>
        <v>147</v>
      </c>
      <c r="B150" s="23" t="s">
        <v>159</v>
      </c>
      <c r="C150" s="23" t="s">
        <v>138</v>
      </c>
      <c r="D150" s="23" t="s">
        <v>160</v>
      </c>
      <c r="E150" t="s">
        <v>6</v>
      </c>
      <c r="F150" t="s">
        <v>333</v>
      </c>
      <c r="G150" t="s">
        <v>36</v>
      </c>
      <c r="H150" s="8">
        <v>12000</v>
      </c>
      <c r="I150" s="8">
        <v>9000</v>
      </c>
      <c r="K150" s="24"/>
      <c r="L150" s="3"/>
      <c r="M150" s="3"/>
    </row>
    <row r="151" spans="1:13" x14ac:dyDescent="0.2">
      <c r="A151" s="22">
        <f t="shared" si="2"/>
        <v>148</v>
      </c>
      <c r="B151" s="23" t="s">
        <v>159</v>
      </c>
      <c r="C151" s="23" t="s">
        <v>84</v>
      </c>
      <c r="D151" s="23" t="s">
        <v>70</v>
      </c>
      <c r="E151" t="s">
        <v>3</v>
      </c>
      <c r="F151" t="s">
        <v>322</v>
      </c>
      <c r="G151" t="s">
        <v>43</v>
      </c>
      <c r="H151" s="8">
        <v>60000</v>
      </c>
      <c r="I151" s="8">
        <v>60000</v>
      </c>
      <c r="K151" s="24"/>
      <c r="L151" s="3"/>
      <c r="M151" s="3"/>
    </row>
    <row r="152" spans="1:13" x14ac:dyDescent="0.2">
      <c r="A152" s="22">
        <f t="shared" si="2"/>
        <v>149</v>
      </c>
      <c r="B152" s="23" t="s">
        <v>159</v>
      </c>
      <c r="C152" s="23" t="s">
        <v>83</v>
      </c>
      <c r="D152" s="23" t="s">
        <v>134</v>
      </c>
      <c r="E152" t="s">
        <v>3</v>
      </c>
      <c r="F152" t="s">
        <v>322</v>
      </c>
      <c r="G152" t="s">
        <v>36</v>
      </c>
      <c r="H152" s="8">
        <v>13600</v>
      </c>
      <c r="I152" s="8">
        <v>13600</v>
      </c>
      <c r="K152" s="25"/>
      <c r="L152" s="2"/>
      <c r="M152" s="2"/>
    </row>
    <row r="153" spans="1:13" x14ac:dyDescent="0.2">
      <c r="A153" s="22">
        <f t="shared" si="2"/>
        <v>150</v>
      </c>
      <c r="B153" s="23" t="s">
        <v>159</v>
      </c>
      <c r="C153" s="23" t="s">
        <v>159</v>
      </c>
      <c r="D153" s="23" t="s">
        <v>159</v>
      </c>
      <c r="E153" t="s">
        <v>8</v>
      </c>
      <c r="F153" t="s">
        <v>319</v>
      </c>
      <c r="G153" t="s">
        <v>43</v>
      </c>
      <c r="H153" s="8">
        <v>40625</v>
      </c>
      <c r="I153" s="8">
        <v>45000</v>
      </c>
      <c r="K153" s="24"/>
      <c r="L153" s="3"/>
      <c r="M153" s="3"/>
    </row>
    <row r="154" spans="1:13" x14ac:dyDescent="0.2">
      <c r="A154" s="22">
        <f t="shared" si="2"/>
        <v>151</v>
      </c>
      <c r="B154" s="23" t="s">
        <v>75</v>
      </c>
      <c r="C154" s="23" t="s">
        <v>161</v>
      </c>
      <c r="D154" s="23" t="s">
        <v>81</v>
      </c>
      <c r="E154" t="s">
        <v>357</v>
      </c>
      <c r="F154" t="s">
        <v>323</v>
      </c>
      <c r="G154" t="s">
        <v>36</v>
      </c>
      <c r="H154" s="8">
        <v>5000</v>
      </c>
      <c r="I154" s="8">
        <v>5000</v>
      </c>
      <c r="K154" s="24"/>
      <c r="L154" s="2"/>
      <c r="M154" s="2"/>
    </row>
    <row r="155" spans="1:13" x14ac:dyDescent="0.2">
      <c r="A155" s="22">
        <f t="shared" si="2"/>
        <v>152</v>
      </c>
      <c r="B155" s="23" t="s">
        <v>41</v>
      </c>
      <c r="C155" s="23" t="s">
        <v>41</v>
      </c>
      <c r="D155" s="23" t="s">
        <v>35</v>
      </c>
      <c r="E155" t="s">
        <v>3</v>
      </c>
      <c r="F155" t="s">
        <v>319</v>
      </c>
      <c r="G155" t="s">
        <v>36</v>
      </c>
      <c r="H155" s="8">
        <v>50000</v>
      </c>
      <c r="I155" s="8">
        <v>50000</v>
      </c>
      <c r="K155" s="24"/>
      <c r="L155" s="3"/>
      <c r="M155" s="3"/>
    </row>
    <row r="156" spans="1:13" x14ac:dyDescent="0.2">
      <c r="A156" s="22">
        <f t="shared" si="2"/>
        <v>153</v>
      </c>
      <c r="B156" s="23" t="s">
        <v>41</v>
      </c>
      <c r="C156" s="23" t="s">
        <v>162</v>
      </c>
      <c r="D156" s="23" t="s">
        <v>45</v>
      </c>
      <c r="E156" t="s">
        <v>7</v>
      </c>
      <c r="F156" t="s">
        <v>319</v>
      </c>
      <c r="G156" t="s">
        <v>36</v>
      </c>
      <c r="H156" s="8">
        <v>50000</v>
      </c>
      <c r="I156" s="8">
        <v>25549</v>
      </c>
      <c r="K156" s="24"/>
      <c r="L156" s="3"/>
      <c r="M156" s="3"/>
    </row>
    <row r="157" spans="1:13" x14ac:dyDescent="0.2">
      <c r="A157" s="22">
        <f t="shared" si="2"/>
        <v>154</v>
      </c>
      <c r="B157" s="23" t="s">
        <v>100</v>
      </c>
      <c r="C157" s="23" t="s">
        <v>163</v>
      </c>
      <c r="D157" s="23" t="s">
        <v>164</v>
      </c>
      <c r="E157" t="s">
        <v>7</v>
      </c>
      <c r="F157" t="s">
        <v>319</v>
      </c>
      <c r="G157" t="s">
        <v>36</v>
      </c>
      <c r="H157" s="8">
        <v>50000</v>
      </c>
      <c r="I157" s="8">
        <v>79221</v>
      </c>
      <c r="K157" s="24"/>
      <c r="L157" s="3"/>
      <c r="M157" s="3"/>
    </row>
    <row r="158" spans="1:13" x14ac:dyDescent="0.2">
      <c r="A158" s="22">
        <f t="shared" si="2"/>
        <v>155</v>
      </c>
      <c r="B158" s="23" t="s">
        <v>100</v>
      </c>
      <c r="C158" s="23" t="s">
        <v>62</v>
      </c>
      <c r="D158" s="23" t="s">
        <v>45</v>
      </c>
      <c r="E158" t="s">
        <v>7</v>
      </c>
      <c r="F158" t="s">
        <v>319</v>
      </c>
      <c r="G158" t="s">
        <v>36</v>
      </c>
      <c r="H158" s="8">
        <v>50000</v>
      </c>
      <c r="I158" s="8">
        <v>0</v>
      </c>
    </row>
    <row r="159" spans="1:13" x14ac:dyDescent="0.2">
      <c r="A159" s="22">
        <f t="shared" si="2"/>
        <v>156</v>
      </c>
      <c r="B159" s="23" t="s">
        <v>100</v>
      </c>
      <c r="C159" s="23" t="s">
        <v>110</v>
      </c>
      <c r="D159" s="23" t="s">
        <v>165</v>
      </c>
      <c r="E159" t="s">
        <v>318</v>
      </c>
      <c r="F159" t="s">
        <v>322</v>
      </c>
      <c r="G159" t="s">
        <v>36</v>
      </c>
      <c r="H159" s="8">
        <v>7750</v>
      </c>
      <c r="I159" s="8">
        <v>0</v>
      </c>
    </row>
    <row r="160" spans="1:13" x14ac:dyDescent="0.2">
      <c r="A160" s="22">
        <f t="shared" si="2"/>
        <v>157</v>
      </c>
      <c r="B160" s="23" t="s">
        <v>100</v>
      </c>
      <c r="C160" s="23" t="s">
        <v>100</v>
      </c>
      <c r="D160" s="23" t="s">
        <v>100</v>
      </c>
      <c r="E160" t="s">
        <v>318</v>
      </c>
      <c r="F160" t="s">
        <v>326</v>
      </c>
      <c r="G160" t="s">
        <v>43</v>
      </c>
      <c r="H160" s="8">
        <v>500</v>
      </c>
      <c r="I160" s="8">
        <v>0</v>
      </c>
    </row>
    <row r="161" spans="1:11" x14ac:dyDescent="0.2">
      <c r="A161" s="22">
        <f t="shared" si="2"/>
        <v>158</v>
      </c>
      <c r="B161" s="23" t="s">
        <v>166</v>
      </c>
      <c r="C161" s="23" t="s">
        <v>125</v>
      </c>
      <c r="D161" s="23" t="s">
        <v>125</v>
      </c>
      <c r="E161" t="s">
        <v>357</v>
      </c>
      <c r="F161" t="s">
        <v>323</v>
      </c>
      <c r="G161" t="s">
        <v>43</v>
      </c>
      <c r="H161" s="8">
        <v>354</v>
      </c>
      <c r="I161" s="8">
        <v>354</v>
      </c>
      <c r="K161" s="24"/>
    </row>
    <row r="162" spans="1:11" x14ac:dyDescent="0.2">
      <c r="A162" s="22">
        <f t="shared" si="2"/>
        <v>159</v>
      </c>
      <c r="B162" s="23" t="s">
        <v>166</v>
      </c>
      <c r="C162" s="23" t="s">
        <v>75</v>
      </c>
      <c r="D162" s="23" t="s">
        <v>75</v>
      </c>
      <c r="E162" t="s">
        <v>357</v>
      </c>
      <c r="F162" t="s">
        <v>342</v>
      </c>
      <c r="G162" t="s">
        <v>43</v>
      </c>
      <c r="H162" s="8">
        <v>100</v>
      </c>
      <c r="I162" s="8">
        <v>90.76</v>
      </c>
    </row>
    <row r="163" spans="1:11" x14ac:dyDescent="0.2">
      <c r="A163" s="22">
        <f t="shared" si="2"/>
        <v>160</v>
      </c>
      <c r="B163" s="23" t="s">
        <v>166</v>
      </c>
      <c r="C163" s="23" t="s">
        <v>75</v>
      </c>
      <c r="D163" s="23" t="s">
        <v>75</v>
      </c>
      <c r="E163" t="s">
        <v>357</v>
      </c>
      <c r="F163" t="s">
        <v>319</v>
      </c>
      <c r="G163" t="s">
        <v>36</v>
      </c>
      <c r="H163" s="8">
        <v>500</v>
      </c>
      <c r="I163" s="8">
        <v>500</v>
      </c>
    </row>
    <row r="164" spans="1:11" x14ac:dyDescent="0.2">
      <c r="A164" s="22">
        <f t="shared" si="2"/>
        <v>161</v>
      </c>
      <c r="B164" s="23" t="s">
        <v>166</v>
      </c>
      <c r="C164" s="23" t="s">
        <v>139</v>
      </c>
      <c r="D164" s="23" t="s">
        <v>45</v>
      </c>
      <c r="E164" t="s">
        <v>357</v>
      </c>
      <c r="F164" t="s">
        <v>319</v>
      </c>
      <c r="G164" t="s">
        <v>36</v>
      </c>
      <c r="H164" s="8">
        <v>36642</v>
      </c>
      <c r="I164" s="8">
        <v>12642</v>
      </c>
      <c r="K164" s="24"/>
    </row>
    <row r="165" spans="1:11" x14ac:dyDescent="0.2">
      <c r="A165" s="22">
        <f t="shared" si="2"/>
        <v>162</v>
      </c>
      <c r="B165" s="23" t="s">
        <v>167</v>
      </c>
      <c r="C165" s="23" t="s">
        <v>125</v>
      </c>
      <c r="D165" s="23" t="s">
        <v>125</v>
      </c>
      <c r="E165" t="s">
        <v>357</v>
      </c>
      <c r="F165" t="s">
        <v>322</v>
      </c>
      <c r="G165" t="s">
        <v>43</v>
      </c>
      <c r="H165" s="8">
        <v>450</v>
      </c>
      <c r="I165" s="8">
        <v>0</v>
      </c>
    </row>
    <row r="166" spans="1:11" x14ac:dyDescent="0.2">
      <c r="A166" s="22">
        <f t="shared" si="2"/>
        <v>163</v>
      </c>
      <c r="B166" s="23" t="s">
        <v>167</v>
      </c>
      <c r="C166" s="23" t="s">
        <v>130</v>
      </c>
      <c r="D166" s="23" t="s">
        <v>125</v>
      </c>
      <c r="E166" t="s">
        <v>357</v>
      </c>
      <c r="F166" t="s">
        <v>322</v>
      </c>
      <c r="G166" t="s">
        <v>43</v>
      </c>
      <c r="H166" s="8">
        <v>3165</v>
      </c>
      <c r="I166" s="8">
        <v>3165</v>
      </c>
    </row>
    <row r="167" spans="1:11" x14ac:dyDescent="0.2">
      <c r="A167" s="22">
        <f t="shared" si="2"/>
        <v>164</v>
      </c>
      <c r="B167" s="23" t="s">
        <v>147</v>
      </c>
      <c r="C167" s="23" t="s">
        <v>74</v>
      </c>
      <c r="D167" s="23" t="s">
        <v>45</v>
      </c>
      <c r="E167" t="s">
        <v>6</v>
      </c>
      <c r="F167" t="s">
        <v>319</v>
      </c>
      <c r="G167" t="s">
        <v>36</v>
      </c>
      <c r="H167" s="8">
        <v>30000</v>
      </c>
      <c r="I167" s="8">
        <v>2711.48</v>
      </c>
    </row>
    <row r="168" spans="1:11" x14ac:dyDescent="0.2">
      <c r="A168" s="22">
        <f t="shared" si="2"/>
        <v>165</v>
      </c>
      <c r="B168" s="23" t="s">
        <v>147</v>
      </c>
      <c r="C168" s="23" t="s">
        <v>41</v>
      </c>
      <c r="D168" s="23" t="s">
        <v>128</v>
      </c>
      <c r="E168" t="s">
        <v>357</v>
      </c>
      <c r="F168" t="s">
        <v>319</v>
      </c>
      <c r="G168" t="s">
        <v>36</v>
      </c>
      <c r="H168" s="8">
        <v>44800</v>
      </c>
      <c r="I168" s="8">
        <v>29750</v>
      </c>
      <c r="K168" s="24"/>
    </row>
    <row r="169" spans="1:11" x14ac:dyDescent="0.2">
      <c r="A169" s="22">
        <f t="shared" si="2"/>
        <v>166</v>
      </c>
      <c r="B169" s="23" t="s">
        <v>81</v>
      </c>
      <c r="C169" s="23" t="s">
        <v>69</v>
      </c>
      <c r="D169" s="23" t="s">
        <v>170</v>
      </c>
      <c r="E169" t="s">
        <v>359</v>
      </c>
      <c r="F169" t="s">
        <v>322</v>
      </c>
      <c r="G169" t="s">
        <v>43</v>
      </c>
      <c r="H169" s="8">
        <v>125000</v>
      </c>
      <c r="I169" s="8">
        <v>37500</v>
      </c>
    </row>
    <row r="170" spans="1:11" x14ac:dyDescent="0.2">
      <c r="A170" s="22">
        <f t="shared" si="2"/>
        <v>167</v>
      </c>
      <c r="B170" s="23" t="s">
        <v>81</v>
      </c>
      <c r="C170" s="23" t="s">
        <v>171</v>
      </c>
      <c r="D170" s="23" t="s">
        <v>169</v>
      </c>
      <c r="E170" t="s">
        <v>6</v>
      </c>
      <c r="F170" t="s">
        <v>319</v>
      </c>
      <c r="G170" t="s">
        <v>36</v>
      </c>
      <c r="H170" s="8">
        <v>160640</v>
      </c>
      <c r="I170" s="8">
        <v>160640</v>
      </c>
    </row>
    <row r="171" spans="1:11" x14ac:dyDescent="0.2">
      <c r="A171" s="22">
        <f t="shared" si="2"/>
        <v>168</v>
      </c>
      <c r="B171" s="23" t="s">
        <v>172</v>
      </c>
      <c r="C171" s="23" t="s">
        <v>173</v>
      </c>
      <c r="D171" s="23" t="s">
        <v>171</v>
      </c>
      <c r="E171" t="s">
        <v>4</v>
      </c>
      <c r="F171" t="s">
        <v>343</v>
      </c>
      <c r="G171" t="s">
        <v>36</v>
      </c>
      <c r="H171" s="8">
        <v>46578.91</v>
      </c>
      <c r="I171" s="8">
        <v>0</v>
      </c>
    </row>
    <row r="172" spans="1:11" x14ac:dyDescent="0.2">
      <c r="A172" s="22">
        <f t="shared" si="2"/>
        <v>169</v>
      </c>
      <c r="B172" s="23" t="s">
        <v>172</v>
      </c>
      <c r="C172" s="23" t="s">
        <v>174</v>
      </c>
      <c r="D172" s="23" t="s">
        <v>175</v>
      </c>
      <c r="E172" t="s">
        <v>3</v>
      </c>
      <c r="F172" t="s">
        <v>328</v>
      </c>
      <c r="G172" t="s">
        <v>36</v>
      </c>
      <c r="H172" s="8">
        <v>24000</v>
      </c>
      <c r="I172" s="8">
        <v>24000</v>
      </c>
    </row>
    <row r="173" spans="1:11" x14ac:dyDescent="0.2">
      <c r="A173" s="22">
        <f t="shared" si="2"/>
        <v>170</v>
      </c>
      <c r="B173" s="23" t="s">
        <v>172</v>
      </c>
      <c r="C173" s="23" t="s">
        <v>68</v>
      </c>
      <c r="D173" s="23" t="s">
        <v>69</v>
      </c>
      <c r="E173" t="s">
        <v>25</v>
      </c>
      <c r="F173" t="s">
        <v>319</v>
      </c>
      <c r="G173" t="s">
        <v>36</v>
      </c>
      <c r="H173" s="8">
        <v>40370</v>
      </c>
      <c r="I173" s="8">
        <v>40229.440000000002</v>
      </c>
    </row>
    <row r="174" spans="1:11" x14ac:dyDescent="0.2">
      <c r="A174" s="22">
        <f t="shared" si="2"/>
        <v>171</v>
      </c>
      <c r="B174" s="23" t="s">
        <v>172</v>
      </c>
      <c r="C174" s="23" t="s">
        <v>176</v>
      </c>
      <c r="D174" s="23" t="s">
        <v>177</v>
      </c>
      <c r="E174" t="s">
        <v>3</v>
      </c>
      <c r="F174" t="s">
        <v>319</v>
      </c>
      <c r="G174" t="s">
        <v>43</v>
      </c>
      <c r="H174" s="8">
        <v>204120</v>
      </c>
      <c r="I174" s="8">
        <v>204120</v>
      </c>
    </row>
    <row r="175" spans="1:11" x14ac:dyDescent="0.2">
      <c r="A175" s="22">
        <f t="shared" si="2"/>
        <v>172</v>
      </c>
      <c r="B175" s="23" t="s">
        <v>178</v>
      </c>
      <c r="C175" s="23" t="s">
        <v>179</v>
      </c>
      <c r="D175" s="23" t="s">
        <v>171</v>
      </c>
      <c r="E175" t="s">
        <v>318</v>
      </c>
      <c r="F175" t="s">
        <v>322</v>
      </c>
      <c r="G175" t="s">
        <v>36</v>
      </c>
      <c r="H175" s="8">
        <v>6825</v>
      </c>
      <c r="I175" s="8">
        <v>0</v>
      </c>
    </row>
    <row r="176" spans="1:11" x14ac:dyDescent="0.2">
      <c r="A176" s="22">
        <f t="shared" si="2"/>
        <v>173</v>
      </c>
      <c r="B176" s="23" t="s">
        <v>178</v>
      </c>
      <c r="C176" s="23" t="s">
        <v>161</v>
      </c>
      <c r="D176" s="23" t="s">
        <v>166</v>
      </c>
      <c r="E176" t="s">
        <v>357</v>
      </c>
      <c r="F176" t="s">
        <v>319</v>
      </c>
      <c r="G176" t="s">
        <v>36</v>
      </c>
      <c r="H176" s="8">
        <v>15000</v>
      </c>
      <c r="I176" s="8">
        <v>15000</v>
      </c>
    </row>
    <row r="177" spans="1:11" x14ac:dyDescent="0.2">
      <c r="A177" s="22">
        <f t="shared" si="2"/>
        <v>174</v>
      </c>
      <c r="B177" s="23" t="s">
        <v>178</v>
      </c>
      <c r="C177" s="23" t="s">
        <v>125</v>
      </c>
      <c r="D177" s="23" t="s">
        <v>146</v>
      </c>
      <c r="E177" t="s">
        <v>24</v>
      </c>
      <c r="F177" t="s">
        <v>319</v>
      </c>
      <c r="G177" t="s">
        <v>36</v>
      </c>
      <c r="H177" s="8">
        <v>28450</v>
      </c>
      <c r="I177" s="8">
        <v>19575</v>
      </c>
    </row>
    <row r="178" spans="1:11" x14ac:dyDescent="0.2">
      <c r="A178" s="22">
        <f t="shared" si="2"/>
        <v>175</v>
      </c>
      <c r="B178" s="23" t="s">
        <v>178</v>
      </c>
      <c r="C178" s="23" t="s">
        <v>180</v>
      </c>
      <c r="D178" s="23" t="s">
        <v>171</v>
      </c>
      <c r="E178" t="s">
        <v>318</v>
      </c>
      <c r="F178" t="s">
        <v>335</v>
      </c>
      <c r="G178" t="s">
        <v>36</v>
      </c>
      <c r="H178" s="8">
        <v>19000</v>
      </c>
      <c r="I178" s="8">
        <v>0</v>
      </c>
    </row>
    <row r="179" spans="1:11" x14ac:dyDescent="0.2">
      <c r="A179" s="22">
        <f t="shared" si="2"/>
        <v>176</v>
      </c>
      <c r="B179" s="23" t="s">
        <v>178</v>
      </c>
      <c r="C179" s="23" t="s">
        <v>181</v>
      </c>
      <c r="D179" s="23" t="s">
        <v>35</v>
      </c>
      <c r="E179" t="s">
        <v>357</v>
      </c>
      <c r="F179" t="s">
        <v>319</v>
      </c>
      <c r="G179" t="s">
        <v>43</v>
      </c>
      <c r="H179" s="8">
        <v>67200</v>
      </c>
      <c r="I179" s="8">
        <v>47670</v>
      </c>
    </row>
    <row r="180" spans="1:11" x14ac:dyDescent="0.2">
      <c r="A180" s="22">
        <f t="shared" si="2"/>
        <v>177</v>
      </c>
      <c r="B180" s="23" t="s">
        <v>178</v>
      </c>
      <c r="C180" s="23" t="s">
        <v>150</v>
      </c>
      <c r="D180" s="23" t="s">
        <v>123</v>
      </c>
      <c r="E180" t="s">
        <v>6</v>
      </c>
      <c r="F180" t="s">
        <v>319</v>
      </c>
      <c r="G180" t="s">
        <v>36</v>
      </c>
      <c r="H180" s="8">
        <v>100000</v>
      </c>
      <c r="I180" s="8">
        <v>100000</v>
      </c>
    </row>
    <row r="181" spans="1:11" x14ac:dyDescent="0.2">
      <c r="A181" s="22">
        <f t="shared" si="2"/>
        <v>178</v>
      </c>
      <c r="B181" s="23" t="s">
        <v>182</v>
      </c>
      <c r="C181" s="23" t="s">
        <v>62</v>
      </c>
      <c r="D181" s="23" t="s">
        <v>73</v>
      </c>
      <c r="E181" t="s">
        <v>3</v>
      </c>
      <c r="F181" t="s">
        <v>319</v>
      </c>
      <c r="G181" t="s">
        <v>36</v>
      </c>
      <c r="H181" s="8">
        <v>162000</v>
      </c>
      <c r="I181" s="8">
        <v>200023.55</v>
      </c>
    </row>
    <row r="182" spans="1:11" x14ac:dyDescent="0.2">
      <c r="A182" s="22">
        <f t="shared" si="2"/>
        <v>179</v>
      </c>
      <c r="B182" s="23" t="s">
        <v>182</v>
      </c>
      <c r="C182" s="23" t="s">
        <v>63</v>
      </c>
      <c r="D182" s="23" t="s">
        <v>148</v>
      </c>
      <c r="E182" t="s">
        <v>6</v>
      </c>
      <c r="F182" t="s">
        <v>319</v>
      </c>
      <c r="G182" t="s">
        <v>36</v>
      </c>
      <c r="H182" s="8">
        <v>3000</v>
      </c>
      <c r="I182" s="8">
        <v>3000</v>
      </c>
    </row>
    <row r="183" spans="1:11" x14ac:dyDescent="0.2">
      <c r="A183" s="22">
        <f t="shared" si="2"/>
        <v>180</v>
      </c>
      <c r="B183" s="23" t="s">
        <v>182</v>
      </c>
      <c r="C183" s="23" t="s">
        <v>183</v>
      </c>
      <c r="D183" s="23" t="s">
        <v>184</v>
      </c>
      <c r="E183" t="s">
        <v>4</v>
      </c>
      <c r="F183" t="s">
        <v>343</v>
      </c>
      <c r="G183" t="s">
        <v>36</v>
      </c>
      <c r="H183" s="8">
        <v>18536.03</v>
      </c>
      <c r="I183" s="8">
        <v>18536.03</v>
      </c>
    </row>
    <row r="184" spans="1:11" x14ac:dyDescent="0.2">
      <c r="A184" s="22">
        <f t="shared" si="2"/>
        <v>181</v>
      </c>
      <c r="B184" s="23" t="s">
        <v>182</v>
      </c>
      <c r="C184" s="23" t="s">
        <v>185</v>
      </c>
      <c r="D184" s="23" t="s">
        <v>70</v>
      </c>
      <c r="E184" t="s">
        <v>3</v>
      </c>
      <c r="F184" t="s">
        <v>319</v>
      </c>
      <c r="G184" t="s">
        <v>43</v>
      </c>
      <c r="H184" s="8">
        <v>20340</v>
      </c>
      <c r="I184" s="8">
        <v>0</v>
      </c>
    </row>
    <row r="185" spans="1:11" x14ac:dyDescent="0.2">
      <c r="A185" s="22">
        <f t="shared" si="2"/>
        <v>182</v>
      </c>
      <c r="B185" s="23" t="s">
        <v>182</v>
      </c>
      <c r="C185" s="23" t="s">
        <v>63</v>
      </c>
      <c r="D185" s="23" t="s">
        <v>37</v>
      </c>
      <c r="E185" t="s">
        <v>2</v>
      </c>
      <c r="F185" t="s">
        <v>319</v>
      </c>
      <c r="G185" t="s">
        <v>36</v>
      </c>
      <c r="H185" s="8">
        <v>17500</v>
      </c>
      <c r="I185" s="8">
        <v>13667.91</v>
      </c>
    </row>
    <row r="186" spans="1:11" x14ac:dyDescent="0.2">
      <c r="A186" s="22">
        <f t="shared" si="2"/>
        <v>183</v>
      </c>
      <c r="B186" s="23" t="s">
        <v>182</v>
      </c>
      <c r="C186" s="23" t="s">
        <v>63</v>
      </c>
      <c r="D186" s="23" t="s">
        <v>70</v>
      </c>
      <c r="E186" t="s">
        <v>3</v>
      </c>
      <c r="F186" t="s">
        <v>322</v>
      </c>
      <c r="G186" t="s">
        <v>36</v>
      </c>
      <c r="H186" s="8">
        <v>1000</v>
      </c>
      <c r="I186" s="8">
        <v>2000</v>
      </c>
    </row>
    <row r="187" spans="1:11" x14ac:dyDescent="0.2">
      <c r="A187" s="22">
        <f t="shared" si="2"/>
        <v>184</v>
      </c>
      <c r="B187" s="23" t="s">
        <v>182</v>
      </c>
      <c r="C187" s="23" t="s">
        <v>163</v>
      </c>
      <c r="D187" s="23" t="s">
        <v>120</v>
      </c>
      <c r="E187" t="s">
        <v>3</v>
      </c>
      <c r="F187" t="s">
        <v>319</v>
      </c>
      <c r="G187" t="s">
        <v>36</v>
      </c>
      <c r="H187" s="8">
        <v>85000</v>
      </c>
      <c r="I187" s="8">
        <v>85000</v>
      </c>
    </row>
    <row r="188" spans="1:11" x14ac:dyDescent="0.2">
      <c r="A188" s="22">
        <f t="shared" si="2"/>
        <v>185</v>
      </c>
      <c r="B188" s="23" t="s">
        <v>182</v>
      </c>
      <c r="C188" s="23" t="s">
        <v>68</v>
      </c>
      <c r="D188" s="23" t="s">
        <v>45</v>
      </c>
      <c r="E188" t="s">
        <v>3</v>
      </c>
      <c r="F188" t="s">
        <v>319</v>
      </c>
      <c r="G188" t="s">
        <v>43</v>
      </c>
      <c r="H188" s="8">
        <v>53500</v>
      </c>
      <c r="I188" s="8">
        <v>33919</v>
      </c>
    </row>
    <row r="189" spans="1:11" x14ac:dyDescent="0.2">
      <c r="A189" s="22">
        <f t="shared" si="2"/>
        <v>186</v>
      </c>
      <c r="B189" s="23" t="s">
        <v>63</v>
      </c>
      <c r="C189" s="23" t="s">
        <v>48</v>
      </c>
      <c r="D189" s="23" t="s">
        <v>186</v>
      </c>
      <c r="E189" t="s">
        <v>318</v>
      </c>
      <c r="F189" t="s">
        <v>332</v>
      </c>
      <c r="G189" t="s">
        <v>36</v>
      </c>
      <c r="H189" s="8">
        <v>112695.38</v>
      </c>
      <c r="I189" s="8">
        <v>112695.38</v>
      </c>
    </row>
    <row r="190" spans="1:11" x14ac:dyDescent="0.2">
      <c r="A190" s="22">
        <f t="shared" si="2"/>
        <v>187</v>
      </c>
      <c r="B190" s="23" t="s">
        <v>160</v>
      </c>
      <c r="C190" s="23" t="s">
        <v>174</v>
      </c>
      <c r="D190" s="23" t="s">
        <v>100</v>
      </c>
      <c r="E190" t="s">
        <v>3</v>
      </c>
      <c r="F190" t="s">
        <v>319</v>
      </c>
      <c r="G190" t="s">
        <v>36</v>
      </c>
      <c r="H190" s="8">
        <v>100000</v>
      </c>
      <c r="I190" s="8">
        <v>100000</v>
      </c>
    </row>
    <row r="191" spans="1:11" x14ac:dyDescent="0.2">
      <c r="A191" s="22">
        <f t="shared" si="2"/>
        <v>188</v>
      </c>
      <c r="B191" s="23" t="s">
        <v>160</v>
      </c>
      <c r="C191" s="23" t="s">
        <v>64</v>
      </c>
      <c r="D191" s="23" t="s">
        <v>188</v>
      </c>
      <c r="E191" t="s">
        <v>318</v>
      </c>
      <c r="F191" t="s">
        <v>319</v>
      </c>
      <c r="G191" t="s">
        <v>36</v>
      </c>
      <c r="H191" s="8">
        <v>23500</v>
      </c>
      <c r="I191" s="8">
        <v>23500</v>
      </c>
      <c r="K191" s="24"/>
    </row>
    <row r="192" spans="1:11" x14ac:dyDescent="0.2">
      <c r="A192" s="22">
        <f t="shared" si="2"/>
        <v>189</v>
      </c>
      <c r="B192" s="23" t="s">
        <v>160</v>
      </c>
      <c r="C192" s="23" t="s">
        <v>91</v>
      </c>
      <c r="D192" s="23" t="s">
        <v>189</v>
      </c>
      <c r="E192" t="s">
        <v>318</v>
      </c>
      <c r="F192" t="s">
        <v>322</v>
      </c>
      <c r="G192" t="s">
        <v>36</v>
      </c>
      <c r="H192" s="8">
        <v>32500</v>
      </c>
      <c r="I192" s="8">
        <v>32027.88</v>
      </c>
    </row>
    <row r="193" spans="1:9" x14ac:dyDescent="0.2">
      <c r="A193" s="22">
        <f t="shared" si="2"/>
        <v>190</v>
      </c>
      <c r="B193" s="23" t="s">
        <v>183</v>
      </c>
      <c r="C193" s="23" t="s">
        <v>79</v>
      </c>
      <c r="D193" s="23" t="s">
        <v>70</v>
      </c>
      <c r="E193" t="s">
        <v>3</v>
      </c>
      <c r="F193" t="s">
        <v>319</v>
      </c>
      <c r="G193" t="s">
        <v>43</v>
      </c>
      <c r="H193" s="8">
        <v>15000</v>
      </c>
      <c r="I193" s="8">
        <v>4822.5</v>
      </c>
    </row>
    <row r="194" spans="1:9" x14ac:dyDescent="0.2">
      <c r="A194" s="22">
        <f t="shared" si="2"/>
        <v>191</v>
      </c>
      <c r="B194" s="23" t="s">
        <v>125</v>
      </c>
      <c r="C194" s="23" t="s">
        <v>190</v>
      </c>
      <c r="D194" s="23" t="s">
        <v>44</v>
      </c>
      <c r="E194" t="s">
        <v>3</v>
      </c>
      <c r="F194" t="s">
        <v>319</v>
      </c>
      <c r="G194" t="s">
        <v>36</v>
      </c>
      <c r="H194" s="8">
        <v>310000</v>
      </c>
      <c r="I194" s="8">
        <v>193332</v>
      </c>
    </row>
    <row r="195" spans="1:9" x14ac:dyDescent="0.2">
      <c r="A195" s="22">
        <f t="shared" si="2"/>
        <v>192</v>
      </c>
      <c r="B195" s="23" t="s">
        <v>125</v>
      </c>
      <c r="C195" s="23" t="s">
        <v>174</v>
      </c>
      <c r="D195" s="23" t="s">
        <v>191</v>
      </c>
      <c r="E195" t="s">
        <v>357</v>
      </c>
      <c r="F195" t="s">
        <v>319</v>
      </c>
      <c r="G195" t="s">
        <v>36</v>
      </c>
      <c r="H195" s="8">
        <v>48200</v>
      </c>
      <c r="I195" s="8">
        <v>48200</v>
      </c>
    </row>
    <row r="196" spans="1:9" x14ac:dyDescent="0.2">
      <c r="A196" s="22">
        <f t="shared" si="2"/>
        <v>193</v>
      </c>
      <c r="B196" s="23" t="s">
        <v>125</v>
      </c>
      <c r="C196" s="23" t="s">
        <v>192</v>
      </c>
      <c r="D196" s="23" t="s">
        <v>150</v>
      </c>
      <c r="E196" t="s">
        <v>3</v>
      </c>
      <c r="F196" t="s">
        <v>319</v>
      </c>
      <c r="G196" t="s">
        <v>43</v>
      </c>
      <c r="H196" s="8">
        <v>8055</v>
      </c>
      <c r="I196" s="8">
        <v>8055</v>
      </c>
    </row>
    <row r="197" spans="1:9" x14ac:dyDescent="0.2">
      <c r="A197" s="22">
        <f t="shared" si="2"/>
        <v>194</v>
      </c>
      <c r="B197" s="23" t="s">
        <v>125</v>
      </c>
      <c r="C197" s="23" t="s">
        <v>174</v>
      </c>
      <c r="D197" s="23" t="s">
        <v>172</v>
      </c>
      <c r="E197" t="s">
        <v>357</v>
      </c>
      <c r="F197" t="s">
        <v>319</v>
      </c>
      <c r="G197" t="s">
        <v>36</v>
      </c>
      <c r="H197" s="8">
        <v>2072.12</v>
      </c>
      <c r="I197" s="8">
        <v>2072.12</v>
      </c>
    </row>
    <row r="198" spans="1:9" x14ac:dyDescent="0.2">
      <c r="A198" s="22">
        <f t="shared" ref="A198:A261" si="3">A197+1</f>
        <v>195</v>
      </c>
      <c r="B198" s="23" t="s">
        <v>125</v>
      </c>
      <c r="C198" s="23" t="s">
        <v>187</v>
      </c>
      <c r="D198" s="23" t="s">
        <v>193</v>
      </c>
      <c r="E198" t="s">
        <v>318</v>
      </c>
      <c r="F198" t="s">
        <v>344</v>
      </c>
      <c r="G198" t="s">
        <v>36</v>
      </c>
      <c r="H198" s="8">
        <v>7253</v>
      </c>
      <c r="I198" s="8">
        <v>7253</v>
      </c>
    </row>
    <row r="199" spans="1:9" x14ac:dyDescent="0.2">
      <c r="A199" s="22">
        <f t="shared" si="3"/>
        <v>196</v>
      </c>
      <c r="B199" s="23" t="s">
        <v>125</v>
      </c>
      <c r="C199" s="23" t="s">
        <v>74</v>
      </c>
      <c r="D199" s="23" t="s">
        <v>45</v>
      </c>
      <c r="E199" t="s">
        <v>6</v>
      </c>
      <c r="F199" t="s">
        <v>319</v>
      </c>
      <c r="G199" t="s">
        <v>43</v>
      </c>
      <c r="H199" s="8">
        <v>28000</v>
      </c>
      <c r="I199" s="8">
        <v>27950</v>
      </c>
    </row>
    <row r="200" spans="1:9" x14ac:dyDescent="0.2">
      <c r="A200" s="22">
        <f t="shared" si="3"/>
        <v>197</v>
      </c>
      <c r="B200" s="23" t="s">
        <v>125</v>
      </c>
      <c r="C200" s="23" t="s">
        <v>130</v>
      </c>
      <c r="D200" s="23" t="s">
        <v>130</v>
      </c>
      <c r="E200" t="s">
        <v>318</v>
      </c>
      <c r="F200" t="s">
        <v>344</v>
      </c>
      <c r="G200" t="s">
        <v>36</v>
      </c>
      <c r="H200" s="8">
        <v>3055.56</v>
      </c>
      <c r="I200" s="8">
        <v>0</v>
      </c>
    </row>
    <row r="201" spans="1:9" x14ac:dyDescent="0.2">
      <c r="A201" s="22">
        <f t="shared" si="3"/>
        <v>198</v>
      </c>
      <c r="B201" s="23" t="s">
        <v>125</v>
      </c>
      <c r="C201" s="23" t="s">
        <v>194</v>
      </c>
      <c r="D201" s="23" t="s">
        <v>195</v>
      </c>
      <c r="E201" t="s">
        <v>2</v>
      </c>
      <c r="F201" t="s">
        <v>322</v>
      </c>
      <c r="G201" t="s">
        <v>36</v>
      </c>
      <c r="H201" s="8">
        <v>88000</v>
      </c>
      <c r="I201" s="8">
        <v>32000</v>
      </c>
    </row>
    <row r="202" spans="1:9" x14ac:dyDescent="0.2">
      <c r="A202" s="22">
        <f t="shared" si="3"/>
        <v>199</v>
      </c>
      <c r="B202" s="23" t="s">
        <v>152</v>
      </c>
      <c r="C202" s="23" t="s">
        <v>196</v>
      </c>
      <c r="D202" s="23" t="s">
        <v>45</v>
      </c>
      <c r="E202" t="s">
        <v>7</v>
      </c>
      <c r="F202" t="s">
        <v>324</v>
      </c>
      <c r="G202" t="s">
        <v>36</v>
      </c>
      <c r="H202" s="8">
        <v>24768.95</v>
      </c>
      <c r="I202" s="8">
        <v>367.2</v>
      </c>
    </row>
    <row r="203" spans="1:9" x14ac:dyDescent="0.2">
      <c r="A203" s="22">
        <f t="shared" si="3"/>
        <v>200</v>
      </c>
      <c r="B203" s="23" t="s">
        <v>83</v>
      </c>
      <c r="C203" s="23" t="s">
        <v>139</v>
      </c>
      <c r="D203" s="23" t="s">
        <v>159</v>
      </c>
      <c r="E203" t="s">
        <v>357</v>
      </c>
      <c r="F203" t="s">
        <v>345</v>
      </c>
      <c r="G203" t="s">
        <v>36</v>
      </c>
      <c r="H203" s="8">
        <v>1800</v>
      </c>
      <c r="I203" s="8">
        <v>1800</v>
      </c>
    </row>
    <row r="204" spans="1:9" x14ac:dyDescent="0.2">
      <c r="A204" s="22">
        <f t="shared" si="3"/>
        <v>201</v>
      </c>
      <c r="B204" s="23" t="s">
        <v>83</v>
      </c>
      <c r="C204" s="23" t="s">
        <v>198</v>
      </c>
      <c r="D204" s="23" t="s">
        <v>35</v>
      </c>
      <c r="E204" t="s">
        <v>24</v>
      </c>
      <c r="F204" t="s">
        <v>319</v>
      </c>
      <c r="G204" t="s">
        <v>43</v>
      </c>
      <c r="H204" s="8">
        <v>199000</v>
      </c>
      <c r="I204" s="8">
        <v>199000</v>
      </c>
    </row>
    <row r="205" spans="1:9" x14ac:dyDescent="0.2">
      <c r="A205" s="22">
        <f t="shared" si="3"/>
        <v>202</v>
      </c>
      <c r="B205" s="23" t="s">
        <v>83</v>
      </c>
      <c r="C205" s="23" t="s">
        <v>199</v>
      </c>
      <c r="D205" s="23" t="s">
        <v>45</v>
      </c>
      <c r="E205" t="s">
        <v>7</v>
      </c>
      <c r="F205" t="s">
        <v>324</v>
      </c>
      <c r="G205" t="s">
        <v>36</v>
      </c>
      <c r="H205" s="8">
        <v>44836.36</v>
      </c>
      <c r="I205" s="8">
        <v>1103.74</v>
      </c>
    </row>
    <row r="206" spans="1:9" x14ac:dyDescent="0.2">
      <c r="A206" s="22">
        <f t="shared" si="3"/>
        <v>203</v>
      </c>
      <c r="B206" s="23" t="s">
        <v>200</v>
      </c>
      <c r="C206" s="23" t="s">
        <v>110</v>
      </c>
      <c r="D206" s="23" t="s">
        <v>45</v>
      </c>
      <c r="E206" t="s">
        <v>318</v>
      </c>
      <c r="F206" t="s">
        <v>319</v>
      </c>
      <c r="G206" t="s">
        <v>43</v>
      </c>
      <c r="H206" s="8">
        <v>22000</v>
      </c>
      <c r="I206" s="8">
        <v>12978.4</v>
      </c>
    </row>
    <row r="207" spans="1:9" x14ac:dyDescent="0.2">
      <c r="A207" s="22">
        <f t="shared" si="3"/>
        <v>204</v>
      </c>
      <c r="B207" s="23" t="s">
        <v>200</v>
      </c>
      <c r="C207" s="23" t="s">
        <v>124</v>
      </c>
      <c r="D207" s="23" t="s">
        <v>123</v>
      </c>
      <c r="E207" t="s">
        <v>3</v>
      </c>
      <c r="F207" t="s">
        <v>319</v>
      </c>
      <c r="G207" t="s">
        <v>43</v>
      </c>
      <c r="H207" s="8">
        <v>136385</v>
      </c>
      <c r="I207" s="8">
        <v>68192.5</v>
      </c>
    </row>
    <row r="208" spans="1:9" x14ac:dyDescent="0.2">
      <c r="A208" s="22">
        <f t="shared" si="3"/>
        <v>205</v>
      </c>
      <c r="B208" s="23" t="s">
        <v>200</v>
      </c>
      <c r="C208" s="23" t="s">
        <v>201</v>
      </c>
      <c r="D208" s="23" t="s">
        <v>45</v>
      </c>
      <c r="E208" t="s">
        <v>3</v>
      </c>
      <c r="F208" t="s">
        <v>319</v>
      </c>
      <c r="G208" t="s">
        <v>43</v>
      </c>
      <c r="H208" s="8">
        <v>88400</v>
      </c>
      <c r="I208" s="8">
        <v>64600</v>
      </c>
    </row>
    <row r="209" spans="1:11" x14ac:dyDescent="0.2">
      <c r="A209" s="22">
        <f t="shared" si="3"/>
        <v>206</v>
      </c>
      <c r="B209" s="23" t="s">
        <v>139</v>
      </c>
      <c r="C209" s="23" t="s">
        <v>161</v>
      </c>
      <c r="D209" s="23" t="s">
        <v>152</v>
      </c>
      <c r="E209" t="s">
        <v>357</v>
      </c>
      <c r="F209" t="s">
        <v>319</v>
      </c>
      <c r="G209" t="s">
        <v>36</v>
      </c>
      <c r="H209" s="8">
        <v>800</v>
      </c>
      <c r="I209" s="8">
        <v>800</v>
      </c>
      <c r="K209" s="24"/>
    </row>
    <row r="210" spans="1:11" x14ac:dyDescent="0.2">
      <c r="A210" s="22">
        <f t="shared" si="3"/>
        <v>207</v>
      </c>
      <c r="B210" s="23" t="s">
        <v>139</v>
      </c>
      <c r="C210" s="23" t="s">
        <v>163</v>
      </c>
      <c r="D210" s="23" t="s">
        <v>70</v>
      </c>
      <c r="E210" t="s">
        <v>25</v>
      </c>
      <c r="F210" t="s">
        <v>343</v>
      </c>
      <c r="G210" t="s">
        <v>36</v>
      </c>
      <c r="H210" s="8">
        <v>150000</v>
      </c>
      <c r="I210" s="8">
        <v>0</v>
      </c>
    </row>
    <row r="211" spans="1:11" x14ac:dyDescent="0.2">
      <c r="A211" s="22">
        <f t="shared" si="3"/>
        <v>208</v>
      </c>
      <c r="B211" s="23" t="s">
        <v>139</v>
      </c>
      <c r="C211" s="23" t="s">
        <v>124</v>
      </c>
      <c r="D211" s="23" t="s">
        <v>160</v>
      </c>
      <c r="E211" t="s">
        <v>3</v>
      </c>
      <c r="F211" t="s">
        <v>319</v>
      </c>
      <c r="G211" t="s">
        <v>43</v>
      </c>
      <c r="H211" s="8">
        <v>19300</v>
      </c>
      <c r="I211" s="8">
        <v>19300</v>
      </c>
    </row>
    <row r="212" spans="1:11" x14ac:dyDescent="0.2">
      <c r="A212" s="22">
        <f t="shared" si="3"/>
        <v>209</v>
      </c>
      <c r="B212" s="23" t="s">
        <v>154</v>
      </c>
      <c r="C212" s="23" t="s">
        <v>191</v>
      </c>
      <c r="D212" s="23" t="s">
        <v>160</v>
      </c>
      <c r="E212" t="s">
        <v>357</v>
      </c>
      <c r="F212" t="s">
        <v>319</v>
      </c>
      <c r="G212" t="s">
        <v>36</v>
      </c>
      <c r="H212" s="8">
        <v>2500</v>
      </c>
      <c r="I212" s="8">
        <v>3750</v>
      </c>
    </row>
    <row r="213" spans="1:11" x14ac:dyDescent="0.2">
      <c r="A213" s="22">
        <f t="shared" si="3"/>
        <v>210</v>
      </c>
      <c r="B213" s="23" t="s">
        <v>69</v>
      </c>
      <c r="C213" s="23" t="s">
        <v>203</v>
      </c>
      <c r="D213" s="23" t="s">
        <v>204</v>
      </c>
      <c r="E213" t="s">
        <v>24</v>
      </c>
      <c r="F213" t="s">
        <v>346</v>
      </c>
      <c r="G213" t="s">
        <v>43</v>
      </c>
      <c r="H213" s="8">
        <v>54045</v>
      </c>
      <c r="I213" s="8">
        <v>7545</v>
      </c>
    </row>
    <row r="214" spans="1:11" x14ac:dyDescent="0.2">
      <c r="A214" s="22">
        <f t="shared" si="3"/>
        <v>211</v>
      </c>
      <c r="B214" s="23" t="s">
        <v>205</v>
      </c>
      <c r="C214" s="23" t="s">
        <v>174</v>
      </c>
      <c r="D214" s="23" t="s">
        <v>174</v>
      </c>
      <c r="E214" t="s">
        <v>318</v>
      </c>
      <c r="F214" t="s">
        <v>322</v>
      </c>
      <c r="G214" t="s">
        <v>36</v>
      </c>
      <c r="H214" s="8">
        <v>3497.53</v>
      </c>
      <c r="I214" s="8">
        <v>3497.53</v>
      </c>
      <c r="K214" s="24"/>
    </row>
    <row r="215" spans="1:11" x14ac:dyDescent="0.2">
      <c r="A215" s="22">
        <f t="shared" si="3"/>
        <v>212</v>
      </c>
      <c r="B215" s="23" t="s">
        <v>205</v>
      </c>
      <c r="C215" s="23" t="s">
        <v>110</v>
      </c>
      <c r="D215" s="23" t="s">
        <v>45</v>
      </c>
      <c r="E215" t="s">
        <v>7</v>
      </c>
      <c r="F215" t="s">
        <v>319</v>
      </c>
      <c r="G215" t="s">
        <v>36</v>
      </c>
      <c r="H215" s="8">
        <v>100000</v>
      </c>
      <c r="I215" s="8">
        <v>112224.9</v>
      </c>
    </row>
    <row r="216" spans="1:11" x14ac:dyDescent="0.2">
      <c r="A216" s="22">
        <f t="shared" si="3"/>
        <v>213</v>
      </c>
      <c r="B216" s="23" t="s">
        <v>191</v>
      </c>
      <c r="C216" s="23" t="s">
        <v>120</v>
      </c>
      <c r="D216" s="23" t="s">
        <v>140</v>
      </c>
      <c r="E216" t="s">
        <v>357</v>
      </c>
      <c r="F216" t="s">
        <v>319</v>
      </c>
      <c r="G216" t="s">
        <v>36</v>
      </c>
      <c r="H216" s="8">
        <v>270000</v>
      </c>
      <c r="I216" s="8">
        <v>90000</v>
      </c>
    </row>
    <row r="217" spans="1:11" x14ac:dyDescent="0.2">
      <c r="A217" s="22">
        <f t="shared" si="3"/>
        <v>214</v>
      </c>
      <c r="B217" s="23" t="s">
        <v>191</v>
      </c>
      <c r="C217" s="23" t="s">
        <v>163</v>
      </c>
      <c r="D217" s="23" t="s">
        <v>120</v>
      </c>
      <c r="E217" t="s">
        <v>25</v>
      </c>
      <c r="F217" t="s">
        <v>319</v>
      </c>
      <c r="G217" t="s">
        <v>36</v>
      </c>
      <c r="H217" s="8">
        <v>9798.75</v>
      </c>
      <c r="I217" s="8">
        <v>9798.75</v>
      </c>
    </row>
    <row r="218" spans="1:11" x14ac:dyDescent="0.2">
      <c r="A218" s="22">
        <f t="shared" si="3"/>
        <v>215</v>
      </c>
      <c r="B218" s="23" t="s">
        <v>191</v>
      </c>
      <c r="C218" s="23" t="s">
        <v>206</v>
      </c>
      <c r="D218" s="23" t="s">
        <v>186</v>
      </c>
      <c r="E218" t="s">
        <v>25</v>
      </c>
      <c r="F218" t="s">
        <v>343</v>
      </c>
      <c r="G218" t="s">
        <v>36</v>
      </c>
      <c r="H218" s="8">
        <v>62370</v>
      </c>
      <c r="I218" s="8">
        <v>165000</v>
      </c>
    </row>
    <row r="219" spans="1:11" x14ac:dyDescent="0.2">
      <c r="A219" s="22">
        <f t="shared" si="3"/>
        <v>216</v>
      </c>
      <c r="B219" s="23" t="s">
        <v>207</v>
      </c>
      <c r="C219" s="23" t="s">
        <v>208</v>
      </c>
      <c r="D219" s="23" t="s">
        <v>197</v>
      </c>
      <c r="E219" t="s">
        <v>318</v>
      </c>
      <c r="F219" t="s">
        <v>344</v>
      </c>
      <c r="G219" t="s">
        <v>36</v>
      </c>
      <c r="H219" s="8">
        <v>1200</v>
      </c>
      <c r="I219" s="8">
        <v>1200</v>
      </c>
    </row>
    <row r="220" spans="1:11" x14ac:dyDescent="0.2">
      <c r="A220" s="22">
        <f t="shared" si="3"/>
        <v>217</v>
      </c>
      <c r="B220" s="23" t="s">
        <v>207</v>
      </c>
      <c r="C220" s="23" t="s">
        <v>187</v>
      </c>
      <c r="D220" s="23" t="s">
        <v>197</v>
      </c>
      <c r="E220" t="s">
        <v>318</v>
      </c>
      <c r="F220" t="s">
        <v>344</v>
      </c>
      <c r="G220" t="s">
        <v>36</v>
      </c>
      <c r="H220" s="8">
        <v>911.23</v>
      </c>
      <c r="I220" s="8">
        <v>911.23</v>
      </c>
    </row>
    <row r="221" spans="1:11" x14ac:dyDescent="0.2">
      <c r="A221" s="22">
        <f t="shared" si="3"/>
        <v>218</v>
      </c>
      <c r="B221" s="23" t="s">
        <v>207</v>
      </c>
      <c r="C221" s="23" t="s">
        <v>187</v>
      </c>
      <c r="D221" s="23" t="s">
        <v>34</v>
      </c>
      <c r="E221" t="s">
        <v>318</v>
      </c>
      <c r="F221" t="s">
        <v>344</v>
      </c>
      <c r="G221" t="s">
        <v>36</v>
      </c>
      <c r="H221" s="8">
        <v>901.88</v>
      </c>
      <c r="I221" s="8">
        <v>901.88</v>
      </c>
    </row>
    <row r="222" spans="1:11" x14ac:dyDescent="0.2">
      <c r="A222" s="22">
        <f t="shared" si="3"/>
        <v>219</v>
      </c>
      <c r="B222" s="23" t="s">
        <v>209</v>
      </c>
      <c r="C222" s="23" t="s">
        <v>210</v>
      </c>
      <c r="D222" s="23" t="s">
        <v>211</v>
      </c>
      <c r="E222" t="s">
        <v>3</v>
      </c>
      <c r="F222" t="s">
        <v>319</v>
      </c>
      <c r="G222" t="s">
        <v>36</v>
      </c>
      <c r="H222" s="8">
        <v>50000</v>
      </c>
      <c r="I222" s="8">
        <v>0</v>
      </c>
    </row>
    <row r="223" spans="1:11" x14ac:dyDescent="0.2">
      <c r="A223" s="22">
        <f t="shared" si="3"/>
        <v>220</v>
      </c>
      <c r="B223" s="23" t="s">
        <v>209</v>
      </c>
      <c r="C223" s="23" t="s">
        <v>74</v>
      </c>
      <c r="D223" s="23" t="s">
        <v>79</v>
      </c>
      <c r="E223" t="s">
        <v>6</v>
      </c>
      <c r="F223" t="s">
        <v>319</v>
      </c>
      <c r="G223" t="s">
        <v>36</v>
      </c>
      <c r="H223" s="8">
        <v>8000</v>
      </c>
      <c r="I223" s="8">
        <v>8000</v>
      </c>
      <c r="K223" s="24"/>
    </row>
    <row r="224" spans="1:11" x14ac:dyDescent="0.2">
      <c r="A224" s="22">
        <f t="shared" si="3"/>
        <v>221</v>
      </c>
      <c r="B224" s="23" t="s">
        <v>209</v>
      </c>
      <c r="C224" s="23" t="s">
        <v>177</v>
      </c>
      <c r="D224" s="23" t="s">
        <v>212</v>
      </c>
      <c r="E224" t="s">
        <v>358</v>
      </c>
      <c r="F224" t="s">
        <v>327</v>
      </c>
      <c r="G224" t="s">
        <v>43</v>
      </c>
      <c r="H224" s="8">
        <v>135680</v>
      </c>
      <c r="I224" s="8">
        <v>134803.87</v>
      </c>
    </row>
    <row r="225" spans="1:9" x14ac:dyDescent="0.2">
      <c r="A225" s="22">
        <f t="shared" si="3"/>
        <v>222</v>
      </c>
      <c r="B225" s="23" t="s">
        <v>214</v>
      </c>
      <c r="C225" s="23" t="s">
        <v>215</v>
      </c>
      <c r="D225" s="23" t="s">
        <v>45</v>
      </c>
      <c r="E225" t="s">
        <v>3</v>
      </c>
      <c r="F225" t="s">
        <v>319</v>
      </c>
      <c r="G225" t="s">
        <v>36</v>
      </c>
      <c r="H225" s="8">
        <v>19361</v>
      </c>
      <c r="I225" s="8">
        <v>0</v>
      </c>
    </row>
    <row r="226" spans="1:9" x14ac:dyDescent="0.2">
      <c r="A226" s="22">
        <f t="shared" si="3"/>
        <v>223</v>
      </c>
      <c r="B226" s="23" t="s">
        <v>214</v>
      </c>
      <c r="C226" s="23" t="s">
        <v>174</v>
      </c>
      <c r="D226" s="23" t="s">
        <v>45</v>
      </c>
      <c r="E226" t="s">
        <v>3</v>
      </c>
      <c r="F226" t="s">
        <v>319</v>
      </c>
      <c r="G226" t="s">
        <v>43</v>
      </c>
      <c r="H226" s="8">
        <v>225000</v>
      </c>
      <c r="I226" s="8">
        <v>257931.67</v>
      </c>
    </row>
    <row r="227" spans="1:9" x14ac:dyDescent="0.2">
      <c r="A227" s="22">
        <f t="shared" si="3"/>
        <v>224</v>
      </c>
      <c r="B227" s="23" t="s">
        <v>214</v>
      </c>
      <c r="C227" s="23" t="s">
        <v>214</v>
      </c>
      <c r="D227" s="23" t="s">
        <v>159</v>
      </c>
      <c r="E227" t="s">
        <v>3</v>
      </c>
      <c r="F227" t="s">
        <v>319</v>
      </c>
      <c r="G227" t="s">
        <v>43</v>
      </c>
      <c r="H227" s="8">
        <v>27500</v>
      </c>
      <c r="I227" s="8">
        <v>27043.68</v>
      </c>
    </row>
    <row r="228" spans="1:9" x14ac:dyDescent="0.2">
      <c r="A228" s="22">
        <f t="shared" si="3"/>
        <v>225</v>
      </c>
      <c r="B228" s="23" t="s">
        <v>214</v>
      </c>
      <c r="C228" s="23" t="s">
        <v>64</v>
      </c>
      <c r="D228" s="23" t="s">
        <v>143</v>
      </c>
      <c r="E228" t="s">
        <v>3</v>
      </c>
      <c r="F228" t="s">
        <v>319</v>
      </c>
      <c r="G228" t="s">
        <v>43</v>
      </c>
      <c r="H228" s="8">
        <v>5000</v>
      </c>
      <c r="I228" s="8">
        <v>3250</v>
      </c>
    </row>
    <row r="229" spans="1:9" x14ac:dyDescent="0.2">
      <c r="A229" s="22">
        <f t="shared" si="3"/>
        <v>226</v>
      </c>
      <c r="B229" s="23" t="s">
        <v>214</v>
      </c>
      <c r="C229" s="23" t="s">
        <v>169</v>
      </c>
      <c r="D229" s="23" t="s">
        <v>70</v>
      </c>
      <c r="E229" t="s">
        <v>4</v>
      </c>
      <c r="F229" t="s">
        <v>339</v>
      </c>
      <c r="G229" t="s">
        <v>36</v>
      </c>
      <c r="H229" s="8">
        <v>35000</v>
      </c>
      <c r="I229" s="8">
        <v>32047.75</v>
      </c>
    </row>
    <row r="230" spans="1:9" x14ac:dyDescent="0.2">
      <c r="A230" s="22">
        <f t="shared" si="3"/>
        <v>227</v>
      </c>
      <c r="B230" s="23" t="s">
        <v>214</v>
      </c>
      <c r="C230" s="23" t="s">
        <v>216</v>
      </c>
      <c r="D230" s="23" t="s">
        <v>124</v>
      </c>
      <c r="E230" t="s">
        <v>357</v>
      </c>
      <c r="F230" t="s">
        <v>319</v>
      </c>
      <c r="G230" t="s">
        <v>36</v>
      </c>
      <c r="H230" s="8">
        <v>200</v>
      </c>
      <c r="I230" s="8">
        <v>0</v>
      </c>
    </row>
    <row r="231" spans="1:9" x14ac:dyDescent="0.2">
      <c r="A231" s="22">
        <f t="shared" si="3"/>
        <v>228</v>
      </c>
      <c r="B231" s="23" t="s">
        <v>214</v>
      </c>
      <c r="C231" s="23" t="s">
        <v>174</v>
      </c>
      <c r="D231" s="23" t="s">
        <v>174</v>
      </c>
      <c r="E231" t="s">
        <v>357</v>
      </c>
      <c r="F231" t="s">
        <v>322</v>
      </c>
      <c r="G231" t="s">
        <v>36</v>
      </c>
      <c r="H231" s="8">
        <v>200</v>
      </c>
      <c r="I231" s="8">
        <v>200</v>
      </c>
    </row>
    <row r="232" spans="1:9" x14ac:dyDescent="0.2">
      <c r="A232" s="22">
        <f t="shared" si="3"/>
        <v>229</v>
      </c>
      <c r="B232" s="23" t="s">
        <v>214</v>
      </c>
      <c r="C232" s="23" t="s">
        <v>34</v>
      </c>
      <c r="D232" s="23" t="s">
        <v>45</v>
      </c>
      <c r="E232" t="s">
        <v>24</v>
      </c>
      <c r="F232" t="s">
        <v>322</v>
      </c>
      <c r="G232" t="s">
        <v>36</v>
      </c>
      <c r="H232" s="8">
        <v>150000</v>
      </c>
      <c r="I232" s="8">
        <v>50000</v>
      </c>
    </row>
    <row r="233" spans="1:9" x14ac:dyDescent="0.2">
      <c r="A233" s="22">
        <f t="shared" si="3"/>
        <v>230</v>
      </c>
      <c r="B233" s="23" t="s">
        <v>124</v>
      </c>
      <c r="C233" s="23" t="s">
        <v>194</v>
      </c>
      <c r="D233" s="23" t="s">
        <v>217</v>
      </c>
      <c r="E233" t="s">
        <v>3</v>
      </c>
      <c r="F233" t="s">
        <v>319</v>
      </c>
      <c r="G233" t="s">
        <v>36</v>
      </c>
      <c r="H233" s="8">
        <v>600000</v>
      </c>
      <c r="I233" s="8">
        <v>623036.49</v>
      </c>
    </row>
    <row r="234" spans="1:9" x14ac:dyDescent="0.2">
      <c r="A234" s="22">
        <f t="shared" si="3"/>
        <v>231</v>
      </c>
      <c r="B234" s="23" t="s">
        <v>124</v>
      </c>
      <c r="C234" s="23" t="s">
        <v>124</v>
      </c>
      <c r="D234" s="23" t="s">
        <v>124</v>
      </c>
      <c r="E234" t="s">
        <v>358</v>
      </c>
      <c r="F234" t="s">
        <v>327</v>
      </c>
      <c r="G234" t="s">
        <v>36</v>
      </c>
      <c r="H234" s="8">
        <v>25000</v>
      </c>
      <c r="I234" s="8">
        <v>0</v>
      </c>
    </row>
    <row r="235" spans="1:9" x14ac:dyDescent="0.2">
      <c r="A235" s="22">
        <f t="shared" si="3"/>
        <v>232</v>
      </c>
      <c r="B235" s="23" t="s">
        <v>218</v>
      </c>
      <c r="C235" s="23" t="s">
        <v>220</v>
      </c>
      <c r="D235" s="23" t="s">
        <v>221</v>
      </c>
      <c r="E235" t="s">
        <v>318</v>
      </c>
      <c r="F235" t="s">
        <v>332</v>
      </c>
      <c r="G235" t="s">
        <v>36</v>
      </c>
      <c r="H235" s="8">
        <v>2340</v>
      </c>
      <c r="I235" s="8">
        <v>2340</v>
      </c>
    </row>
    <row r="236" spans="1:9" x14ac:dyDescent="0.2">
      <c r="A236" s="22">
        <f t="shared" si="3"/>
        <v>233</v>
      </c>
      <c r="B236" s="23" t="s">
        <v>218</v>
      </c>
      <c r="C236" s="23" t="s">
        <v>219</v>
      </c>
      <c r="D236" s="23" t="s">
        <v>205</v>
      </c>
      <c r="E236" t="s">
        <v>24</v>
      </c>
      <c r="F236" t="s">
        <v>319</v>
      </c>
      <c r="G236" t="s">
        <v>43</v>
      </c>
      <c r="H236" s="8">
        <v>8800</v>
      </c>
      <c r="I236" s="8">
        <v>6340</v>
      </c>
    </row>
    <row r="237" spans="1:9" x14ac:dyDescent="0.2">
      <c r="A237" s="22">
        <f t="shared" si="3"/>
        <v>234</v>
      </c>
      <c r="B237" s="23" t="s">
        <v>218</v>
      </c>
      <c r="C237" s="23" t="s">
        <v>68</v>
      </c>
      <c r="D237" s="23" t="s">
        <v>79</v>
      </c>
      <c r="E237" t="s">
        <v>357</v>
      </c>
      <c r="F237" t="s">
        <v>319</v>
      </c>
      <c r="G237" t="s">
        <v>36</v>
      </c>
      <c r="H237" s="8">
        <v>17000</v>
      </c>
      <c r="I237" s="8">
        <v>17000</v>
      </c>
    </row>
    <row r="238" spans="1:9" x14ac:dyDescent="0.2">
      <c r="A238" s="22">
        <f t="shared" si="3"/>
        <v>235</v>
      </c>
      <c r="B238" s="23" t="s">
        <v>120</v>
      </c>
      <c r="C238" s="23" t="s">
        <v>174</v>
      </c>
      <c r="D238" s="23" t="s">
        <v>67</v>
      </c>
      <c r="E238" t="s">
        <v>2</v>
      </c>
      <c r="F238" t="s">
        <v>319</v>
      </c>
      <c r="G238" t="s">
        <v>36</v>
      </c>
      <c r="H238" s="8">
        <v>50000</v>
      </c>
      <c r="I238" s="8">
        <v>50000</v>
      </c>
    </row>
    <row r="239" spans="1:9" x14ac:dyDescent="0.2">
      <c r="A239" s="22">
        <f t="shared" si="3"/>
        <v>236</v>
      </c>
      <c r="B239" s="23" t="s">
        <v>222</v>
      </c>
      <c r="C239" s="23" t="s">
        <v>125</v>
      </c>
      <c r="D239" s="23" t="s">
        <v>125</v>
      </c>
      <c r="E239" t="s">
        <v>357</v>
      </c>
      <c r="F239" t="s">
        <v>319</v>
      </c>
      <c r="G239" t="s">
        <v>36</v>
      </c>
      <c r="H239" s="8">
        <v>500</v>
      </c>
      <c r="I239" s="8">
        <v>500</v>
      </c>
    </row>
    <row r="240" spans="1:9" x14ac:dyDescent="0.2">
      <c r="A240" s="22">
        <f t="shared" si="3"/>
        <v>237</v>
      </c>
      <c r="B240" s="23" t="s">
        <v>216</v>
      </c>
      <c r="C240" s="23" t="s">
        <v>225</v>
      </c>
      <c r="D240" s="23" t="s">
        <v>201</v>
      </c>
      <c r="E240" t="s">
        <v>25</v>
      </c>
      <c r="F240" t="s">
        <v>319</v>
      </c>
      <c r="G240" t="s">
        <v>36</v>
      </c>
      <c r="H240" s="8">
        <v>100000</v>
      </c>
      <c r="I240" s="8">
        <v>20000</v>
      </c>
    </row>
    <row r="241" spans="1:11" x14ac:dyDescent="0.2">
      <c r="A241" s="22">
        <f t="shared" si="3"/>
        <v>238</v>
      </c>
      <c r="B241" s="23" t="s">
        <v>174</v>
      </c>
      <c r="C241" s="23" t="s">
        <v>226</v>
      </c>
      <c r="D241" s="23" t="s">
        <v>226</v>
      </c>
      <c r="E241" t="s">
        <v>318</v>
      </c>
      <c r="F241" t="s">
        <v>347</v>
      </c>
      <c r="G241" t="s">
        <v>36</v>
      </c>
      <c r="H241" s="8">
        <v>35847.1</v>
      </c>
      <c r="I241" s="8">
        <v>35847.1</v>
      </c>
    </row>
    <row r="242" spans="1:11" x14ac:dyDescent="0.2">
      <c r="A242" s="22">
        <f t="shared" si="3"/>
        <v>239</v>
      </c>
      <c r="B242" s="23" t="s">
        <v>224</v>
      </c>
      <c r="C242" s="23" t="s">
        <v>227</v>
      </c>
      <c r="D242" s="23" t="s">
        <v>45</v>
      </c>
      <c r="E242" t="s">
        <v>5</v>
      </c>
      <c r="F242" t="s">
        <v>319</v>
      </c>
      <c r="G242" t="s">
        <v>43</v>
      </c>
      <c r="H242" s="8">
        <v>42529.1</v>
      </c>
      <c r="I242" s="8">
        <v>1250</v>
      </c>
    </row>
    <row r="243" spans="1:11" x14ac:dyDescent="0.2">
      <c r="A243" s="22">
        <f t="shared" si="3"/>
        <v>240</v>
      </c>
      <c r="B243" s="23" t="s">
        <v>224</v>
      </c>
      <c r="C243" s="23" t="s">
        <v>34</v>
      </c>
      <c r="D243" s="23" t="s">
        <v>42</v>
      </c>
      <c r="E243" t="s">
        <v>3</v>
      </c>
      <c r="F243" t="s">
        <v>319</v>
      </c>
      <c r="G243" t="s">
        <v>36</v>
      </c>
      <c r="H243" s="8">
        <v>85750</v>
      </c>
      <c r="I243" s="8">
        <v>62350</v>
      </c>
    </row>
    <row r="244" spans="1:11" x14ac:dyDescent="0.2">
      <c r="A244" s="22">
        <f t="shared" si="3"/>
        <v>241</v>
      </c>
      <c r="B244" s="23" t="s">
        <v>228</v>
      </c>
      <c r="C244" s="23" t="s">
        <v>229</v>
      </c>
      <c r="D244" s="23" t="s">
        <v>229</v>
      </c>
      <c r="E244" t="s">
        <v>357</v>
      </c>
      <c r="F244" t="s">
        <v>340</v>
      </c>
      <c r="G244" t="s">
        <v>36</v>
      </c>
      <c r="H244" s="8">
        <v>1597.17</v>
      </c>
      <c r="I244" s="8">
        <v>1597.17</v>
      </c>
    </row>
    <row r="245" spans="1:11" x14ac:dyDescent="0.2">
      <c r="A245" s="22">
        <f t="shared" si="3"/>
        <v>242</v>
      </c>
      <c r="B245" s="23" t="s">
        <v>138</v>
      </c>
      <c r="C245" s="23" t="s">
        <v>138</v>
      </c>
      <c r="D245" s="23" t="s">
        <v>138</v>
      </c>
      <c r="E245" t="s">
        <v>24</v>
      </c>
      <c r="F245" t="s">
        <v>326</v>
      </c>
      <c r="G245" t="s">
        <v>36</v>
      </c>
      <c r="H245" s="8">
        <v>1600</v>
      </c>
      <c r="I245" s="8">
        <v>1600</v>
      </c>
    </row>
    <row r="246" spans="1:11" x14ac:dyDescent="0.2">
      <c r="A246" s="22">
        <f t="shared" si="3"/>
        <v>243</v>
      </c>
      <c r="B246" s="23" t="s">
        <v>138</v>
      </c>
      <c r="C246" s="23" t="s">
        <v>125</v>
      </c>
      <c r="D246" s="23" t="s">
        <v>125</v>
      </c>
      <c r="E246" t="s">
        <v>357</v>
      </c>
      <c r="F246" t="s">
        <v>319</v>
      </c>
      <c r="G246" t="s">
        <v>36</v>
      </c>
      <c r="H246" s="8">
        <v>1000</v>
      </c>
      <c r="I246" s="8">
        <v>1000</v>
      </c>
    </row>
    <row r="247" spans="1:11" x14ac:dyDescent="0.2">
      <c r="A247" s="22">
        <f t="shared" si="3"/>
        <v>244</v>
      </c>
      <c r="B247" s="23" t="s">
        <v>138</v>
      </c>
      <c r="C247" s="23" t="s">
        <v>125</v>
      </c>
      <c r="D247" s="23" t="s">
        <v>125</v>
      </c>
      <c r="E247" t="s">
        <v>357</v>
      </c>
      <c r="F247" t="s">
        <v>319</v>
      </c>
      <c r="G247" t="s">
        <v>36</v>
      </c>
      <c r="H247" s="8">
        <v>500</v>
      </c>
      <c r="I247" s="8">
        <v>500</v>
      </c>
      <c r="K247" s="24"/>
    </row>
    <row r="248" spans="1:11" x14ac:dyDescent="0.2">
      <c r="A248" s="22">
        <f t="shared" si="3"/>
        <v>245</v>
      </c>
      <c r="B248" s="23" t="s">
        <v>230</v>
      </c>
      <c r="C248" s="23" t="s">
        <v>68</v>
      </c>
      <c r="D248" s="23" t="s">
        <v>169</v>
      </c>
      <c r="E248" t="s">
        <v>357</v>
      </c>
      <c r="F248" t="s">
        <v>340</v>
      </c>
      <c r="G248" t="s">
        <v>43</v>
      </c>
      <c r="H248" s="8">
        <v>5155</v>
      </c>
      <c r="I248" s="8">
        <v>5155</v>
      </c>
    </row>
    <row r="249" spans="1:11" x14ac:dyDescent="0.2">
      <c r="A249" s="22">
        <f t="shared" si="3"/>
        <v>246</v>
      </c>
      <c r="B249" s="23" t="s">
        <v>230</v>
      </c>
      <c r="C249" s="23" t="s">
        <v>230</v>
      </c>
      <c r="D249" s="23" t="s">
        <v>124</v>
      </c>
      <c r="E249" t="s">
        <v>3</v>
      </c>
      <c r="F249" t="s">
        <v>323</v>
      </c>
      <c r="G249" t="s">
        <v>43</v>
      </c>
      <c r="H249" s="8">
        <v>4500</v>
      </c>
      <c r="I249" s="8">
        <v>2250</v>
      </c>
    </row>
    <row r="250" spans="1:11" x14ac:dyDescent="0.2">
      <c r="A250" s="22">
        <f t="shared" si="3"/>
        <v>247</v>
      </c>
      <c r="B250" s="23" t="s">
        <v>223</v>
      </c>
      <c r="C250" s="23" t="s">
        <v>62</v>
      </c>
      <c r="D250" s="23" t="s">
        <v>45</v>
      </c>
      <c r="E250" t="s">
        <v>3</v>
      </c>
      <c r="F250" t="s">
        <v>319</v>
      </c>
      <c r="G250" t="s">
        <v>36</v>
      </c>
      <c r="H250" s="8">
        <v>70000</v>
      </c>
      <c r="I250" s="8">
        <v>68234.41</v>
      </c>
    </row>
    <row r="251" spans="1:11" x14ac:dyDescent="0.2">
      <c r="A251" s="22">
        <f t="shared" si="3"/>
        <v>248</v>
      </c>
      <c r="B251" s="23" t="s">
        <v>226</v>
      </c>
      <c r="C251" s="23" t="s">
        <v>136</v>
      </c>
      <c r="D251" s="23" t="s">
        <v>160</v>
      </c>
      <c r="E251" t="s">
        <v>359</v>
      </c>
      <c r="F251" t="s">
        <v>319</v>
      </c>
      <c r="G251" t="s">
        <v>43</v>
      </c>
      <c r="H251" s="8">
        <v>360929</v>
      </c>
      <c r="I251" s="8">
        <v>0</v>
      </c>
    </row>
    <row r="252" spans="1:11" x14ac:dyDescent="0.2">
      <c r="A252" s="22">
        <f t="shared" si="3"/>
        <v>249</v>
      </c>
      <c r="B252" s="23" t="s">
        <v>169</v>
      </c>
      <c r="C252" s="23" t="s">
        <v>169</v>
      </c>
      <c r="D252" s="23" t="s">
        <v>169</v>
      </c>
      <c r="E252" t="s">
        <v>318</v>
      </c>
      <c r="F252" t="s">
        <v>332</v>
      </c>
      <c r="G252" t="s">
        <v>36</v>
      </c>
      <c r="H252" s="8">
        <v>1951</v>
      </c>
      <c r="I252" s="8">
        <v>1951</v>
      </c>
    </row>
    <row r="253" spans="1:11" x14ac:dyDescent="0.2">
      <c r="A253" s="22">
        <f t="shared" si="3"/>
        <v>250</v>
      </c>
      <c r="B253" s="23" t="s">
        <v>169</v>
      </c>
      <c r="C253" s="23" t="s">
        <v>231</v>
      </c>
      <c r="D253" s="23" t="s">
        <v>232</v>
      </c>
      <c r="E253" t="s">
        <v>318</v>
      </c>
      <c r="F253" t="s">
        <v>332</v>
      </c>
      <c r="G253" t="s">
        <v>36</v>
      </c>
      <c r="H253" s="8">
        <v>530</v>
      </c>
      <c r="I253" s="8">
        <v>530</v>
      </c>
    </row>
    <row r="254" spans="1:11" x14ac:dyDescent="0.2">
      <c r="A254" s="22">
        <f t="shared" si="3"/>
        <v>251</v>
      </c>
      <c r="B254" s="23" t="s">
        <v>169</v>
      </c>
      <c r="C254" s="23" t="s">
        <v>197</v>
      </c>
      <c r="D254" s="23" t="s">
        <v>233</v>
      </c>
      <c r="E254" t="s">
        <v>318</v>
      </c>
      <c r="F254" t="s">
        <v>332</v>
      </c>
      <c r="G254" t="s">
        <v>36</v>
      </c>
      <c r="H254" s="8">
        <v>109.31</v>
      </c>
      <c r="I254" s="8">
        <v>109.31</v>
      </c>
    </row>
    <row r="255" spans="1:11" x14ac:dyDescent="0.2">
      <c r="A255" s="22">
        <f t="shared" si="3"/>
        <v>252</v>
      </c>
      <c r="B255" s="23" t="s">
        <v>169</v>
      </c>
      <c r="C255" s="23" t="s">
        <v>234</v>
      </c>
      <c r="D255" s="23" t="s">
        <v>45</v>
      </c>
      <c r="E255" t="s">
        <v>3</v>
      </c>
      <c r="F255" t="s">
        <v>319</v>
      </c>
      <c r="G255" t="s">
        <v>43</v>
      </c>
      <c r="H255" s="8">
        <v>50000</v>
      </c>
      <c r="I255" s="8">
        <v>25522.5</v>
      </c>
    </row>
    <row r="256" spans="1:11" x14ac:dyDescent="0.2">
      <c r="A256" s="22">
        <f t="shared" si="3"/>
        <v>253</v>
      </c>
      <c r="B256" s="23" t="s">
        <v>201</v>
      </c>
      <c r="C256" s="23" t="s">
        <v>235</v>
      </c>
      <c r="D256" s="23" t="s">
        <v>45</v>
      </c>
      <c r="E256" t="s">
        <v>3</v>
      </c>
      <c r="F256" t="s">
        <v>319</v>
      </c>
      <c r="G256" t="s">
        <v>43</v>
      </c>
      <c r="H256" s="8">
        <v>120000</v>
      </c>
      <c r="I256" s="8">
        <v>53017.16</v>
      </c>
    </row>
    <row r="257" spans="1:11" x14ac:dyDescent="0.2">
      <c r="A257" s="22">
        <f t="shared" si="3"/>
        <v>254</v>
      </c>
      <c r="B257" s="23" t="s">
        <v>68</v>
      </c>
      <c r="C257" s="23" t="s">
        <v>190</v>
      </c>
      <c r="D257" s="23" t="s">
        <v>45</v>
      </c>
      <c r="E257" t="s">
        <v>3</v>
      </c>
      <c r="F257" t="s">
        <v>341</v>
      </c>
      <c r="G257" t="s">
        <v>36</v>
      </c>
      <c r="H257" s="8">
        <v>108700</v>
      </c>
      <c r="I257" s="8">
        <v>0</v>
      </c>
    </row>
    <row r="258" spans="1:11" x14ac:dyDescent="0.2">
      <c r="A258" s="22">
        <f t="shared" si="3"/>
        <v>255</v>
      </c>
      <c r="B258" s="23" t="s">
        <v>236</v>
      </c>
      <c r="C258" s="23" t="s">
        <v>136</v>
      </c>
      <c r="D258" s="23" t="s">
        <v>155</v>
      </c>
      <c r="E258" t="s">
        <v>6</v>
      </c>
      <c r="F258" t="s">
        <v>348</v>
      </c>
      <c r="G258" t="s">
        <v>43</v>
      </c>
      <c r="H258" s="8">
        <v>1700</v>
      </c>
      <c r="I258" s="8">
        <v>0</v>
      </c>
    </row>
    <row r="259" spans="1:11" x14ac:dyDescent="0.2">
      <c r="A259" s="22">
        <f t="shared" si="3"/>
        <v>256</v>
      </c>
      <c r="B259" s="23" t="s">
        <v>237</v>
      </c>
      <c r="C259" s="23" t="s">
        <v>190</v>
      </c>
      <c r="D259" s="23" t="s">
        <v>190</v>
      </c>
      <c r="E259" t="s">
        <v>318</v>
      </c>
      <c r="F259" t="s">
        <v>322</v>
      </c>
      <c r="G259" t="s">
        <v>43</v>
      </c>
      <c r="H259" s="8">
        <v>3000.15</v>
      </c>
      <c r="I259" s="8">
        <v>2655</v>
      </c>
    </row>
    <row r="260" spans="1:11" x14ac:dyDescent="0.2">
      <c r="A260" s="22">
        <f t="shared" si="3"/>
        <v>257</v>
      </c>
      <c r="B260" s="23" t="s">
        <v>238</v>
      </c>
      <c r="C260" s="23" t="s">
        <v>192</v>
      </c>
      <c r="D260" s="23" t="s">
        <v>45</v>
      </c>
      <c r="E260" t="s">
        <v>3</v>
      </c>
      <c r="F260" t="s">
        <v>322</v>
      </c>
      <c r="G260" t="s">
        <v>43</v>
      </c>
      <c r="H260" s="8">
        <v>197152.49</v>
      </c>
      <c r="I260" s="8">
        <v>147832</v>
      </c>
    </row>
    <row r="261" spans="1:11" x14ac:dyDescent="0.2">
      <c r="A261" s="22">
        <f t="shared" si="3"/>
        <v>258</v>
      </c>
      <c r="B261" s="23" t="s">
        <v>181</v>
      </c>
      <c r="C261" s="23" t="s">
        <v>34</v>
      </c>
      <c r="D261" s="23" t="s">
        <v>120</v>
      </c>
      <c r="E261" t="s">
        <v>7</v>
      </c>
      <c r="F261" t="s">
        <v>324</v>
      </c>
      <c r="G261" t="s">
        <v>43</v>
      </c>
      <c r="H261" s="8">
        <v>505000</v>
      </c>
      <c r="I261" s="8">
        <v>86695.87</v>
      </c>
    </row>
    <row r="262" spans="1:11" x14ac:dyDescent="0.2">
      <c r="A262" s="22">
        <f t="shared" ref="A262:A325" si="4">A261+1</f>
        <v>259</v>
      </c>
      <c r="B262" s="23" t="s">
        <v>181</v>
      </c>
      <c r="C262" s="23" t="s">
        <v>163</v>
      </c>
      <c r="D262" s="23" t="s">
        <v>45</v>
      </c>
      <c r="E262" t="s">
        <v>7</v>
      </c>
      <c r="F262" t="s">
        <v>324</v>
      </c>
      <c r="G262" t="s">
        <v>36</v>
      </c>
      <c r="H262" s="8">
        <v>176265</v>
      </c>
      <c r="I262" s="8">
        <v>0</v>
      </c>
    </row>
    <row r="263" spans="1:11" x14ac:dyDescent="0.2">
      <c r="A263" s="22">
        <f t="shared" si="4"/>
        <v>260</v>
      </c>
      <c r="B263" s="23" t="s">
        <v>181</v>
      </c>
      <c r="C263" s="23" t="s">
        <v>190</v>
      </c>
      <c r="D263" s="23" t="s">
        <v>45</v>
      </c>
      <c r="E263" t="s">
        <v>2</v>
      </c>
      <c r="F263" t="s">
        <v>319</v>
      </c>
      <c r="G263" t="s">
        <v>36</v>
      </c>
      <c r="H263" s="8">
        <v>94846</v>
      </c>
      <c r="I263" s="8">
        <v>0</v>
      </c>
    </row>
    <row r="264" spans="1:11" x14ac:dyDescent="0.2">
      <c r="A264" s="22">
        <f t="shared" si="4"/>
        <v>261</v>
      </c>
      <c r="B264" s="23" t="s">
        <v>181</v>
      </c>
      <c r="C264" s="23" t="s">
        <v>239</v>
      </c>
      <c r="D264" s="23" t="s">
        <v>120</v>
      </c>
      <c r="E264" t="s">
        <v>2</v>
      </c>
      <c r="F264" t="s">
        <v>322</v>
      </c>
      <c r="G264" t="s">
        <v>36</v>
      </c>
      <c r="H264" s="8">
        <v>37500</v>
      </c>
      <c r="I264" s="8">
        <v>35727.5</v>
      </c>
    </row>
    <row r="265" spans="1:11" x14ac:dyDescent="0.2">
      <c r="A265" s="22">
        <f t="shared" si="4"/>
        <v>262</v>
      </c>
      <c r="B265" s="23" t="s">
        <v>240</v>
      </c>
      <c r="C265" s="23" t="s">
        <v>242</v>
      </c>
      <c r="D265" s="23" t="s">
        <v>45</v>
      </c>
      <c r="E265" t="s">
        <v>358</v>
      </c>
      <c r="F265" t="s">
        <v>319</v>
      </c>
      <c r="G265" t="s">
        <v>36</v>
      </c>
      <c r="H265" s="8">
        <v>200000</v>
      </c>
      <c r="I265" s="8">
        <v>200000</v>
      </c>
    </row>
    <row r="266" spans="1:11" x14ac:dyDescent="0.2">
      <c r="A266" s="22">
        <f t="shared" si="4"/>
        <v>263</v>
      </c>
      <c r="B266" s="23" t="s">
        <v>240</v>
      </c>
      <c r="C266" s="23" t="s">
        <v>62</v>
      </c>
      <c r="D266" s="23" t="s">
        <v>243</v>
      </c>
      <c r="E266" t="s">
        <v>3</v>
      </c>
      <c r="F266" t="s">
        <v>319</v>
      </c>
      <c r="G266" t="s">
        <v>43</v>
      </c>
      <c r="H266" s="8">
        <v>144000</v>
      </c>
      <c r="I266" s="8">
        <v>65809</v>
      </c>
    </row>
    <row r="267" spans="1:11" x14ac:dyDescent="0.2">
      <c r="A267" s="22">
        <f t="shared" si="4"/>
        <v>264</v>
      </c>
      <c r="B267" s="23" t="s">
        <v>244</v>
      </c>
      <c r="C267" s="23" t="s">
        <v>125</v>
      </c>
      <c r="D267" s="23" t="s">
        <v>125</v>
      </c>
      <c r="E267" t="s">
        <v>357</v>
      </c>
      <c r="F267" t="s">
        <v>323</v>
      </c>
      <c r="G267" t="s">
        <v>43</v>
      </c>
      <c r="H267" s="8">
        <v>1302.9000000000001</v>
      </c>
      <c r="I267" s="8">
        <v>1000</v>
      </c>
      <c r="K267" s="24"/>
    </row>
    <row r="268" spans="1:11" x14ac:dyDescent="0.2">
      <c r="A268" s="22">
        <f t="shared" si="4"/>
        <v>265</v>
      </c>
      <c r="B268" s="23" t="s">
        <v>244</v>
      </c>
      <c r="C268" s="23" t="s">
        <v>241</v>
      </c>
      <c r="D268" s="23" t="s">
        <v>139</v>
      </c>
      <c r="E268" t="s">
        <v>318</v>
      </c>
      <c r="F268" t="s">
        <v>330</v>
      </c>
      <c r="G268" t="s">
        <v>43</v>
      </c>
      <c r="H268" s="8">
        <v>800</v>
      </c>
      <c r="I268" s="8">
        <v>800</v>
      </c>
    </row>
    <row r="269" spans="1:11" x14ac:dyDescent="0.2">
      <c r="A269" s="22">
        <f t="shared" si="4"/>
        <v>266</v>
      </c>
      <c r="B269" s="23" t="s">
        <v>244</v>
      </c>
      <c r="C269" s="23" t="s">
        <v>221</v>
      </c>
      <c r="D269" s="23" t="s">
        <v>169</v>
      </c>
      <c r="E269" t="s">
        <v>6</v>
      </c>
      <c r="F269" t="s">
        <v>348</v>
      </c>
      <c r="G269" t="s">
        <v>43</v>
      </c>
      <c r="H269" s="8">
        <v>161.69999999999999</v>
      </c>
      <c r="I269" s="8">
        <v>161.69999999999999</v>
      </c>
    </row>
    <row r="270" spans="1:11" x14ac:dyDescent="0.2">
      <c r="A270" s="22">
        <f t="shared" si="4"/>
        <v>267</v>
      </c>
      <c r="B270" s="23" t="s">
        <v>163</v>
      </c>
      <c r="C270" s="23" t="s">
        <v>245</v>
      </c>
      <c r="D270" s="23" t="s">
        <v>45</v>
      </c>
      <c r="E270" t="s">
        <v>357</v>
      </c>
      <c r="F270" t="s">
        <v>319</v>
      </c>
      <c r="G270" t="s">
        <v>36</v>
      </c>
      <c r="H270" s="8">
        <v>21600</v>
      </c>
      <c r="I270" s="8">
        <v>21600</v>
      </c>
    </row>
    <row r="271" spans="1:11" x14ac:dyDescent="0.2">
      <c r="A271" s="22">
        <f t="shared" si="4"/>
        <v>268</v>
      </c>
      <c r="B271" s="23" t="s">
        <v>163</v>
      </c>
      <c r="C271" s="23" t="s">
        <v>246</v>
      </c>
      <c r="D271" s="23" t="s">
        <v>45</v>
      </c>
      <c r="E271" t="s">
        <v>3</v>
      </c>
      <c r="F271" t="s">
        <v>319</v>
      </c>
      <c r="G271" t="s">
        <v>36</v>
      </c>
      <c r="H271" s="8">
        <v>120000</v>
      </c>
      <c r="I271" s="8">
        <v>96400</v>
      </c>
    </row>
    <row r="272" spans="1:11" x14ac:dyDescent="0.2">
      <c r="A272" s="22">
        <f t="shared" si="4"/>
        <v>269</v>
      </c>
      <c r="B272" s="23" t="s">
        <v>186</v>
      </c>
      <c r="C272" s="23" t="s">
        <v>241</v>
      </c>
      <c r="D272" s="23" t="s">
        <v>42</v>
      </c>
      <c r="E272" t="s">
        <v>3</v>
      </c>
      <c r="F272" t="s">
        <v>319</v>
      </c>
      <c r="G272" t="s">
        <v>43</v>
      </c>
      <c r="H272" s="8">
        <v>1552140</v>
      </c>
      <c r="I272" s="8">
        <v>1173634.78</v>
      </c>
    </row>
    <row r="273" spans="1:11" x14ac:dyDescent="0.2">
      <c r="A273" s="22">
        <f t="shared" si="4"/>
        <v>270</v>
      </c>
      <c r="B273" s="23" t="s">
        <v>186</v>
      </c>
      <c r="C273" s="23" t="s">
        <v>248</v>
      </c>
      <c r="D273" s="23" t="s">
        <v>249</v>
      </c>
      <c r="E273" t="s">
        <v>318</v>
      </c>
      <c r="F273" t="s">
        <v>331</v>
      </c>
      <c r="G273" t="s">
        <v>36</v>
      </c>
      <c r="H273" s="8">
        <v>885</v>
      </c>
      <c r="I273" s="8">
        <v>885</v>
      </c>
    </row>
    <row r="274" spans="1:11" x14ac:dyDescent="0.2">
      <c r="A274" s="22">
        <f t="shared" si="4"/>
        <v>271</v>
      </c>
      <c r="B274" s="23" t="s">
        <v>186</v>
      </c>
      <c r="C274" s="23" t="s">
        <v>250</v>
      </c>
      <c r="D274" s="23" t="s">
        <v>251</v>
      </c>
      <c r="E274" t="s">
        <v>318</v>
      </c>
      <c r="F274" t="s">
        <v>331</v>
      </c>
      <c r="G274" t="s">
        <v>36</v>
      </c>
      <c r="H274" s="8">
        <v>1025</v>
      </c>
      <c r="I274" s="8">
        <v>1025</v>
      </c>
    </row>
    <row r="275" spans="1:11" x14ac:dyDescent="0.2">
      <c r="A275" s="22">
        <f t="shared" si="4"/>
        <v>272</v>
      </c>
      <c r="B275" s="23" t="s">
        <v>186</v>
      </c>
      <c r="C275" s="23" t="s">
        <v>252</v>
      </c>
      <c r="D275" s="23" t="s">
        <v>253</v>
      </c>
      <c r="E275" t="s">
        <v>318</v>
      </c>
      <c r="F275" t="s">
        <v>331</v>
      </c>
      <c r="G275" t="s">
        <v>36</v>
      </c>
      <c r="H275" s="8">
        <v>390</v>
      </c>
      <c r="I275" s="8">
        <v>390</v>
      </c>
    </row>
    <row r="276" spans="1:11" x14ac:dyDescent="0.2">
      <c r="A276" s="22">
        <f t="shared" si="4"/>
        <v>273</v>
      </c>
      <c r="B276" s="23" t="s">
        <v>186</v>
      </c>
      <c r="C276" s="23" t="s">
        <v>180</v>
      </c>
      <c r="D276" s="23" t="s">
        <v>254</v>
      </c>
      <c r="E276" t="s">
        <v>318</v>
      </c>
      <c r="F276" t="s">
        <v>331</v>
      </c>
      <c r="G276" t="s">
        <v>36</v>
      </c>
      <c r="H276" s="8">
        <v>3200</v>
      </c>
      <c r="I276" s="8">
        <v>3200</v>
      </c>
    </row>
    <row r="277" spans="1:11" x14ac:dyDescent="0.2">
      <c r="A277" s="22">
        <f t="shared" si="4"/>
        <v>274</v>
      </c>
      <c r="B277" s="23" t="s">
        <v>186</v>
      </c>
      <c r="C277" s="23" t="s">
        <v>254</v>
      </c>
      <c r="D277" s="23" t="s">
        <v>254</v>
      </c>
      <c r="E277" t="s">
        <v>318</v>
      </c>
      <c r="F277" t="s">
        <v>331</v>
      </c>
      <c r="G277" t="s">
        <v>36</v>
      </c>
      <c r="H277" s="8">
        <v>1548.33</v>
      </c>
      <c r="I277" s="8">
        <v>1548.33</v>
      </c>
    </row>
    <row r="278" spans="1:11" x14ac:dyDescent="0.2">
      <c r="A278" s="22">
        <f t="shared" si="4"/>
        <v>275</v>
      </c>
      <c r="B278" s="23" t="s">
        <v>186</v>
      </c>
      <c r="C278" s="23" t="s">
        <v>248</v>
      </c>
      <c r="D278" s="23" t="s">
        <v>248</v>
      </c>
      <c r="E278" t="s">
        <v>318</v>
      </c>
      <c r="F278" t="s">
        <v>331</v>
      </c>
      <c r="G278" t="s">
        <v>36</v>
      </c>
      <c r="H278" s="8">
        <v>673.05</v>
      </c>
      <c r="I278" s="8">
        <v>673.05</v>
      </c>
    </row>
    <row r="279" spans="1:11" x14ac:dyDescent="0.2">
      <c r="A279" s="22">
        <f t="shared" si="4"/>
        <v>276</v>
      </c>
      <c r="B279" s="23" t="s">
        <v>186</v>
      </c>
      <c r="C279" s="23" t="s">
        <v>255</v>
      </c>
      <c r="D279" s="23" t="s">
        <v>158</v>
      </c>
      <c r="E279" t="s">
        <v>318</v>
      </c>
      <c r="F279" t="s">
        <v>331</v>
      </c>
      <c r="G279" t="s">
        <v>36</v>
      </c>
      <c r="H279" s="8">
        <v>2058.9899999999998</v>
      </c>
      <c r="I279" s="8">
        <v>2058.9899999999998</v>
      </c>
    </row>
    <row r="280" spans="1:11" x14ac:dyDescent="0.2">
      <c r="A280" s="22">
        <f t="shared" si="4"/>
        <v>277</v>
      </c>
      <c r="B280" s="23" t="s">
        <v>186</v>
      </c>
      <c r="C280" s="23" t="s">
        <v>210</v>
      </c>
      <c r="D280" s="23" t="s">
        <v>256</v>
      </c>
      <c r="E280" t="s">
        <v>318</v>
      </c>
      <c r="F280" t="s">
        <v>335</v>
      </c>
      <c r="G280" t="s">
        <v>36</v>
      </c>
      <c r="H280" s="8">
        <v>1779</v>
      </c>
      <c r="I280" s="8">
        <v>1779</v>
      </c>
    </row>
    <row r="281" spans="1:11" x14ac:dyDescent="0.2">
      <c r="A281" s="22">
        <f t="shared" si="4"/>
        <v>278</v>
      </c>
      <c r="B281" s="23" t="s">
        <v>186</v>
      </c>
      <c r="C281" s="23" t="s">
        <v>162</v>
      </c>
      <c r="D281" s="23" t="s">
        <v>236</v>
      </c>
      <c r="E281" t="s">
        <v>357</v>
      </c>
      <c r="F281" t="s">
        <v>340</v>
      </c>
      <c r="G281" t="s">
        <v>36</v>
      </c>
      <c r="H281" s="8">
        <v>2275</v>
      </c>
      <c r="I281" s="8">
        <v>2275</v>
      </c>
    </row>
    <row r="282" spans="1:11" x14ac:dyDescent="0.2">
      <c r="A282" s="22">
        <f t="shared" si="4"/>
        <v>279</v>
      </c>
      <c r="B282" s="23" t="s">
        <v>190</v>
      </c>
      <c r="C282" s="23" t="s">
        <v>203</v>
      </c>
      <c r="D282" s="23" t="s">
        <v>257</v>
      </c>
      <c r="E282" t="s">
        <v>7</v>
      </c>
      <c r="F282" t="s">
        <v>319</v>
      </c>
      <c r="G282" t="s">
        <v>36</v>
      </c>
      <c r="H282" s="8">
        <v>88500</v>
      </c>
      <c r="I282" s="8">
        <v>65032</v>
      </c>
    </row>
    <row r="283" spans="1:11" x14ac:dyDescent="0.2">
      <c r="A283" s="22">
        <f t="shared" si="4"/>
        <v>280</v>
      </c>
      <c r="B283" s="23" t="s">
        <v>258</v>
      </c>
      <c r="C283" s="23" t="s">
        <v>136</v>
      </c>
      <c r="D283" s="23" t="s">
        <v>259</v>
      </c>
      <c r="E283" t="s">
        <v>357</v>
      </c>
      <c r="F283" t="s">
        <v>340</v>
      </c>
      <c r="G283" t="s">
        <v>36</v>
      </c>
      <c r="H283" s="8">
        <v>1250</v>
      </c>
      <c r="I283" s="8">
        <v>1250</v>
      </c>
    </row>
    <row r="284" spans="1:11" x14ac:dyDescent="0.2">
      <c r="A284" s="22">
        <f t="shared" si="4"/>
        <v>281</v>
      </c>
      <c r="B284" s="23" t="s">
        <v>260</v>
      </c>
      <c r="C284" s="23" t="s">
        <v>241</v>
      </c>
      <c r="D284" s="23" t="s">
        <v>68</v>
      </c>
      <c r="E284" t="s">
        <v>357</v>
      </c>
      <c r="F284" t="s">
        <v>322</v>
      </c>
      <c r="G284" t="s">
        <v>36</v>
      </c>
      <c r="H284" s="8">
        <v>4000</v>
      </c>
      <c r="I284" s="8">
        <v>4000</v>
      </c>
    </row>
    <row r="285" spans="1:11" x14ac:dyDescent="0.2">
      <c r="A285" s="22">
        <f t="shared" si="4"/>
        <v>282</v>
      </c>
      <c r="B285" s="23" t="s">
        <v>260</v>
      </c>
      <c r="C285" s="23" t="s">
        <v>261</v>
      </c>
      <c r="D285" s="23" t="s">
        <v>45</v>
      </c>
      <c r="E285" t="s">
        <v>357</v>
      </c>
      <c r="F285" t="s">
        <v>319</v>
      </c>
      <c r="G285" t="s">
        <v>36</v>
      </c>
      <c r="H285" s="8">
        <v>69937.5</v>
      </c>
      <c r="I285" s="8">
        <v>85537.5</v>
      </c>
    </row>
    <row r="286" spans="1:11" x14ac:dyDescent="0.2">
      <c r="A286" s="22">
        <f t="shared" si="4"/>
        <v>283</v>
      </c>
      <c r="B286" s="23" t="s">
        <v>162</v>
      </c>
      <c r="C286" s="23" t="s">
        <v>262</v>
      </c>
      <c r="D286" s="23" t="s">
        <v>186</v>
      </c>
      <c r="E286" t="s">
        <v>357</v>
      </c>
      <c r="F286" t="s">
        <v>319</v>
      </c>
      <c r="G286" t="s">
        <v>36</v>
      </c>
      <c r="H286" s="8">
        <v>1300</v>
      </c>
      <c r="I286" s="8">
        <v>1300</v>
      </c>
      <c r="K286" s="24"/>
    </row>
    <row r="287" spans="1:11" x14ac:dyDescent="0.2">
      <c r="A287" s="22">
        <f t="shared" si="4"/>
        <v>284</v>
      </c>
      <c r="B287" s="23" t="s">
        <v>259</v>
      </c>
      <c r="C287" s="23" t="s">
        <v>259</v>
      </c>
      <c r="D287" s="23" t="s">
        <v>259</v>
      </c>
      <c r="E287" t="s">
        <v>3</v>
      </c>
      <c r="F287" t="s">
        <v>322</v>
      </c>
      <c r="G287" t="s">
        <v>36</v>
      </c>
      <c r="H287" s="8">
        <v>20000</v>
      </c>
      <c r="I287" s="8">
        <v>20000</v>
      </c>
    </row>
    <row r="288" spans="1:11" x14ac:dyDescent="0.2">
      <c r="A288" s="22">
        <f t="shared" si="4"/>
        <v>285</v>
      </c>
      <c r="B288" s="23" t="s">
        <v>259</v>
      </c>
      <c r="C288" s="23" t="s">
        <v>136</v>
      </c>
      <c r="D288" s="23" t="s">
        <v>240</v>
      </c>
      <c r="E288" t="s">
        <v>357</v>
      </c>
      <c r="F288" t="s">
        <v>319</v>
      </c>
      <c r="G288" t="s">
        <v>36</v>
      </c>
      <c r="H288" s="8">
        <v>9000</v>
      </c>
      <c r="I288" s="8">
        <v>9000</v>
      </c>
    </row>
    <row r="289" spans="1:11" x14ac:dyDescent="0.2">
      <c r="A289" s="22">
        <f t="shared" si="4"/>
        <v>286</v>
      </c>
      <c r="B289" s="23" t="s">
        <v>259</v>
      </c>
      <c r="C289" s="23" t="s">
        <v>110</v>
      </c>
      <c r="D289" s="23" t="s">
        <v>50</v>
      </c>
      <c r="E289" t="s">
        <v>357</v>
      </c>
      <c r="F289" t="s">
        <v>319</v>
      </c>
      <c r="G289" t="s">
        <v>43</v>
      </c>
      <c r="H289" s="8">
        <v>184862.73</v>
      </c>
      <c r="I289" s="8">
        <v>95348.2</v>
      </c>
    </row>
    <row r="290" spans="1:11" x14ac:dyDescent="0.2">
      <c r="A290" s="22">
        <f t="shared" si="4"/>
        <v>287</v>
      </c>
      <c r="B290" s="23" t="s">
        <v>259</v>
      </c>
      <c r="C290" s="23" t="s">
        <v>62</v>
      </c>
      <c r="D290" s="23" t="s">
        <v>169</v>
      </c>
      <c r="E290" t="s">
        <v>4</v>
      </c>
      <c r="F290" t="s">
        <v>339</v>
      </c>
      <c r="G290" t="s">
        <v>36</v>
      </c>
      <c r="H290" s="8">
        <v>85000</v>
      </c>
      <c r="I290" s="8">
        <v>24037.66</v>
      </c>
    </row>
    <row r="291" spans="1:11" x14ac:dyDescent="0.2">
      <c r="A291" s="22">
        <f t="shared" si="4"/>
        <v>288</v>
      </c>
      <c r="B291" s="23" t="s">
        <v>259</v>
      </c>
      <c r="C291" s="23" t="s">
        <v>247</v>
      </c>
      <c r="D291" s="23" t="s">
        <v>45</v>
      </c>
      <c r="E291" t="s">
        <v>358</v>
      </c>
      <c r="F291" t="s">
        <v>319</v>
      </c>
      <c r="G291" t="s">
        <v>36</v>
      </c>
      <c r="H291" s="8">
        <v>30000</v>
      </c>
      <c r="I291" s="8">
        <v>11717</v>
      </c>
    </row>
    <row r="292" spans="1:11" x14ac:dyDescent="0.2">
      <c r="A292" s="22">
        <f t="shared" si="4"/>
        <v>289</v>
      </c>
      <c r="B292" s="23" t="s">
        <v>259</v>
      </c>
      <c r="C292" s="23" t="s">
        <v>187</v>
      </c>
      <c r="D292" s="23" t="s">
        <v>165</v>
      </c>
      <c r="E292" t="s">
        <v>357</v>
      </c>
      <c r="F292" t="s">
        <v>322</v>
      </c>
      <c r="G292" t="s">
        <v>43</v>
      </c>
      <c r="H292" s="8">
        <v>12700.06</v>
      </c>
      <c r="I292" s="8">
        <v>11238.99</v>
      </c>
    </row>
    <row r="293" spans="1:11" x14ac:dyDescent="0.2">
      <c r="A293" s="22">
        <f t="shared" si="4"/>
        <v>290</v>
      </c>
      <c r="B293" s="23" t="s">
        <v>259</v>
      </c>
      <c r="C293" s="23" t="s">
        <v>259</v>
      </c>
      <c r="D293" s="23" t="s">
        <v>45</v>
      </c>
      <c r="E293" t="s">
        <v>358</v>
      </c>
      <c r="F293" t="s">
        <v>319</v>
      </c>
      <c r="G293" t="s">
        <v>36</v>
      </c>
      <c r="H293" s="8">
        <v>150000</v>
      </c>
      <c r="I293" s="8">
        <v>150000</v>
      </c>
    </row>
    <row r="294" spans="1:11" x14ac:dyDescent="0.2">
      <c r="A294" s="22">
        <f t="shared" si="4"/>
        <v>291</v>
      </c>
      <c r="B294" s="23" t="s">
        <v>259</v>
      </c>
      <c r="C294" s="23" t="s">
        <v>62</v>
      </c>
      <c r="D294" s="23" t="s">
        <v>45</v>
      </c>
      <c r="E294" t="s">
        <v>2</v>
      </c>
      <c r="F294" t="s">
        <v>349</v>
      </c>
      <c r="G294" t="s">
        <v>43</v>
      </c>
      <c r="H294" s="8">
        <v>6546</v>
      </c>
      <c r="I294" s="8">
        <v>6546</v>
      </c>
    </row>
    <row r="295" spans="1:11" x14ac:dyDescent="0.2">
      <c r="A295" s="22">
        <f t="shared" si="4"/>
        <v>292</v>
      </c>
      <c r="B295" s="23" t="s">
        <v>221</v>
      </c>
      <c r="C295" s="23" t="s">
        <v>62</v>
      </c>
      <c r="D295" s="23" t="s">
        <v>45</v>
      </c>
      <c r="E295" t="s">
        <v>7</v>
      </c>
      <c r="F295" t="s">
        <v>319</v>
      </c>
      <c r="G295" t="s">
        <v>36</v>
      </c>
      <c r="H295" s="8">
        <v>50000</v>
      </c>
      <c r="I295" s="8">
        <v>47949.55</v>
      </c>
    </row>
    <row r="296" spans="1:11" x14ac:dyDescent="0.2">
      <c r="A296" s="22">
        <f t="shared" si="4"/>
        <v>293</v>
      </c>
      <c r="B296" s="23" t="s">
        <v>221</v>
      </c>
      <c r="C296" s="23" t="s">
        <v>213</v>
      </c>
      <c r="D296" s="23" t="s">
        <v>263</v>
      </c>
      <c r="E296" t="s">
        <v>2</v>
      </c>
      <c r="F296" t="s">
        <v>341</v>
      </c>
      <c r="G296" t="s">
        <v>36</v>
      </c>
      <c r="H296" s="8">
        <v>60000</v>
      </c>
      <c r="I296" s="8">
        <v>0</v>
      </c>
    </row>
    <row r="297" spans="1:11" x14ac:dyDescent="0.2">
      <c r="A297" s="22">
        <f t="shared" si="4"/>
        <v>294</v>
      </c>
      <c r="B297" s="23" t="s">
        <v>221</v>
      </c>
      <c r="C297" s="23" t="s">
        <v>62</v>
      </c>
      <c r="D297" s="23" t="s">
        <v>128</v>
      </c>
      <c r="E297" t="s">
        <v>3</v>
      </c>
      <c r="F297" t="s">
        <v>319</v>
      </c>
      <c r="G297" t="s">
        <v>36</v>
      </c>
      <c r="H297" s="8">
        <v>1673000</v>
      </c>
      <c r="I297" s="8">
        <v>870915.08</v>
      </c>
    </row>
    <row r="298" spans="1:11" x14ac:dyDescent="0.2">
      <c r="A298" s="22">
        <f t="shared" si="4"/>
        <v>295</v>
      </c>
      <c r="B298" s="23" t="s">
        <v>221</v>
      </c>
      <c r="C298" s="23" t="s">
        <v>62</v>
      </c>
      <c r="D298" s="23" t="s">
        <v>120</v>
      </c>
      <c r="E298" t="s">
        <v>357</v>
      </c>
      <c r="F298" t="s">
        <v>319</v>
      </c>
      <c r="G298" t="s">
        <v>36</v>
      </c>
      <c r="H298" s="8">
        <v>67500</v>
      </c>
      <c r="I298" s="8">
        <v>67500</v>
      </c>
    </row>
    <row r="299" spans="1:11" x14ac:dyDescent="0.2">
      <c r="A299" s="22">
        <f t="shared" si="4"/>
        <v>296</v>
      </c>
      <c r="B299" s="23" t="s">
        <v>221</v>
      </c>
      <c r="C299" s="23" t="s">
        <v>110</v>
      </c>
      <c r="D299" s="23" t="s">
        <v>153</v>
      </c>
      <c r="E299" t="s">
        <v>2</v>
      </c>
      <c r="F299" t="s">
        <v>349</v>
      </c>
      <c r="G299" t="s">
        <v>36</v>
      </c>
      <c r="H299" s="8">
        <v>600000</v>
      </c>
      <c r="I299" s="8">
        <v>343707</v>
      </c>
    </row>
    <row r="300" spans="1:11" x14ac:dyDescent="0.2">
      <c r="A300" s="22">
        <f t="shared" si="4"/>
        <v>297</v>
      </c>
      <c r="B300" s="23" t="s">
        <v>221</v>
      </c>
      <c r="C300" s="23" t="s">
        <v>91</v>
      </c>
      <c r="D300" s="23" t="s">
        <v>45</v>
      </c>
      <c r="E300" t="s">
        <v>7</v>
      </c>
      <c r="F300" t="s">
        <v>319</v>
      </c>
      <c r="G300" t="s">
        <v>36</v>
      </c>
      <c r="H300" s="8">
        <v>10000</v>
      </c>
      <c r="I300" s="8">
        <v>9372</v>
      </c>
    </row>
    <row r="301" spans="1:11" x14ac:dyDescent="0.2">
      <c r="A301" s="22">
        <f t="shared" si="4"/>
        <v>298</v>
      </c>
      <c r="B301" s="23" t="s">
        <v>168</v>
      </c>
      <c r="C301" s="23" t="s">
        <v>74</v>
      </c>
      <c r="D301" s="23" t="s">
        <v>174</v>
      </c>
      <c r="E301" t="s">
        <v>24</v>
      </c>
      <c r="F301" t="s">
        <v>319</v>
      </c>
      <c r="G301" t="s">
        <v>36</v>
      </c>
      <c r="H301" s="8">
        <v>20000</v>
      </c>
      <c r="I301" s="8">
        <v>20000</v>
      </c>
    </row>
    <row r="302" spans="1:11" x14ac:dyDescent="0.2">
      <c r="A302" s="22">
        <f t="shared" si="4"/>
        <v>299</v>
      </c>
      <c r="B302" s="23" t="s">
        <v>264</v>
      </c>
      <c r="C302" s="23" t="s">
        <v>62</v>
      </c>
      <c r="D302" s="23" t="s">
        <v>64</v>
      </c>
      <c r="E302" t="s">
        <v>7</v>
      </c>
      <c r="F302" t="s">
        <v>324</v>
      </c>
      <c r="G302" t="s">
        <v>43</v>
      </c>
      <c r="H302" s="8">
        <v>200000</v>
      </c>
      <c r="I302" s="8">
        <v>410373.38</v>
      </c>
    </row>
    <row r="303" spans="1:11" x14ac:dyDescent="0.2">
      <c r="A303" s="22">
        <f t="shared" si="4"/>
        <v>300</v>
      </c>
      <c r="B303" s="23" t="s">
        <v>264</v>
      </c>
      <c r="C303" s="23" t="s">
        <v>265</v>
      </c>
      <c r="D303" s="23" t="s">
        <v>62</v>
      </c>
      <c r="E303" t="s">
        <v>358</v>
      </c>
      <c r="F303" t="s">
        <v>319</v>
      </c>
      <c r="G303" t="s">
        <v>36</v>
      </c>
      <c r="H303" s="8">
        <v>14227.51</v>
      </c>
      <c r="I303" s="8">
        <v>15000</v>
      </c>
      <c r="K303" s="24"/>
    </row>
    <row r="304" spans="1:11" x14ac:dyDescent="0.2">
      <c r="A304" s="22">
        <f t="shared" si="4"/>
        <v>301</v>
      </c>
      <c r="B304" s="23" t="s">
        <v>155</v>
      </c>
      <c r="C304" s="23" t="s">
        <v>266</v>
      </c>
      <c r="D304" s="23" t="s">
        <v>267</v>
      </c>
      <c r="E304" t="s">
        <v>3</v>
      </c>
      <c r="F304" t="s">
        <v>319</v>
      </c>
      <c r="G304" t="s">
        <v>43</v>
      </c>
      <c r="H304" s="8">
        <v>460000</v>
      </c>
      <c r="I304" s="8">
        <v>407032</v>
      </c>
    </row>
    <row r="305" spans="1:11" x14ac:dyDescent="0.2">
      <c r="A305" s="22">
        <f t="shared" si="4"/>
        <v>302</v>
      </c>
      <c r="B305" s="23" t="s">
        <v>155</v>
      </c>
      <c r="C305" s="23" t="s">
        <v>155</v>
      </c>
      <c r="D305" s="23" t="s">
        <v>155</v>
      </c>
      <c r="E305" t="s">
        <v>318</v>
      </c>
      <c r="F305" t="s">
        <v>332</v>
      </c>
      <c r="G305" t="s">
        <v>36</v>
      </c>
      <c r="H305" s="8">
        <v>3200.94</v>
      </c>
      <c r="I305" s="8">
        <v>3200.94</v>
      </c>
    </row>
    <row r="306" spans="1:11" x14ac:dyDescent="0.2">
      <c r="A306" s="22">
        <f t="shared" si="4"/>
        <v>303</v>
      </c>
      <c r="B306" s="23" t="s">
        <v>136</v>
      </c>
      <c r="C306" s="23" t="s">
        <v>136</v>
      </c>
      <c r="D306" s="23" t="s">
        <v>136</v>
      </c>
      <c r="E306" t="s">
        <v>318</v>
      </c>
      <c r="F306" t="s">
        <v>332</v>
      </c>
      <c r="G306" t="s">
        <v>36</v>
      </c>
      <c r="H306" s="8">
        <v>2081.56</v>
      </c>
      <c r="I306" s="8">
        <v>2081.56</v>
      </c>
    </row>
    <row r="307" spans="1:11" x14ac:dyDescent="0.2">
      <c r="A307" s="22">
        <f t="shared" si="4"/>
        <v>304</v>
      </c>
      <c r="B307" s="23" t="s">
        <v>136</v>
      </c>
      <c r="C307" s="23" t="s">
        <v>268</v>
      </c>
      <c r="D307" s="23" t="s">
        <v>241</v>
      </c>
      <c r="E307" t="s">
        <v>6</v>
      </c>
      <c r="F307" t="s">
        <v>348</v>
      </c>
      <c r="G307" t="s">
        <v>43</v>
      </c>
      <c r="H307" s="8">
        <v>1700</v>
      </c>
      <c r="I307" s="8">
        <v>1700</v>
      </c>
    </row>
    <row r="308" spans="1:11" x14ac:dyDescent="0.2">
      <c r="A308" s="22">
        <f t="shared" si="4"/>
        <v>305</v>
      </c>
      <c r="B308" s="23" t="s">
        <v>241</v>
      </c>
      <c r="C308" s="23" t="s">
        <v>91</v>
      </c>
      <c r="D308" s="23" t="s">
        <v>189</v>
      </c>
      <c r="E308" t="s">
        <v>318</v>
      </c>
      <c r="F308" t="s">
        <v>332</v>
      </c>
      <c r="G308" t="s">
        <v>36</v>
      </c>
      <c r="H308" s="8">
        <v>3200</v>
      </c>
      <c r="I308" s="8">
        <v>0</v>
      </c>
    </row>
    <row r="309" spans="1:11" x14ac:dyDescent="0.2">
      <c r="A309" s="22">
        <f t="shared" si="4"/>
        <v>306</v>
      </c>
      <c r="B309" s="23" t="s">
        <v>241</v>
      </c>
      <c r="C309" s="23" t="s">
        <v>110</v>
      </c>
      <c r="D309" s="23" t="s">
        <v>45</v>
      </c>
      <c r="E309" t="s">
        <v>25</v>
      </c>
      <c r="F309" t="s">
        <v>324</v>
      </c>
      <c r="G309" t="s">
        <v>36</v>
      </c>
      <c r="H309" s="8">
        <v>116923.74</v>
      </c>
      <c r="I309" s="8">
        <v>133214.82999999999</v>
      </c>
    </row>
    <row r="310" spans="1:11" x14ac:dyDescent="0.2">
      <c r="A310" s="22">
        <f t="shared" si="4"/>
        <v>307</v>
      </c>
      <c r="B310" s="23" t="s">
        <v>241</v>
      </c>
      <c r="C310" s="23" t="s">
        <v>270</v>
      </c>
      <c r="D310" s="23" t="s">
        <v>271</v>
      </c>
      <c r="E310" t="s">
        <v>357</v>
      </c>
      <c r="F310" t="s">
        <v>345</v>
      </c>
      <c r="G310" t="s">
        <v>36</v>
      </c>
      <c r="H310" s="8">
        <v>5000</v>
      </c>
      <c r="I310" s="8">
        <v>5000</v>
      </c>
    </row>
    <row r="311" spans="1:11" x14ac:dyDescent="0.2">
      <c r="A311" s="22">
        <f t="shared" si="4"/>
        <v>308</v>
      </c>
      <c r="B311" s="23" t="s">
        <v>272</v>
      </c>
      <c r="C311" s="23" t="s">
        <v>274</v>
      </c>
      <c r="D311" s="23" t="s">
        <v>39</v>
      </c>
      <c r="E311" t="s">
        <v>359</v>
      </c>
      <c r="F311" t="s">
        <v>319</v>
      </c>
      <c r="G311" t="s">
        <v>43</v>
      </c>
      <c r="H311" s="8">
        <v>120435</v>
      </c>
      <c r="I311" s="8">
        <v>117747.02</v>
      </c>
    </row>
    <row r="312" spans="1:11" x14ac:dyDescent="0.2">
      <c r="A312" s="22">
        <f t="shared" si="4"/>
        <v>309</v>
      </c>
      <c r="B312" s="23" t="s">
        <v>192</v>
      </c>
      <c r="C312" s="23" t="s">
        <v>275</v>
      </c>
      <c r="D312" s="23" t="s">
        <v>45</v>
      </c>
      <c r="E312" t="s">
        <v>5</v>
      </c>
      <c r="F312" t="s">
        <v>343</v>
      </c>
      <c r="G312" t="s">
        <v>36</v>
      </c>
      <c r="H312" s="8">
        <v>2800</v>
      </c>
      <c r="I312" s="8">
        <v>2451.23</v>
      </c>
    </row>
    <row r="313" spans="1:11" x14ac:dyDescent="0.2">
      <c r="A313" s="22">
        <f t="shared" si="4"/>
        <v>310</v>
      </c>
      <c r="B313" s="23" t="s">
        <v>192</v>
      </c>
      <c r="C313" s="23" t="s">
        <v>276</v>
      </c>
      <c r="D313" s="23" t="s">
        <v>45</v>
      </c>
      <c r="E313" t="s">
        <v>24</v>
      </c>
      <c r="F313" t="s">
        <v>319</v>
      </c>
      <c r="G313" t="s">
        <v>43</v>
      </c>
      <c r="H313" s="8">
        <v>32340</v>
      </c>
      <c r="I313" s="8">
        <v>32340</v>
      </c>
      <c r="K313" s="24"/>
    </row>
    <row r="314" spans="1:11" x14ac:dyDescent="0.2">
      <c r="A314" s="22">
        <f t="shared" si="4"/>
        <v>311</v>
      </c>
      <c r="B314" s="23" t="s">
        <v>192</v>
      </c>
      <c r="C314" s="23" t="s">
        <v>192</v>
      </c>
      <c r="D314" s="23" t="s">
        <v>192</v>
      </c>
      <c r="E314" t="s">
        <v>358</v>
      </c>
      <c r="F314" t="s">
        <v>347</v>
      </c>
      <c r="G314" t="s">
        <v>36</v>
      </c>
      <c r="H314" s="8">
        <v>7367.48</v>
      </c>
      <c r="I314" s="8">
        <v>7717.48</v>
      </c>
    </row>
    <row r="315" spans="1:11" x14ac:dyDescent="0.2">
      <c r="A315" s="22">
        <f t="shared" si="4"/>
        <v>312</v>
      </c>
      <c r="B315" s="23" t="s">
        <v>257</v>
      </c>
      <c r="C315" s="23" t="s">
        <v>257</v>
      </c>
      <c r="D315" s="23" t="s">
        <v>257</v>
      </c>
      <c r="E315" t="s">
        <v>3</v>
      </c>
      <c r="F315" t="s">
        <v>331</v>
      </c>
      <c r="G315" t="s">
        <v>43</v>
      </c>
      <c r="H315" s="8">
        <v>990</v>
      </c>
      <c r="I315" s="8">
        <v>990</v>
      </c>
    </row>
    <row r="316" spans="1:11" x14ac:dyDescent="0.2">
      <c r="A316" s="22">
        <f t="shared" si="4"/>
        <v>313</v>
      </c>
      <c r="B316" s="23" t="s">
        <v>268</v>
      </c>
      <c r="C316" s="23" t="s">
        <v>194</v>
      </c>
      <c r="D316" s="23" t="s">
        <v>258</v>
      </c>
      <c r="E316" t="s">
        <v>2</v>
      </c>
      <c r="F316" t="s">
        <v>319</v>
      </c>
      <c r="G316" t="s">
        <v>36</v>
      </c>
      <c r="H316" s="8">
        <v>49800</v>
      </c>
      <c r="I316" s="8">
        <v>162320.74</v>
      </c>
    </row>
    <row r="317" spans="1:11" x14ac:dyDescent="0.2">
      <c r="A317" s="22">
        <f t="shared" si="4"/>
        <v>314</v>
      </c>
      <c r="B317" s="23" t="s">
        <v>268</v>
      </c>
      <c r="C317" s="23" t="s">
        <v>277</v>
      </c>
      <c r="D317" s="23" t="s">
        <v>240</v>
      </c>
      <c r="E317" t="s">
        <v>359</v>
      </c>
      <c r="F317" t="s">
        <v>319</v>
      </c>
      <c r="G317" t="s">
        <v>36</v>
      </c>
      <c r="H317" s="8">
        <v>150000</v>
      </c>
      <c r="I317" s="8">
        <v>157771.28</v>
      </c>
    </row>
    <row r="318" spans="1:11" x14ac:dyDescent="0.2">
      <c r="A318" s="22">
        <f t="shared" si="4"/>
        <v>315</v>
      </c>
      <c r="B318" s="23" t="s">
        <v>268</v>
      </c>
      <c r="C318" s="23" t="s">
        <v>268</v>
      </c>
      <c r="D318" s="23" t="s">
        <v>268</v>
      </c>
      <c r="E318" t="s">
        <v>318</v>
      </c>
      <c r="F318" t="s">
        <v>332</v>
      </c>
      <c r="G318" t="s">
        <v>36</v>
      </c>
      <c r="H318" s="8">
        <v>4037.1</v>
      </c>
      <c r="I318" s="8">
        <v>4037.1</v>
      </c>
    </row>
    <row r="319" spans="1:11" x14ac:dyDescent="0.2">
      <c r="A319" s="22">
        <f t="shared" si="4"/>
        <v>316</v>
      </c>
      <c r="B319" s="23" t="s">
        <v>268</v>
      </c>
      <c r="C319" s="23" t="s">
        <v>62</v>
      </c>
      <c r="D319" s="23" t="s">
        <v>35</v>
      </c>
      <c r="E319" t="s">
        <v>357</v>
      </c>
      <c r="F319" t="s">
        <v>319</v>
      </c>
      <c r="G319" t="s">
        <v>43</v>
      </c>
      <c r="H319" s="8">
        <v>259563.95</v>
      </c>
      <c r="I319" s="8">
        <v>225356.96</v>
      </c>
    </row>
    <row r="320" spans="1:11" x14ac:dyDescent="0.2">
      <c r="A320" s="22">
        <f t="shared" si="4"/>
        <v>317</v>
      </c>
      <c r="B320" s="23" t="s">
        <v>268</v>
      </c>
      <c r="C320" s="23" t="s">
        <v>110</v>
      </c>
      <c r="D320" s="23" t="s">
        <v>45</v>
      </c>
      <c r="E320" t="s">
        <v>7</v>
      </c>
      <c r="F320" t="s">
        <v>324</v>
      </c>
      <c r="G320" t="s">
        <v>36</v>
      </c>
      <c r="H320" s="8">
        <v>61099.5</v>
      </c>
      <c r="I320" s="8">
        <v>107235</v>
      </c>
    </row>
    <row r="321" spans="1:11" x14ac:dyDescent="0.2">
      <c r="A321" s="22">
        <f t="shared" si="4"/>
        <v>318</v>
      </c>
      <c r="B321" s="23" t="s">
        <v>268</v>
      </c>
      <c r="C321" s="23" t="s">
        <v>110</v>
      </c>
      <c r="D321" s="23" t="s">
        <v>45</v>
      </c>
      <c r="E321" t="s">
        <v>7</v>
      </c>
      <c r="F321" t="s">
        <v>324</v>
      </c>
      <c r="G321" t="s">
        <v>36</v>
      </c>
      <c r="H321" s="8">
        <v>297533.5</v>
      </c>
      <c r="I321" s="8">
        <v>97454.5</v>
      </c>
    </row>
    <row r="322" spans="1:11" x14ac:dyDescent="0.2">
      <c r="A322" s="22">
        <f t="shared" si="4"/>
        <v>319</v>
      </c>
      <c r="B322" s="23" t="s">
        <v>268</v>
      </c>
      <c r="C322" s="23" t="s">
        <v>110</v>
      </c>
      <c r="D322" s="23" t="s">
        <v>45</v>
      </c>
      <c r="E322" t="s">
        <v>7</v>
      </c>
      <c r="F322" t="s">
        <v>324</v>
      </c>
      <c r="G322" t="s">
        <v>36</v>
      </c>
      <c r="H322" s="8">
        <v>46136</v>
      </c>
      <c r="I322" s="8">
        <v>0</v>
      </c>
    </row>
    <row r="323" spans="1:11" x14ac:dyDescent="0.2">
      <c r="A323" s="22">
        <f t="shared" si="4"/>
        <v>320</v>
      </c>
      <c r="B323" s="23" t="s">
        <v>268</v>
      </c>
      <c r="C323" s="23" t="s">
        <v>91</v>
      </c>
      <c r="D323" s="23" t="s">
        <v>48</v>
      </c>
      <c r="E323" t="s">
        <v>7</v>
      </c>
      <c r="F323" t="s">
        <v>324</v>
      </c>
      <c r="G323" t="s">
        <v>43</v>
      </c>
      <c r="H323" s="8">
        <v>8250</v>
      </c>
      <c r="I323" s="8">
        <v>5250</v>
      </c>
      <c r="K323" s="24"/>
    </row>
    <row r="324" spans="1:11" x14ac:dyDescent="0.2">
      <c r="A324" s="22">
        <f t="shared" si="4"/>
        <v>321</v>
      </c>
      <c r="B324" s="23" t="s">
        <v>268</v>
      </c>
      <c r="C324" s="23" t="s">
        <v>62</v>
      </c>
      <c r="D324" s="23" t="s">
        <v>189</v>
      </c>
      <c r="E324" t="s">
        <v>7</v>
      </c>
      <c r="F324" t="s">
        <v>324</v>
      </c>
      <c r="G324" t="s">
        <v>43</v>
      </c>
      <c r="H324" s="8">
        <v>212001.02</v>
      </c>
      <c r="I324" s="8">
        <v>161453.57999999999</v>
      </c>
    </row>
    <row r="325" spans="1:11" x14ac:dyDescent="0.2">
      <c r="A325" s="22">
        <f t="shared" si="4"/>
        <v>322</v>
      </c>
      <c r="B325" s="23" t="s">
        <v>268</v>
      </c>
      <c r="C325" s="23" t="s">
        <v>62</v>
      </c>
      <c r="D325" s="23" t="s">
        <v>45</v>
      </c>
      <c r="E325" t="s">
        <v>25</v>
      </c>
      <c r="F325" t="s">
        <v>319</v>
      </c>
      <c r="G325" t="s">
        <v>36</v>
      </c>
      <c r="H325" s="8">
        <v>290240.52</v>
      </c>
      <c r="I325" s="8">
        <v>270622.51</v>
      </c>
    </row>
    <row r="326" spans="1:11" x14ac:dyDescent="0.2">
      <c r="A326" s="22">
        <f t="shared" ref="A326:A389" si="5">A325+1</f>
        <v>323</v>
      </c>
      <c r="B326" s="23" t="s">
        <v>268</v>
      </c>
      <c r="C326" s="23" t="s">
        <v>91</v>
      </c>
      <c r="D326" s="23" t="s">
        <v>189</v>
      </c>
      <c r="E326" t="s">
        <v>318</v>
      </c>
      <c r="F326" t="s">
        <v>332</v>
      </c>
      <c r="G326" t="s">
        <v>36</v>
      </c>
      <c r="H326" s="8">
        <v>1025</v>
      </c>
      <c r="I326" s="8">
        <v>0</v>
      </c>
    </row>
    <row r="327" spans="1:11" x14ac:dyDescent="0.2">
      <c r="A327" s="22">
        <f t="shared" si="5"/>
        <v>324</v>
      </c>
      <c r="B327" s="23" t="s">
        <v>268</v>
      </c>
      <c r="C327" s="23" t="s">
        <v>268</v>
      </c>
      <c r="D327" s="23" t="s">
        <v>268</v>
      </c>
      <c r="E327" t="s">
        <v>3</v>
      </c>
      <c r="F327" t="s">
        <v>336</v>
      </c>
      <c r="G327" t="s">
        <v>36</v>
      </c>
      <c r="H327" s="8">
        <v>8086</v>
      </c>
      <c r="I327" s="8">
        <v>8086</v>
      </c>
    </row>
    <row r="328" spans="1:11" x14ac:dyDescent="0.2">
      <c r="A328" s="22">
        <f t="shared" si="5"/>
        <v>325</v>
      </c>
      <c r="B328" s="23" t="s">
        <v>268</v>
      </c>
      <c r="C328" s="23" t="s">
        <v>91</v>
      </c>
      <c r="D328" s="23" t="s">
        <v>189</v>
      </c>
      <c r="E328" t="s">
        <v>318</v>
      </c>
      <c r="F328" t="s">
        <v>332</v>
      </c>
      <c r="G328" t="s">
        <v>36</v>
      </c>
      <c r="H328" s="8">
        <v>390</v>
      </c>
      <c r="I328" s="8">
        <v>0</v>
      </c>
    </row>
    <row r="329" spans="1:11" x14ac:dyDescent="0.2">
      <c r="A329" s="22">
        <f t="shared" si="5"/>
        <v>326</v>
      </c>
      <c r="B329" s="23" t="s">
        <v>268</v>
      </c>
      <c r="C329" s="23" t="s">
        <v>91</v>
      </c>
      <c r="D329" s="23" t="s">
        <v>189</v>
      </c>
      <c r="E329" t="s">
        <v>318</v>
      </c>
      <c r="F329" t="s">
        <v>332</v>
      </c>
      <c r="G329" t="s">
        <v>36</v>
      </c>
      <c r="H329" s="8">
        <v>885</v>
      </c>
      <c r="I329" s="8">
        <v>0</v>
      </c>
    </row>
    <row r="330" spans="1:11" x14ac:dyDescent="0.2">
      <c r="A330" s="22">
        <f t="shared" si="5"/>
        <v>327</v>
      </c>
      <c r="B330" s="23" t="s">
        <v>268</v>
      </c>
      <c r="C330" s="23" t="s">
        <v>187</v>
      </c>
      <c r="D330" s="23" t="s">
        <v>189</v>
      </c>
      <c r="E330" t="s">
        <v>2</v>
      </c>
      <c r="F330" t="s">
        <v>324</v>
      </c>
      <c r="G330" t="s">
        <v>36</v>
      </c>
      <c r="H330" s="8">
        <v>41350</v>
      </c>
      <c r="I330" s="8">
        <v>6095</v>
      </c>
    </row>
    <row r="331" spans="1:11" x14ac:dyDescent="0.2">
      <c r="A331" s="22">
        <f t="shared" si="5"/>
        <v>328</v>
      </c>
      <c r="B331" s="23" t="s">
        <v>245</v>
      </c>
      <c r="C331" s="23" t="s">
        <v>91</v>
      </c>
      <c r="D331" s="23" t="s">
        <v>48</v>
      </c>
      <c r="E331" t="s">
        <v>318</v>
      </c>
      <c r="F331" t="s">
        <v>319</v>
      </c>
      <c r="G331" t="s">
        <v>36</v>
      </c>
      <c r="H331" s="8">
        <v>15933</v>
      </c>
      <c r="I331" s="8">
        <v>15932.68</v>
      </c>
    </row>
    <row r="332" spans="1:11" x14ac:dyDescent="0.2">
      <c r="A332" s="22">
        <f t="shared" si="5"/>
        <v>329</v>
      </c>
      <c r="B332" s="23" t="s">
        <v>245</v>
      </c>
      <c r="C332" s="23" t="s">
        <v>277</v>
      </c>
      <c r="D332" s="23" t="s">
        <v>47</v>
      </c>
      <c r="E332" t="s">
        <v>3</v>
      </c>
      <c r="F332" t="s">
        <v>319</v>
      </c>
      <c r="G332" t="s">
        <v>43</v>
      </c>
      <c r="H332" s="8">
        <v>118650</v>
      </c>
      <c r="I332" s="8">
        <v>73500</v>
      </c>
    </row>
    <row r="333" spans="1:11" x14ac:dyDescent="0.2">
      <c r="A333" s="22">
        <f t="shared" si="5"/>
        <v>330</v>
      </c>
      <c r="B333" s="23" t="s">
        <v>245</v>
      </c>
      <c r="C333" s="23" t="s">
        <v>245</v>
      </c>
      <c r="D333" s="23" t="s">
        <v>245</v>
      </c>
      <c r="E333" t="s">
        <v>2</v>
      </c>
      <c r="F333" t="s">
        <v>350</v>
      </c>
      <c r="G333" t="s">
        <v>36</v>
      </c>
      <c r="H333" s="8">
        <v>1451793.24</v>
      </c>
      <c r="I333" s="8">
        <v>851035.19</v>
      </c>
    </row>
    <row r="334" spans="1:11" x14ac:dyDescent="0.2">
      <c r="A334" s="22">
        <f t="shared" si="5"/>
        <v>331</v>
      </c>
      <c r="B334" s="23" t="s">
        <v>278</v>
      </c>
      <c r="C334" s="23" t="s">
        <v>279</v>
      </c>
      <c r="D334" s="23" t="s">
        <v>189</v>
      </c>
      <c r="E334" t="s">
        <v>358</v>
      </c>
      <c r="F334" t="s">
        <v>319</v>
      </c>
      <c r="G334" t="s">
        <v>36</v>
      </c>
      <c r="H334" s="8">
        <v>52500</v>
      </c>
      <c r="I334" s="8">
        <v>28350</v>
      </c>
    </row>
    <row r="335" spans="1:11" x14ac:dyDescent="0.2">
      <c r="A335" s="22">
        <f t="shared" si="5"/>
        <v>332</v>
      </c>
      <c r="B335" s="23" t="s">
        <v>280</v>
      </c>
      <c r="C335" s="23" t="s">
        <v>110</v>
      </c>
      <c r="D335" s="23" t="s">
        <v>45</v>
      </c>
      <c r="E335" t="s">
        <v>7</v>
      </c>
      <c r="F335" t="s">
        <v>324</v>
      </c>
      <c r="G335" t="s">
        <v>36</v>
      </c>
      <c r="H335" s="8">
        <v>36991.660000000003</v>
      </c>
      <c r="I335" s="8">
        <v>316815.46000000002</v>
      </c>
    </row>
    <row r="336" spans="1:11" x14ac:dyDescent="0.2">
      <c r="A336" s="22">
        <f t="shared" si="5"/>
        <v>333</v>
      </c>
      <c r="B336" s="23" t="s">
        <v>194</v>
      </c>
      <c r="C336" s="23" t="s">
        <v>110</v>
      </c>
      <c r="D336" s="23" t="s">
        <v>45</v>
      </c>
      <c r="E336" t="s">
        <v>7</v>
      </c>
      <c r="F336" t="s">
        <v>324</v>
      </c>
      <c r="G336" t="s">
        <v>36</v>
      </c>
      <c r="H336" s="8">
        <v>71984.67</v>
      </c>
      <c r="I336" s="8">
        <v>119947.31</v>
      </c>
    </row>
    <row r="337" spans="1:11" x14ac:dyDescent="0.2">
      <c r="A337" s="22">
        <f t="shared" si="5"/>
        <v>334</v>
      </c>
      <c r="B337" s="23" t="s">
        <v>194</v>
      </c>
      <c r="C337" s="23" t="s">
        <v>62</v>
      </c>
      <c r="D337" s="23" t="s">
        <v>34</v>
      </c>
      <c r="E337" t="s">
        <v>358</v>
      </c>
      <c r="F337" t="s">
        <v>319</v>
      </c>
      <c r="G337" t="s">
        <v>36</v>
      </c>
      <c r="H337" s="8">
        <v>4400</v>
      </c>
      <c r="I337" s="8">
        <v>4399.95</v>
      </c>
    </row>
    <row r="338" spans="1:11" x14ac:dyDescent="0.2">
      <c r="A338" s="22">
        <f t="shared" si="5"/>
        <v>335</v>
      </c>
      <c r="B338" s="23" t="s">
        <v>194</v>
      </c>
      <c r="C338" s="23" t="s">
        <v>281</v>
      </c>
      <c r="D338" s="23" t="s">
        <v>281</v>
      </c>
      <c r="E338" t="s">
        <v>357</v>
      </c>
      <c r="F338" t="s">
        <v>319</v>
      </c>
      <c r="G338" t="s">
        <v>36</v>
      </c>
      <c r="H338" s="8">
        <v>500</v>
      </c>
      <c r="I338" s="8">
        <v>500</v>
      </c>
    </row>
    <row r="339" spans="1:11" x14ac:dyDescent="0.2">
      <c r="A339" s="22">
        <f t="shared" si="5"/>
        <v>336</v>
      </c>
      <c r="B339" s="23" t="s">
        <v>194</v>
      </c>
      <c r="C339" s="23" t="s">
        <v>282</v>
      </c>
      <c r="D339" s="23" t="s">
        <v>45</v>
      </c>
      <c r="E339" t="s">
        <v>3</v>
      </c>
      <c r="F339" t="s">
        <v>319</v>
      </c>
      <c r="G339" t="s">
        <v>36</v>
      </c>
      <c r="H339" s="8">
        <v>25000</v>
      </c>
      <c r="I339" s="8">
        <v>10953.75</v>
      </c>
    </row>
    <row r="340" spans="1:11" x14ac:dyDescent="0.2">
      <c r="A340" s="22">
        <f t="shared" si="5"/>
        <v>337</v>
      </c>
      <c r="B340" s="23" t="s">
        <v>194</v>
      </c>
      <c r="C340" s="23" t="s">
        <v>194</v>
      </c>
      <c r="D340" s="23" t="s">
        <v>195</v>
      </c>
      <c r="E340" t="s">
        <v>2</v>
      </c>
      <c r="F340" t="s">
        <v>319</v>
      </c>
      <c r="G340" t="s">
        <v>36</v>
      </c>
      <c r="H340" s="8">
        <v>96000</v>
      </c>
      <c r="I340" s="8">
        <v>8000</v>
      </c>
    </row>
    <row r="341" spans="1:11" x14ac:dyDescent="0.2">
      <c r="A341" s="22">
        <f t="shared" si="5"/>
        <v>338</v>
      </c>
      <c r="B341" s="23" t="s">
        <v>194</v>
      </c>
      <c r="C341" s="23" t="s">
        <v>271</v>
      </c>
      <c r="D341" s="23" t="s">
        <v>213</v>
      </c>
      <c r="E341" t="s">
        <v>2</v>
      </c>
      <c r="F341" t="s">
        <v>341</v>
      </c>
      <c r="G341" t="s">
        <v>36</v>
      </c>
      <c r="H341" s="8">
        <v>39290</v>
      </c>
      <c r="I341" s="8">
        <v>30745.759999999998</v>
      </c>
    </row>
    <row r="342" spans="1:11" x14ac:dyDescent="0.2">
      <c r="A342" s="22">
        <f t="shared" si="5"/>
        <v>339</v>
      </c>
      <c r="B342" s="23" t="s">
        <v>194</v>
      </c>
      <c r="C342" s="23" t="s">
        <v>48</v>
      </c>
      <c r="D342" s="23" t="s">
        <v>186</v>
      </c>
      <c r="E342" t="s">
        <v>358</v>
      </c>
      <c r="F342" t="s">
        <v>319</v>
      </c>
      <c r="G342" t="s">
        <v>36</v>
      </c>
      <c r="H342" s="8">
        <v>156620</v>
      </c>
      <c r="I342" s="8">
        <v>120796.83</v>
      </c>
    </row>
    <row r="343" spans="1:11" x14ac:dyDescent="0.2">
      <c r="A343" s="22">
        <f t="shared" si="5"/>
        <v>340</v>
      </c>
      <c r="B343" s="23" t="s">
        <v>194</v>
      </c>
      <c r="C343" s="23" t="s">
        <v>283</v>
      </c>
      <c r="D343" s="23" t="s">
        <v>42</v>
      </c>
      <c r="E343" t="s">
        <v>358</v>
      </c>
      <c r="F343" t="s">
        <v>319</v>
      </c>
      <c r="G343" t="s">
        <v>43</v>
      </c>
      <c r="H343" s="8">
        <v>192746</v>
      </c>
      <c r="I343" s="8">
        <v>190875.76</v>
      </c>
    </row>
    <row r="344" spans="1:11" x14ac:dyDescent="0.2">
      <c r="A344" s="22">
        <f t="shared" si="5"/>
        <v>341</v>
      </c>
      <c r="B344" s="23" t="s">
        <v>194</v>
      </c>
      <c r="C344" s="23" t="s">
        <v>62</v>
      </c>
      <c r="D344" s="23" t="s">
        <v>45</v>
      </c>
      <c r="E344" t="s">
        <v>2</v>
      </c>
      <c r="F344" t="s">
        <v>319</v>
      </c>
      <c r="G344" t="s">
        <v>36</v>
      </c>
      <c r="H344" s="8">
        <v>21687</v>
      </c>
      <c r="I344" s="8">
        <v>6256</v>
      </c>
    </row>
    <row r="345" spans="1:11" x14ac:dyDescent="0.2">
      <c r="A345" s="22">
        <f t="shared" si="5"/>
        <v>342</v>
      </c>
      <c r="B345" s="23" t="s">
        <v>284</v>
      </c>
      <c r="C345" s="23" t="s">
        <v>285</v>
      </c>
      <c r="D345" s="23" t="s">
        <v>286</v>
      </c>
      <c r="E345" t="s">
        <v>25</v>
      </c>
      <c r="F345" t="s">
        <v>319</v>
      </c>
      <c r="G345" t="s">
        <v>36</v>
      </c>
      <c r="H345" s="8">
        <v>20000</v>
      </c>
      <c r="I345" s="8">
        <v>20000</v>
      </c>
    </row>
    <row r="346" spans="1:11" x14ac:dyDescent="0.2">
      <c r="A346" s="22">
        <f t="shared" si="5"/>
        <v>343</v>
      </c>
      <c r="B346" s="23" t="s">
        <v>287</v>
      </c>
      <c r="C346" s="23" t="s">
        <v>110</v>
      </c>
      <c r="D346" s="23" t="s">
        <v>45</v>
      </c>
      <c r="E346" t="s">
        <v>7</v>
      </c>
      <c r="F346" t="s">
        <v>324</v>
      </c>
      <c r="G346" t="s">
        <v>36</v>
      </c>
      <c r="H346" s="8">
        <v>4295.8500000000004</v>
      </c>
      <c r="I346" s="8">
        <v>9365.5400000000009</v>
      </c>
    </row>
    <row r="347" spans="1:11" x14ac:dyDescent="0.2">
      <c r="A347" s="22">
        <f t="shared" si="5"/>
        <v>344</v>
      </c>
      <c r="B347" s="23" t="s">
        <v>287</v>
      </c>
      <c r="C347" s="23" t="s">
        <v>62</v>
      </c>
      <c r="D347" s="23" t="s">
        <v>45</v>
      </c>
      <c r="E347" t="s">
        <v>7</v>
      </c>
      <c r="F347" t="s">
        <v>324</v>
      </c>
      <c r="G347" t="s">
        <v>36</v>
      </c>
      <c r="H347" s="8">
        <v>200000</v>
      </c>
      <c r="I347" s="8">
        <v>106797.79</v>
      </c>
    </row>
    <row r="348" spans="1:11" x14ac:dyDescent="0.2">
      <c r="A348" s="22">
        <f t="shared" si="5"/>
        <v>345</v>
      </c>
      <c r="B348" s="23" t="s">
        <v>288</v>
      </c>
      <c r="C348" s="23" t="s">
        <v>276</v>
      </c>
      <c r="D348" s="23" t="s">
        <v>42</v>
      </c>
      <c r="E348" t="s">
        <v>3</v>
      </c>
      <c r="F348" t="s">
        <v>319</v>
      </c>
      <c r="G348" t="s">
        <v>43</v>
      </c>
      <c r="H348" s="8">
        <v>479495</v>
      </c>
      <c r="I348" s="8">
        <v>313954.98</v>
      </c>
    </row>
    <row r="349" spans="1:11" x14ac:dyDescent="0.2">
      <c r="A349" s="22">
        <f t="shared" si="5"/>
        <v>346</v>
      </c>
      <c r="B349" s="23" t="s">
        <v>288</v>
      </c>
      <c r="C349" s="23" t="s">
        <v>273</v>
      </c>
      <c r="D349" s="23" t="s">
        <v>177</v>
      </c>
      <c r="E349" t="s">
        <v>358</v>
      </c>
      <c r="F349" t="s">
        <v>319</v>
      </c>
      <c r="G349" t="s">
        <v>36</v>
      </c>
      <c r="H349" s="8">
        <v>45000</v>
      </c>
      <c r="I349" s="8">
        <v>45000</v>
      </c>
      <c r="K349" s="24"/>
    </row>
    <row r="350" spans="1:11" x14ac:dyDescent="0.2">
      <c r="A350" s="22">
        <f t="shared" si="5"/>
        <v>347</v>
      </c>
      <c r="B350" s="23" t="s">
        <v>288</v>
      </c>
      <c r="C350" s="23" t="s">
        <v>276</v>
      </c>
      <c r="D350" s="23" t="s">
        <v>42</v>
      </c>
      <c r="E350" t="s">
        <v>3</v>
      </c>
      <c r="F350" t="s">
        <v>319</v>
      </c>
      <c r="G350" t="s">
        <v>43</v>
      </c>
      <c r="H350" s="8">
        <v>504293</v>
      </c>
      <c r="I350" s="8">
        <v>472321.3</v>
      </c>
    </row>
    <row r="351" spans="1:11" x14ac:dyDescent="0.2">
      <c r="A351" s="22">
        <f t="shared" si="5"/>
        <v>348</v>
      </c>
      <c r="B351" s="23" t="s">
        <v>277</v>
      </c>
      <c r="C351" s="23" t="s">
        <v>289</v>
      </c>
      <c r="D351" s="23" t="s">
        <v>48</v>
      </c>
      <c r="E351" t="s">
        <v>2</v>
      </c>
      <c r="F351" t="s">
        <v>319</v>
      </c>
      <c r="G351" t="s">
        <v>36</v>
      </c>
      <c r="H351" s="8">
        <v>5950</v>
      </c>
      <c r="I351" s="8">
        <v>7810</v>
      </c>
    </row>
    <row r="352" spans="1:11" x14ac:dyDescent="0.2">
      <c r="A352" s="22">
        <f t="shared" si="5"/>
        <v>349</v>
      </c>
      <c r="B352" s="23" t="s">
        <v>219</v>
      </c>
      <c r="C352" s="23" t="s">
        <v>219</v>
      </c>
      <c r="D352" s="23" t="s">
        <v>219</v>
      </c>
      <c r="E352" t="s">
        <v>24</v>
      </c>
      <c r="F352" t="s">
        <v>326</v>
      </c>
      <c r="G352" t="s">
        <v>290</v>
      </c>
      <c r="H352" s="8">
        <v>30310</v>
      </c>
      <c r="I352" s="8">
        <v>19800</v>
      </c>
    </row>
    <row r="353" spans="1:11" x14ac:dyDescent="0.2">
      <c r="A353" s="22">
        <f t="shared" si="5"/>
        <v>350</v>
      </c>
      <c r="B353" s="23" t="s">
        <v>219</v>
      </c>
      <c r="C353" s="23" t="s">
        <v>219</v>
      </c>
      <c r="D353" s="23" t="s">
        <v>219</v>
      </c>
      <c r="E353" t="s">
        <v>24</v>
      </c>
      <c r="F353" t="s">
        <v>326</v>
      </c>
      <c r="G353" t="s">
        <v>36</v>
      </c>
      <c r="H353" s="8">
        <v>12684</v>
      </c>
      <c r="I353" s="8">
        <v>0</v>
      </c>
    </row>
    <row r="354" spans="1:11" x14ac:dyDescent="0.2">
      <c r="A354" s="22">
        <f t="shared" si="5"/>
        <v>351</v>
      </c>
      <c r="B354" s="23" t="s">
        <v>291</v>
      </c>
      <c r="C354" s="23" t="s">
        <v>273</v>
      </c>
      <c r="D354" s="23" t="s">
        <v>273</v>
      </c>
      <c r="E354" t="s">
        <v>318</v>
      </c>
      <c r="F354" t="s">
        <v>322</v>
      </c>
      <c r="G354" t="s">
        <v>36</v>
      </c>
      <c r="H354" s="8">
        <v>3499.77</v>
      </c>
      <c r="I354" s="8">
        <v>3499.77</v>
      </c>
      <c r="K354" s="24"/>
    </row>
    <row r="355" spans="1:11" x14ac:dyDescent="0.2">
      <c r="A355" s="22">
        <f t="shared" si="5"/>
        <v>352</v>
      </c>
      <c r="B355" s="23" t="s">
        <v>242</v>
      </c>
      <c r="C355" s="23" t="s">
        <v>256</v>
      </c>
      <c r="D355" s="23" t="s">
        <v>45</v>
      </c>
      <c r="E355" t="s">
        <v>3</v>
      </c>
      <c r="F355" t="s">
        <v>319</v>
      </c>
      <c r="G355" t="s">
        <v>43</v>
      </c>
      <c r="H355" s="8">
        <v>65000</v>
      </c>
      <c r="I355" s="8">
        <v>53672.639999999999</v>
      </c>
    </row>
    <row r="356" spans="1:11" x14ac:dyDescent="0.2">
      <c r="A356" s="22">
        <f t="shared" si="5"/>
        <v>353</v>
      </c>
      <c r="B356" s="23" t="s">
        <v>292</v>
      </c>
      <c r="C356" s="23" t="s">
        <v>292</v>
      </c>
      <c r="D356" s="23" t="s">
        <v>292</v>
      </c>
      <c r="E356" t="s">
        <v>24</v>
      </c>
      <c r="F356" t="s">
        <v>326</v>
      </c>
      <c r="G356" t="s">
        <v>36</v>
      </c>
      <c r="H356" s="8">
        <v>719.16</v>
      </c>
      <c r="I356" s="8">
        <v>719.16</v>
      </c>
    </row>
    <row r="357" spans="1:11" x14ac:dyDescent="0.2">
      <c r="A357" s="22">
        <f t="shared" si="5"/>
        <v>354</v>
      </c>
      <c r="B357" s="23" t="s">
        <v>292</v>
      </c>
      <c r="C357" s="23" t="s">
        <v>292</v>
      </c>
      <c r="D357" s="23" t="s">
        <v>292</v>
      </c>
      <c r="E357" t="s">
        <v>3</v>
      </c>
      <c r="F357" t="s">
        <v>335</v>
      </c>
      <c r="G357" t="s">
        <v>43</v>
      </c>
      <c r="H357" s="8">
        <v>4500</v>
      </c>
      <c r="I357" s="8">
        <v>4500</v>
      </c>
    </row>
    <row r="358" spans="1:11" x14ac:dyDescent="0.2">
      <c r="A358" s="22">
        <f t="shared" si="5"/>
        <v>355</v>
      </c>
      <c r="B358" s="23" t="s">
        <v>231</v>
      </c>
      <c r="C358" s="23" t="s">
        <v>231</v>
      </c>
      <c r="D358" s="23" t="s">
        <v>231</v>
      </c>
      <c r="E358" t="s">
        <v>24</v>
      </c>
      <c r="F358" t="s">
        <v>326</v>
      </c>
      <c r="G358" t="s">
        <v>36</v>
      </c>
      <c r="H358" s="8">
        <v>1545.98</v>
      </c>
      <c r="I358" s="8">
        <v>1545.98</v>
      </c>
    </row>
    <row r="359" spans="1:11" x14ac:dyDescent="0.2">
      <c r="A359" s="22">
        <f t="shared" si="5"/>
        <v>356</v>
      </c>
      <c r="B359" s="23" t="s">
        <v>89</v>
      </c>
      <c r="C359" s="23" t="s">
        <v>292</v>
      </c>
      <c r="D359" s="23" t="s">
        <v>242</v>
      </c>
      <c r="E359" t="s">
        <v>3</v>
      </c>
      <c r="F359" t="s">
        <v>319</v>
      </c>
      <c r="G359" t="s">
        <v>137</v>
      </c>
      <c r="H359" s="8">
        <v>1800</v>
      </c>
      <c r="I359" s="8">
        <v>1800</v>
      </c>
    </row>
    <row r="360" spans="1:11" x14ac:dyDescent="0.2">
      <c r="A360" s="22">
        <f t="shared" si="5"/>
        <v>357</v>
      </c>
      <c r="B360" s="23" t="s">
        <v>89</v>
      </c>
      <c r="C360" s="23" t="s">
        <v>197</v>
      </c>
      <c r="D360" s="23" t="s">
        <v>294</v>
      </c>
      <c r="E360" t="s">
        <v>3</v>
      </c>
      <c r="F360" t="s">
        <v>319</v>
      </c>
      <c r="G360" t="s">
        <v>36</v>
      </c>
      <c r="H360" s="8">
        <v>68000</v>
      </c>
      <c r="I360" s="8">
        <v>68000</v>
      </c>
    </row>
    <row r="361" spans="1:11" x14ac:dyDescent="0.2">
      <c r="A361" s="22">
        <f t="shared" si="5"/>
        <v>358</v>
      </c>
      <c r="B361" s="23" t="s">
        <v>89</v>
      </c>
      <c r="C361" s="23" t="s">
        <v>285</v>
      </c>
      <c r="D361" s="23" t="s">
        <v>45</v>
      </c>
      <c r="E361" t="s">
        <v>7</v>
      </c>
      <c r="F361" t="s">
        <v>324</v>
      </c>
      <c r="G361" t="s">
        <v>36</v>
      </c>
      <c r="H361" s="8">
        <v>50000</v>
      </c>
      <c r="I361" s="8">
        <v>63787.42</v>
      </c>
    </row>
    <row r="362" spans="1:11" x14ac:dyDescent="0.2">
      <c r="A362" s="22">
        <f t="shared" si="5"/>
        <v>359</v>
      </c>
      <c r="B362" s="23" t="s">
        <v>89</v>
      </c>
      <c r="C362" s="23" t="s">
        <v>62</v>
      </c>
      <c r="D362" s="23" t="s">
        <v>189</v>
      </c>
      <c r="E362" t="s">
        <v>2</v>
      </c>
      <c r="F362" t="s">
        <v>350</v>
      </c>
      <c r="G362" t="s">
        <v>43</v>
      </c>
      <c r="H362" s="8">
        <v>7300</v>
      </c>
      <c r="I362" s="8">
        <v>7300</v>
      </c>
    </row>
    <row r="363" spans="1:11" x14ac:dyDescent="0.2">
      <c r="A363" s="22">
        <f t="shared" si="5"/>
        <v>360</v>
      </c>
      <c r="B363" s="23" t="s">
        <v>295</v>
      </c>
      <c r="C363" s="23" t="s">
        <v>197</v>
      </c>
      <c r="D363" s="23" t="s">
        <v>171</v>
      </c>
      <c r="E363" t="s">
        <v>357</v>
      </c>
      <c r="F363" t="s">
        <v>319</v>
      </c>
      <c r="G363" t="s">
        <v>36</v>
      </c>
      <c r="H363" s="8">
        <v>19700</v>
      </c>
      <c r="I363" s="8">
        <v>19700</v>
      </c>
    </row>
    <row r="364" spans="1:11" x14ac:dyDescent="0.2">
      <c r="A364" s="22">
        <f t="shared" si="5"/>
        <v>361</v>
      </c>
      <c r="B364" s="23" t="s">
        <v>295</v>
      </c>
      <c r="C364" s="23" t="s">
        <v>171</v>
      </c>
      <c r="D364" s="23" t="s">
        <v>62</v>
      </c>
      <c r="E364" t="s">
        <v>3</v>
      </c>
      <c r="F364" t="s">
        <v>319</v>
      </c>
      <c r="G364" t="s">
        <v>36</v>
      </c>
      <c r="H364" s="8">
        <v>20000</v>
      </c>
      <c r="I364" s="8">
        <v>20000</v>
      </c>
    </row>
    <row r="365" spans="1:11" x14ac:dyDescent="0.2">
      <c r="A365" s="22">
        <f t="shared" si="5"/>
        <v>362</v>
      </c>
      <c r="B365" s="23" t="s">
        <v>273</v>
      </c>
      <c r="C365" s="23" t="s">
        <v>110</v>
      </c>
      <c r="D365" s="23" t="s">
        <v>45</v>
      </c>
      <c r="E365" t="s">
        <v>7</v>
      </c>
      <c r="F365" t="s">
        <v>324</v>
      </c>
      <c r="G365" t="s">
        <v>36</v>
      </c>
      <c r="H365" s="8">
        <v>100000</v>
      </c>
      <c r="I365" s="8">
        <v>99098.2</v>
      </c>
    </row>
    <row r="366" spans="1:11" x14ac:dyDescent="0.2">
      <c r="A366" s="22">
        <f t="shared" si="5"/>
        <v>363</v>
      </c>
      <c r="B366" s="23" t="s">
        <v>273</v>
      </c>
      <c r="C366" s="23" t="s">
        <v>62</v>
      </c>
      <c r="D366" s="23" t="s">
        <v>271</v>
      </c>
      <c r="E366" t="s">
        <v>3</v>
      </c>
      <c r="F366" t="s">
        <v>319</v>
      </c>
      <c r="G366" t="s">
        <v>43</v>
      </c>
      <c r="H366" s="8">
        <v>3000</v>
      </c>
      <c r="I366" s="8">
        <v>3000</v>
      </c>
    </row>
    <row r="367" spans="1:11" x14ac:dyDescent="0.2">
      <c r="A367" s="22">
        <f t="shared" si="5"/>
        <v>364</v>
      </c>
      <c r="B367" s="23" t="s">
        <v>62</v>
      </c>
      <c r="C367" s="23" t="s">
        <v>197</v>
      </c>
      <c r="D367" s="23" t="s">
        <v>160</v>
      </c>
      <c r="E367" t="s">
        <v>358</v>
      </c>
      <c r="F367" t="s">
        <v>319</v>
      </c>
      <c r="G367" t="s">
        <v>36</v>
      </c>
      <c r="H367" s="8">
        <v>613847</v>
      </c>
      <c r="I367" s="8">
        <v>381535.52</v>
      </c>
    </row>
    <row r="368" spans="1:11" x14ac:dyDescent="0.2">
      <c r="A368" s="22">
        <f t="shared" si="5"/>
        <v>365</v>
      </c>
      <c r="B368" s="23" t="s">
        <v>86</v>
      </c>
      <c r="C368" s="23" t="s">
        <v>296</v>
      </c>
      <c r="D368" s="23" t="s">
        <v>95</v>
      </c>
      <c r="E368" t="s">
        <v>24</v>
      </c>
      <c r="F368" t="s">
        <v>319</v>
      </c>
      <c r="G368" t="s">
        <v>36</v>
      </c>
      <c r="H368" s="8">
        <v>15000</v>
      </c>
      <c r="I368" s="8">
        <v>15000</v>
      </c>
    </row>
    <row r="369" spans="1:11" x14ac:dyDescent="0.2">
      <c r="A369" s="22">
        <f t="shared" si="5"/>
        <v>366</v>
      </c>
      <c r="B369" s="23" t="s">
        <v>86</v>
      </c>
      <c r="C369" s="23" t="s">
        <v>197</v>
      </c>
      <c r="D369" s="23" t="s">
        <v>48</v>
      </c>
      <c r="E369" t="s">
        <v>358</v>
      </c>
      <c r="F369" t="s">
        <v>319</v>
      </c>
      <c r="G369" t="s">
        <v>36</v>
      </c>
      <c r="H369" s="8">
        <v>291960</v>
      </c>
      <c r="I369" s="8">
        <v>288112.61</v>
      </c>
    </row>
    <row r="370" spans="1:11" x14ac:dyDescent="0.2">
      <c r="A370" s="22">
        <f t="shared" si="5"/>
        <v>367</v>
      </c>
      <c r="B370" s="23" t="s">
        <v>270</v>
      </c>
      <c r="C370" s="23" t="s">
        <v>270</v>
      </c>
      <c r="D370" s="23" t="s">
        <v>270</v>
      </c>
      <c r="E370" t="s">
        <v>357</v>
      </c>
      <c r="F370" t="s">
        <v>328</v>
      </c>
      <c r="G370" t="s">
        <v>36</v>
      </c>
      <c r="H370" s="8">
        <v>5000</v>
      </c>
      <c r="I370" s="8">
        <v>5000</v>
      </c>
    </row>
    <row r="371" spans="1:11" x14ac:dyDescent="0.2">
      <c r="A371" s="22">
        <f t="shared" si="5"/>
        <v>368</v>
      </c>
      <c r="B371" s="23" t="s">
        <v>269</v>
      </c>
      <c r="C371" s="23" t="s">
        <v>297</v>
      </c>
      <c r="D371" s="23" t="s">
        <v>298</v>
      </c>
      <c r="E371" t="s">
        <v>357</v>
      </c>
      <c r="F371" t="s">
        <v>319</v>
      </c>
      <c r="G371" t="s">
        <v>36</v>
      </c>
      <c r="H371" s="8">
        <v>34800</v>
      </c>
      <c r="I371" s="8">
        <v>0</v>
      </c>
    </row>
    <row r="372" spans="1:11" x14ac:dyDescent="0.2">
      <c r="A372" s="22">
        <f t="shared" si="5"/>
        <v>369</v>
      </c>
      <c r="B372" s="23" t="s">
        <v>293</v>
      </c>
      <c r="C372" s="23" t="s">
        <v>279</v>
      </c>
      <c r="D372" s="23" t="s">
        <v>299</v>
      </c>
      <c r="E372" t="s">
        <v>357</v>
      </c>
      <c r="F372" t="s">
        <v>322</v>
      </c>
      <c r="G372" t="s">
        <v>36</v>
      </c>
      <c r="H372" s="8">
        <v>10000</v>
      </c>
      <c r="I372" s="8">
        <v>10000</v>
      </c>
    </row>
    <row r="373" spans="1:11" x14ac:dyDescent="0.2">
      <c r="A373" s="22">
        <f t="shared" si="5"/>
        <v>370</v>
      </c>
      <c r="B373" s="23" t="s">
        <v>300</v>
      </c>
      <c r="C373" s="23" t="s">
        <v>282</v>
      </c>
      <c r="D373" s="23" t="s">
        <v>219</v>
      </c>
      <c r="E373" t="s">
        <v>2</v>
      </c>
      <c r="F373" t="s">
        <v>319</v>
      </c>
      <c r="G373" t="s">
        <v>36</v>
      </c>
      <c r="H373" s="8">
        <v>42000</v>
      </c>
      <c r="I373" s="8">
        <v>24325</v>
      </c>
    </row>
    <row r="374" spans="1:11" x14ac:dyDescent="0.2">
      <c r="A374" s="22">
        <f t="shared" si="5"/>
        <v>371</v>
      </c>
      <c r="B374" s="23" t="s">
        <v>300</v>
      </c>
      <c r="C374" s="23" t="s">
        <v>202</v>
      </c>
      <c r="D374" s="23" t="s">
        <v>62</v>
      </c>
      <c r="E374" t="s">
        <v>6</v>
      </c>
      <c r="F374" t="s">
        <v>319</v>
      </c>
      <c r="G374" t="s">
        <v>36</v>
      </c>
      <c r="H374" s="8">
        <v>2500</v>
      </c>
      <c r="I374" s="8">
        <v>1750</v>
      </c>
      <c r="K374" s="24"/>
    </row>
    <row r="375" spans="1:11" x14ac:dyDescent="0.2">
      <c r="A375" s="22">
        <f t="shared" si="5"/>
        <v>372</v>
      </c>
      <c r="B375" s="23" t="s">
        <v>300</v>
      </c>
      <c r="C375" s="23" t="s">
        <v>300</v>
      </c>
      <c r="D375" s="23" t="s">
        <v>300</v>
      </c>
      <c r="E375" t="s">
        <v>24</v>
      </c>
      <c r="F375" t="s">
        <v>341</v>
      </c>
      <c r="G375" t="s">
        <v>36</v>
      </c>
      <c r="H375" s="8">
        <v>1440</v>
      </c>
      <c r="I375" s="8">
        <v>1440</v>
      </c>
    </row>
    <row r="376" spans="1:11" x14ac:dyDescent="0.2">
      <c r="A376" s="22">
        <f t="shared" si="5"/>
        <v>373</v>
      </c>
      <c r="B376" s="23" t="s">
        <v>301</v>
      </c>
      <c r="C376" s="23" t="s">
        <v>301</v>
      </c>
      <c r="D376" s="23" t="s">
        <v>301</v>
      </c>
      <c r="E376" t="s">
        <v>357</v>
      </c>
      <c r="F376" t="s">
        <v>319</v>
      </c>
      <c r="G376" t="s">
        <v>302</v>
      </c>
      <c r="H376" s="8">
        <v>1800</v>
      </c>
      <c r="I376" s="8">
        <v>900</v>
      </c>
      <c r="K376" s="24"/>
    </row>
    <row r="377" spans="1:11" x14ac:dyDescent="0.2">
      <c r="A377" s="22">
        <f t="shared" si="5"/>
        <v>374</v>
      </c>
      <c r="B377" s="23" t="s">
        <v>303</v>
      </c>
      <c r="C377" s="23" t="s">
        <v>179</v>
      </c>
      <c r="D377" s="23" t="s">
        <v>179</v>
      </c>
      <c r="E377" t="s">
        <v>318</v>
      </c>
      <c r="F377" t="s">
        <v>322</v>
      </c>
      <c r="G377" t="s">
        <v>36</v>
      </c>
      <c r="H377" s="8">
        <v>3121.84</v>
      </c>
      <c r="I377" s="8">
        <v>3121.84</v>
      </c>
      <c r="K377" s="24"/>
    </row>
    <row r="378" spans="1:11" x14ac:dyDescent="0.2">
      <c r="A378" s="22">
        <f t="shared" si="5"/>
        <v>375</v>
      </c>
      <c r="B378" s="23" t="s">
        <v>289</v>
      </c>
      <c r="C378" s="23" t="s">
        <v>304</v>
      </c>
      <c r="D378" s="23" t="s">
        <v>45</v>
      </c>
      <c r="E378" t="s">
        <v>3</v>
      </c>
      <c r="F378" t="s">
        <v>319</v>
      </c>
      <c r="G378" t="s">
        <v>43</v>
      </c>
      <c r="H378" s="8">
        <v>200000</v>
      </c>
      <c r="I378" s="8">
        <v>195820</v>
      </c>
    </row>
    <row r="379" spans="1:11" x14ac:dyDescent="0.2">
      <c r="A379" s="22">
        <f t="shared" si="5"/>
        <v>376</v>
      </c>
      <c r="B379" s="23" t="s">
        <v>305</v>
      </c>
      <c r="C379" s="23" t="s">
        <v>253</v>
      </c>
      <c r="D379" s="23" t="s">
        <v>294</v>
      </c>
      <c r="E379" t="s">
        <v>357</v>
      </c>
      <c r="F379" t="s">
        <v>322</v>
      </c>
      <c r="G379" t="s">
        <v>36</v>
      </c>
      <c r="H379" s="8">
        <v>3500</v>
      </c>
      <c r="I379" s="8">
        <v>3500</v>
      </c>
    </row>
    <row r="380" spans="1:11" x14ac:dyDescent="0.2">
      <c r="A380" s="22">
        <f t="shared" si="5"/>
        <v>377</v>
      </c>
      <c r="B380" s="23" t="s">
        <v>158</v>
      </c>
      <c r="C380" s="23" t="s">
        <v>306</v>
      </c>
      <c r="D380" s="23" t="s">
        <v>70</v>
      </c>
      <c r="E380" t="s">
        <v>318</v>
      </c>
      <c r="F380" t="s">
        <v>319</v>
      </c>
      <c r="G380" t="s">
        <v>36</v>
      </c>
      <c r="H380" s="8">
        <v>45000</v>
      </c>
      <c r="I380" s="8">
        <v>45000</v>
      </c>
      <c r="K380" s="24"/>
    </row>
    <row r="381" spans="1:11" x14ac:dyDescent="0.2">
      <c r="A381" s="22">
        <f t="shared" si="5"/>
        <v>378</v>
      </c>
      <c r="B381" s="23" t="s">
        <v>294</v>
      </c>
      <c r="C381" s="23" t="s">
        <v>299</v>
      </c>
      <c r="D381" s="23" t="s">
        <v>307</v>
      </c>
      <c r="E381" t="s">
        <v>318</v>
      </c>
      <c r="F381" t="s">
        <v>332</v>
      </c>
      <c r="G381" t="s">
        <v>36</v>
      </c>
      <c r="H381" s="8">
        <v>2340</v>
      </c>
      <c r="I381" s="8">
        <v>2340</v>
      </c>
    </row>
    <row r="382" spans="1:11" x14ac:dyDescent="0.2">
      <c r="A382" s="22">
        <f t="shared" si="5"/>
        <v>379</v>
      </c>
      <c r="B382" s="23" t="s">
        <v>294</v>
      </c>
      <c r="C382" s="23" t="s">
        <v>299</v>
      </c>
      <c r="D382" s="23" t="s">
        <v>307</v>
      </c>
      <c r="E382" t="s">
        <v>318</v>
      </c>
      <c r="F382" t="s">
        <v>332</v>
      </c>
      <c r="G382" t="s">
        <v>36</v>
      </c>
      <c r="H382" s="8">
        <v>14858.19</v>
      </c>
      <c r="I382" s="8">
        <v>14858.19</v>
      </c>
    </row>
    <row r="383" spans="1:11" x14ac:dyDescent="0.2">
      <c r="A383" s="22">
        <f t="shared" si="5"/>
        <v>380</v>
      </c>
      <c r="B383" s="23" t="s">
        <v>294</v>
      </c>
      <c r="C383" s="23" t="s">
        <v>187</v>
      </c>
      <c r="D383" s="23" t="s">
        <v>101</v>
      </c>
      <c r="E383" t="s">
        <v>358</v>
      </c>
      <c r="F383" t="s">
        <v>319</v>
      </c>
      <c r="G383" t="s">
        <v>36</v>
      </c>
      <c r="H383" s="8">
        <v>44000</v>
      </c>
      <c r="I383" s="8">
        <v>8440</v>
      </c>
    </row>
    <row r="384" spans="1:11" x14ac:dyDescent="0.2">
      <c r="A384" s="22">
        <f t="shared" si="5"/>
        <v>381</v>
      </c>
      <c r="B384" s="23" t="s">
        <v>294</v>
      </c>
      <c r="C384" s="23" t="s">
        <v>165</v>
      </c>
      <c r="D384" s="23" t="s">
        <v>294</v>
      </c>
      <c r="E384" t="s">
        <v>357</v>
      </c>
      <c r="F384" t="s">
        <v>322</v>
      </c>
      <c r="G384" t="s">
        <v>36</v>
      </c>
      <c r="H384" s="8">
        <v>4000</v>
      </c>
      <c r="I384" s="8">
        <v>4000</v>
      </c>
      <c r="K384" s="24"/>
    </row>
    <row r="385" spans="1:11" x14ac:dyDescent="0.2">
      <c r="A385" s="22">
        <f t="shared" si="5"/>
        <v>382</v>
      </c>
      <c r="B385" s="23" t="s">
        <v>294</v>
      </c>
      <c r="C385" s="23" t="s">
        <v>165</v>
      </c>
      <c r="D385" s="23" t="s">
        <v>294</v>
      </c>
      <c r="E385" t="s">
        <v>357</v>
      </c>
      <c r="F385" t="s">
        <v>322</v>
      </c>
      <c r="G385" t="s">
        <v>36</v>
      </c>
      <c r="H385" s="8">
        <v>4000</v>
      </c>
      <c r="I385" s="8">
        <v>4000</v>
      </c>
    </row>
    <row r="386" spans="1:11" x14ac:dyDescent="0.2">
      <c r="A386" s="22">
        <f t="shared" si="5"/>
        <v>383</v>
      </c>
      <c r="B386" s="23" t="s">
        <v>308</v>
      </c>
      <c r="C386" s="23" t="s">
        <v>197</v>
      </c>
      <c r="D386" s="23" t="s">
        <v>171</v>
      </c>
      <c r="E386" t="s">
        <v>4</v>
      </c>
      <c r="F386" t="s">
        <v>319</v>
      </c>
      <c r="G386" t="s">
        <v>36</v>
      </c>
      <c r="H386" s="8">
        <v>55000</v>
      </c>
      <c r="I386" s="8">
        <v>54088.82</v>
      </c>
    </row>
    <row r="387" spans="1:11" x14ac:dyDescent="0.2">
      <c r="A387" s="22">
        <f t="shared" si="5"/>
        <v>384</v>
      </c>
      <c r="B387" s="23" t="s">
        <v>309</v>
      </c>
      <c r="C387" s="23" t="s">
        <v>309</v>
      </c>
      <c r="D387" s="23" t="s">
        <v>309</v>
      </c>
      <c r="E387" t="s">
        <v>318</v>
      </c>
      <c r="F387" t="s">
        <v>327</v>
      </c>
      <c r="G387" t="s">
        <v>36</v>
      </c>
      <c r="H387" s="8">
        <v>10000</v>
      </c>
      <c r="I387" s="8">
        <v>10000</v>
      </c>
    </row>
    <row r="388" spans="1:11" x14ac:dyDescent="0.2">
      <c r="A388" s="22">
        <f t="shared" si="5"/>
        <v>385</v>
      </c>
      <c r="B388" s="23" t="s">
        <v>309</v>
      </c>
      <c r="C388" s="23" t="s">
        <v>304</v>
      </c>
      <c r="D388" s="23" t="s">
        <v>45</v>
      </c>
      <c r="E388" t="s">
        <v>3</v>
      </c>
      <c r="F388" t="s">
        <v>319</v>
      </c>
      <c r="G388" t="s">
        <v>43</v>
      </c>
      <c r="H388" s="8">
        <v>125800</v>
      </c>
      <c r="I388" s="8">
        <v>112800</v>
      </c>
    </row>
    <row r="389" spans="1:11" x14ac:dyDescent="0.2">
      <c r="A389" s="22">
        <f t="shared" si="5"/>
        <v>386</v>
      </c>
      <c r="B389" s="23" t="s">
        <v>91</v>
      </c>
      <c r="C389" s="23" t="s">
        <v>265</v>
      </c>
      <c r="D389" s="23" t="s">
        <v>205</v>
      </c>
      <c r="E389" t="s">
        <v>358</v>
      </c>
      <c r="F389" t="s">
        <v>319</v>
      </c>
      <c r="G389" t="s">
        <v>43</v>
      </c>
      <c r="H389" s="8">
        <v>350000</v>
      </c>
      <c r="I389" s="8">
        <v>350000</v>
      </c>
    </row>
    <row r="390" spans="1:11" x14ac:dyDescent="0.2">
      <c r="A390" s="22">
        <f t="shared" ref="A390:A415" si="6">A389+1</f>
        <v>387</v>
      </c>
      <c r="B390" s="23" t="s">
        <v>91</v>
      </c>
      <c r="C390" s="23" t="s">
        <v>310</v>
      </c>
      <c r="D390" s="23" t="s">
        <v>192</v>
      </c>
      <c r="E390" t="s">
        <v>4</v>
      </c>
      <c r="F390" t="s">
        <v>343</v>
      </c>
      <c r="G390" t="s">
        <v>36</v>
      </c>
      <c r="H390" s="8">
        <v>120000</v>
      </c>
      <c r="I390" s="8">
        <v>121500</v>
      </c>
    </row>
    <row r="391" spans="1:11" x14ac:dyDescent="0.2">
      <c r="A391" s="22">
        <f t="shared" si="6"/>
        <v>388</v>
      </c>
      <c r="B391" s="23" t="s">
        <v>91</v>
      </c>
      <c r="C391" s="23" t="s">
        <v>91</v>
      </c>
      <c r="D391" s="23" t="s">
        <v>91</v>
      </c>
      <c r="E391" t="s">
        <v>7</v>
      </c>
      <c r="F391" t="s">
        <v>351</v>
      </c>
      <c r="G391" t="s">
        <v>302</v>
      </c>
      <c r="H391" s="8">
        <v>2028</v>
      </c>
      <c r="I391" s="8">
        <v>2028</v>
      </c>
    </row>
    <row r="392" spans="1:11" x14ac:dyDescent="0.2">
      <c r="A392" s="22">
        <f t="shared" si="6"/>
        <v>389</v>
      </c>
      <c r="B392" s="23" t="s">
        <v>91</v>
      </c>
      <c r="C392" s="23" t="s">
        <v>132</v>
      </c>
      <c r="D392" s="23" t="s">
        <v>132</v>
      </c>
      <c r="E392" t="s">
        <v>357</v>
      </c>
      <c r="F392" t="s">
        <v>323</v>
      </c>
      <c r="G392" t="s">
        <v>36</v>
      </c>
      <c r="H392" s="8">
        <v>1000</v>
      </c>
      <c r="I392" s="8">
        <v>0</v>
      </c>
      <c r="K392" s="24"/>
    </row>
    <row r="393" spans="1:11" x14ac:dyDescent="0.2">
      <c r="A393" s="22">
        <f t="shared" si="6"/>
        <v>390</v>
      </c>
      <c r="B393" s="23" t="s">
        <v>91</v>
      </c>
      <c r="C393" s="23" t="s">
        <v>197</v>
      </c>
      <c r="D393" s="23" t="s">
        <v>171</v>
      </c>
      <c r="E393" t="s">
        <v>357</v>
      </c>
      <c r="F393" t="s">
        <v>322</v>
      </c>
      <c r="G393" t="s">
        <v>36</v>
      </c>
      <c r="H393" s="8">
        <v>3500</v>
      </c>
      <c r="I393" s="8">
        <v>3500</v>
      </c>
    </row>
    <row r="394" spans="1:11" x14ac:dyDescent="0.2">
      <c r="A394" s="22">
        <f t="shared" si="6"/>
        <v>391</v>
      </c>
      <c r="B394" s="23" t="s">
        <v>311</v>
      </c>
      <c r="C394" s="23" t="s">
        <v>312</v>
      </c>
      <c r="D394" s="23" t="s">
        <v>312</v>
      </c>
      <c r="E394" t="s">
        <v>357</v>
      </c>
      <c r="F394" t="s">
        <v>323</v>
      </c>
      <c r="G394" t="s">
        <v>36</v>
      </c>
      <c r="H394" s="8">
        <v>500</v>
      </c>
      <c r="I394" s="8">
        <v>500</v>
      </c>
    </row>
    <row r="395" spans="1:11" x14ac:dyDescent="0.2">
      <c r="A395" s="22">
        <f t="shared" si="6"/>
        <v>392</v>
      </c>
      <c r="B395" s="23" t="s">
        <v>313</v>
      </c>
      <c r="C395" s="23" t="s">
        <v>202</v>
      </c>
      <c r="D395" s="23" t="s">
        <v>158</v>
      </c>
      <c r="E395" t="s">
        <v>318</v>
      </c>
      <c r="F395" t="s">
        <v>332</v>
      </c>
      <c r="G395" t="s">
        <v>36</v>
      </c>
      <c r="H395" s="8">
        <v>1779</v>
      </c>
      <c r="I395" s="8">
        <v>0</v>
      </c>
    </row>
    <row r="396" spans="1:11" x14ac:dyDescent="0.2">
      <c r="A396" s="22">
        <f t="shared" si="6"/>
        <v>393</v>
      </c>
      <c r="B396" s="23" t="s">
        <v>248</v>
      </c>
      <c r="C396" s="23" t="s">
        <v>314</v>
      </c>
      <c r="D396" s="23" t="s">
        <v>189</v>
      </c>
      <c r="E396" t="s">
        <v>2</v>
      </c>
      <c r="F396" t="s">
        <v>319</v>
      </c>
      <c r="G396" t="s">
        <v>36</v>
      </c>
      <c r="H396" s="8">
        <v>35500</v>
      </c>
      <c r="I396" s="8">
        <v>35500</v>
      </c>
    </row>
    <row r="397" spans="1:11" x14ac:dyDescent="0.2">
      <c r="A397" s="22">
        <f t="shared" si="6"/>
        <v>394</v>
      </c>
      <c r="B397" s="23" t="s">
        <v>248</v>
      </c>
      <c r="C397" s="23" t="s">
        <v>91</v>
      </c>
      <c r="D397" s="23" t="s">
        <v>243</v>
      </c>
      <c r="E397" t="s">
        <v>2</v>
      </c>
      <c r="F397" t="s">
        <v>341</v>
      </c>
      <c r="G397" t="s">
        <v>36</v>
      </c>
      <c r="H397" s="8">
        <v>331192.8</v>
      </c>
      <c r="I397" s="8">
        <v>270439.62</v>
      </c>
    </row>
    <row r="398" spans="1:11" x14ac:dyDescent="0.2">
      <c r="A398" s="22">
        <f t="shared" si="6"/>
        <v>395</v>
      </c>
      <c r="B398" s="23" t="s">
        <v>306</v>
      </c>
      <c r="C398" s="23" t="s">
        <v>132</v>
      </c>
      <c r="D398" s="23" t="s">
        <v>132</v>
      </c>
      <c r="E398" t="s">
        <v>357</v>
      </c>
      <c r="F398" t="s">
        <v>323</v>
      </c>
      <c r="G398" t="s">
        <v>36</v>
      </c>
      <c r="H398" s="8">
        <v>500</v>
      </c>
      <c r="I398" s="8">
        <v>500</v>
      </c>
    </row>
    <row r="399" spans="1:11" x14ac:dyDescent="0.2">
      <c r="A399" s="22">
        <f t="shared" si="6"/>
        <v>396</v>
      </c>
      <c r="B399" s="23" t="s">
        <v>235</v>
      </c>
      <c r="C399" s="23" t="s">
        <v>198</v>
      </c>
      <c r="D399" s="23" t="s">
        <v>198</v>
      </c>
      <c r="E399" t="s">
        <v>357</v>
      </c>
      <c r="F399" t="s">
        <v>323</v>
      </c>
      <c r="G399" t="s">
        <v>43</v>
      </c>
      <c r="H399" s="8">
        <v>3500</v>
      </c>
      <c r="I399" s="8">
        <v>0</v>
      </c>
    </row>
    <row r="400" spans="1:11" x14ac:dyDescent="0.2">
      <c r="A400" s="22">
        <f t="shared" si="6"/>
        <v>397</v>
      </c>
      <c r="B400" s="23" t="s">
        <v>315</v>
      </c>
      <c r="C400" s="23" t="s">
        <v>316</v>
      </c>
      <c r="D400" s="23" t="s">
        <v>128</v>
      </c>
      <c r="E400" t="s">
        <v>7</v>
      </c>
      <c r="F400" t="s">
        <v>351</v>
      </c>
      <c r="G400" t="s">
        <v>36</v>
      </c>
      <c r="H400" s="8">
        <v>5000</v>
      </c>
      <c r="I400" s="8">
        <v>5000</v>
      </c>
    </row>
    <row r="401" spans="1:11" x14ac:dyDescent="0.2">
      <c r="A401" s="22">
        <f t="shared" si="6"/>
        <v>398</v>
      </c>
      <c r="B401" s="23" t="s">
        <v>315</v>
      </c>
      <c r="C401" s="23" t="s">
        <v>312</v>
      </c>
      <c r="D401" s="23" t="s">
        <v>132</v>
      </c>
      <c r="E401" t="s">
        <v>357</v>
      </c>
      <c r="F401" t="s">
        <v>322</v>
      </c>
      <c r="G401" t="s">
        <v>36</v>
      </c>
      <c r="H401" s="8">
        <v>1900</v>
      </c>
      <c r="I401" s="8">
        <v>1900</v>
      </c>
      <c r="K401" s="24"/>
    </row>
    <row r="402" spans="1:11" x14ac:dyDescent="0.2">
      <c r="A402" s="22">
        <f t="shared" si="6"/>
        <v>399</v>
      </c>
      <c r="B402" s="23" t="s">
        <v>310</v>
      </c>
      <c r="C402" s="23" t="s">
        <v>312</v>
      </c>
      <c r="D402" s="23" t="s">
        <v>317</v>
      </c>
      <c r="E402" t="s">
        <v>6</v>
      </c>
      <c r="F402" t="s">
        <v>319</v>
      </c>
      <c r="G402" t="s">
        <v>36</v>
      </c>
      <c r="H402" s="8">
        <v>60000</v>
      </c>
      <c r="I402" s="8">
        <v>60000</v>
      </c>
    </row>
    <row r="403" spans="1:11" x14ac:dyDescent="0.2">
      <c r="A403" s="22">
        <f t="shared" si="6"/>
        <v>400</v>
      </c>
      <c r="B403" s="23">
        <v>43185</v>
      </c>
      <c r="C403" s="23" t="s">
        <v>202</v>
      </c>
      <c r="D403" s="23">
        <v>43251</v>
      </c>
      <c r="E403" t="s">
        <v>3</v>
      </c>
      <c r="F403" t="s">
        <v>319</v>
      </c>
      <c r="G403" t="s">
        <v>43</v>
      </c>
      <c r="H403" s="8">
        <v>65000</v>
      </c>
      <c r="I403" s="8">
        <v>53672.639999999999</v>
      </c>
    </row>
    <row r="404" spans="1:11" x14ac:dyDescent="0.2">
      <c r="A404" s="22">
        <f t="shared" si="6"/>
        <v>401</v>
      </c>
      <c r="B404" s="23">
        <v>43184</v>
      </c>
      <c r="C404" s="23">
        <v>43173</v>
      </c>
      <c r="D404" s="23">
        <v>43220</v>
      </c>
      <c r="E404" t="s">
        <v>24</v>
      </c>
      <c r="F404" t="s">
        <v>326</v>
      </c>
      <c r="G404" t="s">
        <v>36</v>
      </c>
      <c r="H404" s="8">
        <v>719.16</v>
      </c>
      <c r="I404" s="8">
        <v>719.16</v>
      </c>
    </row>
    <row r="405" spans="1:11" x14ac:dyDescent="0.2">
      <c r="A405" s="22">
        <f t="shared" si="6"/>
        <v>402</v>
      </c>
      <c r="B405" s="23">
        <v>43175</v>
      </c>
      <c r="C405" s="23">
        <v>43160</v>
      </c>
      <c r="D405" s="23">
        <v>43190</v>
      </c>
      <c r="E405" t="s">
        <v>3</v>
      </c>
      <c r="F405" t="s">
        <v>335</v>
      </c>
      <c r="G405" t="s">
        <v>43</v>
      </c>
      <c r="H405" s="8">
        <v>4500</v>
      </c>
      <c r="I405" s="8">
        <v>4500</v>
      </c>
    </row>
    <row r="406" spans="1:11" x14ac:dyDescent="0.2">
      <c r="A406" s="22">
        <f t="shared" si="6"/>
        <v>403</v>
      </c>
      <c r="B406" s="23">
        <v>43175</v>
      </c>
      <c r="C406" s="23">
        <v>43160</v>
      </c>
      <c r="D406" s="23">
        <v>43252</v>
      </c>
      <c r="E406" t="s">
        <v>24</v>
      </c>
      <c r="F406" t="s">
        <v>326</v>
      </c>
      <c r="G406" t="s">
        <v>36</v>
      </c>
      <c r="H406" s="8">
        <v>1545.98</v>
      </c>
      <c r="I406" s="8">
        <v>1545.98</v>
      </c>
    </row>
    <row r="407" spans="1:11" x14ac:dyDescent="0.2">
      <c r="A407" s="22">
        <f t="shared" si="6"/>
        <v>404</v>
      </c>
      <c r="B407" s="23">
        <v>43172</v>
      </c>
      <c r="C407" s="23">
        <v>43160</v>
      </c>
      <c r="D407" s="23">
        <v>43190</v>
      </c>
      <c r="E407" t="s">
        <v>3</v>
      </c>
      <c r="F407" t="s">
        <v>319</v>
      </c>
      <c r="G407" t="s">
        <v>137</v>
      </c>
      <c r="H407" s="8">
        <v>1800</v>
      </c>
      <c r="I407" s="8">
        <v>1800</v>
      </c>
    </row>
    <row r="408" spans="1:11" x14ac:dyDescent="0.2">
      <c r="A408" s="22">
        <f t="shared" si="6"/>
        <v>405</v>
      </c>
      <c r="B408" s="23">
        <v>43170</v>
      </c>
      <c r="C408" s="23">
        <v>43160</v>
      </c>
      <c r="D408" s="23">
        <v>43190</v>
      </c>
      <c r="E408" t="s">
        <v>3</v>
      </c>
      <c r="F408" t="s">
        <v>319</v>
      </c>
      <c r="G408" t="s">
        <v>36</v>
      </c>
      <c r="H408" s="8">
        <v>68000</v>
      </c>
      <c r="I408" s="8">
        <v>68000</v>
      </c>
    </row>
    <row r="409" spans="1:11" x14ac:dyDescent="0.2">
      <c r="A409" s="22">
        <f t="shared" si="6"/>
        <v>406</v>
      </c>
      <c r="B409" s="23">
        <v>43169</v>
      </c>
      <c r="C409" s="23">
        <v>43160</v>
      </c>
      <c r="D409" s="23">
        <v>43190</v>
      </c>
      <c r="E409" t="s">
        <v>7</v>
      </c>
      <c r="F409" t="s">
        <v>324</v>
      </c>
      <c r="G409" t="s">
        <v>36</v>
      </c>
      <c r="H409" s="8">
        <v>50000</v>
      </c>
      <c r="I409" s="8">
        <v>63787.42</v>
      </c>
    </row>
    <row r="410" spans="1:11" x14ac:dyDescent="0.2">
      <c r="A410" s="22">
        <f t="shared" si="6"/>
        <v>407</v>
      </c>
      <c r="B410" s="23">
        <v>43169</v>
      </c>
      <c r="C410" s="23">
        <v>43160</v>
      </c>
      <c r="D410" s="23">
        <v>43190</v>
      </c>
      <c r="E410" t="s">
        <v>2</v>
      </c>
      <c r="F410" t="s">
        <v>350</v>
      </c>
      <c r="G410" t="s">
        <v>43</v>
      </c>
      <c r="H410" s="8">
        <v>7300</v>
      </c>
      <c r="I410" s="8">
        <v>7300</v>
      </c>
    </row>
    <row r="411" spans="1:11" x14ac:dyDescent="0.2">
      <c r="A411" s="22">
        <f t="shared" si="6"/>
        <v>408</v>
      </c>
      <c r="B411" s="23">
        <v>43168</v>
      </c>
      <c r="C411" s="23">
        <v>43160</v>
      </c>
      <c r="D411" s="23">
        <v>43190</v>
      </c>
      <c r="E411" t="s">
        <v>357</v>
      </c>
      <c r="F411" t="s">
        <v>319</v>
      </c>
      <c r="G411" t="s">
        <v>36</v>
      </c>
      <c r="H411" s="8">
        <v>19700</v>
      </c>
      <c r="I411" s="8">
        <v>19700</v>
      </c>
    </row>
    <row r="412" spans="1:11" x14ac:dyDescent="0.2">
      <c r="A412" s="22">
        <f t="shared" si="6"/>
        <v>409</v>
      </c>
      <c r="B412" s="23">
        <v>43159</v>
      </c>
      <c r="C412" s="23">
        <v>43160</v>
      </c>
      <c r="D412" s="23">
        <v>43190</v>
      </c>
      <c r="E412" t="s">
        <v>3</v>
      </c>
      <c r="F412" t="s">
        <v>319</v>
      </c>
      <c r="G412" t="s">
        <v>36</v>
      </c>
      <c r="H412" s="8">
        <v>20000</v>
      </c>
      <c r="I412" s="8">
        <v>20000</v>
      </c>
    </row>
    <row r="413" spans="1:11" x14ac:dyDescent="0.2">
      <c r="A413" s="22">
        <f t="shared" si="6"/>
        <v>410</v>
      </c>
      <c r="B413" s="23">
        <v>43159</v>
      </c>
      <c r="C413" s="23">
        <v>43160</v>
      </c>
      <c r="D413" s="23">
        <v>43190</v>
      </c>
      <c r="E413" t="s">
        <v>7</v>
      </c>
      <c r="F413" t="s">
        <v>324</v>
      </c>
      <c r="G413" t="s">
        <v>36</v>
      </c>
      <c r="H413" s="8">
        <v>100000</v>
      </c>
      <c r="I413" s="8">
        <v>99098.2</v>
      </c>
    </row>
    <row r="414" spans="1:11" x14ac:dyDescent="0.2">
      <c r="A414" s="22">
        <f t="shared" si="6"/>
        <v>411</v>
      </c>
      <c r="B414" s="23">
        <v>43146</v>
      </c>
      <c r="C414" s="23">
        <v>43146</v>
      </c>
      <c r="D414" s="23">
        <v>43191</v>
      </c>
      <c r="E414" t="s">
        <v>3</v>
      </c>
      <c r="F414" t="s">
        <v>319</v>
      </c>
      <c r="G414" t="s">
        <v>43</v>
      </c>
      <c r="H414" s="8">
        <v>30000</v>
      </c>
      <c r="I414" s="8">
        <v>30000</v>
      </c>
    </row>
    <row r="415" spans="1:11" x14ac:dyDescent="0.2">
      <c r="A415" s="22">
        <f t="shared" si="6"/>
        <v>412</v>
      </c>
      <c r="B415" s="23">
        <v>43132</v>
      </c>
      <c r="C415" s="23" t="s">
        <v>265</v>
      </c>
      <c r="D415" s="23" t="s">
        <v>205</v>
      </c>
      <c r="E415" t="s">
        <v>358</v>
      </c>
      <c r="F415" t="s">
        <v>319</v>
      </c>
      <c r="G415" t="s">
        <v>43</v>
      </c>
      <c r="H415" s="8">
        <v>350000</v>
      </c>
      <c r="I415" s="8">
        <v>350000</v>
      </c>
    </row>
    <row r="416" spans="1:11" x14ac:dyDescent="0.2">
      <c r="A416" s="22">
        <f t="shared" ref="A416:A418" si="7">A415+1</f>
        <v>413</v>
      </c>
      <c r="B416" s="23">
        <v>43101</v>
      </c>
      <c r="C416" s="23" t="s">
        <v>310</v>
      </c>
      <c r="D416" s="23" t="s">
        <v>192</v>
      </c>
      <c r="E416" t="s">
        <v>4</v>
      </c>
      <c r="F416" t="s">
        <v>343</v>
      </c>
      <c r="G416" t="s">
        <v>36</v>
      </c>
      <c r="H416" s="8">
        <v>120000</v>
      </c>
      <c r="I416" s="8">
        <v>121500</v>
      </c>
    </row>
    <row r="417" spans="1:9" x14ac:dyDescent="0.2">
      <c r="A417" s="22">
        <f t="shared" si="7"/>
        <v>414</v>
      </c>
      <c r="B417" s="23">
        <v>43101</v>
      </c>
      <c r="C417" s="23">
        <v>43101</v>
      </c>
      <c r="D417" s="23">
        <v>43191</v>
      </c>
      <c r="E417" t="s">
        <v>7</v>
      </c>
      <c r="F417" t="s">
        <v>351</v>
      </c>
      <c r="G417" t="s">
        <v>302</v>
      </c>
      <c r="H417" s="8">
        <v>2028</v>
      </c>
      <c r="I417" s="8">
        <v>2028</v>
      </c>
    </row>
    <row r="418" spans="1:9" x14ac:dyDescent="0.2">
      <c r="A418" s="22">
        <f t="shared" si="7"/>
        <v>415</v>
      </c>
      <c r="B418" s="23">
        <v>43101</v>
      </c>
      <c r="C418" s="23">
        <v>43101</v>
      </c>
      <c r="D418" s="23">
        <v>43191</v>
      </c>
      <c r="E418" t="s">
        <v>7</v>
      </c>
      <c r="F418" t="s">
        <v>324</v>
      </c>
      <c r="G418" t="s">
        <v>36</v>
      </c>
      <c r="H418" s="8">
        <v>176265</v>
      </c>
      <c r="I418" s="8">
        <v>176265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Headcount + Drivers</vt:lpstr>
      <vt:lpstr>Income Statement</vt:lpstr>
      <vt:lpstr>Headcount Forecasting</vt:lpstr>
      <vt:lpstr>Assumptions</vt:lpstr>
      <vt:lpstr>Pivot Table</vt:lpstr>
      <vt:lpstr>Purchase Order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Abby Harrill</dc:creator>
  <cp:lastModifiedBy>Microsoft Office User</cp:lastModifiedBy>
  <dcterms:created xsi:type="dcterms:W3CDTF">2019-03-27T19:40:49Z</dcterms:created>
  <dcterms:modified xsi:type="dcterms:W3CDTF">2019-07-17T22:12:22Z</dcterms:modified>
</cp:coreProperties>
</file>