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D:\FTU\2\FSA\"/>
    </mc:Choice>
  </mc:AlternateContent>
  <xr:revisionPtr revIDLastSave="0" documentId="13_ncr:1_{24FE2122-A594-4DDB-900E-2F78ADC5ECCA}" xr6:coauthVersionLast="47" xr6:coauthVersionMax="47" xr10:uidLastSave="{00000000-0000-0000-0000-000000000000}"/>
  <bookViews>
    <workbookView xWindow="-110" yWindow="-110" windowWidth="19420" windowHeight="12300" activeTab="2" xr2:uid="{00000000-000D-0000-FFFF-FFFF00000000}"/>
  </bookViews>
  <sheets>
    <sheet name="BS" sheetId="1" r:id="rId1"/>
    <sheet name="IS" sheetId="2" r:id="rId2"/>
    <sheet name="CF - Indirect" sheetId="27" r:id="rId3"/>
    <sheet name="CF - Indirect_done" sheetId="25" r:id="rId4"/>
    <sheet name="Full Financial Ratios" sheetId="26" r:id="rId5"/>
    <sheet name="Vertical common size - BS" sheetId="23" state="hidden" r:id="rId6"/>
    <sheet name="Horizontal common size - IS" sheetId="19" state="hidden" r:id="rId7"/>
    <sheet name="Vertical common size - IS" sheetId="20" state="hidden" r:id="rId8"/>
    <sheet name="Financial ratios" sheetId="24" r:id="rId9"/>
    <sheet name="CB_DATA_" sheetId="14" state="veryHidden" r:id="rId10"/>
    <sheet name="Ratios" sheetId="18" state="hidden" r:id="rId11"/>
  </sheets>
  <definedNames>
    <definedName name="CB_490df5f44bd84f25b46566c087ce1d59" localSheetId="9" hidden="1">#N/A</definedName>
    <definedName name="CB_6d2a5cba1292468c836ec454d075ba94" localSheetId="9" hidden="1">#N/A</definedName>
    <definedName name="CB_7bd3c280be08467a90cfd27e9016caff" localSheetId="9" hidden="1">#N/A</definedName>
    <definedName name="CB_a85695c4f9ce4a83ad834219ab168d62" localSheetId="9" hidden="1">#N/A</definedName>
    <definedName name="CB_Block_00000000000000000000000000000000" localSheetId="9" hidden="1">"'7.0.0.0"</definedName>
    <definedName name="CB_Block_00000000000000000000000000000001" localSheetId="9" hidden="1">"'637253142023857688"</definedName>
    <definedName name="CB_Block_00000000000000000000000000000003" localSheetId="9" hidden="1">"'11.1.4512.0"</definedName>
    <definedName name="CB_BlockExt_00000000000000000000000000000003" localSheetId="9" hidden="1">"'11.1.2.4.600"</definedName>
    <definedName name="CB_d832967302e548128006ffea20a85600" localSheetId="9" hidden="1">#N/A</definedName>
    <definedName name="CB_ec5602d5cfe0486cbdea50ed90ad28f8" localSheetId="9" hidden="1">#N/A</definedName>
    <definedName name="CB_fc616bab0e2b4622af575593492f6be4" localSheetId="9" hidden="1">#N/A</definedName>
    <definedName name="CBWorkbookPriority" localSheetId="9" hidden="1">-922565910449686</definedName>
    <definedName name="CBx_4d97f252138547ca85cf62ba962283fa" localSheetId="9" hidden="1">"'CF'!$A$1"</definedName>
    <definedName name="CBx_5bb8b9a2ba3147d585a2589aa3cf26b8" localSheetId="9" hidden="1">"'CF'!$A$1"</definedName>
    <definedName name="CBx_7be572fa4daf415698d8a0ee9c2a054f" localSheetId="9" hidden="1">"'CF'!$A$1"</definedName>
    <definedName name="CBx_9df2c474c8604a7ea7dbc1418e9145fd" localSheetId="9" hidden="1">"'Sheet1'!$A$1"</definedName>
    <definedName name="CBx_eb9b9c5511a744f081ae71467eab8f50" localSheetId="9" hidden="1">"'CB_DATA_'!$A$1"</definedName>
    <definedName name="CBx_Sheet_Guid" localSheetId="9" hidden="1">"'eb9b9c55-11a7-44f0-81ae-71467eab8f50"</definedName>
    <definedName name="CBx_SheetRef" localSheetId="9" hidden="1">CB_DATA_!$A$14</definedName>
    <definedName name="CBx_StorageType" localSheetId="9" hidden="1">2</definedName>
    <definedName name="solver_adj" localSheetId="0" hidden="1">BS!$N$5:$X$5</definedName>
    <definedName name="solver_adj" localSheetId="5" hidden="1">'Vertical common size - BS'!$N$5:$X$5</definedName>
    <definedName name="solver_cvg" localSheetId="0" hidden="1">0.0001</definedName>
    <definedName name="solver_cvg" localSheetId="5" hidden="1">0.0001</definedName>
    <definedName name="solver_drv" localSheetId="0" hidden="1">1</definedName>
    <definedName name="solver_drv" localSheetId="5" hidden="1">1</definedName>
    <definedName name="solver_eng" localSheetId="0" hidden="1">1</definedName>
    <definedName name="solver_eng" localSheetId="2" hidden="1">1</definedName>
    <definedName name="solver_eng" localSheetId="3" hidden="1">1</definedName>
    <definedName name="solver_eng" localSheetId="1" hidden="1">1</definedName>
    <definedName name="solver_eng" localSheetId="5" hidden="1">1</definedName>
    <definedName name="solver_est" localSheetId="0" hidden="1">1</definedName>
    <definedName name="solver_est" localSheetId="5" hidden="1">1</definedName>
    <definedName name="solver_itr" localSheetId="0" hidden="1">2147483647</definedName>
    <definedName name="solver_itr" localSheetId="5" hidden="1">2147483647</definedName>
    <definedName name="solver_lhs1" localSheetId="0" hidden="1">BS!#REF!</definedName>
    <definedName name="solver_lhs1" localSheetId="5" hidden="1">'Vertical common size - BS'!#REF!</definedName>
    <definedName name="solver_mip" localSheetId="0" hidden="1">2147483647</definedName>
    <definedName name="solver_mip" localSheetId="5" hidden="1">2147483647</definedName>
    <definedName name="solver_mni" localSheetId="0" hidden="1">30</definedName>
    <definedName name="solver_mni" localSheetId="5" hidden="1">30</definedName>
    <definedName name="solver_mrt" localSheetId="0" hidden="1">0.075</definedName>
    <definedName name="solver_mrt" localSheetId="5" hidden="1">0.075</definedName>
    <definedName name="solver_msl" localSheetId="0" hidden="1">2</definedName>
    <definedName name="solver_msl" localSheetId="5" hidden="1">2</definedName>
    <definedName name="solver_neg" localSheetId="0" hidden="1">1</definedName>
    <definedName name="solver_neg" localSheetId="2" hidden="1">1</definedName>
    <definedName name="solver_neg" localSheetId="3" hidden="1">1</definedName>
    <definedName name="solver_neg" localSheetId="1" hidden="1">1</definedName>
    <definedName name="solver_neg" localSheetId="5" hidden="1">1</definedName>
    <definedName name="solver_nod" localSheetId="0" hidden="1">2147483647</definedName>
    <definedName name="solver_nod" localSheetId="5" hidden="1">2147483647</definedName>
    <definedName name="solver_num" localSheetId="0" hidden="1">1</definedName>
    <definedName name="solver_num" localSheetId="2" hidden="1">0</definedName>
    <definedName name="solver_num" localSheetId="3" hidden="1">0</definedName>
    <definedName name="solver_num" localSheetId="1" hidden="1">0</definedName>
    <definedName name="solver_num" localSheetId="5" hidden="1">1</definedName>
    <definedName name="solver_nwt" localSheetId="0" hidden="1">1</definedName>
    <definedName name="solver_nwt" localSheetId="5" hidden="1">1</definedName>
    <definedName name="solver_opt" localSheetId="0" hidden="1">BS!#REF!</definedName>
    <definedName name="solver_opt" localSheetId="2" hidden="1">'CF - Indirect'!#REF!</definedName>
    <definedName name="solver_opt" localSheetId="3" hidden="1">'CF - Indirect_done'!#REF!</definedName>
    <definedName name="solver_opt" localSheetId="1" hidden="1">IS!$O$26</definedName>
    <definedName name="solver_opt" localSheetId="5" hidden="1">'Vertical common size - BS'!#REF!</definedName>
    <definedName name="solver_pre" localSheetId="0" hidden="1">0.000001</definedName>
    <definedName name="solver_pre" localSheetId="5" hidden="1">0.000001</definedName>
    <definedName name="solver_rbv" localSheetId="0" hidden="1">1</definedName>
    <definedName name="solver_rbv" localSheetId="5" hidden="1">1</definedName>
    <definedName name="solver_rel1" localSheetId="0" hidden="1">2</definedName>
    <definedName name="solver_rel1" localSheetId="5" hidden="1">2</definedName>
    <definedName name="solver_rhs1" localSheetId="0" hidden="1">0</definedName>
    <definedName name="solver_rhs1" localSheetId="5" hidden="1">0</definedName>
    <definedName name="solver_rlx" localSheetId="0" hidden="1">2</definedName>
    <definedName name="solver_rlx" localSheetId="5" hidden="1">2</definedName>
    <definedName name="solver_rsd" localSheetId="0" hidden="1">0</definedName>
    <definedName name="solver_rsd" localSheetId="5" hidden="1">0</definedName>
    <definedName name="solver_scl" localSheetId="0" hidden="1">1</definedName>
    <definedName name="solver_scl" localSheetId="5" hidden="1">1</definedName>
    <definedName name="solver_sho" localSheetId="0" hidden="1">2</definedName>
    <definedName name="solver_sho" localSheetId="5" hidden="1">2</definedName>
    <definedName name="solver_ssz" localSheetId="0" hidden="1">100</definedName>
    <definedName name="solver_ssz" localSheetId="5" hidden="1">100</definedName>
    <definedName name="solver_tim" localSheetId="0" hidden="1">2147483647</definedName>
    <definedName name="solver_tim" localSheetId="5" hidden="1">2147483647</definedName>
    <definedName name="solver_tol" localSheetId="0" hidden="1">0.01</definedName>
    <definedName name="solver_tol" localSheetId="5" hidden="1">0.01</definedName>
    <definedName name="solver_typ" localSheetId="0" hidden="1">3</definedName>
    <definedName name="solver_typ" localSheetId="2" hidden="1">1</definedName>
    <definedName name="solver_typ" localSheetId="3" hidden="1">1</definedName>
    <definedName name="solver_typ" localSheetId="1" hidden="1">1</definedName>
    <definedName name="solver_typ" localSheetId="5" hidden="1">3</definedName>
    <definedName name="solver_val" localSheetId="0" hidden="1">0</definedName>
    <definedName name="solver_val" localSheetId="2" hidden="1">0</definedName>
    <definedName name="solver_val" localSheetId="3" hidden="1">0</definedName>
    <definedName name="solver_val" localSheetId="1" hidden="1">0</definedName>
    <definedName name="solver_val" localSheetId="5" hidden="1">0</definedName>
    <definedName name="solver_ver" localSheetId="0" hidden="1">3</definedName>
    <definedName name="solver_ver" localSheetId="2" hidden="1">3</definedName>
    <definedName name="solver_ver" localSheetId="3" hidden="1">3</definedName>
    <definedName name="solver_ver" localSheetId="1" hidden="1">3</definedName>
    <definedName name="solver_ver" localSheetId="5" hidden="1">3</definedName>
  </definedNames>
  <calcPr calcId="191028"/>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8" i="26" l="1"/>
  <c r="E57" i="26"/>
  <c r="E56" i="26"/>
  <c r="E55" i="26"/>
  <c r="E54" i="26"/>
  <c r="E53" i="26"/>
  <c r="E52" i="26"/>
  <c r="E4" i="24" l="1"/>
  <c r="E5" i="24" s="1"/>
  <c r="AI5" i="24"/>
  <c r="AE5" i="24"/>
  <c r="AA5" i="24"/>
  <c r="W5" i="24"/>
  <c r="S5" i="24"/>
  <c r="K5" i="24"/>
  <c r="G5" i="24"/>
  <c r="AL4" i="24"/>
  <c r="AL5" i="24" s="1"/>
  <c r="AK4" i="24"/>
  <c r="AK5" i="24" s="1"/>
  <c r="AJ4" i="24"/>
  <c r="AJ5" i="24" s="1"/>
  <c r="AI4" i="24"/>
  <c r="AH4" i="24"/>
  <c r="AH5" i="24" s="1"/>
  <c r="AG4" i="24"/>
  <c r="AG5" i="24" s="1"/>
  <c r="AF4" i="24"/>
  <c r="AF5" i="24" s="1"/>
  <c r="AE4" i="24"/>
  <c r="AD4" i="24"/>
  <c r="AD5" i="24" s="1"/>
  <c r="AC4" i="24"/>
  <c r="AC5" i="24" s="1"/>
  <c r="AB4" i="24"/>
  <c r="AB5" i="24" s="1"/>
  <c r="AA4" i="24"/>
  <c r="Z4" i="24"/>
  <c r="Z5" i="24" s="1"/>
  <c r="Y4" i="24"/>
  <c r="Y5" i="24" s="1"/>
  <c r="X4" i="24"/>
  <c r="X5" i="24" s="1"/>
  <c r="W4" i="24"/>
  <c r="V4" i="24"/>
  <c r="V5" i="24" s="1"/>
  <c r="U4" i="24"/>
  <c r="U5" i="24" s="1"/>
  <c r="T4" i="24"/>
  <c r="T5" i="24" s="1"/>
  <c r="S4" i="24"/>
  <c r="R4" i="24"/>
  <c r="R5" i="24" s="1"/>
  <c r="Q4" i="24"/>
  <c r="Q5" i="24" s="1"/>
  <c r="P4" i="24"/>
  <c r="P5" i="24" s="1"/>
  <c r="O4" i="24"/>
  <c r="O5" i="24" s="1"/>
  <c r="N4" i="24"/>
  <c r="N5" i="24" s="1"/>
  <c r="M4" i="24"/>
  <c r="M5" i="24" s="1"/>
  <c r="L4" i="24"/>
  <c r="L5" i="24" s="1"/>
  <c r="K4" i="24"/>
  <c r="J4" i="24"/>
  <c r="J5" i="24" s="1"/>
  <c r="I4" i="24"/>
  <c r="I5" i="24" s="1"/>
  <c r="H4" i="24"/>
  <c r="H5" i="24" s="1"/>
  <c r="G4" i="24"/>
  <c r="F4" i="24"/>
  <c r="F5" i="24" s="1"/>
  <c r="E3" i="24"/>
  <c r="E2" i="24" s="1"/>
  <c r="F3" i="24"/>
  <c r="F2" i="24" s="1"/>
  <c r="G3" i="24"/>
  <c r="G2" i="24" s="1"/>
  <c r="H3" i="24"/>
  <c r="H2" i="24" s="1"/>
  <c r="I3" i="24"/>
  <c r="I2" i="24" s="1"/>
  <c r="J3" i="24"/>
  <c r="J2" i="24" s="1"/>
  <c r="K3" i="24"/>
  <c r="K2" i="24" s="1"/>
  <c r="L3" i="24"/>
  <c r="L2" i="24" s="1"/>
  <c r="M3" i="24"/>
  <c r="M2" i="24" s="1"/>
  <c r="N3" i="24"/>
  <c r="N2" i="24" s="1"/>
  <c r="O3" i="24"/>
  <c r="O2" i="24" s="1"/>
  <c r="P3" i="24"/>
  <c r="P2" i="24" s="1"/>
  <c r="Q3" i="24"/>
  <c r="Q2" i="24" s="1"/>
  <c r="R3" i="24"/>
  <c r="R2" i="24" s="1"/>
  <c r="S3" i="24"/>
  <c r="S2" i="24" s="1"/>
  <c r="T3" i="24"/>
  <c r="T2" i="24" s="1"/>
  <c r="U3" i="24"/>
  <c r="U2" i="24" s="1"/>
  <c r="V3" i="24"/>
  <c r="V2" i="24" s="1"/>
  <c r="W3" i="24"/>
  <c r="W2" i="24" s="1"/>
  <c r="X3" i="24"/>
  <c r="X2" i="24" s="1"/>
  <c r="Y3" i="24"/>
  <c r="Y2" i="24" s="1"/>
  <c r="Z3" i="24"/>
  <c r="Z2" i="24" s="1"/>
  <c r="AA3" i="24"/>
  <c r="AA2" i="24" s="1"/>
  <c r="AB3" i="24"/>
  <c r="AB2" i="24" s="1"/>
  <c r="AC3" i="24"/>
  <c r="AC2" i="24" s="1"/>
  <c r="AD3" i="24"/>
  <c r="AD2" i="24" s="1"/>
  <c r="AE3" i="24"/>
  <c r="AE2" i="24" s="1"/>
  <c r="AF3" i="24"/>
  <c r="AF2" i="24" s="1"/>
  <c r="AG3" i="24"/>
  <c r="AG2" i="24" s="1"/>
  <c r="AH3" i="24"/>
  <c r="AH2" i="24" s="1"/>
  <c r="AI3" i="24"/>
  <c r="AI2" i="24" s="1"/>
  <c r="AJ3" i="24"/>
  <c r="AJ2" i="24" s="1"/>
  <c r="AK3" i="24"/>
  <c r="AK2" i="24" s="1"/>
  <c r="AL3" i="24"/>
  <c r="AL2" i="24" s="1"/>
  <c r="AK57" i="23"/>
  <c r="C3" i="23"/>
  <c r="AK90" i="23"/>
  <c r="AJ90" i="23"/>
  <c r="AI90" i="23"/>
  <c r="AH90" i="23"/>
  <c r="AG90" i="23"/>
  <c r="AF90" i="23"/>
  <c r="AE90" i="23"/>
  <c r="AD90" i="23"/>
  <c r="AC90" i="23"/>
  <c r="AB90" i="23"/>
  <c r="AA90" i="23"/>
  <c r="Z90" i="23"/>
  <c r="Y90" i="23"/>
  <c r="X90" i="23"/>
  <c r="W90" i="23"/>
  <c r="V90" i="23"/>
  <c r="U90" i="23"/>
  <c r="T90" i="23"/>
  <c r="S90" i="23"/>
  <c r="R90" i="23"/>
  <c r="Q90" i="23"/>
  <c r="P90" i="23"/>
  <c r="O90" i="23"/>
  <c r="N90" i="23"/>
  <c r="M90" i="23"/>
  <c r="L90" i="23"/>
  <c r="K90" i="23"/>
  <c r="J90" i="23"/>
  <c r="I90" i="23"/>
  <c r="H90" i="23"/>
  <c r="G90" i="23"/>
  <c r="F90" i="23"/>
  <c r="E90" i="23"/>
  <c r="D90" i="23"/>
  <c r="C90" i="23"/>
  <c r="AK89" i="23"/>
  <c r="AJ89" i="23"/>
  <c r="AI89" i="23"/>
  <c r="AH89" i="23"/>
  <c r="AG89" i="23"/>
  <c r="AF89" i="23"/>
  <c r="AE89" i="23"/>
  <c r="AD89" i="23"/>
  <c r="AC89" i="23"/>
  <c r="AB89" i="23"/>
  <c r="AA89" i="23"/>
  <c r="Z89" i="23"/>
  <c r="Y89" i="23"/>
  <c r="X89" i="23"/>
  <c r="W89" i="23"/>
  <c r="V89" i="23"/>
  <c r="U89" i="23"/>
  <c r="T89" i="23"/>
  <c r="S89" i="23"/>
  <c r="R89" i="23"/>
  <c r="Q89" i="23"/>
  <c r="P89" i="23"/>
  <c r="O89" i="23"/>
  <c r="N89" i="23"/>
  <c r="M89" i="23"/>
  <c r="L89" i="23"/>
  <c r="K89" i="23"/>
  <c r="J89" i="23"/>
  <c r="I89" i="23"/>
  <c r="H89" i="23"/>
  <c r="G89" i="23"/>
  <c r="F89" i="23"/>
  <c r="E89" i="23"/>
  <c r="D89" i="23"/>
  <c r="C89" i="23"/>
  <c r="AK88" i="23"/>
  <c r="AJ88" i="23"/>
  <c r="AI88" i="23"/>
  <c r="AH88" i="23"/>
  <c r="AG88" i="23"/>
  <c r="AF88" i="23"/>
  <c r="AE88" i="23"/>
  <c r="AD88" i="23"/>
  <c r="AC88" i="23"/>
  <c r="AB88" i="23"/>
  <c r="AA88" i="23"/>
  <c r="Z88" i="23"/>
  <c r="Y88" i="23"/>
  <c r="X88" i="23"/>
  <c r="W88" i="23"/>
  <c r="V88" i="23"/>
  <c r="U88" i="23"/>
  <c r="T88" i="23"/>
  <c r="S88" i="23"/>
  <c r="R88" i="23"/>
  <c r="Q88" i="23"/>
  <c r="P88" i="23"/>
  <c r="O88" i="23"/>
  <c r="N88" i="23"/>
  <c r="M88" i="23"/>
  <c r="L88" i="23"/>
  <c r="K88" i="23"/>
  <c r="J88" i="23"/>
  <c r="I88" i="23"/>
  <c r="H88" i="23"/>
  <c r="G88" i="23"/>
  <c r="F88" i="23"/>
  <c r="E88" i="23"/>
  <c r="D88" i="23"/>
  <c r="C88" i="23"/>
  <c r="AK87" i="23"/>
  <c r="AJ87" i="23"/>
  <c r="AI87" i="23"/>
  <c r="AH87" i="23"/>
  <c r="AG87" i="23"/>
  <c r="AF87" i="23"/>
  <c r="AE87" i="23"/>
  <c r="AD87" i="23"/>
  <c r="AC87" i="23"/>
  <c r="AB87" i="23"/>
  <c r="AA87" i="23"/>
  <c r="Z87" i="23"/>
  <c r="Y87" i="23"/>
  <c r="X87" i="23"/>
  <c r="W87" i="23"/>
  <c r="V87" i="23"/>
  <c r="U87" i="23"/>
  <c r="T87" i="23"/>
  <c r="S87" i="23"/>
  <c r="R87" i="23"/>
  <c r="Q87" i="23"/>
  <c r="P87" i="23"/>
  <c r="O87" i="23"/>
  <c r="N87" i="23"/>
  <c r="M87" i="23"/>
  <c r="L87" i="23"/>
  <c r="K87" i="23"/>
  <c r="J87" i="23"/>
  <c r="I87" i="23"/>
  <c r="H87" i="23"/>
  <c r="G87" i="23"/>
  <c r="F87" i="23"/>
  <c r="E87" i="23"/>
  <c r="D87" i="23"/>
  <c r="C87" i="23"/>
  <c r="AK86" i="23"/>
  <c r="AJ86" i="23"/>
  <c r="AI86" i="23"/>
  <c r="AH86" i="23"/>
  <c r="AG86" i="23"/>
  <c r="AF86" i="23"/>
  <c r="AE86" i="23"/>
  <c r="AD86" i="23"/>
  <c r="AC86" i="23"/>
  <c r="AB86" i="23"/>
  <c r="AA86" i="23"/>
  <c r="Z86" i="23"/>
  <c r="Y86" i="23"/>
  <c r="X86" i="23"/>
  <c r="W86" i="23"/>
  <c r="V86" i="23"/>
  <c r="U86" i="23"/>
  <c r="T86" i="23"/>
  <c r="S86" i="23"/>
  <c r="R86" i="23"/>
  <c r="Q86" i="23"/>
  <c r="P86" i="23"/>
  <c r="O86" i="23"/>
  <c r="N86" i="23"/>
  <c r="M86" i="23"/>
  <c r="L86" i="23"/>
  <c r="K86" i="23"/>
  <c r="J86" i="23"/>
  <c r="I86" i="23"/>
  <c r="H86" i="23"/>
  <c r="G86" i="23"/>
  <c r="F86" i="23"/>
  <c r="E86" i="23"/>
  <c r="D86" i="23"/>
  <c r="C86" i="23"/>
  <c r="AK85" i="23"/>
  <c r="AJ85" i="23"/>
  <c r="AI85" i="23"/>
  <c r="AH85" i="23"/>
  <c r="AG85" i="23"/>
  <c r="AF85" i="23"/>
  <c r="AE85" i="23"/>
  <c r="AD85" i="23"/>
  <c r="AC85" i="23"/>
  <c r="AB85" i="23"/>
  <c r="AA85" i="23"/>
  <c r="Z85" i="23"/>
  <c r="Y85" i="23"/>
  <c r="X85" i="23"/>
  <c r="W85" i="23"/>
  <c r="V85" i="23"/>
  <c r="U85" i="23"/>
  <c r="T85" i="23"/>
  <c r="S85" i="23"/>
  <c r="R85" i="23"/>
  <c r="Q85" i="23"/>
  <c r="P85" i="23"/>
  <c r="O85" i="23"/>
  <c r="N85" i="23"/>
  <c r="M85" i="23"/>
  <c r="L85" i="23"/>
  <c r="K85" i="23"/>
  <c r="J85" i="23"/>
  <c r="I85" i="23"/>
  <c r="H85" i="23"/>
  <c r="G85" i="23"/>
  <c r="F85" i="23"/>
  <c r="E85" i="23"/>
  <c r="D85" i="23"/>
  <c r="C85" i="23"/>
  <c r="AK84" i="23"/>
  <c r="AJ84" i="23"/>
  <c r="AI84" i="23"/>
  <c r="AH84" i="23"/>
  <c r="AG84" i="23"/>
  <c r="AF84" i="23"/>
  <c r="AE84" i="23"/>
  <c r="AD84" i="23"/>
  <c r="AC84" i="23"/>
  <c r="AB84" i="23"/>
  <c r="AA84" i="23"/>
  <c r="Z84" i="23"/>
  <c r="Y84" i="23"/>
  <c r="X84" i="23"/>
  <c r="W84" i="23"/>
  <c r="V84" i="23"/>
  <c r="U84" i="23"/>
  <c r="T84" i="23"/>
  <c r="S84" i="23"/>
  <c r="R84" i="23"/>
  <c r="Q84" i="23"/>
  <c r="P84" i="23"/>
  <c r="O84" i="23"/>
  <c r="N84" i="23"/>
  <c r="M84" i="23"/>
  <c r="L84" i="23"/>
  <c r="K84" i="23"/>
  <c r="J84" i="23"/>
  <c r="I84" i="23"/>
  <c r="H84" i="23"/>
  <c r="G84" i="23"/>
  <c r="F84" i="23"/>
  <c r="E84" i="23"/>
  <c r="D84" i="23"/>
  <c r="C84" i="23"/>
  <c r="AK83" i="23"/>
  <c r="AJ83" i="23"/>
  <c r="AI83" i="23"/>
  <c r="AH83" i="23"/>
  <c r="AG83" i="23"/>
  <c r="AF83" i="23"/>
  <c r="AE83" i="23"/>
  <c r="AD83" i="23"/>
  <c r="AC83" i="23"/>
  <c r="AB83" i="23"/>
  <c r="AA83" i="23"/>
  <c r="Z83" i="23"/>
  <c r="Y83" i="23"/>
  <c r="X83" i="23"/>
  <c r="W83" i="23"/>
  <c r="V83" i="23"/>
  <c r="U83" i="23"/>
  <c r="T83" i="23"/>
  <c r="S83" i="23"/>
  <c r="R83" i="23"/>
  <c r="Q83" i="23"/>
  <c r="P83" i="23"/>
  <c r="O83" i="23"/>
  <c r="N83" i="23"/>
  <c r="M83" i="23"/>
  <c r="L83" i="23"/>
  <c r="K83" i="23"/>
  <c r="J83" i="23"/>
  <c r="I83" i="23"/>
  <c r="H83" i="23"/>
  <c r="G83" i="23"/>
  <c r="F83" i="23"/>
  <c r="E83" i="23"/>
  <c r="D83" i="23"/>
  <c r="C83" i="23"/>
  <c r="AK82" i="23"/>
  <c r="AJ82" i="23"/>
  <c r="AI82" i="23"/>
  <c r="AH82" i="23"/>
  <c r="AG82" i="23"/>
  <c r="AF82" i="23"/>
  <c r="AE82" i="23"/>
  <c r="AD82" i="23"/>
  <c r="AC82" i="23"/>
  <c r="AB82" i="23"/>
  <c r="AA82" i="23"/>
  <c r="Z82" i="23"/>
  <c r="Y82" i="23"/>
  <c r="X82" i="23"/>
  <c r="W82" i="23"/>
  <c r="V82" i="23"/>
  <c r="U82" i="23"/>
  <c r="T82" i="23"/>
  <c r="S82" i="23"/>
  <c r="R82" i="23"/>
  <c r="Q82" i="23"/>
  <c r="P82" i="23"/>
  <c r="O82" i="23"/>
  <c r="N82" i="23"/>
  <c r="M82" i="23"/>
  <c r="L82" i="23"/>
  <c r="K82" i="23"/>
  <c r="J82" i="23"/>
  <c r="I82" i="23"/>
  <c r="H82" i="23"/>
  <c r="G82" i="23"/>
  <c r="F82" i="23"/>
  <c r="E82" i="23"/>
  <c r="D82" i="23"/>
  <c r="C82" i="23"/>
  <c r="AK81" i="23"/>
  <c r="AJ81" i="23"/>
  <c r="AI81" i="23"/>
  <c r="AH81" i="23"/>
  <c r="AG81" i="23"/>
  <c r="AF81" i="23"/>
  <c r="AE81" i="23"/>
  <c r="AD81" i="23"/>
  <c r="AC81" i="23"/>
  <c r="AB81" i="23"/>
  <c r="AA81" i="23"/>
  <c r="Z81" i="23"/>
  <c r="Y81" i="23"/>
  <c r="X81" i="23"/>
  <c r="W81" i="23"/>
  <c r="V81" i="23"/>
  <c r="U81" i="23"/>
  <c r="T81" i="23"/>
  <c r="S81" i="23"/>
  <c r="R81" i="23"/>
  <c r="Q81" i="23"/>
  <c r="P81" i="23"/>
  <c r="O81" i="23"/>
  <c r="N81" i="23"/>
  <c r="M81" i="23"/>
  <c r="L81" i="23"/>
  <c r="K81" i="23"/>
  <c r="J81" i="23"/>
  <c r="I81" i="23"/>
  <c r="H81" i="23"/>
  <c r="G81" i="23"/>
  <c r="F81" i="23"/>
  <c r="E81" i="23"/>
  <c r="D81" i="23"/>
  <c r="C81" i="23"/>
  <c r="AK80" i="23"/>
  <c r="AJ80" i="23"/>
  <c r="AI80" i="23"/>
  <c r="AH80" i="23"/>
  <c r="AG80" i="23"/>
  <c r="AF80" i="23"/>
  <c r="AE80" i="23"/>
  <c r="AD80" i="23"/>
  <c r="AC80" i="23"/>
  <c r="AB80" i="23"/>
  <c r="AA80" i="23"/>
  <c r="Z80" i="23"/>
  <c r="Y80" i="23"/>
  <c r="X80" i="23"/>
  <c r="W80" i="23"/>
  <c r="V80" i="23"/>
  <c r="U80" i="23"/>
  <c r="T80" i="23"/>
  <c r="S80" i="23"/>
  <c r="R80" i="23"/>
  <c r="Q80" i="23"/>
  <c r="P80" i="23"/>
  <c r="O80" i="23"/>
  <c r="N80" i="23"/>
  <c r="M80" i="23"/>
  <c r="L80" i="23"/>
  <c r="K80" i="23"/>
  <c r="J80" i="23"/>
  <c r="I80" i="23"/>
  <c r="H80" i="23"/>
  <c r="G80" i="23"/>
  <c r="F80" i="23"/>
  <c r="E80" i="23"/>
  <c r="D80" i="23"/>
  <c r="C80" i="23"/>
  <c r="AK79" i="23"/>
  <c r="AJ79" i="23"/>
  <c r="AI79" i="23"/>
  <c r="AH79" i="23"/>
  <c r="AG79" i="23"/>
  <c r="AF79" i="23"/>
  <c r="AE79" i="23"/>
  <c r="AD79" i="23"/>
  <c r="AC79" i="23"/>
  <c r="AB79" i="23"/>
  <c r="AA79" i="23"/>
  <c r="Z79" i="23"/>
  <c r="Y79" i="23"/>
  <c r="X79" i="23"/>
  <c r="W79" i="23"/>
  <c r="V79" i="23"/>
  <c r="U79" i="23"/>
  <c r="T79" i="23"/>
  <c r="S79" i="23"/>
  <c r="R79" i="23"/>
  <c r="Q79" i="23"/>
  <c r="P79" i="23"/>
  <c r="O79" i="23"/>
  <c r="N79" i="23"/>
  <c r="M79" i="23"/>
  <c r="L79" i="23"/>
  <c r="K79" i="23"/>
  <c r="J79" i="23"/>
  <c r="I79" i="23"/>
  <c r="H79" i="23"/>
  <c r="G79" i="23"/>
  <c r="F79" i="23"/>
  <c r="E79" i="23"/>
  <c r="D79" i="23"/>
  <c r="C79" i="23"/>
  <c r="AK78" i="23"/>
  <c r="AJ78" i="23"/>
  <c r="AI78" i="23"/>
  <c r="AH78" i="23"/>
  <c r="AG78" i="23"/>
  <c r="AF78" i="23"/>
  <c r="AE78" i="23"/>
  <c r="AD78" i="23"/>
  <c r="AC78" i="23"/>
  <c r="AB78" i="23"/>
  <c r="AA78" i="23"/>
  <c r="Z78" i="23"/>
  <c r="Y78" i="23"/>
  <c r="X78" i="23"/>
  <c r="W78" i="23"/>
  <c r="V78" i="23"/>
  <c r="U78" i="23"/>
  <c r="T78" i="23"/>
  <c r="S78" i="23"/>
  <c r="R78" i="23"/>
  <c r="Q78" i="23"/>
  <c r="P78" i="23"/>
  <c r="O78" i="23"/>
  <c r="N78" i="23"/>
  <c r="M78" i="23"/>
  <c r="L78" i="23"/>
  <c r="K78" i="23"/>
  <c r="J78" i="23"/>
  <c r="I78" i="23"/>
  <c r="H78" i="23"/>
  <c r="G78" i="23"/>
  <c r="F78" i="23"/>
  <c r="E78" i="23"/>
  <c r="D78" i="23"/>
  <c r="C78" i="23"/>
  <c r="AK77" i="23"/>
  <c r="AJ77" i="23"/>
  <c r="AI77" i="23"/>
  <c r="AH77" i="23"/>
  <c r="AG77" i="23"/>
  <c r="AF77" i="23"/>
  <c r="AE77" i="23"/>
  <c r="AD77" i="23"/>
  <c r="AC77" i="23"/>
  <c r="AB77" i="23"/>
  <c r="AA77" i="23"/>
  <c r="Z77" i="23"/>
  <c r="Y77" i="23"/>
  <c r="X77" i="23"/>
  <c r="W77" i="23"/>
  <c r="V77" i="23"/>
  <c r="U77" i="23"/>
  <c r="T77" i="23"/>
  <c r="S77" i="23"/>
  <c r="R77" i="23"/>
  <c r="Q77" i="23"/>
  <c r="P77" i="23"/>
  <c r="O77" i="23"/>
  <c r="N77" i="23"/>
  <c r="M77" i="23"/>
  <c r="L77" i="23"/>
  <c r="K77" i="23"/>
  <c r="J77" i="23"/>
  <c r="I77" i="23"/>
  <c r="H77" i="23"/>
  <c r="G77" i="23"/>
  <c r="F77" i="23"/>
  <c r="E77" i="23"/>
  <c r="D77" i="23"/>
  <c r="C77" i="23"/>
  <c r="AK76" i="23"/>
  <c r="AJ76" i="23"/>
  <c r="AI76" i="23"/>
  <c r="AH76" i="23"/>
  <c r="AG76" i="23"/>
  <c r="AF76" i="23"/>
  <c r="AE76" i="23"/>
  <c r="AD76" i="23"/>
  <c r="AC76" i="23"/>
  <c r="AB76" i="23"/>
  <c r="AA76" i="23"/>
  <c r="Z76" i="23"/>
  <c r="Y76" i="23"/>
  <c r="X76" i="23"/>
  <c r="W76" i="23"/>
  <c r="V76" i="23"/>
  <c r="U76" i="23"/>
  <c r="T76" i="23"/>
  <c r="S76" i="23"/>
  <c r="R76" i="23"/>
  <c r="Q76" i="23"/>
  <c r="P76" i="23"/>
  <c r="O76" i="23"/>
  <c r="N76" i="23"/>
  <c r="M76" i="23"/>
  <c r="L76" i="23"/>
  <c r="K76" i="23"/>
  <c r="J76" i="23"/>
  <c r="I76" i="23"/>
  <c r="H76" i="23"/>
  <c r="G76" i="23"/>
  <c r="F76" i="23"/>
  <c r="E76" i="23"/>
  <c r="D76" i="23"/>
  <c r="C76" i="23"/>
  <c r="AK75" i="23"/>
  <c r="AJ75" i="23"/>
  <c r="AI75" i="23"/>
  <c r="AH75" i="23"/>
  <c r="AG75" i="23"/>
  <c r="AF75" i="23"/>
  <c r="AE75" i="23"/>
  <c r="AD75" i="23"/>
  <c r="AC75" i="23"/>
  <c r="AB75" i="23"/>
  <c r="AA75" i="23"/>
  <c r="Z75" i="23"/>
  <c r="Y75" i="23"/>
  <c r="X75" i="23"/>
  <c r="W75" i="23"/>
  <c r="V75" i="23"/>
  <c r="U75" i="23"/>
  <c r="T75" i="23"/>
  <c r="S75" i="23"/>
  <c r="R75" i="23"/>
  <c r="Q75" i="23"/>
  <c r="P75" i="23"/>
  <c r="O75" i="23"/>
  <c r="N75" i="23"/>
  <c r="M75" i="23"/>
  <c r="L75" i="23"/>
  <c r="K75" i="23"/>
  <c r="J75" i="23"/>
  <c r="I75" i="23"/>
  <c r="H75" i="23"/>
  <c r="G75" i="23"/>
  <c r="F75" i="23"/>
  <c r="E75" i="23"/>
  <c r="D75" i="23"/>
  <c r="C75" i="23"/>
  <c r="AK74" i="23"/>
  <c r="AJ74" i="23"/>
  <c r="AI74" i="23"/>
  <c r="AH74" i="23"/>
  <c r="AG74" i="23"/>
  <c r="AF74" i="23"/>
  <c r="AE74" i="23"/>
  <c r="AD74" i="23"/>
  <c r="AC74" i="23"/>
  <c r="AB74" i="23"/>
  <c r="AA74" i="23"/>
  <c r="Z74" i="23"/>
  <c r="Y74" i="23"/>
  <c r="X74" i="23"/>
  <c r="W74" i="23"/>
  <c r="V74" i="23"/>
  <c r="U74" i="23"/>
  <c r="T74" i="23"/>
  <c r="S74" i="23"/>
  <c r="R74" i="23"/>
  <c r="Q74" i="23"/>
  <c r="P74" i="23"/>
  <c r="O74" i="23"/>
  <c r="N74" i="23"/>
  <c r="M74" i="23"/>
  <c r="L74" i="23"/>
  <c r="K74" i="23"/>
  <c r="J74" i="23"/>
  <c r="I74" i="23"/>
  <c r="H74" i="23"/>
  <c r="G74" i="23"/>
  <c r="F74" i="23"/>
  <c r="E74" i="23"/>
  <c r="D74" i="23"/>
  <c r="C74" i="23"/>
  <c r="AK73" i="23"/>
  <c r="AJ73" i="23"/>
  <c r="AI73" i="23"/>
  <c r="AH73" i="23"/>
  <c r="AG73" i="23"/>
  <c r="AF73" i="23"/>
  <c r="AE73" i="23"/>
  <c r="AD73" i="23"/>
  <c r="AC73" i="23"/>
  <c r="AB73" i="23"/>
  <c r="AA73" i="23"/>
  <c r="Z73" i="23"/>
  <c r="Y73" i="23"/>
  <c r="X73" i="23"/>
  <c r="W73" i="23"/>
  <c r="V73" i="23"/>
  <c r="U73" i="23"/>
  <c r="T73" i="23"/>
  <c r="S73" i="23"/>
  <c r="R73" i="23"/>
  <c r="Q73" i="23"/>
  <c r="P73" i="23"/>
  <c r="O73" i="23"/>
  <c r="N73" i="23"/>
  <c r="M73" i="23"/>
  <c r="L73" i="23"/>
  <c r="K73" i="23"/>
  <c r="J73" i="23"/>
  <c r="I73" i="23"/>
  <c r="H73" i="23"/>
  <c r="G73" i="23"/>
  <c r="F73" i="23"/>
  <c r="E73" i="23"/>
  <c r="D73" i="23"/>
  <c r="C73" i="23"/>
  <c r="AK72" i="23"/>
  <c r="AJ72" i="23"/>
  <c r="AI72" i="23"/>
  <c r="AH72" i="23"/>
  <c r="AG72" i="23"/>
  <c r="AF72" i="23"/>
  <c r="AE72" i="23"/>
  <c r="AD72" i="23"/>
  <c r="AC72" i="23"/>
  <c r="AB72" i="23"/>
  <c r="AA72" i="23"/>
  <c r="Z72" i="23"/>
  <c r="Y72" i="23"/>
  <c r="X72" i="23"/>
  <c r="W72" i="23"/>
  <c r="V72" i="23"/>
  <c r="U72" i="23"/>
  <c r="T72" i="23"/>
  <c r="S72" i="23"/>
  <c r="R72" i="23"/>
  <c r="Q72" i="23"/>
  <c r="P72" i="23"/>
  <c r="O72" i="23"/>
  <c r="N72" i="23"/>
  <c r="M72" i="23"/>
  <c r="L72" i="23"/>
  <c r="K72" i="23"/>
  <c r="J72" i="23"/>
  <c r="I72" i="23"/>
  <c r="H72" i="23"/>
  <c r="G72" i="23"/>
  <c r="F72" i="23"/>
  <c r="E72" i="23"/>
  <c r="D72" i="23"/>
  <c r="C72" i="23"/>
  <c r="AK71" i="23"/>
  <c r="AJ71" i="23"/>
  <c r="AI71" i="23"/>
  <c r="AH71" i="23"/>
  <c r="AG71" i="23"/>
  <c r="AF71" i="23"/>
  <c r="AE71" i="23"/>
  <c r="AD71" i="23"/>
  <c r="AC71" i="23"/>
  <c r="AB71" i="23"/>
  <c r="AA71" i="23"/>
  <c r="Z71" i="23"/>
  <c r="Y71" i="23"/>
  <c r="X71" i="23"/>
  <c r="W71" i="23"/>
  <c r="V71" i="23"/>
  <c r="U71" i="23"/>
  <c r="T71" i="23"/>
  <c r="S71" i="23"/>
  <c r="R71" i="23"/>
  <c r="Q71" i="23"/>
  <c r="P71" i="23"/>
  <c r="O71" i="23"/>
  <c r="N71" i="23"/>
  <c r="M71" i="23"/>
  <c r="L71" i="23"/>
  <c r="K71" i="23"/>
  <c r="J71" i="23"/>
  <c r="I71" i="23"/>
  <c r="H71" i="23"/>
  <c r="G71" i="23"/>
  <c r="F71" i="23"/>
  <c r="E71" i="23"/>
  <c r="D71" i="23"/>
  <c r="C71" i="23"/>
  <c r="AK70" i="23"/>
  <c r="AJ70" i="23"/>
  <c r="AI70" i="23"/>
  <c r="AH70" i="23"/>
  <c r="AG70" i="23"/>
  <c r="AF70" i="23"/>
  <c r="AE70" i="23"/>
  <c r="AD70" i="23"/>
  <c r="AC70" i="23"/>
  <c r="AB70" i="23"/>
  <c r="AA70" i="23"/>
  <c r="Z70" i="23"/>
  <c r="Y70" i="23"/>
  <c r="X70" i="23"/>
  <c r="W70" i="23"/>
  <c r="V70" i="23"/>
  <c r="U70" i="23"/>
  <c r="T70" i="23"/>
  <c r="S70" i="23"/>
  <c r="R70" i="23"/>
  <c r="Q70" i="23"/>
  <c r="P70" i="23"/>
  <c r="O70" i="23"/>
  <c r="N70" i="23"/>
  <c r="M70" i="23"/>
  <c r="L70" i="23"/>
  <c r="K70" i="23"/>
  <c r="J70" i="23"/>
  <c r="I70" i="23"/>
  <c r="H70" i="23"/>
  <c r="G70" i="23"/>
  <c r="F70" i="23"/>
  <c r="E70" i="23"/>
  <c r="D70" i="23"/>
  <c r="C70" i="23"/>
  <c r="AK69" i="23"/>
  <c r="AJ69" i="23"/>
  <c r="AI69" i="23"/>
  <c r="AH69" i="23"/>
  <c r="AG69" i="23"/>
  <c r="AF69" i="23"/>
  <c r="AE69" i="23"/>
  <c r="AD69" i="23"/>
  <c r="AC69" i="23"/>
  <c r="AB69" i="23"/>
  <c r="AA69" i="23"/>
  <c r="Z69" i="23"/>
  <c r="Y69" i="23"/>
  <c r="X69" i="23"/>
  <c r="W69" i="23"/>
  <c r="V69" i="23"/>
  <c r="U69" i="23"/>
  <c r="T69" i="23"/>
  <c r="S69" i="23"/>
  <c r="R69" i="23"/>
  <c r="Q69" i="23"/>
  <c r="P69" i="23"/>
  <c r="O69" i="23"/>
  <c r="N69" i="23"/>
  <c r="M69" i="23"/>
  <c r="L69" i="23"/>
  <c r="K69" i="23"/>
  <c r="J69" i="23"/>
  <c r="I69" i="23"/>
  <c r="H69" i="23"/>
  <c r="G69" i="23"/>
  <c r="F69" i="23"/>
  <c r="E69" i="23"/>
  <c r="D69" i="23"/>
  <c r="C69" i="23"/>
  <c r="AK68" i="23"/>
  <c r="AJ68" i="23"/>
  <c r="AI68" i="23"/>
  <c r="AH68" i="23"/>
  <c r="AG68" i="23"/>
  <c r="AF68" i="23"/>
  <c r="AE68" i="23"/>
  <c r="AD68" i="23"/>
  <c r="AC68" i="23"/>
  <c r="AB68" i="23"/>
  <c r="AA68" i="23"/>
  <c r="Z68" i="23"/>
  <c r="Y68" i="23"/>
  <c r="X68" i="23"/>
  <c r="W68" i="23"/>
  <c r="V68" i="23"/>
  <c r="U68" i="23"/>
  <c r="T68" i="23"/>
  <c r="S68" i="23"/>
  <c r="R68" i="23"/>
  <c r="Q68" i="23"/>
  <c r="P68" i="23"/>
  <c r="O68" i="23"/>
  <c r="N68" i="23"/>
  <c r="M68" i="23"/>
  <c r="L68" i="23"/>
  <c r="K68" i="23"/>
  <c r="J68" i="23"/>
  <c r="I68" i="23"/>
  <c r="H68" i="23"/>
  <c r="G68" i="23"/>
  <c r="F68" i="23"/>
  <c r="E68" i="23"/>
  <c r="D68" i="23"/>
  <c r="C68" i="23"/>
  <c r="AK67" i="23"/>
  <c r="AJ67" i="23"/>
  <c r="AI67" i="23"/>
  <c r="AH67" i="23"/>
  <c r="AG67" i="23"/>
  <c r="AF67" i="23"/>
  <c r="AE67" i="23"/>
  <c r="AD67" i="23"/>
  <c r="AC67" i="23"/>
  <c r="AB67" i="23"/>
  <c r="AA67" i="23"/>
  <c r="Z67" i="23"/>
  <c r="Y67" i="23"/>
  <c r="X67" i="23"/>
  <c r="W67" i="23"/>
  <c r="V67" i="23"/>
  <c r="U67" i="23"/>
  <c r="T67" i="23"/>
  <c r="S67" i="23"/>
  <c r="R67" i="23"/>
  <c r="Q67" i="23"/>
  <c r="P67" i="23"/>
  <c r="O67" i="23"/>
  <c r="N67" i="23"/>
  <c r="M67" i="23"/>
  <c r="L67" i="23"/>
  <c r="K67" i="23"/>
  <c r="J67" i="23"/>
  <c r="I67" i="23"/>
  <c r="H67" i="23"/>
  <c r="G67" i="23"/>
  <c r="F67" i="23"/>
  <c r="E67" i="23"/>
  <c r="D67" i="23"/>
  <c r="C67" i="23"/>
  <c r="AK66" i="23"/>
  <c r="AJ66" i="23"/>
  <c r="AI66" i="23"/>
  <c r="AH66" i="23"/>
  <c r="AG66" i="23"/>
  <c r="AF66" i="23"/>
  <c r="AE66" i="23"/>
  <c r="AD66" i="23"/>
  <c r="AC66" i="23"/>
  <c r="AB66" i="23"/>
  <c r="AA66" i="23"/>
  <c r="Z66" i="23"/>
  <c r="Y66" i="23"/>
  <c r="X66" i="23"/>
  <c r="W66" i="23"/>
  <c r="V66" i="23"/>
  <c r="U66" i="23"/>
  <c r="T66" i="23"/>
  <c r="S66" i="23"/>
  <c r="R66" i="23"/>
  <c r="Q66" i="23"/>
  <c r="P66" i="23"/>
  <c r="O66" i="23"/>
  <c r="N66" i="23"/>
  <c r="M66" i="23"/>
  <c r="L66" i="23"/>
  <c r="K66" i="23"/>
  <c r="J66" i="23"/>
  <c r="I66" i="23"/>
  <c r="H66" i="23"/>
  <c r="G66" i="23"/>
  <c r="F66" i="23"/>
  <c r="E66" i="23"/>
  <c r="D66" i="23"/>
  <c r="C66" i="23"/>
  <c r="AK65" i="23"/>
  <c r="AJ65" i="23"/>
  <c r="AI65" i="23"/>
  <c r="AH65" i="23"/>
  <c r="AG65" i="23"/>
  <c r="AF65" i="23"/>
  <c r="AE65" i="23"/>
  <c r="AD65" i="23"/>
  <c r="AC65" i="23"/>
  <c r="AB65" i="23"/>
  <c r="AA65" i="23"/>
  <c r="Z65" i="23"/>
  <c r="Y65" i="23"/>
  <c r="X65" i="23"/>
  <c r="W65" i="23"/>
  <c r="V65" i="23"/>
  <c r="U65" i="23"/>
  <c r="T65" i="23"/>
  <c r="S65" i="23"/>
  <c r="R65" i="23"/>
  <c r="Q65" i="23"/>
  <c r="P65" i="23"/>
  <c r="O65" i="23"/>
  <c r="N65" i="23"/>
  <c r="M65" i="23"/>
  <c r="L65" i="23"/>
  <c r="K65" i="23"/>
  <c r="J65" i="23"/>
  <c r="I65" i="23"/>
  <c r="H65" i="23"/>
  <c r="G65" i="23"/>
  <c r="F65" i="23"/>
  <c r="E65" i="23"/>
  <c r="D65" i="23"/>
  <c r="C65" i="23"/>
  <c r="AK64" i="23"/>
  <c r="AJ64" i="23"/>
  <c r="AI64" i="23"/>
  <c r="AH64" i="23"/>
  <c r="AG64" i="23"/>
  <c r="AF64" i="23"/>
  <c r="AE64" i="23"/>
  <c r="AD64" i="23"/>
  <c r="AC64" i="23"/>
  <c r="AB64" i="23"/>
  <c r="AA64" i="23"/>
  <c r="Z64" i="23"/>
  <c r="Y64" i="23"/>
  <c r="X64" i="23"/>
  <c r="W64" i="23"/>
  <c r="V64" i="23"/>
  <c r="U64" i="23"/>
  <c r="T64" i="23"/>
  <c r="S64" i="23"/>
  <c r="R64" i="23"/>
  <c r="Q64" i="23"/>
  <c r="P64" i="23"/>
  <c r="O64" i="23"/>
  <c r="N64" i="23"/>
  <c r="M64" i="23"/>
  <c r="L64" i="23"/>
  <c r="K64" i="23"/>
  <c r="J64" i="23"/>
  <c r="I64" i="23"/>
  <c r="H64" i="23"/>
  <c r="G64" i="23"/>
  <c r="F64" i="23"/>
  <c r="E64" i="23"/>
  <c r="D64" i="23"/>
  <c r="C64" i="23"/>
  <c r="AK63" i="23"/>
  <c r="AJ63" i="23"/>
  <c r="AI63" i="23"/>
  <c r="AH63" i="23"/>
  <c r="AG63" i="23"/>
  <c r="AF63" i="23"/>
  <c r="AE63" i="23"/>
  <c r="AD63" i="23"/>
  <c r="AC63" i="23"/>
  <c r="AB63" i="23"/>
  <c r="AA63" i="23"/>
  <c r="Z63" i="23"/>
  <c r="Y63" i="23"/>
  <c r="X63" i="23"/>
  <c r="W63" i="23"/>
  <c r="V63" i="23"/>
  <c r="U63" i="23"/>
  <c r="T63" i="23"/>
  <c r="S63" i="23"/>
  <c r="R63" i="23"/>
  <c r="Q63" i="23"/>
  <c r="P63" i="23"/>
  <c r="O63" i="23"/>
  <c r="N63" i="23"/>
  <c r="M63" i="23"/>
  <c r="L63" i="23"/>
  <c r="K63" i="23"/>
  <c r="J63" i="23"/>
  <c r="I63" i="23"/>
  <c r="H63" i="23"/>
  <c r="G63" i="23"/>
  <c r="F63" i="23"/>
  <c r="E63" i="23"/>
  <c r="D63" i="23"/>
  <c r="C63" i="23"/>
  <c r="AK62" i="23"/>
  <c r="AJ62" i="23"/>
  <c r="AI62" i="23"/>
  <c r="AH62" i="23"/>
  <c r="AG62" i="23"/>
  <c r="AF62" i="23"/>
  <c r="AE62" i="23"/>
  <c r="AD62" i="23"/>
  <c r="AC62" i="23"/>
  <c r="AB62" i="23"/>
  <c r="AA62" i="23"/>
  <c r="Z62" i="23"/>
  <c r="Y62" i="23"/>
  <c r="X62" i="23"/>
  <c r="W62" i="23"/>
  <c r="V62" i="23"/>
  <c r="U62" i="23"/>
  <c r="T62" i="23"/>
  <c r="S62" i="23"/>
  <c r="R62" i="23"/>
  <c r="Q62" i="23"/>
  <c r="P62" i="23"/>
  <c r="O62" i="23"/>
  <c r="N62" i="23"/>
  <c r="M62" i="23"/>
  <c r="L62" i="23"/>
  <c r="K62" i="23"/>
  <c r="J62" i="23"/>
  <c r="I62" i="23"/>
  <c r="H62" i="23"/>
  <c r="G62" i="23"/>
  <c r="F62" i="23"/>
  <c r="E62" i="23"/>
  <c r="D62" i="23"/>
  <c r="C62" i="23"/>
  <c r="AK61" i="23"/>
  <c r="AJ61" i="23"/>
  <c r="AI61" i="23"/>
  <c r="AH61" i="23"/>
  <c r="AG61" i="23"/>
  <c r="AF61" i="23"/>
  <c r="AE61" i="23"/>
  <c r="AD61" i="23"/>
  <c r="AC61" i="23"/>
  <c r="AB61" i="23"/>
  <c r="AA61" i="23"/>
  <c r="Z61" i="23"/>
  <c r="Y61" i="23"/>
  <c r="X61" i="23"/>
  <c r="W61" i="23"/>
  <c r="V61" i="23"/>
  <c r="U61" i="23"/>
  <c r="T61" i="23"/>
  <c r="S61" i="23"/>
  <c r="R61" i="23"/>
  <c r="Q61" i="23"/>
  <c r="P61" i="23"/>
  <c r="O61" i="23"/>
  <c r="N61" i="23"/>
  <c r="M61" i="23"/>
  <c r="L61" i="23"/>
  <c r="K61" i="23"/>
  <c r="J61" i="23"/>
  <c r="I61" i="23"/>
  <c r="H61" i="23"/>
  <c r="G61" i="23"/>
  <c r="F61" i="23"/>
  <c r="E61" i="23"/>
  <c r="D61" i="23"/>
  <c r="C61" i="23"/>
  <c r="AK60" i="23"/>
  <c r="AJ60" i="23"/>
  <c r="AI60" i="23"/>
  <c r="AH60" i="23"/>
  <c r="AG60" i="23"/>
  <c r="AF60" i="23"/>
  <c r="AE60" i="23"/>
  <c r="AD60" i="23"/>
  <c r="AC60" i="23"/>
  <c r="AB60" i="23"/>
  <c r="AA60" i="23"/>
  <c r="Z60" i="23"/>
  <c r="Y60" i="23"/>
  <c r="X60" i="23"/>
  <c r="W60" i="23"/>
  <c r="V60" i="23"/>
  <c r="U60" i="23"/>
  <c r="T60" i="23"/>
  <c r="S60" i="23"/>
  <c r="R60" i="23"/>
  <c r="Q60" i="23"/>
  <c r="P60" i="23"/>
  <c r="O60" i="23"/>
  <c r="N60" i="23"/>
  <c r="M60" i="23"/>
  <c r="L60" i="23"/>
  <c r="K60" i="23"/>
  <c r="J60" i="23"/>
  <c r="I60" i="23"/>
  <c r="H60" i="23"/>
  <c r="G60" i="23"/>
  <c r="F60" i="23"/>
  <c r="E60" i="23"/>
  <c r="D60" i="23"/>
  <c r="C60" i="23"/>
  <c r="AK59" i="23"/>
  <c r="AJ59" i="23"/>
  <c r="AI59" i="23"/>
  <c r="AH59" i="23"/>
  <c r="AG59" i="23"/>
  <c r="AF59" i="23"/>
  <c r="AE59" i="23"/>
  <c r="AD59" i="23"/>
  <c r="AC59" i="23"/>
  <c r="AB59" i="23"/>
  <c r="AA59" i="23"/>
  <c r="Z59" i="23"/>
  <c r="Y59" i="23"/>
  <c r="X59" i="23"/>
  <c r="W59" i="23"/>
  <c r="V59" i="23"/>
  <c r="U59" i="23"/>
  <c r="T59" i="23"/>
  <c r="S59" i="23"/>
  <c r="R59" i="23"/>
  <c r="Q59" i="23"/>
  <c r="P59" i="23"/>
  <c r="O59" i="23"/>
  <c r="N59" i="23"/>
  <c r="M59" i="23"/>
  <c r="L59" i="23"/>
  <c r="K59" i="23"/>
  <c r="J59" i="23"/>
  <c r="I59" i="23"/>
  <c r="H59" i="23"/>
  <c r="G59" i="23"/>
  <c r="F59" i="23"/>
  <c r="E59" i="23"/>
  <c r="D59" i="23"/>
  <c r="C59" i="23"/>
  <c r="AK58" i="23"/>
  <c r="AJ58" i="23"/>
  <c r="AI58" i="23"/>
  <c r="AH58" i="23"/>
  <c r="AG58" i="23"/>
  <c r="AF58" i="23"/>
  <c r="AE58" i="23"/>
  <c r="AD58" i="23"/>
  <c r="AC58" i="23"/>
  <c r="AB58" i="23"/>
  <c r="AA58" i="23"/>
  <c r="Z58" i="23"/>
  <c r="Y58" i="23"/>
  <c r="X58" i="23"/>
  <c r="W58" i="23"/>
  <c r="V58" i="23"/>
  <c r="U58" i="23"/>
  <c r="T58" i="23"/>
  <c r="S58" i="23"/>
  <c r="R58" i="23"/>
  <c r="Q58" i="23"/>
  <c r="P58" i="23"/>
  <c r="O58" i="23"/>
  <c r="N58" i="23"/>
  <c r="M58" i="23"/>
  <c r="L58" i="23"/>
  <c r="K58" i="23"/>
  <c r="J58" i="23"/>
  <c r="I58" i="23"/>
  <c r="H58" i="23"/>
  <c r="G58" i="23"/>
  <c r="F58" i="23"/>
  <c r="E58" i="23"/>
  <c r="D58" i="23"/>
  <c r="C58" i="23"/>
  <c r="AJ57" i="23"/>
  <c r="AI57" i="23"/>
  <c r="AH57" i="23"/>
  <c r="AG57" i="23"/>
  <c r="AF57" i="23"/>
  <c r="AE57" i="23"/>
  <c r="AD57" i="23"/>
  <c r="AC57" i="23"/>
  <c r="AB57" i="23"/>
  <c r="AA57" i="23"/>
  <c r="Z57" i="23"/>
  <c r="Y57" i="23"/>
  <c r="X57" i="23"/>
  <c r="W57" i="23"/>
  <c r="V57" i="23"/>
  <c r="U57" i="23"/>
  <c r="T57" i="23"/>
  <c r="S57" i="23"/>
  <c r="R57" i="23"/>
  <c r="Q57" i="23"/>
  <c r="P57" i="23"/>
  <c r="O57" i="23"/>
  <c r="N57" i="23"/>
  <c r="M57" i="23"/>
  <c r="L57" i="23"/>
  <c r="K57" i="23"/>
  <c r="J57" i="23"/>
  <c r="I57" i="23"/>
  <c r="H57" i="23"/>
  <c r="G57" i="23"/>
  <c r="F57" i="23"/>
  <c r="E57" i="23"/>
  <c r="D57" i="23"/>
  <c r="C57" i="23"/>
  <c r="AK56" i="23"/>
  <c r="AJ56" i="23"/>
  <c r="AI56" i="23"/>
  <c r="AH56" i="23"/>
  <c r="AG56" i="23"/>
  <c r="AF56" i="23"/>
  <c r="AE56" i="23"/>
  <c r="AD56" i="23"/>
  <c r="AC56" i="23"/>
  <c r="AB56" i="23"/>
  <c r="AA56" i="23"/>
  <c r="Z56" i="23"/>
  <c r="Y56" i="23"/>
  <c r="X56" i="23"/>
  <c r="W56" i="23"/>
  <c r="V56" i="23"/>
  <c r="U56" i="23"/>
  <c r="T56" i="23"/>
  <c r="S56" i="23"/>
  <c r="R56" i="23"/>
  <c r="Q56" i="23"/>
  <c r="P56" i="23"/>
  <c r="O56" i="23"/>
  <c r="N56" i="23"/>
  <c r="M56" i="23"/>
  <c r="L56" i="23"/>
  <c r="K56" i="23"/>
  <c r="J56" i="23"/>
  <c r="I56" i="23"/>
  <c r="H56" i="23"/>
  <c r="G56" i="23"/>
  <c r="F56" i="23"/>
  <c r="E56" i="23"/>
  <c r="D56" i="23"/>
  <c r="C56" i="23"/>
  <c r="AK55" i="23"/>
  <c r="AJ55" i="23"/>
  <c r="AI55" i="23"/>
  <c r="AH55" i="23"/>
  <c r="AG55" i="23"/>
  <c r="AF55" i="23"/>
  <c r="AE55" i="23"/>
  <c r="AD55" i="23"/>
  <c r="AC55" i="23"/>
  <c r="AB55" i="23"/>
  <c r="AA55" i="23"/>
  <c r="Z55" i="23"/>
  <c r="Y55" i="23"/>
  <c r="X55" i="23"/>
  <c r="W55" i="23"/>
  <c r="V55" i="23"/>
  <c r="U55" i="23"/>
  <c r="T55" i="23"/>
  <c r="S55" i="23"/>
  <c r="R55" i="23"/>
  <c r="Q55" i="23"/>
  <c r="P55" i="23"/>
  <c r="O55" i="23"/>
  <c r="N55" i="23"/>
  <c r="M55" i="23"/>
  <c r="L55" i="23"/>
  <c r="K55" i="23"/>
  <c r="J55" i="23"/>
  <c r="I55" i="23"/>
  <c r="H55" i="23"/>
  <c r="G55" i="23"/>
  <c r="F55" i="23"/>
  <c r="E55" i="23"/>
  <c r="D55" i="23"/>
  <c r="C55" i="23"/>
  <c r="AK54" i="23"/>
  <c r="AJ54" i="23"/>
  <c r="AI54" i="23"/>
  <c r="AH54" i="23"/>
  <c r="AG54" i="23"/>
  <c r="AF54" i="23"/>
  <c r="AE54" i="23"/>
  <c r="AD54" i="23"/>
  <c r="AC54" i="23"/>
  <c r="AB54" i="23"/>
  <c r="AA54" i="23"/>
  <c r="Z54" i="23"/>
  <c r="Y54" i="23"/>
  <c r="X54" i="23"/>
  <c r="W54" i="23"/>
  <c r="V54" i="23"/>
  <c r="U54" i="23"/>
  <c r="T54" i="23"/>
  <c r="S54" i="23"/>
  <c r="R54" i="23"/>
  <c r="Q54" i="23"/>
  <c r="P54" i="23"/>
  <c r="O54" i="23"/>
  <c r="N54" i="23"/>
  <c r="M54" i="23"/>
  <c r="L54" i="23"/>
  <c r="K54" i="23"/>
  <c r="J54" i="23"/>
  <c r="I54" i="23"/>
  <c r="H54" i="23"/>
  <c r="G54" i="23"/>
  <c r="F54" i="23"/>
  <c r="E54" i="23"/>
  <c r="D54" i="23"/>
  <c r="C54" i="23"/>
  <c r="AK53" i="23"/>
  <c r="AJ53" i="23"/>
  <c r="AI53" i="23"/>
  <c r="AH53" i="23"/>
  <c r="AG53" i="23"/>
  <c r="AF53" i="23"/>
  <c r="AE53" i="23"/>
  <c r="AD53" i="23"/>
  <c r="AC53" i="23"/>
  <c r="AB53" i="23"/>
  <c r="AA53" i="23"/>
  <c r="Z53" i="23"/>
  <c r="Y53" i="23"/>
  <c r="X53" i="23"/>
  <c r="W53" i="23"/>
  <c r="V53" i="23"/>
  <c r="U53" i="23"/>
  <c r="T53" i="23"/>
  <c r="S53" i="23"/>
  <c r="R53" i="23"/>
  <c r="Q53" i="23"/>
  <c r="P53" i="23"/>
  <c r="O53" i="23"/>
  <c r="N53" i="23"/>
  <c r="M53" i="23"/>
  <c r="L53" i="23"/>
  <c r="K53" i="23"/>
  <c r="J53" i="23"/>
  <c r="I53" i="23"/>
  <c r="H53" i="23"/>
  <c r="G53" i="23"/>
  <c r="F53" i="23"/>
  <c r="E53" i="23"/>
  <c r="D53" i="23"/>
  <c r="C53" i="23"/>
  <c r="AK52" i="23"/>
  <c r="AJ52" i="23"/>
  <c r="AI52" i="23"/>
  <c r="AH52" i="23"/>
  <c r="AG52" i="23"/>
  <c r="AF52" i="23"/>
  <c r="AE52" i="23"/>
  <c r="AD52" i="23"/>
  <c r="AC52" i="23"/>
  <c r="AB52" i="23"/>
  <c r="AA52" i="23"/>
  <c r="Z52" i="23"/>
  <c r="Y52" i="23"/>
  <c r="X52" i="23"/>
  <c r="W52" i="23"/>
  <c r="V52" i="23"/>
  <c r="U52" i="23"/>
  <c r="T52" i="23"/>
  <c r="S52" i="23"/>
  <c r="R52" i="23"/>
  <c r="Q52" i="23"/>
  <c r="P52" i="23"/>
  <c r="O52" i="23"/>
  <c r="N52" i="23"/>
  <c r="M52" i="23"/>
  <c r="L52" i="23"/>
  <c r="K52" i="23"/>
  <c r="J52" i="23"/>
  <c r="I52" i="23"/>
  <c r="H52" i="23"/>
  <c r="G52" i="23"/>
  <c r="F52" i="23"/>
  <c r="E52" i="23"/>
  <c r="D52" i="23"/>
  <c r="C52" i="23"/>
  <c r="AK51" i="23"/>
  <c r="AJ51" i="23"/>
  <c r="AI51" i="23"/>
  <c r="AH51" i="23"/>
  <c r="AG51" i="23"/>
  <c r="AF51" i="23"/>
  <c r="AE51" i="23"/>
  <c r="AD51" i="23"/>
  <c r="AC51" i="23"/>
  <c r="AB51" i="23"/>
  <c r="AA51" i="23"/>
  <c r="Z51" i="23"/>
  <c r="Y51" i="23"/>
  <c r="X51" i="23"/>
  <c r="W51" i="23"/>
  <c r="V51" i="23"/>
  <c r="U51" i="23"/>
  <c r="T51" i="23"/>
  <c r="S51" i="23"/>
  <c r="R51" i="23"/>
  <c r="Q51" i="23"/>
  <c r="P51" i="23"/>
  <c r="O51" i="23"/>
  <c r="N51" i="23"/>
  <c r="M51" i="23"/>
  <c r="L51" i="23"/>
  <c r="K51" i="23"/>
  <c r="J51" i="23"/>
  <c r="I51" i="23"/>
  <c r="H51" i="23"/>
  <c r="G51" i="23"/>
  <c r="F51" i="23"/>
  <c r="E51" i="23"/>
  <c r="D51" i="23"/>
  <c r="C51" i="23"/>
  <c r="AK50" i="23"/>
  <c r="AJ50" i="23"/>
  <c r="AI50" i="23"/>
  <c r="AH50" i="23"/>
  <c r="AG50" i="23"/>
  <c r="AF50" i="23"/>
  <c r="AE50" i="23"/>
  <c r="AD50" i="23"/>
  <c r="AC50" i="23"/>
  <c r="AB50" i="23"/>
  <c r="AA50" i="23"/>
  <c r="Z50" i="23"/>
  <c r="Y50" i="23"/>
  <c r="X50" i="23"/>
  <c r="W50" i="23"/>
  <c r="V50" i="23"/>
  <c r="U50" i="23"/>
  <c r="T50" i="23"/>
  <c r="S50" i="23"/>
  <c r="R50" i="23"/>
  <c r="Q50" i="23"/>
  <c r="P50" i="23"/>
  <c r="O50" i="23"/>
  <c r="N50" i="23"/>
  <c r="M50" i="23"/>
  <c r="L50" i="23"/>
  <c r="K50" i="23"/>
  <c r="J50" i="23"/>
  <c r="I50" i="23"/>
  <c r="H50" i="23"/>
  <c r="G50" i="23"/>
  <c r="F50" i="23"/>
  <c r="E50" i="23"/>
  <c r="D50" i="23"/>
  <c r="C50" i="23"/>
  <c r="AK49" i="23"/>
  <c r="AJ49" i="23"/>
  <c r="AI49" i="23"/>
  <c r="AH49" i="23"/>
  <c r="AG49" i="23"/>
  <c r="AF49" i="23"/>
  <c r="AE49" i="23"/>
  <c r="AD49" i="23"/>
  <c r="AC49" i="23"/>
  <c r="AB49" i="23"/>
  <c r="AA49" i="23"/>
  <c r="Z49" i="23"/>
  <c r="Y49" i="23"/>
  <c r="X49" i="23"/>
  <c r="W49" i="23"/>
  <c r="V49" i="23"/>
  <c r="U49" i="23"/>
  <c r="T49" i="23"/>
  <c r="S49" i="23"/>
  <c r="R49" i="23"/>
  <c r="Q49" i="23"/>
  <c r="P49" i="23"/>
  <c r="O49" i="23"/>
  <c r="N49" i="23"/>
  <c r="M49" i="23"/>
  <c r="L49" i="23"/>
  <c r="K49" i="23"/>
  <c r="J49" i="23"/>
  <c r="I49" i="23"/>
  <c r="H49" i="23"/>
  <c r="G49" i="23"/>
  <c r="F49" i="23"/>
  <c r="E49" i="23"/>
  <c r="D49" i="23"/>
  <c r="C49" i="23"/>
  <c r="AK48" i="23"/>
  <c r="AJ48" i="23"/>
  <c r="AI48" i="23"/>
  <c r="AH48" i="23"/>
  <c r="AG48" i="23"/>
  <c r="AF48" i="23"/>
  <c r="AE48" i="23"/>
  <c r="AD48" i="23"/>
  <c r="AC48" i="23"/>
  <c r="AB48" i="23"/>
  <c r="AA48" i="23"/>
  <c r="Z48" i="23"/>
  <c r="Y48" i="23"/>
  <c r="X48" i="23"/>
  <c r="W48" i="23"/>
  <c r="V48" i="23"/>
  <c r="U48" i="23"/>
  <c r="T48" i="23"/>
  <c r="S48" i="23"/>
  <c r="R48" i="23"/>
  <c r="Q48" i="23"/>
  <c r="P48" i="23"/>
  <c r="O48" i="23"/>
  <c r="N48" i="23"/>
  <c r="M48" i="23"/>
  <c r="L48" i="23"/>
  <c r="K48" i="23"/>
  <c r="J48" i="23"/>
  <c r="I48" i="23"/>
  <c r="H48" i="23"/>
  <c r="G48" i="23"/>
  <c r="F48" i="23"/>
  <c r="E48" i="23"/>
  <c r="D48" i="23"/>
  <c r="C48" i="23"/>
  <c r="AK47" i="23"/>
  <c r="AJ47" i="23"/>
  <c r="AI47" i="23"/>
  <c r="AH47" i="23"/>
  <c r="AG47" i="23"/>
  <c r="AF47" i="23"/>
  <c r="AE47" i="23"/>
  <c r="AD47" i="23"/>
  <c r="AC47" i="23"/>
  <c r="AB47" i="23"/>
  <c r="AA47" i="23"/>
  <c r="Z47" i="23"/>
  <c r="Y47" i="23"/>
  <c r="X47" i="23"/>
  <c r="W47" i="23"/>
  <c r="V47" i="23"/>
  <c r="U47" i="23"/>
  <c r="T47" i="23"/>
  <c r="S47" i="23"/>
  <c r="R47" i="23"/>
  <c r="Q47" i="23"/>
  <c r="P47" i="23"/>
  <c r="O47" i="23"/>
  <c r="N47" i="23"/>
  <c r="M47" i="23"/>
  <c r="L47" i="23"/>
  <c r="K47" i="23"/>
  <c r="J47" i="23"/>
  <c r="I47" i="23"/>
  <c r="H47" i="23"/>
  <c r="G47" i="23"/>
  <c r="F47" i="23"/>
  <c r="E47" i="23"/>
  <c r="D47" i="23"/>
  <c r="C47" i="23"/>
  <c r="AK46" i="23"/>
  <c r="AJ46" i="23"/>
  <c r="AI46" i="23"/>
  <c r="AH46" i="23"/>
  <c r="AG46" i="23"/>
  <c r="AF46" i="23"/>
  <c r="AE46" i="23"/>
  <c r="AD46" i="23"/>
  <c r="AC46" i="23"/>
  <c r="AB46" i="23"/>
  <c r="AA46" i="23"/>
  <c r="Z46" i="23"/>
  <c r="Y46" i="23"/>
  <c r="X46" i="23"/>
  <c r="W46" i="23"/>
  <c r="V46" i="23"/>
  <c r="U46" i="23"/>
  <c r="T46" i="23"/>
  <c r="S46" i="23"/>
  <c r="R46" i="23"/>
  <c r="Q46" i="23"/>
  <c r="P46" i="23"/>
  <c r="O46" i="23"/>
  <c r="N46" i="23"/>
  <c r="M46" i="23"/>
  <c r="L46" i="23"/>
  <c r="K46" i="23"/>
  <c r="J46" i="23"/>
  <c r="I46" i="23"/>
  <c r="H46" i="23"/>
  <c r="G46" i="23"/>
  <c r="F46" i="23"/>
  <c r="E46" i="23"/>
  <c r="D46" i="23"/>
  <c r="C46" i="23"/>
  <c r="AK45" i="23"/>
  <c r="AJ45" i="23"/>
  <c r="AI45" i="23"/>
  <c r="AH45" i="23"/>
  <c r="AG45" i="23"/>
  <c r="AF45" i="23"/>
  <c r="AE45" i="23"/>
  <c r="AD45" i="23"/>
  <c r="AC45" i="23"/>
  <c r="AB45" i="23"/>
  <c r="AA45" i="23"/>
  <c r="Z45" i="23"/>
  <c r="Y45" i="23"/>
  <c r="X45" i="23"/>
  <c r="W45" i="23"/>
  <c r="V45" i="23"/>
  <c r="U45" i="23"/>
  <c r="T45" i="23"/>
  <c r="S45" i="23"/>
  <c r="R45" i="23"/>
  <c r="Q45" i="23"/>
  <c r="P45" i="23"/>
  <c r="O45" i="23"/>
  <c r="N45" i="23"/>
  <c r="M45" i="23"/>
  <c r="L45" i="23"/>
  <c r="K45" i="23"/>
  <c r="J45" i="23"/>
  <c r="I45" i="23"/>
  <c r="H45" i="23"/>
  <c r="G45" i="23"/>
  <c r="F45" i="23"/>
  <c r="E45" i="23"/>
  <c r="D45" i="23"/>
  <c r="C45" i="23"/>
  <c r="AK44" i="23"/>
  <c r="AJ44" i="23"/>
  <c r="AI44" i="23"/>
  <c r="AH44" i="23"/>
  <c r="AG44" i="23"/>
  <c r="AF44" i="23"/>
  <c r="AE44" i="23"/>
  <c r="AD44" i="23"/>
  <c r="AC44" i="23"/>
  <c r="AB44" i="23"/>
  <c r="AA44" i="23"/>
  <c r="Z44" i="23"/>
  <c r="Y44" i="23"/>
  <c r="X44" i="23"/>
  <c r="W44" i="23"/>
  <c r="V44" i="23"/>
  <c r="U44" i="23"/>
  <c r="T44" i="23"/>
  <c r="S44" i="23"/>
  <c r="R44" i="23"/>
  <c r="Q44" i="23"/>
  <c r="P44" i="23"/>
  <c r="O44" i="23"/>
  <c r="N44" i="23"/>
  <c r="M44" i="23"/>
  <c r="L44" i="23"/>
  <c r="K44" i="23"/>
  <c r="J44" i="23"/>
  <c r="I44" i="23"/>
  <c r="H44" i="23"/>
  <c r="G44" i="23"/>
  <c r="F44" i="23"/>
  <c r="E44" i="23"/>
  <c r="D44" i="23"/>
  <c r="C44" i="23"/>
  <c r="AK43" i="23"/>
  <c r="AJ43" i="23"/>
  <c r="AI43" i="23"/>
  <c r="AH43" i="23"/>
  <c r="AG43" i="23"/>
  <c r="AF43" i="23"/>
  <c r="AE43" i="23"/>
  <c r="AD43" i="23"/>
  <c r="AC43" i="23"/>
  <c r="AB43" i="23"/>
  <c r="AA43" i="23"/>
  <c r="Z43" i="23"/>
  <c r="Y43" i="23"/>
  <c r="X43" i="23"/>
  <c r="W43" i="23"/>
  <c r="V43" i="23"/>
  <c r="U43" i="23"/>
  <c r="T43" i="23"/>
  <c r="S43" i="23"/>
  <c r="R43" i="23"/>
  <c r="Q43" i="23"/>
  <c r="P43" i="23"/>
  <c r="O43" i="23"/>
  <c r="N43" i="23"/>
  <c r="M43" i="23"/>
  <c r="L43" i="23"/>
  <c r="K43" i="23"/>
  <c r="J43" i="23"/>
  <c r="I43" i="23"/>
  <c r="H43" i="23"/>
  <c r="G43" i="23"/>
  <c r="F43" i="23"/>
  <c r="E43" i="23"/>
  <c r="D43" i="23"/>
  <c r="C43" i="23"/>
  <c r="AK42" i="23"/>
  <c r="AJ42" i="23"/>
  <c r="AI42" i="23"/>
  <c r="AH42" i="23"/>
  <c r="AG42" i="23"/>
  <c r="AF42" i="23"/>
  <c r="AE42" i="23"/>
  <c r="AD42" i="23"/>
  <c r="AC42" i="23"/>
  <c r="AB42" i="23"/>
  <c r="AA42" i="23"/>
  <c r="Z42" i="23"/>
  <c r="Y42" i="23"/>
  <c r="X42" i="23"/>
  <c r="W42" i="23"/>
  <c r="V42" i="23"/>
  <c r="U42" i="23"/>
  <c r="T42" i="23"/>
  <c r="S42" i="23"/>
  <c r="R42" i="23"/>
  <c r="Q42" i="23"/>
  <c r="P42" i="23"/>
  <c r="O42" i="23"/>
  <c r="N42" i="23"/>
  <c r="M42" i="23"/>
  <c r="L42" i="23"/>
  <c r="K42" i="23"/>
  <c r="J42" i="23"/>
  <c r="I42" i="23"/>
  <c r="H42" i="23"/>
  <c r="G42" i="23"/>
  <c r="F42" i="23"/>
  <c r="E42" i="23"/>
  <c r="D42" i="23"/>
  <c r="C42" i="23"/>
  <c r="AK41" i="23"/>
  <c r="AJ41" i="23"/>
  <c r="AI41" i="23"/>
  <c r="AH41" i="23"/>
  <c r="AG41" i="23"/>
  <c r="AF41" i="23"/>
  <c r="AE41" i="23"/>
  <c r="AD41" i="23"/>
  <c r="AC41" i="23"/>
  <c r="AB41" i="23"/>
  <c r="AA41" i="23"/>
  <c r="Z41" i="23"/>
  <c r="Y41" i="23"/>
  <c r="X41" i="23"/>
  <c r="W41" i="23"/>
  <c r="V41" i="23"/>
  <c r="U41" i="23"/>
  <c r="T41" i="23"/>
  <c r="S41" i="23"/>
  <c r="R41" i="23"/>
  <c r="Q41" i="23"/>
  <c r="P41" i="23"/>
  <c r="O41" i="23"/>
  <c r="N41" i="23"/>
  <c r="M41" i="23"/>
  <c r="L41" i="23"/>
  <c r="K41" i="23"/>
  <c r="J41" i="23"/>
  <c r="I41" i="23"/>
  <c r="H41" i="23"/>
  <c r="G41" i="23"/>
  <c r="F41" i="23"/>
  <c r="E41" i="23"/>
  <c r="D41" i="23"/>
  <c r="C41" i="23"/>
  <c r="AK40" i="23"/>
  <c r="AJ40" i="23"/>
  <c r="AI40" i="23"/>
  <c r="AH40" i="23"/>
  <c r="AG40" i="23"/>
  <c r="AF40" i="23"/>
  <c r="AE40" i="23"/>
  <c r="AD40" i="23"/>
  <c r="AC40" i="23"/>
  <c r="AB40" i="23"/>
  <c r="AA40" i="23"/>
  <c r="Z40" i="23"/>
  <c r="Y40" i="23"/>
  <c r="X40" i="23"/>
  <c r="W40" i="23"/>
  <c r="V40" i="23"/>
  <c r="U40" i="23"/>
  <c r="T40" i="23"/>
  <c r="S40" i="23"/>
  <c r="R40" i="23"/>
  <c r="Q40" i="23"/>
  <c r="P40" i="23"/>
  <c r="O40" i="23"/>
  <c r="N40" i="23"/>
  <c r="M40" i="23"/>
  <c r="L40" i="23"/>
  <c r="K40" i="23"/>
  <c r="J40" i="23"/>
  <c r="I40" i="23"/>
  <c r="H40" i="23"/>
  <c r="G40" i="23"/>
  <c r="F40" i="23"/>
  <c r="E40" i="23"/>
  <c r="D40" i="23"/>
  <c r="C40" i="23"/>
  <c r="AK39" i="23"/>
  <c r="AJ39" i="23"/>
  <c r="AI39" i="23"/>
  <c r="AH39" i="23"/>
  <c r="AG39" i="23"/>
  <c r="AF39" i="23"/>
  <c r="AE39" i="23"/>
  <c r="AD39" i="23"/>
  <c r="AC39" i="23"/>
  <c r="AB39" i="23"/>
  <c r="AA39" i="23"/>
  <c r="Z39" i="23"/>
  <c r="Y39" i="23"/>
  <c r="X39" i="23"/>
  <c r="W39" i="23"/>
  <c r="V39" i="23"/>
  <c r="U39" i="23"/>
  <c r="T39" i="23"/>
  <c r="S39" i="23"/>
  <c r="R39" i="23"/>
  <c r="Q39" i="23"/>
  <c r="P39" i="23"/>
  <c r="O39" i="23"/>
  <c r="N39" i="23"/>
  <c r="M39" i="23"/>
  <c r="L39" i="23"/>
  <c r="K39" i="23"/>
  <c r="J39" i="23"/>
  <c r="I39" i="23"/>
  <c r="H39" i="23"/>
  <c r="G39" i="23"/>
  <c r="F39" i="23"/>
  <c r="E39" i="23"/>
  <c r="D39" i="23"/>
  <c r="C39" i="23"/>
  <c r="AK38" i="23"/>
  <c r="AJ38" i="23"/>
  <c r="AI38" i="23"/>
  <c r="AH38" i="23"/>
  <c r="AG38" i="23"/>
  <c r="AF38" i="23"/>
  <c r="AE38" i="23"/>
  <c r="AD38" i="23"/>
  <c r="AC38" i="23"/>
  <c r="AB38" i="23"/>
  <c r="AA38" i="23"/>
  <c r="Z38" i="23"/>
  <c r="Y38" i="23"/>
  <c r="X38" i="23"/>
  <c r="W38" i="23"/>
  <c r="V38" i="23"/>
  <c r="U38" i="23"/>
  <c r="T38" i="23"/>
  <c r="S38" i="23"/>
  <c r="R38" i="23"/>
  <c r="Q38" i="23"/>
  <c r="P38" i="23"/>
  <c r="O38" i="23"/>
  <c r="N38" i="23"/>
  <c r="M38" i="23"/>
  <c r="L38" i="23"/>
  <c r="K38" i="23"/>
  <c r="J38" i="23"/>
  <c r="I38" i="23"/>
  <c r="H38" i="23"/>
  <c r="G38" i="23"/>
  <c r="F38" i="23"/>
  <c r="E38" i="23"/>
  <c r="D38" i="23"/>
  <c r="C38" i="23"/>
  <c r="AK37" i="23"/>
  <c r="AJ37" i="23"/>
  <c r="AI37" i="23"/>
  <c r="AH37" i="23"/>
  <c r="AG37" i="23"/>
  <c r="AF37" i="23"/>
  <c r="AE37" i="23"/>
  <c r="AD37" i="23"/>
  <c r="AC37" i="23"/>
  <c r="AB37" i="23"/>
  <c r="AA37" i="23"/>
  <c r="Z37" i="23"/>
  <c r="Y37" i="23"/>
  <c r="X37" i="23"/>
  <c r="W37" i="23"/>
  <c r="V37" i="23"/>
  <c r="U37" i="23"/>
  <c r="T37" i="23"/>
  <c r="S37" i="23"/>
  <c r="R37" i="23"/>
  <c r="Q37" i="23"/>
  <c r="P37" i="23"/>
  <c r="O37" i="23"/>
  <c r="N37" i="23"/>
  <c r="M37" i="23"/>
  <c r="L37" i="23"/>
  <c r="K37" i="23"/>
  <c r="J37" i="23"/>
  <c r="I37" i="23"/>
  <c r="H37" i="23"/>
  <c r="G37" i="23"/>
  <c r="F37" i="23"/>
  <c r="E37" i="23"/>
  <c r="D37" i="23"/>
  <c r="C37" i="23"/>
  <c r="AK36" i="23"/>
  <c r="AJ36" i="23"/>
  <c r="AI36" i="23"/>
  <c r="AH36" i="23"/>
  <c r="AG36" i="23"/>
  <c r="AF36" i="23"/>
  <c r="AE36" i="23"/>
  <c r="AD36" i="23"/>
  <c r="AC36" i="23"/>
  <c r="AB36" i="23"/>
  <c r="AA36" i="23"/>
  <c r="Z36" i="23"/>
  <c r="Y36" i="23"/>
  <c r="X36" i="23"/>
  <c r="W36" i="23"/>
  <c r="V36" i="23"/>
  <c r="U36" i="23"/>
  <c r="T36" i="23"/>
  <c r="S36" i="23"/>
  <c r="R36" i="23"/>
  <c r="Q36" i="23"/>
  <c r="P36" i="23"/>
  <c r="O36" i="23"/>
  <c r="N36" i="23"/>
  <c r="M36" i="23"/>
  <c r="L36" i="23"/>
  <c r="K36" i="23"/>
  <c r="J36" i="23"/>
  <c r="I36" i="23"/>
  <c r="H36" i="23"/>
  <c r="G36" i="23"/>
  <c r="F36" i="23"/>
  <c r="E36" i="23"/>
  <c r="D36" i="23"/>
  <c r="C36" i="23"/>
  <c r="AK35" i="23"/>
  <c r="AJ35" i="23"/>
  <c r="AI35" i="23"/>
  <c r="AH35" i="23"/>
  <c r="AG35" i="23"/>
  <c r="AF35" i="23"/>
  <c r="AE35" i="23"/>
  <c r="AD35" i="23"/>
  <c r="AC35" i="23"/>
  <c r="AB35" i="23"/>
  <c r="AA35" i="23"/>
  <c r="Z35" i="23"/>
  <c r="Y35" i="23"/>
  <c r="X35" i="23"/>
  <c r="W35" i="23"/>
  <c r="V35" i="23"/>
  <c r="U35" i="23"/>
  <c r="T35" i="23"/>
  <c r="S35" i="23"/>
  <c r="R35" i="23"/>
  <c r="Q35" i="23"/>
  <c r="P35" i="23"/>
  <c r="O35" i="23"/>
  <c r="N35" i="23"/>
  <c r="M35" i="23"/>
  <c r="L35" i="23"/>
  <c r="K35" i="23"/>
  <c r="J35" i="23"/>
  <c r="I35" i="23"/>
  <c r="H35" i="23"/>
  <c r="G35" i="23"/>
  <c r="F35" i="23"/>
  <c r="E35" i="23"/>
  <c r="D35" i="23"/>
  <c r="C35" i="23"/>
  <c r="AK34" i="23"/>
  <c r="AJ34" i="23"/>
  <c r="AI34" i="23"/>
  <c r="AH34" i="23"/>
  <c r="AG34" i="23"/>
  <c r="AF34" i="23"/>
  <c r="AE34" i="23"/>
  <c r="AD34" i="23"/>
  <c r="AC34" i="23"/>
  <c r="AB34" i="23"/>
  <c r="AA34" i="23"/>
  <c r="Z34" i="23"/>
  <c r="Y34" i="23"/>
  <c r="X34" i="23"/>
  <c r="W34" i="23"/>
  <c r="V34" i="23"/>
  <c r="U34" i="23"/>
  <c r="T34" i="23"/>
  <c r="S34" i="23"/>
  <c r="R34" i="23"/>
  <c r="Q34" i="23"/>
  <c r="P34" i="23"/>
  <c r="O34" i="23"/>
  <c r="N34" i="23"/>
  <c r="M34" i="23"/>
  <c r="L34" i="23"/>
  <c r="K34" i="23"/>
  <c r="J34" i="23"/>
  <c r="I34" i="23"/>
  <c r="H34" i="23"/>
  <c r="G34" i="23"/>
  <c r="F34" i="23"/>
  <c r="E34" i="23"/>
  <c r="D34" i="23"/>
  <c r="C34" i="23"/>
  <c r="AK33" i="23"/>
  <c r="AJ33" i="23"/>
  <c r="AI33" i="23"/>
  <c r="AH33" i="23"/>
  <c r="AG33" i="23"/>
  <c r="AF33" i="23"/>
  <c r="AE33" i="23"/>
  <c r="AD33" i="23"/>
  <c r="AC33" i="23"/>
  <c r="AB33" i="23"/>
  <c r="AA33" i="23"/>
  <c r="Z33" i="23"/>
  <c r="Y33" i="23"/>
  <c r="X33" i="23"/>
  <c r="W33" i="23"/>
  <c r="V33" i="23"/>
  <c r="U33" i="23"/>
  <c r="T33" i="23"/>
  <c r="S33" i="23"/>
  <c r="R33" i="23"/>
  <c r="Q33" i="23"/>
  <c r="P33" i="23"/>
  <c r="O33" i="23"/>
  <c r="N33" i="23"/>
  <c r="M33" i="23"/>
  <c r="L33" i="23"/>
  <c r="K33" i="23"/>
  <c r="J33" i="23"/>
  <c r="I33" i="23"/>
  <c r="H33" i="23"/>
  <c r="G33" i="23"/>
  <c r="F33" i="23"/>
  <c r="E33" i="23"/>
  <c r="D33" i="23"/>
  <c r="C33" i="23"/>
  <c r="AK32" i="23"/>
  <c r="AJ32" i="23"/>
  <c r="AI32" i="23"/>
  <c r="AH32" i="23"/>
  <c r="AG32" i="23"/>
  <c r="AF32" i="23"/>
  <c r="AE32" i="23"/>
  <c r="AD32" i="23"/>
  <c r="AC32" i="23"/>
  <c r="AB32" i="23"/>
  <c r="AA32" i="23"/>
  <c r="Z32" i="23"/>
  <c r="Y32" i="23"/>
  <c r="X32" i="23"/>
  <c r="W32" i="23"/>
  <c r="V32" i="23"/>
  <c r="U32" i="23"/>
  <c r="T32" i="23"/>
  <c r="S32" i="23"/>
  <c r="R32" i="23"/>
  <c r="Q32" i="23"/>
  <c r="P32" i="23"/>
  <c r="O32" i="23"/>
  <c r="N32" i="23"/>
  <c r="M32" i="23"/>
  <c r="L32" i="23"/>
  <c r="K32" i="23"/>
  <c r="J32" i="23"/>
  <c r="I32" i="23"/>
  <c r="H32" i="23"/>
  <c r="G32" i="23"/>
  <c r="F32" i="23"/>
  <c r="E32" i="23"/>
  <c r="D32" i="23"/>
  <c r="C32" i="23"/>
  <c r="AK31" i="23"/>
  <c r="AJ31" i="23"/>
  <c r="AI31" i="23"/>
  <c r="AH31" i="23"/>
  <c r="AG31" i="23"/>
  <c r="AF31" i="23"/>
  <c r="AE31" i="23"/>
  <c r="AD31" i="23"/>
  <c r="AC31" i="23"/>
  <c r="AB31" i="23"/>
  <c r="AA31" i="23"/>
  <c r="Z31" i="23"/>
  <c r="Y31" i="23"/>
  <c r="X31" i="23"/>
  <c r="W31" i="23"/>
  <c r="V31" i="23"/>
  <c r="U31" i="23"/>
  <c r="T31" i="23"/>
  <c r="S31" i="23"/>
  <c r="R31" i="23"/>
  <c r="Q31" i="23"/>
  <c r="P31" i="23"/>
  <c r="O31" i="23"/>
  <c r="N31" i="23"/>
  <c r="M31" i="23"/>
  <c r="L31" i="23"/>
  <c r="K31" i="23"/>
  <c r="J31" i="23"/>
  <c r="I31" i="23"/>
  <c r="H31" i="23"/>
  <c r="G31" i="23"/>
  <c r="F31" i="23"/>
  <c r="E31" i="23"/>
  <c r="D31" i="23"/>
  <c r="C31" i="23"/>
  <c r="AK30" i="23"/>
  <c r="AJ30" i="23"/>
  <c r="AI30" i="23"/>
  <c r="AH30" i="23"/>
  <c r="AG30" i="23"/>
  <c r="AF30" i="23"/>
  <c r="AE30" i="23"/>
  <c r="AD30" i="23"/>
  <c r="AC30" i="23"/>
  <c r="AB30" i="23"/>
  <c r="AA30" i="23"/>
  <c r="Z30" i="23"/>
  <c r="Y30" i="23"/>
  <c r="X30" i="23"/>
  <c r="W30" i="23"/>
  <c r="V30" i="23"/>
  <c r="U30" i="23"/>
  <c r="T30" i="23"/>
  <c r="S30" i="23"/>
  <c r="R30" i="23"/>
  <c r="Q30" i="23"/>
  <c r="P30" i="23"/>
  <c r="O30" i="23"/>
  <c r="N30" i="23"/>
  <c r="M30" i="23"/>
  <c r="L30" i="23"/>
  <c r="K30" i="23"/>
  <c r="J30" i="23"/>
  <c r="I30" i="23"/>
  <c r="H30" i="23"/>
  <c r="G30" i="23"/>
  <c r="F30" i="23"/>
  <c r="E30" i="23"/>
  <c r="D30" i="23"/>
  <c r="C30" i="23"/>
  <c r="AK29" i="23"/>
  <c r="AJ29" i="23"/>
  <c r="AI29" i="23"/>
  <c r="AH29" i="23"/>
  <c r="AG29" i="23"/>
  <c r="AF29" i="23"/>
  <c r="AE29" i="23"/>
  <c r="AD29" i="23"/>
  <c r="AC29" i="23"/>
  <c r="AB29" i="23"/>
  <c r="AA29" i="23"/>
  <c r="Z29" i="23"/>
  <c r="Y29" i="23"/>
  <c r="X29" i="23"/>
  <c r="W29" i="23"/>
  <c r="V29" i="23"/>
  <c r="U29" i="23"/>
  <c r="T29" i="23"/>
  <c r="S29" i="23"/>
  <c r="R29" i="23"/>
  <c r="Q29" i="23"/>
  <c r="P29" i="23"/>
  <c r="O29" i="23"/>
  <c r="N29" i="23"/>
  <c r="M29" i="23"/>
  <c r="L29" i="23"/>
  <c r="K29" i="23"/>
  <c r="J29" i="23"/>
  <c r="I29" i="23"/>
  <c r="H29" i="23"/>
  <c r="G29" i="23"/>
  <c r="F29" i="23"/>
  <c r="E29" i="23"/>
  <c r="D29" i="23"/>
  <c r="C29" i="23"/>
  <c r="AK28" i="23"/>
  <c r="AJ28" i="23"/>
  <c r="AI28" i="23"/>
  <c r="AH28" i="23"/>
  <c r="AG28" i="23"/>
  <c r="AF28" i="23"/>
  <c r="AE28" i="23"/>
  <c r="AD28" i="23"/>
  <c r="AC28" i="23"/>
  <c r="AB28" i="23"/>
  <c r="AA28" i="23"/>
  <c r="Z28" i="23"/>
  <c r="Y28" i="23"/>
  <c r="X28" i="23"/>
  <c r="W28" i="23"/>
  <c r="V28" i="23"/>
  <c r="U28" i="23"/>
  <c r="T28" i="23"/>
  <c r="S28" i="23"/>
  <c r="R28" i="23"/>
  <c r="Q28" i="23"/>
  <c r="P28" i="23"/>
  <c r="O28" i="23"/>
  <c r="N28" i="23"/>
  <c r="M28" i="23"/>
  <c r="L28" i="23"/>
  <c r="K28" i="23"/>
  <c r="J28" i="23"/>
  <c r="I28" i="23"/>
  <c r="H28" i="23"/>
  <c r="G28" i="23"/>
  <c r="F28" i="23"/>
  <c r="E28" i="23"/>
  <c r="D28" i="23"/>
  <c r="C28" i="23"/>
  <c r="AK27" i="23"/>
  <c r="AJ27" i="23"/>
  <c r="AI27" i="23"/>
  <c r="AH27" i="23"/>
  <c r="AG27" i="23"/>
  <c r="AF27" i="23"/>
  <c r="AE27" i="23"/>
  <c r="AD27" i="23"/>
  <c r="AC27" i="23"/>
  <c r="AB27" i="23"/>
  <c r="AA27" i="23"/>
  <c r="Z27" i="23"/>
  <c r="Y27" i="23"/>
  <c r="X27" i="23"/>
  <c r="W27" i="23"/>
  <c r="V27" i="23"/>
  <c r="U27" i="23"/>
  <c r="T27" i="23"/>
  <c r="S27" i="23"/>
  <c r="R27" i="23"/>
  <c r="Q27" i="23"/>
  <c r="P27" i="23"/>
  <c r="O27" i="23"/>
  <c r="N27" i="23"/>
  <c r="M27" i="23"/>
  <c r="L27" i="23"/>
  <c r="K27" i="23"/>
  <c r="J27" i="23"/>
  <c r="I27" i="23"/>
  <c r="H27" i="23"/>
  <c r="G27" i="23"/>
  <c r="F27" i="23"/>
  <c r="E27" i="23"/>
  <c r="D27" i="23"/>
  <c r="C27" i="23"/>
  <c r="AK26" i="23"/>
  <c r="AJ26" i="23"/>
  <c r="AI26" i="23"/>
  <c r="AH26" i="23"/>
  <c r="AG26" i="23"/>
  <c r="AF26" i="23"/>
  <c r="AE26" i="23"/>
  <c r="AD26" i="23"/>
  <c r="AC26" i="23"/>
  <c r="AB26" i="23"/>
  <c r="AA26" i="23"/>
  <c r="Z26" i="23"/>
  <c r="Y26" i="23"/>
  <c r="X26" i="23"/>
  <c r="W26" i="23"/>
  <c r="V26" i="23"/>
  <c r="U26" i="23"/>
  <c r="T26" i="23"/>
  <c r="S26" i="23"/>
  <c r="R26" i="23"/>
  <c r="Q26" i="23"/>
  <c r="P26" i="23"/>
  <c r="O26" i="23"/>
  <c r="N26" i="23"/>
  <c r="M26" i="23"/>
  <c r="L26" i="23"/>
  <c r="K26" i="23"/>
  <c r="J26" i="23"/>
  <c r="I26" i="23"/>
  <c r="H26" i="23"/>
  <c r="G26" i="23"/>
  <c r="F26" i="23"/>
  <c r="E26" i="23"/>
  <c r="D26" i="23"/>
  <c r="C26" i="23"/>
  <c r="AK25" i="23"/>
  <c r="AJ25" i="23"/>
  <c r="AI25" i="23"/>
  <c r="AH25" i="23"/>
  <c r="AG25" i="23"/>
  <c r="AF25" i="23"/>
  <c r="AE25" i="23"/>
  <c r="AD25" i="23"/>
  <c r="AC25" i="23"/>
  <c r="AB25" i="23"/>
  <c r="AA25" i="23"/>
  <c r="Z25" i="23"/>
  <c r="Y25" i="23"/>
  <c r="X25" i="23"/>
  <c r="W25" i="23"/>
  <c r="V25" i="23"/>
  <c r="U25" i="23"/>
  <c r="T25" i="23"/>
  <c r="S25" i="23"/>
  <c r="R25" i="23"/>
  <c r="Q25" i="23"/>
  <c r="P25" i="23"/>
  <c r="O25" i="23"/>
  <c r="N25" i="23"/>
  <c r="M25" i="23"/>
  <c r="L25" i="23"/>
  <c r="K25" i="23"/>
  <c r="J25" i="23"/>
  <c r="I25" i="23"/>
  <c r="H25" i="23"/>
  <c r="G25" i="23"/>
  <c r="F25" i="23"/>
  <c r="E25" i="23"/>
  <c r="D25" i="23"/>
  <c r="C25" i="23"/>
  <c r="AK24" i="23"/>
  <c r="AJ24" i="23"/>
  <c r="AI24" i="23"/>
  <c r="AH24" i="23"/>
  <c r="AG24" i="23"/>
  <c r="AF24" i="23"/>
  <c r="AE24" i="23"/>
  <c r="AD24" i="23"/>
  <c r="AC24" i="23"/>
  <c r="AB24" i="23"/>
  <c r="AA24" i="23"/>
  <c r="Z24" i="23"/>
  <c r="Y24" i="23"/>
  <c r="X24" i="23"/>
  <c r="W24" i="23"/>
  <c r="V24" i="23"/>
  <c r="U24" i="23"/>
  <c r="T24" i="23"/>
  <c r="S24" i="23"/>
  <c r="R24" i="23"/>
  <c r="Q24" i="23"/>
  <c r="P24" i="23"/>
  <c r="O24" i="23"/>
  <c r="N24" i="23"/>
  <c r="M24" i="23"/>
  <c r="L24" i="23"/>
  <c r="K24" i="23"/>
  <c r="J24" i="23"/>
  <c r="I24" i="23"/>
  <c r="H24" i="23"/>
  <c r="G24" i="23"/>
  <c r="F24" i="23"/>
  <c r="E24" i="23"/>
  <c r="D24" i="23"/>
  <c r="C24" i="23"/>
  <c r="AK23" i="23"/>
  <c r="AJ23" i="23"/>
  <c r="AI23" i="23"/>
  <c r="AH23" i="23"/>
  <c r="AG23" i="23"/>
  <c r="AF23" i="23"/>
  <c r="AE23" i="23"/>
  <c r="AD23" i="23"/>
  <c r="AC23" i="23"/>
  <c r="AB23" i="23"/>
  <c r="AA23" i="23"/>
  <c r="Z23" i="23"/>
  <c r="Y23" i="23"/>
  <c r="X23" i="23"/>
  <c r="W23" i="23"/>
  <c r="V23" i="23"/>
  <c r="U23" i="23"/>
  <c r="T23" i="23"/>
  <c r="S23" i="23"/>
  <c r="R23" i="23"/>
  <c r="Q23" i="23"/>
  <c r="P23" i="23"/>
  <c r="O23" i="23"/>
  <c r="N23" i="23"/>
  <c r="M23" i="23"/>
  <c r="L23" i="23"/>
  <c r="K23" i="23"/>
  <c r="J23" i="23"/>
  <c r="I23" i="23"/>
  <c r="H23" i="23"/>
  <c r="G23" i="23"/>
  <c r="F23" i="23"/>
  <c r="E23" i="23"/>
  <c r="D23" i="23"/>
  <c r="C23" i="23"/>
  <c r="AK22" i="23"/>
  <c r="AJ22" i="23"/>
  <c r="AI22" i="23"/>
  <c r="AH22" i="23"/>
  <c r="AG22" i="23"/>
  <c r="AF22" i="23"/>
  <c r="AE22" i="23"/>
  <c r="AD22" i="23"/>
  <c r="AC22" i="23"/>
  <c r="AB22" i="23"/>
  <c r="AA22" i="23"/>
  <c r="Z22" i="23"/>
  <c r="Y22" i="23"/>
  <c r="X22" i="23"/>
  <c r="W22" i="23"/>
  <c r="V22" i="23"/>
  <c r="U22" i="23"/>
  <c r="T22" i="23"/>
  <c r="S22" i="23"/>
  <c r="R22" i="23"/>
  <c r="Q22" i="23"/>
  <c r="P22" i="23"/>
  <c r="O22" i="23"/>
  <c r="N22" i="23"/>
  <c r="M22" i="23"/>
  <c r="L22" i="23"/>
  <c r="K22" i="23"/>
  <c r="J22" i="23"/>
  <c r="I22" i="23"/>
  <c r="H22" i="23"/>
  <c r="G22" i="23"/>
  <c r="F22" i="23"/>
  <c r="E22" i="23"/>
  <c r="D22" i="23"/>
  <c r="C22" i="23"/>
  <c r="AK21" i="23"/>
  <c r="AJ21" i="23"/>
  <c r="AI21" i="23"/>
  <c r="AH21" i="23"/>
  <c r="AG21" i="23"/>
  <c r="AF21" i="23"/>
  <c r="AE21" i="23"/>
  <c r="AD21" i="23"/>
  <c r="AC21" i="23"/>
  <c r="AB21" i="23"/>
  <c r="AA21" i="23"/>
  <c r="Z21" i="23"/>
  <c r="Y21" i="23"/>
  <c r="X21" i="23"/>
  <c r="W21" i="23"/>
  <c r="V21" i="23"/>
  <c r="U21" i="23"/>
  <c r="T21" i="23"/>
  <c r="S21" i="23"/>
  <c r="R21" i="23"/>
  <c r="Q21" i="23"/>
  <c r="P21" i="23"/>
  <c r="O21" i="23"/>
  <c r="N21" i="23"/>
  <c r="M21" i="23"/>
  <c r="L21" i="23"/>
  <c r="K21" i="23"/>
  <c r="J21" i="23"/>
  <c r="I21" i="23"/>
  <c r="H21" i="23"/>
  <c r="G21" i="23"/>
  <c r="F21" i="23"/>
  <c r="E21" i="23"/>
  <c r="D21" i="23"/>
  <c r="C21" i="23"/>
  <c r="AK20" i="23"/>
  <c r="AJ20" i="23"/>
  <c r="AI20" i="23"/>
  <c r="AH20" i="23"/>
  <c r="AG20" i="23"/>
  <c r="AF20" i="23"/>
  <c r="AE20" i="23"/>
  <c r="AD20" i="23"/>
  <c r="AC20" i="23"/>
  <c r="AB20" i="23"/>
  <c r="AA20" i="23"/>
  <c r="Z20" i="23"/>
  <c r="Y20" i="23"/>
  <c r="X20" i="23"/>
  <c r="W20" i="23"/>
  <c r="V20" i="23"/>
  <c r="U20" i="23"/>
  <c r="T20" i="23"/>
  <c r="S20" i="23"/>
  <c r="R20" i="23"/>
  <c r="Q20" i="23"/>
  <c r="P20" i="23"/>
  <c r="O20" i="23"/>
  <c r="N20" i="23"/>
  <c r="M20" i="23"/>
  <c r="L20" i="23"/>
  <c r="K20" i="23"/>
  <c r="J20" i="23"/>
  <c r="I20" i="23"/>
  <c r="H20" i="23"/>
  <c r="G20" i="23"/>
  <c r="F20" i="23"/>
  <c r="E20" i="23"/>
  <c r="D20" i="23"/>
  <c r="C20" i="23"/>
  <c r="AK19" i="23"/>
  <c r="AJ19" i="23"/>
  <c r="AI19" i="23"/>
  <c r="AH19" i="23"/>
  <c r="AG19" i="23"/>
  <c r="AF19" i="23"/>
  <c r="AE19" i="23"/>
  <c r="AD19" i="23"/>
  <c r="AC19" i="23"/>
  <c r="AB19" i="23"/>
  <c r="AA19" i="23"/>
  <c r="Z19" i="23"/>
  <c r="Y19" i="23"/>
  <c r="X19" i="23"/>
  <c r="W19" i="23"/>
  <c r="V19" i="23"/>
  <c r="U19" i="23"/>
  <c r="T19" i="23"/>
  <c r="S19" i="23"/>
  <c r="R19" i="23"/>
  <c r="Q19" i="23"/>
  <c r="P19" i="23"/>
  <c r="O19" i="23"/>
  <c r="N19" i="23"/>
  <c r="M19" i="23"/>
  <c r="L19" i="23"/>
  <c r="K19" i="23"/>
  <c r="J19" i="23"/>
  <c r="I19" i="23"/>
  <c r="H19" i="23"/>
  <c r="G19" i="23"/>
  <c r="F19" i="23"/>
  <c r="E19" i="23"/>
  <c r="D19" i="23"/>
  <c r="C19" i="23"/>
  <c r="AK18" i="23"/>
  <c r="AJ18" i="23"/>
  <c r="AI18" i="23"/>
  <c r="AH18" i="23"/>
  <c r="AG18" i="23"/>
  <c r="AF18" i="23"/>
  <c r="AE18" i="23"/>
  <c r="AD18" i="23"/>
  <c r="AC18" i="23"/>
  <c r="AB18" i="23"/>
  <c r="AA18" i="23"/>
  <c r="Z18" i="23"/>
  <c r="Y18" i="23"/>
  <c r="X18" i="23"/>
  <c r="W18" i="23"/>
  <c r="V18" i="23"/>
  <c r="U18" i="23"/>
  <c r="T18" i="23"/>
  <c r="S18" i="23"/>
  <c r="R18" i="23"/>
  <c r="Q18" i="23"/>
  <c r="P18" i="23"/>
  <c r="O18" i="23"/>
  <c r="N18" i="23"/>
  <c r="M18" i="23"/>
  <c r="L18" i="23"/>
  <c r="K18" i="23"/>
  <c r="J18" i="23"/>
  <c r="I18" i="23"/>
  <c r="H18" i="23"/>
  <c r="G18" i="23"/>
  <c r="F18" i="23"/>
  <c r="E18" i="23"/>
  <c r="D18" i="23"/>
  <c r="C18" i="23"/>
  <c r="AK17" i="23"/>
  <c r="AJ17" i="23"/>
  <c r="AI17" i="23"/>
  <c r="AH17" i="23"/>
  <c r="AG17" i="23"/>
  <c r="AF17" i="23"/>
  <c r="AE17" i="23"/>
  <c r="AD17" i="23"/>
  <c r="AC17" i="23"/>
  <c r="AB17" i="23"/>
  <c r="AA17" i="23"/>
  <c r="Z17" i="23"/>
  <c r="Y17" i="23"/>
  <c r="X17" i="23"/>
  <c r="W17" i="23"/>
  <c r="V17" i="23"/>
  <c r="U17" i="23"/>
  <c r="T17" i="23"/>
  <c r="S17" i="23"/>
  <c r="R17" i="23"/>
  <c r="Q17" i="23"/>
  <c r="P17" i="23"/>
  <c r="O17" i="23"/>
  <c r="N17" i="23"/>
  <c r="M17" i="23"/>
  <c r="L17" i="23"/>
  <c r="K17" i="23"/>
  <c r="J17" i="23"/>
  <c r="I17" i="23"/>
  <c r="H17" i="23"/>
  <c r="G17" i="23"/>
  <c r="F17" i="23"/>
  <c r="E17" i="23"/>
  <c r="D17" i="23"/>
  <c r="C17" i="23"/>
  <c r="AK16" i="23"/>
  <c r="AJ16" i="23"/>
  <c r="AI16" i="23"/>
  <c r="AH16" i="23"/>
  <c r="AG16" i="23"/>
  <c r="AF16" i="23"/>
  <c r="AE16" i="23"/>
  <c r="AD16" i="23"/>
  <c r="AC16" i="23"/>
  <c r="AB16" i="23"/>
  <c r="AA16" i="23"/>
  <c r="Z16" i="23"/>
  <c r="Y16" i="23"/>
  <c r="X16" i="23"/>
  <c r="W16" i="23"/>
  <c r="V16" i="23"/>
  <c r="U16" i="23"/>
  <c r="T16" i="23"/>
  <c r="S16" i="23"/>
  <c r="R16" i="23"/>
  <c r="Q16" i="23"/>
  <c r="P16" i="23"/>
  <c r="O16" i="23"/>
  <c r="N16" i="23"/>
  <c r="M16" i="23"/>
  <c r="L16" i="23"/>
  <c r="K16" i="23"/>
  <c r="J16" i="23"/>
  <c r="I16" i="23"/>
  <c r="H16" i="23"/>
  <c r="G16" i="23"/>
  <c r="F16" i="23"/>
  <c r="E16" i="23"/>
  <c r="D16" i="23"/>
  <c r="C16" i="23"/>
  <c r="AK15" i="23"/>
  <c r="AJ15" i="23"/>
  <c r="AI15" i="23"/>
  <c r="AH15" i="23"/>
  <c r="AG15" i="23"/>
  <c r="AF15" i="23"/>
  <c r="AE15" i="23"/>
  <c r="AD15" i="23"/>
  <c r="AC15" i="23"/>
  <c r="AB15" i="23"/>
  <c r="AA15" i="23"/>
  <c r="Z15" i="23"/>
  <c r="Y15" i="23"/>
  <c r="X15" i="23"/>
  <c r="W15" i="23"/>
  <c r="V15" i="23"/>
  <c r="U15" i="23"/>
  <c r="T15" i="23"/>
  <c r="S15" i="23"/>
  <c r="R15" i="23"/>
  <c r="Q15" i="23"/>
  <c r="P15" i="23"/>
  <c r="O15" i="23"/>
  <c r="N15" i="23"/>
  <c r="M15" i="23"/>
  <c r="L15" i="23"/>
  <c r="K15" i="23"/>
  <c r="J15" i="23"/>
  <c r="I15" i="23"/>
  <c r="H15" i="23"/>
  <c r="G15" i="23"/>
  <c r="F15" i="23"/>
  <c r="E15" i="23"/>
  <c r="D15" i="23"/>
  <c r="C15" i="23"/>
  <c r="AK14" i="23"/>
  <c r="AJ14" i="23"/>
  <c r="AI14" i="23"/>
  <c r="AH14" i="23"/>
  <c r="AG14" i="23"/>
  <c r="AF14" i="23"/>
  <c r="AE14" i="23"/>
  <c r="AD14" i="23"/>
  <c r="AC14" i="23"/>
  <c r="AB14" i="23"/>
  <c r="AA14" i="23"/>
  <c r="Z14" i="23"/>
  <c r="Y14" i="23"/>
  <c r="X14" i="23"/>
  <c r="W14" i="23"/>
  <c r="V14" i="23"/>
  <c r="U14" i="23"/>
  <c r="T14" i="23"/>
  <c r="S14" i="23"/>
  <c r="R14" i="23"/>
  <c r="Q14" i="23"/>
  <c r="P14" i="23"/>
  <c r="O14" i="23"/>
  <c r="N14" i="23"/>
  <c r="M14" i="23"/>
  <c r="L14" i="23"/>
  <c r="K14" i="23"/>
  <c r="J14" i="23"/>
  <c r="I14" i="23"/>
  <c r="H14" i="23"/>
  <c r="G14" i="23"/>
  <c r="F14" i="23"/>
  <c r="E14" i="23"/>
  <c r="D14" i="23"/>
  <c r="C14" i="23"/>
  <c r="AK13" i="23"/>
  <c r="AJ13" i="23"/>
  <c r="AI13" i="23"/>
  <c r="AH13" i="23"/>
  <c r="AG13" i="23"/>
  <c r="AF13" i="23"/>
  <c r="AE13" i="23"/>
  <c r="AD13" i="23"/>
  <c r="AC13" i="23"/>
  <c r="AB13" i="23"/>
  <c r="AA13" i="23"/>
  <c r="Z13" i="23"/>
  <c r="Y13" i="23"/>
  <c r="X13" i="23"/>
  <c r="W13" i="23"/>
  <c r="V13" i="23"/>
  <c r="U13" i="23"/>
  <c r="T13" i="23"/>
  <c r="S13" i="23"/>
  <c r="R13" i="23"/>
  <c r="Q13" i="23"/>
  <c r="P13" i="23"/>
  <c r="O13" i="23"/>
  <c r="N13" i="23"/>
  <c r="M13" i="23"/>
  <c r="L13" i="23"/>
  <c r="K13" i="23"/>
  <c r="J13" i="23"/>
  <c r="I13" i="23"/>
  <c r="H13" i="23"/>
  <c r="G13" i="23"/>
  <c r="F13" i="23"/>
  <c r="E13" i="23"/>
  <c r="D13" i="23"/>
  <c r="C13" i="23"/>
  <c r="AK12" i="23"/>
  <c r="AJ12" i="23"/>
  <c r="AI12" i="23"/>
  <c r="AH12" i="23"/>
  <c r="AG12" i="23"/>
  <c r="AF12" i="23"/>
  <c r="AE12" i="23"/>
  <c r="AD12" i="23"/>
  <c r="AC12" i="23"/>
  <c r="AB12" i="23"/>
  <c r="AA12" i="23"/>
  <c r="Z12" i="23"/>
  <c r="Y12" i="23"/>
  <c r="X12" i="23"/>
  <c r="W12" i="23"/>
  <c r="V12" i="23"/>
  <c r="U12" i="23"/>
  <c r="T12" i="23"/>
  <c r="S12" i="23"/>
  <c r="R12" i="23"/>
  <c r="Q12" i="23"/>
  <c r="P12" i="23"/>
  <c r="O12" i="23"/>
  <c r="N12" i="23"/>
  <c r="M12" i="23"/>
  <c r="L12" i="23"/>
  <c r="K12" i="23"/>
  <c r="J12" i="23"/>
  <c r="I12" i="23"/>
  <c r="H12" i="23"/>
  <c r="G12" i="23"/>
  <c r="F12" i="23"/>
  <c r="E12" i="23"/>
  <c r="D12" i="23"/>
  <c r="C12" i="23"/>
  <c r="AK11" i="23"/>
  <c r="AJ11" i="23"/>
  <c r="AI11" i="23"/>
  <c r="AH11" i="23"/>
  <c r="AG11" i="23"/>
  <c r="AF11" i="23"/>
  <c r="AE11" i="23"/>
  <c r="AD11" i="23"/>
  <c r="AC11" i="23"/>
  <c r="AB11" i="23"/>
  <c r="AA11" i="23"/>
  <c r="Z11" i="23"/>
  <c r="Y11" i="23"/>
  <c r="X11" i="23"/>
  <c r="W11" i="23"/>
  <c r="V11" i="23"/>
  <c r="U11" i="23"/>
  <c r="T11" i="23"/>
  <c r="S11" i="23"/>
  <c r="R11" i="23"/>
  <c r="Q11" i="23"/>
  <c r="P11" i="23"/>
  <c r="O11" i="23"/>
  <c r="N11" i="23"/>
  <c r="M11" i="23"/>
  <c r="L11" i="23"/>
  <c r="K11" i="23"/>
  <c r="J11" i="23"/>
  <c r="I11" i="23"/>
  <c r="H11" i="23"/>
  <c r="G11" i="23"/>
  <c r="F11" i="23"/>
  <c r="E11" i="23"/>
  <c r="D11" i="23"/>
  <c r="C11" i="23"/>
  <c r="AK10" i="23"/>
  <c r="AJ10" i="23"/>
  <c r="AI10" i="23"/>
  <c r="AH10" i="23"/>
  <c r="AG10" i="23"/>
  <c r="AF10" i="23"/>
  <c r="AE10" i="23"/>
  <c r="AD10" i="23"/>
  <c r="AC10" i="23"/>
  <c r="AB10" i="23"/>
  <c r="AA10" i="23"/>
  <c r="Z10" i="23"/>
  <c r="Y10" i="23"/>
  <c r="X10" i="23"/>
  <c r="W10" i="23"/>
  <c r="V10" i="23"/>
  <c r="U10" i="23"/>
  <c r="T10" i="23"/>
  <c r="S10" i="23"/>
  <c r="R10" i="23"/>
  <c r="Q10" i="23"/>
  <c r="P10" i="23"/>
  <c r="O10" i="23"/>
  <c r="N10" i="23"/>
  <c r="M10" i="23"/>
  <c r="L10" i="23"/>
  <c r="K10" i="23"/>
  <c r="J10" i="23"/>
  <c r="I10" i="23"/>
  <c r="H10" i="23"/>
  <c r="G10" i="23"/>
  <c r="F10" i="23"/>
  <c r="E10" i="23"/>
  <c r="D10" i="23"/>
  <c r="C10" i="23"/>
  <c r="AK9" i="23"/>
  <c r="AJ9" i="23"/>
  <c r="AI9" i="23"/>
  <c r="AH9" i="23"/>
  <c r="AG9" i="23"/>
  <c r="AF9" i="23"/>
  <c r="AE9" i="23"/>
  <c r="AD9" i="23"/>
  <c r="AC9" i="23"/>
  <c r="AB9" i="23"/>
  <c r="AA9" i="23"/>
  <c r="Z9" i="23"/>
  <c r="Y9" i="23"/>
  <c r="X9" i="23"/>
  <c r="W9" i="23"/>
  <c r="V9" i="23"/>
  <c r="U9" i="23"/>
  <c r="T9" i="23"/>
  <c r="S9" i="23"/>
  <c r="R9" i="23"/>
  <c r="Q9" i="23"/>
  <c r="P9" i="23"/>
  <c r="O9" i="23"/>
  <c r="N9" i="23"/>
  <c r="M9" i="23"/>
  <c r="L9" i="23"/>
  <c r="K9" i="23"/>
  <c r="J9" i="23"/>
  <c r="I9" i="23"/>
  <c r="H9" i="23"/>
  <c r="G9" i="23"/>
  <c r="F9" i="23"/>
  <c r="E9" i="23"/>
  <c r="D9" i="23"/>
  <c r="C9" i="23"/>
  <c r="AK8" i="23"/>
  <c r="AJ8" i="23"/>
  <c r="AI8" i="23"/>
  <c r="AH8" i="23"/>
  <c r="AG8" i="23"/>
  <c r="AF8" i="23"/>
  <c r="AE8" i="23"/>
  <c r="AD8" i="23"/>
  <c r="AC8" i="23"/>
  <c r="AB8" i="23"/>
  <c r="AA8" i="23"/>
  <c r="Z8" i="23"/>
  <c r="Y8" i="23"/>
  <c r="X8" i="23"/>
  <c r="W8" i="23"/>
  <c r="V8" i="23"/>
  <c r="U8" i="23"/>
  <c r="T8" i="23"/>
  <c r="S8" i="23"/>
  <c r="R8" i="23"/>
  <c r="Q8" i="23"/>
  <c r="P8" i="23"/>
  <c r="O8" i="23"/>
  <c r="N8" i="23"/>
  <c r="M8" i="23"/>
  <c r="L8" i="23"/>
  <c r="K8" i="23"/>
  <c r="J8" i="23"/>
  <c r="I8" i="23"/>
  <c r="H8" i="23"/>
  <c r="G8" i="23"/>
  <c r="F8" i="23"/>
  <c r="E8" i="23"/>
  <c r="D8" i="23"/>
  <c r="C8" i="23"/>
  <c r="AK7" i="23"/>
  <c r="AJ7" i="23"/>
  <c r="AI7" i="23"/>
  <c r="AH7" i="23"/>
  <c r="AG7" i="23"/>
  <c r="AF7" i="23"/>
  <c r="AE7" i="23"/>
  <c r="AD7" i="23"/>
  <c r="AC7" i="23"/>
  <c r="AB7" i="23"/>
  <c r="AA7" i="23"/>
  <c r="Z7" i="23"/>
  <c r="Y7" i="23"/>
  <c r="X7" i="23"/>
  <c r="W7" i="23"/>
  <c r="V7" i="23"/>
  <c r="U7" i="23"/>
  <c r="T7" i="23"/>
  <c r="S7" i="23"/>
  <c r="R7" i="23"/>
  <c r="Q7" i="23"/>
  <c r="P7" i="23"/>
  <c r="O7" i="23"/>
  <c r="N7" i="23"/>
  <c r="M7" i="23"/>
  <c r="L7" i="23"/>
  <c r="K7" i="23"/>
  <c r="J7" i="23"/>
  <c r="I7" i="23"/>
  <c r="H7" i="23"/>
  <c r="G7" i="23"/>
  <c r="F7" i="23"/>
  <c r="E7" i="23"/>
  <c r="D7" i="23"/>
  <c r="C7" i="23"/>
  <c r="AK6" i="23"/>
  <c r="AJ6" i="23"/>
  <c r="AI6" i="23"/>
  <c r="AH6" i="23"/>
  <c r="AG6" i="23"/>
  <c r="AF6" i="23"/>
  <c r="AE6" i="23"/>
  <c r="AD6" i="23"/>
  <c r="AC6" i="23"/>
  <c r="AB6" i="23"/>
  <c r="AA6" i="23"/>
  <c r="Z6" i="23"/>
  <c r="Y6" i="23"/>
  <c r="X6" i="23"/>
  <c r="W6" i="23"/>
  <c r="V6" i="23"/>
  <c r="U6" i="23"/>
  <c r="T6" i="23"/>
  <c r="S6" i="23"/>
  <c r="R6" i="23"/>
  <c r="Q6" i="23"/>
  <c r="P6" i="23"/>
  <c r="O6" i="23"/>
  <c r="N6" i="23"/>
  <c r="M6" i="23"/>
  <c r="L6" i="23"/>
  <c r="K6" i="23"/>
  <c r="J6" i="23"/>
  <c r="I6" i="23"/>
  <c r="H6" i="23"/>
  <c r="G6" i="23"/>
  <c r="F6" i="23"/>
  <c r="E6" i="23"/>
  <c r="D6" i="23"/>
  <c r="C6" i="23"/>
  <c r="AK5" i="23"/>
  <c r="AJ5" i="23"/>
  <c r="AI5" i="23"/>
  <c r="AH5" i="23"/>
  <c r="AG5" i="23"/>
  <c r="AF5" i="23"/>
  <c r="AE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AK4" i="23"/>
  <c r="AJ4" i="23"/>
  <c r="AI4" i="23"/>
  <c r="AH4" i="23"/>
  <c r="AG4" i="23"/>
  <c r="AF4" i="23"/>
  <c r="AE4" i="23"/>
  <c r="AD4" i="23"/>
  <c r="AC4" i="23"/>
  <c r="AB4" i="23"/>
  <c r="AA4" i="23"/>
  <c r="Z4" i="23"/>
  <c r="Y4" i="23"/>
  <c r="X4" i="23"/>
  <c r="W4" i="23"/>
  <c r="V4" i="23"/>
  <c r="U4" i="23"/>
  <c r="T4" i="23"/>
  <c r="S4" i="23"/>
  <c r="R4" i="23"/>
  <c r="Q4" i="23"/>
  <c r="P4" i="23"/>
  <c r="O4" i="23"/>
  <c r="N4" i="23"/>
  <c r="M4" i="23"/>
  <c r="L4" i="23"/>
  <c r="K4" i="23"/>
  <c r="J4" i="23"/>
  <c r="I4" i="23"/>
  <c r="H4" i="23"/>
  <c r="G4" i="23"/>
  <c r="F4" i="23"/>
  <c r="E4" i="23"/>
  <c r="D4" i="23"/>
  <c r="C4" i="23"/>
  <c r="AK3" i="23"/>
  <c r="AJ3" i="23"/>
  <c r="AI3" i="23"/>
  <c r="AH3" i="23"/>
  <c r="AG3" i="23"/>
  <c r="AF3" i="23"/>
  <c r="AE3" i="23"/>
  <c r="AD3" i="23"/>
  <c r="AC3" i="23"/>
  <c r="AB3" i="23"/>
  <c r="AA3" i="23"/>
  <c r="Z3" i="23"/>
  <c r="Y3" i="23"/>
  <c r="X3" i="23"/>
  <c r="W3" i="23"/>
  <c r="V3" i="23"/>
  <c r="U3" i="23"/>
  <c r="T3" i="23"/>
  <c r="S3" i="23"/>
  <c r="R3" i="23"/>
  <c r="Q3" i="23"/>
  <c r="P3" i="23"/>
  <c r="O3" i="23"/>
  <c r="N3" i="23"/>
  <c r="M3" i="23"/>
  <c r="L3" i="23"/>
  <c r="K3" i="23"/>
  <c r="J3" i="23"/>
  <c r="I3" i="23"/>
  <c r="H3" i="23"/>
  <c r="G3" i="23"/>
  <c r="F3" i="23"/>
  <c r="E3" i="23"/>
  <c r="D3" i="23"/>
  <c r="AK47" i="1"/>
  <c r="AJ47" i="1"/>
  <c r="AI47" i="1"/>
  <c r="AH47" i="1"/>
  <c r="AG47" i="1"/>
  <c r="AF47" i="1"/>
  <c r="AE47" i="1"/>
  <c r="AD47" i="1"/>
  <c r="AC47" i="1"/>
  <c r="AB47" i="1"/>
  <c r="AA47" i="1"/>
  <c r="Z47" i="1"/>
  <c r="Y47" i="1"/>
  <c r="X47" i="1"/>
  <c r="W47" i="1"/>
  <c r="V47" i="1"/>
  <c r="U47" i="1"/>
  <c r="T47" i="1"/>
  <c r="S47" i="1"/>
  <c r="R47" i="1"/>
  <c r="Q47" i="1"/>
  <c r="P47" i="1"/>
  <c r="O47" i="1"/>
  <c r="N47" i="1"/>
  <c r="M47" i="1"/>
  <c r="L47" i="1"/>
  <c r="K47" i="1"/>
  <c r="J47" i="1"/>
  <c r="I47" i="1"/>
  <c r="H47" i="1"/>
  <c r="G47" i="1"/>
  <c r="F47" i="1"/>
  <c r="E47" i="1"/>
  <c r="D47" i="1"/>
  <c r="C47" i="1"/>
  <c r="AK81" i="1"/>
  <c r="AJ81" i="1"/>
  <c r="AI81" i="1"/>
  <c r="AH81" i="1"/>
  <c r="AG81" i="1"/>
  <c r="AF81" i="1"/>
  <c r="AE81" i="1"/>
  <c r="AD81" i="1"/>
  <c r="AC81" i="1"/>
  <c r="AB81" i="1"/>
  <c r="AA81" i="1"/>
  <c r="Z81" i="1"/>
  <c r="Y81" i="1"/>
  <c r="X81" i="1"/>
  <c r="W81" i="1"/>
  <c r="V81" i="1"/>
  <c r="U81" i="1"/>
  <c r="T81" i="1"/>
  <c r="S81" i="1"/>
  <c r="R81" i="1"/>
  <c r="Q81" i="1"/>
  <c r="P81" i="1"/>
  <c r="O81" i="1"/>
  <c r="N81" i="1"/>
  <c r="M81" i="1"/>
  <c r="L81" i="1"/>
  <c r="K81" i="1"/>
  <c r="J81" i="1"/>
  <c r="I81" i="1"/>
  <c r="H81" i="1"/>
  <c r="G81" i="1"/>
  <c r="F81" i="1"/>
  <c r="E81" i="1"/>
  <c r="D81" i="1"/>
  <c r="C81" i="1"/>
  <c r="AK72" i="1"/>
  <c r="AJ72" i="1"/>
  <c r="AI72" i="1"/>
  <c r="AH72" i="1"/>
  <c r="AG72" i="1"/>
  <c r="AF72" i="1"/>
  <c r="AE72" i="1"/>
  <c r="AD72" i="1"/>
  <c r="AC72" i="1"/>
  <c r="AB72" i="1"/>
  <c r="AA72" i="1"/>
  <c r="Z72" i="1"/>
  <c r="Y72" i="1"/>
  <c r="X72" i="1"/>
  <c r="W72" i="1"/>
  <c r="V72" i="1"/>
  <c r="U72" i="1"/>
  <c r="T72" i="1"/>
  <c r="S72" i="1"/>
  <c r="R72" i="1"/>
  <c r="Q72" i="1"/>
  <c r="P72" i="1"/>
  <c r="O72" i="1"/>
  <c r="N72" i="1"/>
  <c r="M72" i="1"/>
  <c r="L72" i="1"/>
  <c r="K72" i="1"/>
  <c r="J72" i="1"/>
  <c r="I72" i="1"/>
  <c r="H72" i="1"/>
  <c r="G72" i="1"/>
  <c r="F72" i="1"/>
  <c r="E72" i="1"/>
  <c r="D72" i="1"/>
  <c r="C72" i="1"/>
  <c r="AK61" i="1"/>
  <c r="AJ61" i="1"/>
  <c r="AI61" i="1"/>
  <c r="AH61" i="1"/>
  <c r="AG61" i="1"/>
  <c r="AF61" i="1"/>
  <c r="AE61" i="1"/>
  <c r="AD61" i="1"/>
  <c r="AC61" i="1"/>
  <c r="AB61" i="1"/>
  <c r="AA61" i="1"/>
  <c r="Z61" i="1"/>
  <c r="Y61" i="1"/>
  <c r="X61" i="1"/>
  <c r="W61" i="1"/>
  <c r="V61" i="1"/>
  <c r="U61" i="1"/>
  <c r="T61" i="1"/>
  <c r="S61" i="1"/>
  <c r="R61" i="1"/>
  <c r="Q61" i="1"/>
  <c r="P61" i="1"/>
  <c r="O61" i="1"/>
  <c r="N61" i="1"/>
  <c r="M61" i="1"/>
  <c r="L61" i="1"/>
  <c r="K61" i="1"/>
  <c r="J61" i="1"/>
  <c r="I61" i="1"/>
  <c r="H61" i="1"/>
  <c r="G61" i="1"/>
  <c r="F61" i="1"/>
  <c r="E61" i="1"/>
  <c r="D61" i="1"/>
  <c r="C61" i="1"/>
  <c r="AD33" i="1"/>
  <c r="N33" i="1"/>
  <c r="AK52" i="1"/>
  <c r="AJ52" i="1"/>
  <c r="AI52" i="1"/>
  <c r="AH52" i="1"/>
  <c r="AG52" i="1"/>
  <c r="AF52" i="1"/>
  <c r="AE52" i="1"/>
  <c r="AD52" i="1"/>
  <c r="AC52" i="1"/>
  <c r="AB52" i="1"/>
  <c r="AA52" i="1"/>
  <c r="Z52" i="1"/>
  <c r="Y52" i="1"/>
  <c r="X52" i="1"/>
  <c r="W52" i="1"/>
  <c r="V52" i="1"/>
  <c r="U52" i="1"/>
  <c r="T52" i="1"/>
  <c r="S52" i="1"/>
  <c r="R52" i="1"/>
  <c r="Q52" i="1"/>
  <c r="P52" i="1"/>
  <c r="O52" i="1"/>
  <c r="N52" i="1"/>
  <c r="M52" i="1"/>
  <c r="L52" i="1"/>
  <c r="K52" i="1"/>
  <c r="J52" i="1"/>
  <c r="I52" i="1"/>
  <c r="H52" i="1"/>
  <c r="G52" i="1"/>
  <c r="F52" i="1"/>
  <c r="E52" i="1"/>
  <c r="D52" i="1"/>
  <c r="C52" i="1"/>
  <c r="AK37" i="1"/>
  <c r="AJ37" i="1"/>
  <c r="AI37" i="1"/>
  <c r="AH37" i="1"/>
  <c r="AG37" i="1"/>
  <c r="AF37" i="1"/>
  <c r="AE37" i="1"/>
  <c r="AD37" i="1"/>
  <c r="AC37" i="1"/>
  <c r="AB37" i="1"/>
  <c r="AA37" i="1"/>
  <c r="Z37" i="1"/>
  <c r="Y37" i="1"/>
  <c r="X37" i="1"/>
  <c r="W37" i="1"/>
  <c r="V37" i="1"/>
  <c r="U37" i="1"/>
  <c r="T37" i="1"/>
  <c r="S37" i="1"/>
  <c r="R37" i="1"/>
  <c r="Q37" i="1"/>
  <c r="P37" i="1"/>
  <c r="O37" i="1"/>
  <c r="N37" i="1"/>
  <c r="M37" i="1"/>
  <c r="L37" i="1"/>
  <c r="K37" i="1"/>
  <c r="J37" i="1"/>
  <c r="I37" i="1"/>
  <c r="H37" i="1"/>
  <c r="G37" i="1"/>
  <c r="F37" i="1"/>
  <c r="E37" i="1"/>
  <c r="D37" i="1"/>
  <c r="C37" i="1"/>
  <c r="AK34" i="1"/>
  <c r="AJ34" i="1"/>
  <c r="AI34" i="1"/>
  <c r="AH34" i="1"/>
  <c r="AG34" i="1"/>
  <c r="AF34" i="1"/>
  <c r="AE34" i="1"/>
  <c r="AD34" i="1"/>
  <c r="AC34" i="1"/>
  <c r="AB34" i="1"/>
  <c r="AA34" i="1"/>
  <c r="Z34" i="1"/>
  <c r="Y34" i="1"/>
  <c r="X34" i="1"/>
  <c r="W34" i="1"/>
  <c r="V34" i="1"/>
  <c r="U34" i="1"/>
  <c r="T34" i="1"/>
  <c r="S34" i="1"/>
  <c r="R34" i="1"/>
  <c r="Q34" i="1"/>
  <c r="P34" i="1"/>
  <c r="O34" i="1"/>
  <c r="N34" i="1"/>
  <c r="M34" i="1"/>
  <c r="L34" i="1"/>
  <c r="K34" i="1"/>
  <c r="J34" i="1"/>
  <c r="I34" i="1"/>
  <c r="H34" i="1"/>
  <c r="G34" i="1"/>
  <c r="F34" i="1"/>
  <c r="E34" i="1"/>
  <c r="D34" i="1"/>
  <c r="C34" i="1"/>
  <c r="AK27" i="1"/>
  <c r="AJ27" i="1"/>
  <c r="AI27" i="1"/>
  <c r="AH27" i="1"/>
  <c r="AG27" i="1"/>
  <c r="AF27" i="1"/>
  <c r="AE27" i="1"/>
  <c r="AD27" i="1"/>
  <c r="AC27" i="1"/>
  <c r="AB27" i="1"/>
  <c r="AA27" i="1"/>
  <c r="Z27" i="1"/>
  <c r="Y27" i="1"/>
  <c r="X27" i="1"/>
  <c r="W27" i="1"/>
  <c r="V27" i="1"/>
  <c r="U27" i="1"/>
  <c r="T27" i="1"/>
  <c r="S27" i="1"/>
  <c r="R27" i="1"/>
  <c r="Q27" i="1"/>
  <c r="P27" i="1"/>
  <c r="O27" i="1"/>
  <c r="N27" i="1"/>
  <c r="M27" i="1"/>
  <c r="L27" i="1"/>
  <c r="K27" i="1"/>
  <c r="J27" i="1"/>
  <c r="I27" i="1"/>
  <c r="H27" i="1"/>
  <c r="G27" i="1"/>
  <c r="F27" i="1"/>
  <c r="E27" i="1"/>
  <c r="D27" i="1"/>
  <c r="C27" i="1"/>
  <c r="AK21" i="1"/>
  <c r="AJ21" i="1"/>
  <c r="AI21" i="1"/>
  <c r="AH21" i="1"/>
  <c r="AG21" i="1"/>
  <c r="AF21" i="1"/>
  <c r="AE21" i="1"/>
  <c r="AD21" i="1"/>
  <c r="AC21" i="1"/>
  <c r="AB21" i="1"/>
  <c r="AA21" i="1"/>
  <c r="Z21" i="1"/>
  <c r="Y21" i="1"/>
  <c r="X21" i="1"/>
  <c r="W21" i="1"/>
  <c r="V21" i="1"/>
  <c r="U21" i="1"/>
  <c r="T21" i="1"/>
  <c r="S21" i="1"/>
  <c r="R21" i="1"/>
  <c r="Q21" i="1"/>
  <c r="P21" i="1"/>
  <c r="O21" i="1"/>
  <c r="N21" i="1"/>
  <c r="M21" i="1"/>
  <c r="L21" i="1"/>
  <c r="K21" i="1"/>
  <c r="J21" i="1"/>
  <c r="I21" i="1"/>
  <c r="H21" i="1"/>
  <c r="G21" i="1"/>
  <c r="F21" i="1"/>
  <c r="E21" i="1"/>
  <c r="D21" i="1"/>
  <c r="C21"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AK11" i="1"/>
  <c r="AJ11" i="1"/>
  <c r="AI11" i="1"/>
  <c r="AH11" i="1"/>
  <c r="AG11" i="1"/>
  <c r="AF11" i="1"/>
  <c r="AE11" i="1"/>
  <c r="AD11" i="1"/>
  <c r="AC11" i="1"/>
  <c r="AB11" i="1"/>
  <c r="AA11" i="1"/>
  <c r="Z11" i="1"/>
  <c r="Y11" i="1"/>
  <c r="X11" i="1"/>
  <c r="W11" i="1"/>
  <c r="V11" i="1"/>
  <c r="U11" i="1"/>
  <c r="T11" i="1"/>
  <c r="S11" i="1"/>
  <c r="R11" i="1"/>
  <c r="Q11" i="1"/>
  <c r="P11" i="1"/>
  <c r="O11" i="1"/>
  <c r="N11" i="1"/>
  <c r="M11" i="1"/>
  <c r="L11" i="1"/>
  <c r="K11" i="1"/>
  <c r="J11" i="1"/>
  <c r="I11" i="1"/>
  <c r="H11" i="1"/>
  <c r="G11" i="1"/>
  <c r="F11" i="1"/>
  <c r="E11" i="1"/>
  <c r="D11" i="1"/>
  <c r="C11" i="1"/>
  <c r="AK4" i="1"/>
  <c r="AJ4" i="1"/>
  <c r="AI4" i="1"/>
  <c r="AH4" i="1"/>
  <c r="AG4" i="1"/>
  <c r="AF4" i="1"/>
  <c r="AE4" i="1"/>
  <c r="AD4" i="1"/>
  <c r="AC4" i="1"/>
  <c r="AB4" i="1"/>
  <c r="AA4" i="1"/>
  <c r="Z4" i="1"/>
  <c r="Y4" i="1"/>
  <c r="X4" i="1"/>
  <c r="W4" i="1"/>
  <c r="V4" i="1"/>
  <c r="U4" i="1"/>
  <c r="T4" i="1"/>
  <c r="S4" i="1"/>
  <c r="R4" i="1"/>
  <c r="Q4" i="1"/>
  <c r="P4" i="1"/>
  <c r="O4" i="1"/>
  <c r="N4" i="1"/>
  <c r="M4" i="1"/>
  <c r="L4" i="1"/>
  <c r="K4" i="1"/>
  <c r="J4" i="1"/>
  <c r="I4" i="1"/>
  <c r="H4" i="1"/>
  <c r="G4" i="1"/>
  <c r="F4" i="1"/>
  <c r="E4" i="1"/>
  <c r="D4" i="1"/>
  <c r="C4" i="1"/>
  <c r="AK7" i="1"/>
  <c r="AJ7" i="1"/>
  <c r="AI7" i="1"/>
  <c r="AH7" i="1"/>
  <c r="AG7" i="1"/>
  <c r="AF7" i="1"/>
  <c r="AE7" i="1"/>
  <c r="AD7" i="1"/>
  <c r="AC7" i="1"/>
  <c r="AB7" i="1"/>
  <c r="AA7" i="1"/>
  <c r="Z7" i="1"/>
  <c r="Y7" i="1"/>
  <c r="X7" i="1"/>
  <c r="W7" i="1"/>
  <c r="V7" i="1"/>
  <c r="U7" i="1"/>
  <c r="T7" i="1"/>
  <c r="S7" i="1"/>
  <c r="R7" i="1"/>
  <c r="Q7" i="1"/>
  <c r="P7" i="1"/>
  <c r="O7" i="1"/>
  <c r="N7" i="1"/>
  <c r="M7" i="1"/>
  <c r="L7" i="1"/>
  <c r="K7" i="1"/>
  <c r="J7" i="1"/>
  <c r="I7" i="1"/>
  <c r="H7" i="1"/>
  <c r="G7" i="1"/>
  <c r="F7" i="1"/>
  <c r="E7" i="1"/>
  <c r="D7" i="1"/>
  <c r="C7" i="1"/>
  <c r="C4" i="20"/>
  <c r="AK28" i="20"/>
  <c r="AJ28" i="20"/>
  <c r="AI28" i="20"/>
  <c r="AH28" i="20"/>
  <c r="AG28" i="20"/>
  <c r="AF28" i="20"/>
  <c r="AE28" i="20"/>
  <c r="AD28" i="20"/>
  <c r="AC28" i="20"/>
  <c r="AB28" i="20"/>
  <c r="AA28" i="20"/>
  <c r="Z28" i="20"/>
  <c r="Y28" i="20"/>
  <c r="X28" i="20"/>
  <c r="W28" i="20"/>
  <c r="V28" i="20"/>
  <c r="U28" i="20"/>
  <c r="T28" i="20"/>
  <c r="S28" i="20"/>
  <c r="R28" i="20"/>
  <c r="Q28" i="20"/>
  <c r="P28" i="20"/>
  <c r="O28" i="20"/>
  <c r="N28" i="20"/>
  <c r="M28" i="20"/>
  <c r="L28" i="20"/>
  <c r="K28" i="20"/>
  <c r="J28" i="20"/>
  <c r="I28" i="20"/>
  <c r="H28" i="20"/>
  <c r="G28" i="20"/>
  <c r="F28" i="20"/>
  <c r="E28" i="20"/>
  <c r="D28" i="20"/>
  <c r="C28" i="20"/>
  <c r="AK27" i="20"/>
  <c r="AJ27" i="20"/>
  <c r="AI27" i="20"/>
  <c r="AH27" i="20"/>
  <c r="AG27" i="20"/>
  <c r="AF27" i="20"/>
  <c r="AE27" i="20"/>
  <c r="AD27" i="20"/>
  <c r="AC27" i="20"/>
  <c r="AB27" i="20"/>
  <c r="AA27" i="20"/>
  <c r="Z27" i="20"/>
  <c r="Y27" i="20"/>
  <c r="X27" i="20"/>
  <c r="W27" i="20"/>
  <c r="V27" i="20"/>
  <c r="U27" i="20"/>
  <c r="T27" i="20"/>
  <c r="S27" i="20"/>
  <c r="R27" i="20"/>
  <c r="Q27" i="20"/>
  <c r="P27" i="20"/>
  <c r="O27" i="20"/>
  <c r="N27" i="20"/>
  <c r="M27" i="20"/>
  <c r="L27" i="20"/>
  <c r="K27" i="20"/>
  <c r="J27" i="20"/>
  <c r="I27" i="20"/>
  <c r="H27" i="20"/>
  <c r="G27" i="20"/>
  <c r="F27" i="20"/>
  <c r="E27" i="20"/>
  <c r="D27" i="20"/>
  <c r="C27" i="20"/>
  <c r="AK26" i="20"/>
  <c r="AJ26" i="20"/>
  <c r="AI26" i="20"/>
  <c r="AH26" i="20"/>
  <c r="AG26" i="20"/>
  <c r="AF26" i="20"/>
  <c r="AE26" i="20"/>
  <c r="AD26" i="20"/>
  <c r="AC26" i="20"/>
  <c r="AB26" i="20"/>
  <c r="AA26" i="20"/>
  <c r="Z26" i="20"/>
  <c r="Y26" i="20"/>
  <c r="X26" i="20"/>
  <c r="W26" i="20"/>
  <c r="V26" i="20"/>
  <c r="U26" i="20"/>
  <c r="T26" i="20"/>
  <c r="S26" i="20"/>
  <c r="R26" i="20"/>
  <c r="Q26" i="20"/>
  <c r="P26" i="20"/>
  <c r="O26" i="20"/>
  <c r="N26" i="20"/>
  <c r="M26" i="20"/>
  <c r="L26" i="20"/>
  <c r="K26" i="20"/>
  <c r="J26" i="20"/>
  <c r="I26" i="20"/>
  <c r="H26" i="20"/>
  <c r="G26" i="20"/>
  <c r="F26" i="20"/>
  <c r="E26" i="20"/>
  <c r="D26" i="20"/>
  <c r="C26" i="20"/>
  <c r="AK25" i="20"/>
  <c r="AJ25" i="20"/>
  <c r="AI25" i="20"/>
  <c r="AH25" i="20"/>
  <c r="AG25" i="20"/>
  <c r="AF25" i="20"/>
  <c r="AE25" i="20"/>
  <c r="AD25" i="20"/>
  <c r="AC25" i="20"/>
  <c r="AB25" i="20"/>
  <c r="AA25" i="20"/>
  <c r="Z25" i="20"/>
  <c r="Y25" i="20"/>
  <c r="X25" i="20"/>
  <c r="W25" i="20"/>
  <c r="V25" i="20"/>
  <c r="U25" i="20"/>
  <c r="T25" i="20"/>
  <c r="S25" i="20"/>
  <c r="R25" i="20"/>
  <c r="Q25" i="20"/>
  <c r="P25" i="20"/>
  <c r="O25" i="20"/>
  <c r="N25" i="20"/>
  <c r="M25" i="20"/>
  <c r="L25" i="20"/>
  <c r="K25" i="20"/>
  <c r="J25" i="20"/>
  <c r="I25" i="20"/>
  <c r="H25" i="20"/>
  <c r="G25" i="20"/>
  <c r="F25" i="20"/>
  <c r="E25" i="20"/>
  <c r="D25" i="20"/>
  <c r="C25" i="20"/>
  <c r="AK24" i="20"/>
  <c r="AJ24" i="20"/>
  <c r="AI24" i="20"/>
  <c r="AH24" i="20"/>
  <c r="AG24" i="20"/>
  <c r="AF24" i="20"/>
  <c r="AE24" i="20"/>
  <c r="AD24" i="20"/>
  <c r="AC24" i="20"/>
  <c r="AB24" i="20"/>
  <c r="AA24" i="20"/>
  <c r="Z24" i="20"/>
  <c r="Y24" i="20"/>
  <c r="X24" i="20"/>
  <c r="W24" i="20"/>
  <c r="V24" i="20"/>
  <c r="U24" i="20"/>
  <c r="T24" i="20"/>
  <c r="S24" i="20"/>
  <c r="R24" i="20"/>
  <c r="Q24" i="20"/>
  <c r="P24" i="20"/>
  <c r="O24" i="20"/>
  <c r="N24" i="20"/>
  <c r="M24" i="20"/>
  <c r="L24" i="20"/>
  <c r="K24" i="20"/>
  <c r="J24" i="20"/>
  <c r="I24" i="20"/>
  <c r="H24" i="20"/>
  <c r="G24" i="20"/>
  <c r="F24" i="20"/>
  <c r="E24" i="20"/>
  <c r="D24" i="20"/>
  <c r="C24" i="20"/>
  <c r="AK23" i="20"/>
  <c r="AJ23" i="20"/>
  <c r="AI23" i="20"/>
  <c r="AH23" i="20"/>
  <c r="AG23" i="20"/>
  <c r="AF23" i="20"/>
  <c r="AE23" i="20"/>
  <c r="AD23" i="20"/>
  <c r="AC23" i="20"/>
  <c r="AB23" i="20"/>
  <c r="AA23" i="20"/>
  <c r="Z23" i="20"/>
  <c r="Y23" i="20"/>
  <c r="X23" i="20"/>
  <c r="W23" i="20"/>
  <c r="V23" i="20"/>
  <c r="U23" i="20"/>
  <c r="T23" i="20"/>
  <c r="S23" i="20"/>
  <c r="R23" i="20"/>
  <c r="Q23" i="20"/>
  <c r="P23" i="20"/>
  <c r="O23" i="20"/>
  <c r="N23" i="20"/>
  <c r="M23" i="20"/>
  <c r="L23" i="20"/>
  <c r="K23" i="20"/>
  <c r="J23" i="20"/>
  <c r="I23" i="20"/>
  <c r="H23" i="20"/>
  <c r="G23" i="20"/>
  <c r="F23" i="20"/>
  <c r="E23" i="20"/>
  <c r="D23" i="20"/>
  <c r="C23" i="20"/>
  <c r="AK22" i="20"/>
  <c r="AJ22" i="20"/>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H22" i="20"/>
  <c r="G22" i="20"/>
  <c r="F22" i="20"/>
  <c r="E22" i="20"/>
  <c r="D22" i="20"/>
  <c r="C22" i="20"/>
  <c r="AK21" i="20"/>
  <c r="AJ21" i="20"/>
  <c r="AI21" i="20"/>
  <c r="AH21"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 r="H21" i="20"/>
  <c r="G21" i="20"/>
  <c r="F21" i="20"/>
  <c r="E21" i="20"/>
  <c r="D21" i="20"/>
  <c r="C21" i="20"/>
  <c r="AK20" i="20"/>
  <c r="AJ20" i="20"/>
  <c r="AI20" i="20"/>
  <c r="AH20" i="20"/>
  <c r="AG20" i="20"/>
  <c r="AF20" i="20"/>
  <c r="AE20" i="20"/>
  <c r="AD20" i="20"/>
  <c r="AC20" i="20"/>
  <c r="AB20" i="20"/>
  <c r="AA20" i="20"/>
  <c r="Z20" i="20"/>
  <c r="Y20" i="20"/>
  <c r="X20" i="20"/>
  <c r="W20" i="20"/>
  <c r="V20" i="20"/>
  <c r="U20" i="20"/>
  <c r="T20" i="20"/>
  <c r="S20" i="20"/>
  <c r="R20" i="20"/>
  <c r="Q20" i="20"/>
  <c r="P20" i="20"/>
  <c r="O20" i="20"/>
  <c r="N20" i="20"/>
  <c r="M20" i="20"/>
  <c r="L20" i="20"/>
  <c r="K20" i="20"/>
  <c r="J20" i="20"/>
  <c r="I20" i="20"/>
  <c r="H20" i="20"/>
  <c r="G20" i="20"/>
  <c r="F20" i="20"/>
  <c r="E20" i="20"/>
  <c r="D20" i="20"/>
  <c r="C20" i="20"/>
  <c r="AK19" i="20"/>
  <c r="AJ19" i="20"/>
  <c r="AI19" i="20"/>
  <c r="AH19" i="20"/>
  <c r="AG19" i="20"/>
  <c r="AF19" i="20"/>
  <c r="AE19" i="20"/>
  <c r="AD19" i="20"/>
  <c r="AC19" i="20"/>
  <c r="AB19" i="20"/>
  <c r="AA19" i="20"/>
  <c r="Z19" i="20"/>
  <c r="Y19" i="20"/>
  <c r="X19" i="20"/>
  <c r="W19" i="20"/>
  <c r="V19" i="20"/>
  <c r="U19" i="20"/>
  <c r="T19" i="20"/>
  <c r="S19" i="20"/>
  <c r="R19" i="20"/>
  <c r="Q19" i="20"/>
  <c r="P19" i="20"/>
  <c r="O19" i="20"/>
  <c r="N19" i="20"/>
  <c r="M19" i="20"/>
  <c r="L19" i="20"/>
  <c r="K19" i="20"/>
  <c r="J19" i="20"/>
  <c r="I19" i="20"/>
  <c r="H19" i="20"/>
  <c r="G19" i="20"/>
  <c r="F19" i="20"/>
  <c r="E19" i="20"/>
  <c r="D19" i="20"/>
  <c r="C19" i="20"/>
  <c r="AK18" i="20"/>
  <c r="AJ18" i="20"/>
  <c r="AI18" i="20"/>
  <c r="AH18" i="20"/>
  <c r="AG18" i="20"/>
  <c r="AF18" i="20"/>
  <c r="AE18" i="20"/>
  <c r="AD18" i="20"/>
  <c r="AC18" i="20"/>
  <c r="AB18" i="20"/>
  <c r="AA18" i="20"/>
  <c r="Z18" i="20"/>
  <c r="Y18" i="20"/>
  <c r="X18" i="20"/>
  <c r="W18" i="20"/>
  <c r="V18" i="20"/>
  <c r="U18" i="20"/>
  <c r="T18" i="20"/>
  <c r="S18" i="20"/>
  <c r="R18" i="20"/>
  <c r="Q18" i="20"/>
  <c r="P18" i="20"/>
  <c r="O18" i="20"/>
  <c r="N18" i="20"/>
  <c r="M18" i="20"/>
  <c r="L18" i="20"/>
  <c r="K18" i="20"/>
  <c r="J18" i="20"/>
  <c r="I18" i="20"/>
  <c r="H18" i="20"/>
  <c r="G18" i="20"/>
  <c r="F18" i="20"/>
  <c r="E18" i="20"/>
  <c r="D18" i="20"/>
  <c r="C18" i="20"/>
  <c r="AK17" i="20"/>
  <c r="AJ17" i="20"/>
  <c r="AI17" i="20"/>
  <c r="AH17" i="20"/>
  <c r="AG17" i="20"/>
  <c r="AF17" i="20"/>
  <c r="AE17" i="20"/>
  <c r="AD17" i="20"/>
  <c r="AC17" i="20"/>
  <c r="AB17" i="20"/>
  <c r="AA17" i="20"/>
  <c r="Z17" i="20"/>
  <c r="Y17" i="20"/>
  <c r="X17" i="20"/>
  <c r="W17" i="20"/>
  <c r="V17" i="20"/>
  <c r="U17" i="20"/>
  <c r="T17" i="20"/>
  <c r="S17" i="20"/>
  <c r="R17" i="20"/>
  <c r="Q17" i="20"/>
  <c r="P17" i="20"/>
  <c r="O17" i="20"/>
  <c r="N17" i="20"/>
  <c r="M17" i="20"/>
  <c r="L17" i="20"/>
  <c r="K17" i="20"/>
  <c r="J17" i="20"/>
  <c r="I17" i="20"/>
  <c r="H17" i="20"/>
  <c r="G17" i="20"/>
  <c r="F17" i="20"/>
  <c r="E17" i="20"/>
  <c r="D17" i="20"/>
  <c r="C17" i="20"/>
  <c r="AK16" i="20"/>
  <c r="AJ16" i="20"/>
  <c r="AI16" i="20"/>
  <c r="AH16" i="20"/>
  <c r="AG16" i="20"/>
  <c r="AF16" i="20"/>
  <c r="AE16" i="20"/>
  <c r="AD16" i="20"/>
  <c r="AC16" i="20"/>
  <c r="AB16" i="20"/>
  <c r="AA16" i="20"/>
  <c r="Z16" i="20"/>
  <c r="Y16" i="20"/>
  <c r="X16" i="20"/>
  <c r="W16" i="20"/>
  <c r="V16" i="20"/>
  <c r="U16" i="20"/>
  <c r="T16" i="20"/>
  <c r="S16" i="20"/>
  <c r="R16" i="20"/>
  <c r="Q16" i="20"/>
  <c r="P16" i="20"/>
  <c r="O16" i="20"/>
  <c r="N16" i="20"/>
  <c r="M16" i="20"/>
  <c r="L16" i="20"/>
  <c r="K16" i="20"/>
  <c r="J16" i="20"/>
  <c r="I16" i="20"/>
  <c r="H16" i="20"/>
  <c r="G16" i="20"/>
  <c r="F16" i="20"/>
  <c r="E16" i="20"/>
  <c r="D16" i="20"/>
  <c r="C16" i="20"/>
  <c r="AK15" i="20"/>
  <c r="AJ15" i="20"/>
  <c r="AI15" i="20"/>
  <c r="AH15" i="20"/>
  <c r="AG15" i="20"/>
  <c r="AF15" i="20"/>
  <c r="AE15" i="20"/>
  <c r="AD15" i="20"/>
  <c r="AC15" i="20"/>
  <c r="AB15" i="20"/>
  <c r="AA15" i="20"/>
  <c r="Z15" i="20"/>
  <c r="Y15" i="20"/>
  <c r="X15" i="20"/>
  <c r="W15" i="20"/>
  <c r="V15" i="20"/>
  <c r="U15" i="20"/>
  <c r="T15" i="20"/>
  <c r="S15" i="20"/>
  <c r="R15" i="20"/>
  <c r="Q15" i="20"/>
  <c r="P15" i="20"/>
  <c r="O15" i="20"/>
  <c r="N15" i="20"/>
  <c r="M15" i="20"/>
  <c r="L15" i="20"/>
  <c r="K15" i="20"/>
  <c r="J15" i="20"/>
  <c r="I15" i="20"/>
  <c r="H15" i="20"/>
  <c r="G15" i="20"/>
  <c r="F15" i="20"/>
  <c r="E15" i="20"/>
  <c r="D15" i="20"/>
  <c r="C15" i="20"/>
  <c r="AK14" i="20"/>
  <c r="AJ14" i="20"/>
  <c r="AI14" i="20"/>
  <c r="AH14" i="20"/>
  <c r="AG14" i="20"/>
  <c r="AF14" i="20"/>
  <c r="AE14" i="20"/>
  <c r="AD14" i="20"/>
  <c r="AC14" i="20"/>
  <c r="AB14" i="20"/>
  <c r="AA14" i="20"/>
  <c r="Z14" i="20"/>
  <c r="Y14" i="20"/>
  <c r="X14" i="20"/>
  <c r="W14" i="20"/>
  <c r="V14" i="20"/>
  <c r="U14" i="20"/>
  <c r="T14" i="20"/>
  <c r="S14" i="20"/>
  <c r="R14" i="20"/>
  <c r="Q14" i="20"/>
  <c r="P14" i="20"/>
  <c r="O14" i="20"/>
  <c r="N14" i="20"/>
  <c r="M14" i="20"/>
  <c r="L14" i="20"/>
  <c r="K14" i="20"/>
  <c r="J14" i="20"/>
  <c r="I14" i="20"/>
  <c r="H14" i="20"/>
  <c r="G14" i="20"/>
  <c r="F14" i="20"/>
  <c r="E14" i="20"/>
  <c r="D14" i="20"/>
  <c r="C14" i="20"/>
  <c r="AK13" i="20"/>
  <c r="AJ13" i="20"/>
  <c r="AI13" i="20"/>
  <c r="AH13" i="20"/>
  <c r="AG13" i="20"/>
  <c r="AF13" i="20"/>
  <c r="AE13" i="20"/>
  <c r="AD13" i="20"/>
  <c r="AC13" i="20"/>
  <c r="AB13" i="20"/>
  <c r="AA13" i="20"/>
  <c r="Z13" i="20"/>
  <c r="Y13" i="20"/>
  <c r="X13" i="20"/>
  <c r="W13" i="20"/>
  <c r="V13" i="20"/>
  <c r="U13" i="20"/>
  <c r="T13" i="20"/>
  <c r="S13" i="20"/>
  <c r="R13" i="20"/>
  <c r="Q13" i="20"/>
  <c r="P13" i="20"/>
  <c r="O13" i="20"/>
  <c r="N13" i="20"/>
  <c r="M13" i="20"/>
  <c r="L13" i="20"/>
  <c r="K13" i="20"/>
  <c r="J13" i="20"/>
  <c r="I13" i="20"/>
  <c r="H13" i="20"/>
  <c r="G13" i="20"/>
  <c r="F13" i="20"/>
  <c r="E13" i="20"/>
  <c r="D13" i="20"/>
  <c r="C13" i="20"/>
  <c r="AK12" i="20"/>
  <c r="AJ12" i="20"/>
  <c r="AI12" i="20"/>
  <c r="AH12" i="20"/>
  <c r="AG12" i="20"/>
  <c r="AF12" i="20"/>
  <c r="AE12" i="20"/>
  <c r="AD12" i="20"/>
  <c r="AC12" i="20"/>
  <c r="AB12" i="20"/>
  <c r="AA12" i="20"/>
  <c r="Z12" i="20"/>
  <c r="Y12" i="20"/>
  <c r="X12" i="20"/>
  <c r="W12" i="20"/>
  <c r="V12" i="20"/>
  <c r="U12" i="20"/>
  <c r="T12" i="20"/>
  <c r="S12" i="20"/>
  <c r="R12" i="20"/>
  <c r="Q12" i="20"/>
  <c r="P12" i="20"/>
  <c r="O12" i="20"/>
  <c r="N12" i="20"/>
  <c r="M12" i="20"/>
  <c r="L12" i="20"/>
  <c r="K12" i="20"/>
  <c r="J12" i="20"/>
  <c r="I12" i="20"/>
  <c r="H12" i="20"/>
  <c r="G12" i="20"/>
  <c r="F12" i="20"/>
  <c r="E12" i="20"/>
  <c r="D12" i="20"/>
  <c r="C12" i="20"/>
  <c r="AK11" i="20"/>
  <c r="AJ11" i="20"/>
  <c r="AI11" i="20"/>
  <c r="AH11" i="20"/>
  <c r="AG11" i="20"/>
  <c r="AF11" i="20"/>
  <c r="AE11" i="20"/>
  <c r="AD11" i="20"/>
  <c r="AC11" i="20"/>
  <c r="AB11" i="20"/>
  <c r="AA11" i="20"/>
  <c r="Z11" i="20"/>
  <c r="Y11" i="20"/>
  <c r="X11" i="20"/>
  <c r="W11" i="20"/>
  <c r="V11" i="20"/>
  <c r="U11" i="20"/>
  <c r="T11" i="20"/>
  <c r="S11" i="20"/>
  <c r="R11" i="20"/>
  <c r="Q11" i="20"/>
  <c r="P11" i="20"/>
  <c r="O11" i="20"/>
  <c r="N11" i="20"/>
  <c r="M11" i="20"/>
  <c r="L11" i="20"/>
  <c r="K11" i="20"/>
  <c r="J11" i="20"/>
  <c r="I11" i="20"/>
  <c r="H11" i="20"/>
  <c r="G11" i="20"/>
  <c r="F11" i="20"/>
  <c r="E11" i="20"/>
  <c r="D11" i="20"/>
  <c r="C11" i="20"/>
  <c r="AK10" i="20"/>
  <c r="AJ10" i="20"/>
  <c r="AI10" i="20"/>
  <c r="AH10" i="20"/>
  <c r="AG10" i="20"/>
  <c r="AF10" i="20"/>
  <c r="AE10" i="20"/>
  <c r="AD10" i="20"/>
  <c r="AC10" i="20"/>
  <c r="AB10" i="20"/>
  <c r="AA10" i="20"/>
  <c r="Z10" i="20"/>
  <c r="Y10" i="20"/>
  <c r="X10" i="20"/>
  <c r="W10" i="20"/>
  <c r="V10" i="20"/>
  <c r="U10" i="20"/>
  <c r="T10" i="20"/>
  <c r="S10" i="20"/>
  <c r="R10" i="20"/>
  <c r="Q10" i="20"/>
  <c r="P10" i="20"/>
  <c r="O10" i="20"/>
  <c r="N10" i="20"/>
  <c r="M10" i="20"/>
  <c r="L10" i="20"/>
  <c r="K10" i="20"/>
  <c r="J10" i="20"/>
  <c r="I10" i="20"/>
  <c r="H10" i="20"/>
  <c r="G10" i="20"/>
  <c r="F10" i="20"/>
  <c r="E10" i="20"/>
  <c r="D10" i="20"/>
  <c r="C10" i="20"/>
  <c r="AK9" i="20"/>
  <c r="AJ9" i="20"/>
  <c r="AI9" i="20"/>
  <c r="AH9" i="20"/>
  <c r="AG9" i="20"/>
  <c r="AF9" i="20"/>
  <c r="AE9" i="20"/>
  <c r="AD9" i="20"/>
  <c r="AC9" i="20"/>
  <c r="AB9" i="20"/>
  <c r="AA9" i="20"/>
  <c r="Z9" i="20"/>
  <c r="Y9" i="20"/>
  <c r="X9" i="20"/>
  <c r="W9" i="20"/>
  <c r="V9" i="20"/>
  <c r="U9" i="20"/>
  <c r="T9" i="20"/>
  <c r="S9" i="20"/>
  <c r="R9" i="20"/>
  <c r="Q9" i="20"/>
  <c r="P9" i="20"/>
  <c r="O9" i="20"/>
  <c r="N9" i="20"/>
  <c r="M9" i="20"/>
  <c r="L9" i="20"/>
  <c r="K9" i="20"/>
  <c r="J9" i="20"/>
  <c r="I9" i="20"/>
  <c r="H9" i="20"/>
  <c r="G9" i="20"/>
  <c r="F9" i="20"/>
  <c r="E9" i="20"/>
  <c r="D9" i="20"/>
  <c r="C9" i="20"/>
  <c r="AK8" i="20"/>
  <c r="AJ8" i="20"/>
  <c r="AI8" i="20"/>
  <c r="AH8" i="20"/>
  <c r="AG8" i="20"/>
  <c r="AF8" i="20"/>
  <c r="AE8" i="20"/>
  <c r="AD8" i="20"/>
  <c r="AC8" i="20"/>
  <c r="AB8" i="20"/>
  <c r="AA8" i="20"/>
  <c r="Z8" i="20"/>
  <c r="Y8" i="20"/>
  <c r="X8" i="20"/>
  <c r="W8" i="20"/>
  <c r="V8" i="20"/>
  <c r="U8" i="20"/>
  <c r="T8" i="20"/>
  <c r="S8" i="20"/>
  <c r="R8" i="20"/>
  <c r="Q8" i="20"/>
  <c r="P8" i="20"/>
  <c r="O8" i="20"/>
  <c r="N8" i="20"/>
  <c r="M8" i="20"/>
  <c r="L8" i="20"/>
  <c r="K8" i="20"/>
  <c r="J8" i="20"/>
  <c r="I8" i="20"/>
  <c r="H8" i="20"/>
  <c r="G8" i="20"/>
  <c r="F8" i="20"/>
  <c r="E8" i="20"/>
  <c r="D8" i="20"/>
  <c r="C8" i="20"/>
  <c r="AK7" i="20"/>
  <c r="AJ7" i="20"/>
  <c r="AI7" i="20"/>
  <c r="AH7" i="20"/>
  <c r="AG7" i="20"/>
  <c r="AF7" i="20"/>
  <c r="AE7" i="20"/>
  <c r="AD7" i="20"/>
  <c r="AC7" i="20"/>
  <c r="AB7" i="20"/>
  <c r="AA7" i="20"/>
  <c r="Z7" i="20"/>
  <c r="Y7" i="20"/>
  <c r="X7" i="20"/>
  <c r="W7" i="20"/>
  <c r="V7" i="20"/>
  <c r="U7" i="20"/>
  <c r="T7" i="20"/>
  <c r="S7" i="20"/>
  <c r="R7" i="20"/>
  <c r="Q7" i="20"/>
  <c r="P7" i="20"/>
  <c r="O7" i="20"/>
  <c r="N7" i="20"/>
  <c r="M7" i="20"/>
  <c r="L7" i="20"/>
  <c r="K7" i="20"/>
  <c r="J7" i="20"/>
  <c r="I7" i="20"/>
  <c r="H7" i="20"/>
  <c r="G7" i="20"/>
  <c r="F7" i="20"/>
  <c r="E7" i="20"/>
  <c r="D7" i="20"/>
  <c r="C7" i="20"/>
  <c r="AK6" i="20"/>
  <c r="AJ6" i="20"/>
  <c r="AI6" i="20"/>
  <c r="AH6" i="20"/>
  <c r="AG6" i="20"/>
  <c r="AF6" i="20"/>
  <c r="AE6" i="20"/>
  <c r="AD6" i="20"/>
  <c r="AC6" i="20"/>
  <c r="AB6" i="20"/>
  <c r="AA6" i="20"/>
  <c r="Z6" i="20"/>
  <c r="Y6" i="20"/>
  <c r="X6" i="20"/>
  <c r="W6" i="20"/>
  <c r="V6" i="20"/>
  <c r="U6" i="20"/>
  <c r="T6" i="20"/>
  <c r="S6" i="20"/>
  <c r="R6" i="20"/>
  <c r="Q6" i="20"/>
  <c r="P6" i="20"/>
  <c r="O6" i="20"/>
  <c r="N6" i="20"/>
  <c r="M6" i="20"/>
  <c r="L6" i="20"/>
  <c r="K6" i="20"/>
  <c r="J6" i="20"/>
  <c r="I6" i="20"/>
  <c r="H6" i="20"/>
  <c r="G6" i="20"/>
  <c r="F6" i="20"/>
  <c r="E6" i="20"/>
  <c r="D6" i="20"/>
  <c r="C6" i="20"/>
  <c r="AK5" i="20"/>
  <c r="AJ5" i="20"/>
  <c r="AI5" i="20"/>
  <c r="AH5" i="20"/>
  <c r="AG5" i="20"/>
  <c r="AF5" i="20"/>
  <c r="AE5" i="20"/>
  <c r="AD5" i="20"/>
  <c r="AC5" i="20"/>
  <c r="AB5" i="20"/>
  <c r="AA5" i="20"/>
  <c r="Z5" i="20"/>
  <c r="Y5" i="20"/>
  <c r="X5" i="20"/>
  <c r="W5" i="20"/>
  <c r="V5" i="20"/>
  <c r="U5" i="20"/>
  <c r="T5" i="20"/>
  <c r="S5" i="20"/>
  <c r="R5" i="20"/>
  <c r="Q5" i="20"/>
  <c r="P5" i="20"/>
  <c r="O5" i="20"/>
  <c r="N5" i="20"/>
  <c r="M5" i="20"/>
  <c r="L5" i="20"/>
  <c r="K5" i="20"/>
  <c r="J5" i="20"/>
  <c r="I5" i="20"/>
  <c r="H5" i="20"/>
  <c r="G5" i="20"/>
  <c r="F5" i="20"/>
  <c r="E5" i="20"/>
  <c r="D5" i="20"/>
  <c r="C5" i="20"/>
  <c r="AK4" i="20"/>
  <c r="AJ4" i="20"/>
  <c r="AI4" i="20"/>
  <c r="AH4" i="20"/>
  <c r="AG4" i="20"/>
  <c r="AF4" i="20"/>
  <c r="AE4" i="20"/>
  <c r="AD4" i="20"/>
  <c r="AC4" i="20"/>
  <c r="AB4" i="20"/>
  <c r="AA4" i="20"/>
  <c r="Z4" i="20"/>
  <c r="Y4" i="20"/>
  <c r="X4" i="20"/>
  <c r="W4" i="20"/>
  <c r="V4" i="20"/>
  <c r="U4" i="20"/>
  <c r="T4" i="20"/>
  <c r="S4" i="20"/>
  <c r="R4" i="20"/>
  <c r="Q4" i="20"/>
  <c r="P4" i="20"/>
  <c r="O4" i="20"/>
  <c r="N4" i="20"/>
  <c r="M4" i="20"/>
  <c r="L4" i="20"/>
  <c r="K4" i="20"/>
  <c r="J4" i="20"/>
  <c r="I4" i="20"/>
  <c r="H4" i="20"/>
  <c r="G4" i="20"/>
  <c r="F4" i="20"/>
  <c r="E4" i="20"/>
  <c r="D4" i="20"/>
  <c r="G2" i="19"/>
  <c r="AK31" i="19"/>
  <c r="AJ31" i="19"/>
  <c r="AI31" i="19"/>
  <c r="AH31" i="19"/>
  <c r="AG31" i="19"/>
  <c r="AF31" i="19"/>
  <c r="AE31" i="19"/>
  <c r="AD31" i="19"/>
  <c r="AC31" i="19"/>
  <c r="AB31" i="19"/>
  <c r="AA31" i="19"/>
  <c r="Z31" i="19"/>
  <c r="Y31" i="19"/>
  <c r="X31" i="19"/>
  <c r="W31" i="19"/>
  <c r="V31" i="19"/>
  <c r="U31" i="19"/>
  <c r="T31" i="19"/>
  <c r="S31" i="19"/>
  <c r="R31" i="19"/>
  <c r="Q31" i="19"/>
  <c r="P31" i="19"/>
  <c r="O31" i="19"/>
  <c r="N31" i="19"/>
  <c r="M31" i="19"/>
  <c r="L31" i="19"/>
  <c r="K31" i="19"/>
  <c r="J31" i="19"/>
  <c r="I31" i="19"/>
  <c r="H31" i="19"/>
  <c r="G31" i="19"/>
  <c r="AK30" i="19"/>
  <c r="AJ30" i="19"/>
  <c r="AI30" i="19"/>
  <c r="AH30" i="19"/>
  <c r="AG30" i="19"/>
  <c r="AF30" i="19"/>
  <c r="AE30" i="19"/>
  <c r="AD30" i="19"/>
  <c r="AC30" i="19"/>
  <c r="AB30" i="19"/>
  <c r="AA30" i="19"/>
  <c r="Z30" i="19"/>
  <c r="Y30" i="19"/>
  <c r="X30" i="19"/>
  <c r="W30" i="19"/>
  <c r="V30" i="19"/>
  <c r="U30" i="19"/>
  <c r="T30" i="19"/>
  <c r="S30" i="19"/>
  <c r="R30" i="19"/>
  <c r="Q30" i="19"/>
  <c r="P30" i="19"/>
  <c r="O30" i="19"/>
  <c r="N30" i="19"/>
  <c r="M30" i="19"/>
  <c r="L30" i="19"/>
  <c r="K30" i="19"/>
  <c r="J30" i="19"/>
  <c r="I30" i="19"/>
  <c r="H30" i="19"/>
  <c r="G30" i="19"/>
  <c r="AK29" i="19"/>
  <c r="AJ29" i="19"/>
  <c r="AI29" i="19"/>
  <c r="AH29" i="19"/>
  <c r="AG29" i="19"/>
  <c r="AF29" i="19"/>
  <c r="AE29" i="19"/>
  <c r="AD29" i="19"/>
  <c r="AC29" i="19"/>
  <c r="AB29" i="19"/>
  <c r="AA29" i="19"/>
  <c r="Z29" i="19"/>
  <c r="Y29" i="19"/>
  <c r="X29" i="19"/>
  <c r="W29" i="19"/>
  <c r="V29" i="19"/>
  <c r="U29" i="19"/>
  <c r="T29" i="19"/>
  <c r="S29" i="19"/>
  <c r="R29" i="19"/>
  <c r="Q29" i="19"/>
  <c r="P29" i="19"/>
  <c r="O29" i="19"/>
  <c r="N29" i="19"/>
  <c r="M29" i="19"/>
  <c r="L29" i="19"/>
  <c r="K29" i="19"/>
  <c r="J29" i="19"/>
  <c r="I29" i="19"/>
  <c r="H29" i="19"/>
  <c r="G29" i="19"/>
  <c r="AK28" i="19"/>
  <c r="AJ28" i="19"/>
  <c r="AI28" i="19"/>
  <c r="AH28" i="19"/>
  <c r="AG28" i="19"/>
  <c r="AF28" i="19"/>
  <c r="AE28" i="19"/>
  <c r="AD28" i="19"/>
  <c r="AC28" i="19"/>
  <c r="AB28" i="19"/>
  <c r="AA28" i="19"/>
  <c r="Z28" i="19"/>
  <c r="Y28" i="19"/>
  <c r="X28" i="19"/>
  <c r="W28" i="19"/>
  <c r="V28" i="19"/>
  <c r="U28" i="19"/>
  <c r="T28" i="19"/>
  <c r="S28" i="19"/>
  <c r="R28" i="19"/>
  <c r="Q28" i="19"/>
  <c r="P28" i="19"/>
  <c r="O28" i="19"/>
  <c r="N28" i="19"/>
  <c r="M28" i="19"/>
  <c r="L28" i="19"/>
  <c r="K28" i="19"/>
  <c r="J28" i="19"/>
  <c r="I28" i="19"/>
  <c r="H28" i="19"/>
  <c r="G28" i="19"/>
  <c r="AK27" i="19"/>
  <c r="AJ27" i="19"/>
  <c r="AI27" i="19"/>
  <c r="AH27" i="19"/>
  <c r="AG27" i="19"/>
  <c r="AF27" i="19"/>
  <c r="AE27" i="19"/>
  <c r="AD27" i="19"/>
  <c r="AC27" i="19"/>
  <c r="AB27" i="19"/>
  <c r="AA27" i="19"/>
  <c r="Z27" i="19"/>
  <c r="Y27" i="19"/>
  <c r="X27" i="19"/>
  <c r="W27" i="19"/>
  <c r="V27" i="19"/>
  <c r="U27" i="19"/>
  <c r="T27" i="19"/>
  <c r="S27" i="19"/>
  <c r="R27" i="19"/>
  <c r="Q27" i="19"/>
  <c r="P27" i="19"/>
  <c r="O27" i="19"/>
  <c r="N27" i="19"/>
  <c r="M27" i="19"/>
  <c r="L27" i="19"/>
  <c r="K27" i="19"/>
  <c r="J27" i="19"/>
  <c r="I27" i="19"/>
  <c r="H27" i="19"/>
  <c r="G27" i="19"/>
  <c r="AK26" i="19"/>
  <c r="AJ26" i="19"/>
  <c r="AI26" i="19"/>
  <c r="AH26" i="19"/>
  <c r="AG26" i="19"/>
  <c r="AF26" i="19"/>
  <c r="AE26" i="19"/>
  <c r="AD26" i="19"/>
  <c r="AC26" i="19"/>
  <c r="AB26" i="19"/>
  <c r="AA26" i="19"/>
  <c r="Z26" i="19"/>
  <c r="Y26" i="19"/>
  <c r="X26" i="19"/>
  <c r="W26" i="19"/>
  <c r="V26" i="19"/>
  <c r="U26" i="19"/>
  <c r="T26" i="19"/>
  <c r="S26" i="19"/>
  <c r="R26" i="19"/>
  <c r="Q26" i="19"/>
  <c r="P26" i="19"/>
  <c r="O26" i="19"/>
  <c r="N26" i="19"/>
  <c r="M26" i="19"/>
  <c r="L26" i="19"/>
  <c r="K26" i="19"/>
  <c r="J26" i="19"/>
  <c r="I26" i="19"/>
  <c r="H26" i="19"/>
  <c r="G26" i="19"/>
  <c r="AK25" i="19"/>
  <c r="AJ25" i="19"/>
  <c r="AI25" i="19"/>
  <c r="AH25" i="19"/>
  <c r="AG25" i="19"/>
  <c r="AF25" i="19"/>
  <c r="AE25" i="19"/>
  <c r="AD25" i="19"/>
  <c r="AC25" i="19"/>
  <c r="AB25" i="19"/>
  <c r="AA25" i="19"/>
  <c r="Z25" i="19"/>
  <c r="Y25" i="19"/>
  <c r="X25" i="19"/>
  <c r="W25" i="19"/>
  <c r="V25" i="19"/>
  <c r="U25" i="19"/>
  <c r="T25" i="19"/>
  <c r="S25" i="19"/>
  <c r="R25" i="19"/>
  <c r="Q25" i="19"/>
  <c r="P25" i="19"/>
  <c r="O25" i="19"/>
  <c r="N25" i="19"/>
  <c r="M25" i="19"/>
  <c r="L25" i="19"/>
  <c r="K25" i="19"/>
  <c r="J25" i="19"/>
  <c r="I25" i="19"/>
  <c r="H25" i="19"/>
  <c r="G25" i="19"/>
  <c r="AK24" i="19"/>
  <c r="AJ24" i="19"/>
  <c r="AI24" i="19"/>
  <c r="AH24" i="19"/>
  <c r="AG24" i="19"/>
  <c r="AF24" i="19"/>
  <c r="AE24" i="19"/>
  <c r="AD24" i="19"/>
  <c r="AC24" i="19"/>
  <c r="AB24" i="19"/>
  <c r="AA24" i="19"/>
  <c r="Z24" i="19"/>
  <c r="Y24" i="19"/>
  <c r="X24" i="19"/>
  <c r="W24" i="19"/>
  <c r="V24" i="19"/>
  <c r="U24" i="19"/>
  <c r="T24" i="19"/>
  <c r="S24" i="19"/>
  <c r="R24" i="19"/>
  <c r="Q24" i="19"/>
  <c r="P24" i="19"/>
  <c r="O24" i="19"/>
  <c r="N24" i="19"/>
  <c r="M24" i="19"/>
  <c r="L24" i="19"/>
  <c r="K24" i="19"/>
  <c r="J24" i="19"/>
  <c r="I24" i="19"/>
  <c r="H24" i="19"/>
  <c r="G24" i="19"/>
  <c r="AK23" i="19"/>
  <c r="AJ23" i="19"/>
  <c r="AI23" i="19"/>
  <c r="AH23" i="19"/>
  <c r="AG23" i="19"/>
  <c r="AF23" i="19"/>
  <c r="AE23" i="19"/>
  <c r="AD23" i="19"/>
  <c r="AC23" i="19"/>
  <c r="AB23" i="19"/>
  <c r="AA23" i="19"/>
  <c r="Z23" i="19"/>
  <c r="Y23" i="19"/>
  <c r="X23" i="19"/>
  <c r="W23" i="19"/>
  <c r="V23" i="19"/>
  <c r="U23" i="19"/>
  <c r="T23" i="19"/>
  <c r="S23" i="19"/>
  <c r="R23" i="19"/>
  <c r="Q23" i="19"/>
  <c r="P23" i="19"/>
  <c r="O23" i="19"/>
  <c r="N23" i="19"/>
  <c r="M23" i="19"/>
  <c r="L23" i="19"/>
  <c r="K23" i="19"/>
  <c r="J23" i="19"/>
  <c r="I23" i="19"/>
  <c r="H23" i="19"/>
  <c r="G23" i="19"/>
  <c r="AK22" i="19"/>
  <c r="AJ22" i="19"/>
  <c r="AI22" i="19"/>
  <c r="AH22" i="19"/>
  <c r="AG22" i="19"/>
  <c r="AF22" i="19"/>
  <c r="AE22" i="19"/>
  <c r="AD22" i="19"/>
  <c r="AC22" i="19"/>
  <c r="AB22" i="19"/>
  <c r="AA22" i="19"/>
  <c r="Z22" i="19"/>
  <c r="Y22" i="19"/>
  <c r="X22" i="19"/>
  <c r="W22" i="19"/>
  <c r="V22" i="19"/>
  <c r="U22" i="19"/>
  <c r="T22" i="19"/>
  <c r="S22" i="19"/>
  <c r="R22" i="19"/>
  <c r="Q22" i="19"/>
  <c r="P22" i="19"/>
  <c r="O22" i="19"/>
  <c r="N22" i="19"/>
  <c r="M22" i="19"/>
  <c r="L22" i="19"/>
  <c r="K22" i="19"/>
  <c r="J22" i="19"/>
  <c r="I22" i="19"/>
  <c r="H22" i="19"/>
  <c r="G22" i="19"/>
  <c r="AK21" i="19"/>
  <c r="AJ21" i="19"/>
  <c r="AI21" i="19"/>
  <c r="AH21" i="19"/>
  <c r="AG21" i="19"/>
  <c r="AF21" i="19"/>
  <c r="AE21" i="19"/>
  <c r="AD21" i="19"/>
  <c r="AC21" i="19"/>
  <c r="AB21" i="19"/>
  <c r="AA21" i="19"/>
  <c r="Z21" i="19"/>
  <c r="Y21" i="19"/>
  <c r="X21" i="19"/>
  <c r="W21" i="19"/>
  <c r="V21" i="19"/>
  <c r="U21" i="19"/>
  <c r="T21" i="19"/>
  <c r="S21" i="19"/>
  <c r="R21" i="19"/>
  <c r="Q21" i="19"/>
  <c r="P21" i="19"/>
  <c r="O21" i="19"/>
  <c r="N21" i="19"/>
  <c r="M21" i="19"/>
  <c r="L21" i="19"/>
  <c r="K21" i="19"/>
  <c r="J21" i="19"/>
  <c r="I21" i="19"/>
  <c r="H21" i="19"/>
  <c r="G21" i="19"/>
  <c r="AK20" i="19"/>
  <c r="AJ20" i="19"/>
  <c r="AI20" i="19"/>
  <c r="AH20" i="19"/>
  <c r="AG20" i="19"/>
  <c r="AF20" i="19"/>
  <c r="AE20" i="19"/>
  <c r="AD20" i="19"/>
  <c r="AC20" i="19"/>
  <c r="AB20" i="19"/>
  <c r="AA20" i="19"/>
  <c r="Z20" i="19"/>
  <c r="Y20" i="19"/>
  <c r="X20" i="19"/>
  <c r="W20" i="19"/>
  <c r="V20" i="19"/>
  <c r="U20" i="19"/>
  <c r="T20" i="19"/>
  <c r="S20" i="19"/>
  <c r="R20" i="19"/>
  <c r="Q20" i="19"/>
  <c r="P20" i="19"/>
  <c r="O20" i="19"/>
  <c r="N20" i="19"/>
  <c r="M20" i="19"/>
  <c r="L20" i="19"/>
  <c r="K20" i="19"/>
  <c r="J20" i="19"/>
  <c r="I20" i="19"/>
  <c r="H20" i="19"/>
  <c r="G20" i="19"/>
  <c r="AK19" i="19"/>
  <c r="AJ19" i="19"/>
  <c r="AI19" i="19"/>
  <c r="AH19" i="19"/>
  <c r="AG19" i="19"/>
  <c r="AF19" i="19"/>
  <c r="AE19" i="19"/>
  <c r="AD19" i="19"/>
  <c r="AC19" i="19"/>
  <c r="AB19" i="19"/>
  <c r="AA19" i="19"/>
  <c r="Z19" i="19"/>
  <c r="Y19" i="19"/>
  <c r="X19" i="19"/>
  <c r="W19" i="19"/>
  <c r="V19" i="19"/>
  <c r="U19" i="19"/>
  <c r="T19" i="19"/>
  <c r="S19" i="19"/>
  <c r="R19" i="19"/>
  <c r="Q19" i="19"/>
  <c r="P19" i="19"/>
  <c r="O19" i="19"/>
  <c r="N19" i="19"/>
  <c r="M19" i="19"/>
  <c r="L19" i="19"/>
  <c r="K19" i="19"/>
  <c r="J19" i="19"/>
  <c r="I19" i="19"/>
  <c r="H19" i="19"/>
  <c r="G19" i="19"/>
  <c r="AK18" i="19"/>
  <c r="AJ18" i="19"/>
  <c r="AI18" i="19"/>
  <c r="AH18" i="19"/>
  <c r="AG18" i="19"/>
  <c r="AF18" i="19"/>
  <c r="AE18" i="19"/>
  <c r="AD18" i="19"/>
  <c r="AC18" i="19"/>
  <c r="AB18" i="19"/>
  <c r="AA18" i="19"/>
  <c r="Z18" i="19"/>
  <c r="Y18" i="19"/>
  <c r="X18" i="19"/>
  <c r="W18" i="19"/>
  <c r="V18" i="19"/>
  <c r="U18" i="19"/>
  <c r="T18" i="19"/>
  <c r="S18" i="19"/>
  <c r="R18" i="19"/>
  <c r="Q18" i="19"/>
  <c r="P18" i="19"/>
  <c r="O18" i="19"/>
  <c r="N18" i="19"/>
  <c r="M18" i="19"/>
  <c r="L18" i="19"/>
  <c r="K18" i="19"/>
  <c r="J18" i="19"/>
  <c r="I18" i="19"/>
  <c r="H18" i="19"/>
  <c r="G18" i="19"/>
  <c r="AK17" i="19"/>
  <c r="AJ17" i="19"/>
  <c r="AI17" i="19"/>
  <c r="AH17" i="19"/>
  <c r="AG17" i="19"/>
  <c r="AF17" i="19"/>
  <c r="AE17" i="19"/>
  <c r="AD17" i="19"/>
  <c r="AC17" i="19"/>
  <c r="AB17" i="19"/>
  <c r="AA17" i="19"/>
  <c r="Z17" i="19"/>
  <c r="Y17" i="19"/>
  <c r="X17" i="19"/>
  <c r="W17" i="19"/>
  <c r="V17" i="19"/>
  <c r="U17" i="19"/>
  <c r="T17" i="19"/>
  <c r="S17" i="19"/>
  <c r="R17" i="19"/>
  <c r="Q17" i="19"/>
  <c r="P17" i="19"/>
  <c r="O17" i="19"/>
  <c r="N17" i="19"/>
  <c r="M17" i="19"/>
  <c r="L17" i="19"/>
  <c r="K17" i="19"/>
  <c r="J17" i="19"/>
  <c r="I17" i="19"/>
  <c r="H17" i="19"/>
  <c r="G17" i="19"/>
  <c r="AK16" i="19"/>
  <c r="AJ16" i="19"/>
  <c r="AI16" i="19"/>
  <c r="AH16" i="19"/>
  <c r="AG16" i="19"/>
  <c r="AF16" i="19"/>
  <c r="AE16" i="19"/>
  <c r="AD16" i="19"/>
  <c r="AC16" i="19"/>
  <c r="AB16" i="19"/>
  <c r="AA16" i="19"/>
  <c r="Z16" i="19"/>
  <c r="Y16" i="19"/>
  <c r="X16" i="19"/>
  <c r="W16" i="19"/>
  <c r="V16" i="19"/>
  <c r="U16" i="19"/>
  <c r="T16" i="19"/>
  <c r="S16" i="19"/>
  <c r="R16" i="19"/>
  <c r="Q16" i="19"/>
  <c r="P16" i="19"/>
  <c r="O16" i="19"/>
  <c r="N16" i="19"/>
  <c r="M16" i="19"/>
  <c r="L16" i="19"/>
  <c r="K16" i="19"/>
  <c r="J16" i="19"/>
  <c r="I16" i="19"/>
  <c r="H16" i="19"/>
  <c r="G16" i="19"/>
  <c r="AK15" i="19"/>
  <c r="AJ15" i="19"/>
  <c r="AI15" i="19"/>
  <c r="AH15" i="19"/>
  <c r="AG15" i="19"/>
  <c r="AF15" i="19"/>
  <c r="AE15" i="19"/>
  <c r="AD15" i="19"/>
  <c r="AC15" i="19"/>
  <c r="AB15" i="19"/>
  <c r="AA15" i="19"/>
  <c r="Z15" i="19"/>
  <c r="Y15" i="19"/>
  <c r="X15" i="19"/>
  <c r="W15" i="19"/>
  <c r="V15" i="19"/>
  <c r="U15" i="19"/>
  <c r="T15" i="19"/>
  <c r="S15" i="19"/>
  <c r="R15" i="19"/>
  <c r="Q15" i="19"/>
  <c r="P15" i="19"/>
  <c r="O15" i="19"/>
  <c r="N15" i="19"/>
  <c r="M15" i="19"/>
  <c r="L15" i="19"/>
  <c r="K15" i="19"/>
  <c r="J15" i="19"/>
  <c r="I15" i="19"/>
  <c r="H15" i="19"/>
  <c r="G15" i="19"/>
  <c r="AK14" i="19"/>
  <c r="AJ14" i="19"/>
  <c r="AI14" i="19"/>
  <c r="AH14" i="19"/>
  <c r="AG14" i="19"/>
  <c r="AF14" i="19"/>
  <c r="AE14" i="19"/>
  <c r="AD14" i="19"/>
  <c r="AC14" i="19"/>
  <c r="AB14" i="19"/>
  <c r="AA14" i="19"/>
  <c r="Z14" i="19"/>
  <c r="Y14" i="19"/>
  <c r="X14" i="19"/>
  <c r="W14" i="19"/>
  <c r="V14" i="19"/>
  <c r="U14" i="19"/>
  <c r="T14" i="19"/>
  <c r="S14" i="19"/>
  <c r="R14" i="19"/>
  <c r="Q14" i="19"/>
  <c r="P14" i="19"/>
  <c r="O14" i="19"/>
  <c r="N14" i="19"/>
  <c r="M14" i="19"/>
  <c r="L14" i="19"/>
  <c r="K14" i="19"/>
  <c r="J14" i="19"/>
  <c r="I14" i="19"/>
  <c r="H14" i="19"/>
  <c r="G14" i="19"/>
  <c r="AK13" i="19"/>
  <c r="AJ13" i="19"/>
  <c r="AI13" i="19"/>
  <c r="AH13" i="19"/>
  <c r="AG13" i="19"/>
  <c r="AF13" i="19"/>
  <c r="AE13" i="19"/>
  <c r="AD13" i="19"/>
  <c r="AC13" i="19"/>
  <c r="AB13" i="19"/>
  <c r="AA13" i="19"/>
  <c r="Z13" i="19"/>
  <c r="Y13" i="19"/>
  <c r="X13" i="19"/>
  <c r="W13" i="19"/>
  <c r="V13" i="19"/>
  <c r="U13" i="19"/>
  <c r="T13" i="19"/>
  <c r="S13" i="19"/>
  <c r="R13" i="19"/>
  <c r="Q13" i="19"/>
  <c r="P13" i="19"/>
  <c r="O13" i="19"/>
  <c r="N13" i="19"/>
  <c r="M13" i="19"/>
  <c r="L13" i="19"/>
  <c r="K13" i="19"/>
  <c r="J13" i="19"/>
  <c r="I13" i="19"/>
  <c r="H13" i="19"/>
  <c r="G13" i="19"/>
  <c r="AK12" i="19"/>
  <c r="AJ12" i="19"/>
  <c r="AI12" i="19"/>
  <c r="AH12" i="19"/>
  <c r="AG12" i="19"/>
  <c r="AF12" i="19"/>
  <c r="AE12" i="19"/>
  <c r="AD12" i="19"/>
  <c r="AC12" i="19"/>
  <c r="AB12" i="19"/>
  <c r="AA12" i="19"/>
  <c r="Z12" i="19"/>
  <c r="Y12" i="19"/>
  <c r="X12" i="19"/>
  <c r="W12" i="19"/>
  <c r="V12" i="19"/>
  <c r="U12" i="19"/>
  <c r="T12" i="19"/>
  <c r="S12" i="19"/>
  <c r="R12" i="19"/>
  <c r="Q12" i="19"/>
  <c r="P12" i="19"/>
  <c r="O12" i="19"/>
  <c r="N12" i="19"/>
  <c r="M12" i="19"/>
  <c r="L12" i="19"/>
  <c r="K12" i="19"/>
  <c r="J12" i="19"/>
  <c r="I12" i="19"/>
  <c r="H12" i="19"/>
  <c r="G12" i="19"/>
  <c r="AK11" i="19"/>
  <c r="AJ11" i="19"/>
  <c r="AI11" i="19"/>
  <c r="AH11" i="19"/>
  <c r="AG11" i="19"/>
  <c r="AF11" i="19"/>
  <c r="AE11" i="19"/>
  <c r="AD11" i="19"/>
  <c r="AC11" i="19"/>
  <c r="AB11" i="19"/>
  <c r="AA11" i="19"/>
  <c r="Z11" i="19"/>
  <c r="Y11" i="19"/>
  <c r="X11" i="19"/>
  <c r="W11" i="19"/>
  <c r="V11" i="19"/>
  <c r="U11" i="19"/>
  <c r="T11" i="19"/>
  <c r="S11" i="19"/>
  <c r="R11" i="19"/>
  <c r="Q11" i="19"/>
  <c r="P11" i="19"/>
  <c r="O11" i="19"/>
  <c r="N11" i="19"/>
  <c r="M11" i="19"/>
  <c r="L11" i="19"/>
  <c r="K11" i="19"/>
  <c r="J11" i="19"/>
  <c r="I11" i="19"/>
  <c r="H11" i="19"/>
  <c r="G11" i="19"/>
  <c r="AK10" i="19"/>
  <c r="AJ10" i="19"/>
  <c r="AI10" i="19"/>
  <c r="AH10" i="19"/>
  <c r="AG10" i="19"/>
  <c r="AF10" i="19"/>
  <c r="AE10" i="19"/>
  <c r="AD10" i="19"/>
  <c r="AC10" i="19"/>
  <c r="AB10" i="19"/>
  <c r="AA10" i="19"/>
  <c r="Z10" i="19"/>
  <c r="Y10" i="19"/>
  <c r="X10" i="19"/>
  <c r="W10" i="19"/>
  <c r="V10" i="19"/>
  <c r="U10" i="19"/>
  <c r="T10" i="19"/>
  <c r="S10" i="19"/>
  <c r="R10" i="19"/>
  <c r="Q10" i="19"/>
  <c r="P10" i="19"/>
  <c r="O10" i="19"/>
  <c r="N10" i="19"/>
  <c r="M10" i="19"/>
  <c r="L10" i="19"/>
  <c r="K10" i="19"/>
  <c r="J10" i="19"/>
  <c r="I10" i="19"/>
  <c r="H10" i="19"/>
  <c r="G10" i="19"/>
  <c r="AK9" i="19"/>
  <c r="AJ9" i="19"/>
  <c r="AI9" i="19"/>
  <c r="AH9" i="19"/>
  <c r="AG9" i="19"/>
  <c r="AF9" i="19"/>
  <c r="AE9" i="19"/>
  <c r="AD9" i="19"/>
  <c r="AC9" i="19"/>
  <c r="AB9" i="19"/>
  <c r="AA9" i="19"/>
  <c r="Z9" i="19"/>
  <c r="Y9" i="19"/>
  <c r="X9" i="19"/>
  <c r="W9" i="19"/>
  <c r="V9" i="19"/>
  <c r="U9" i="19"/>
  <c r="T9" i="19"/>
  <c r="S9" i="19"/>
  <c r="R9" i="19"/>
  <c r="Q9" i="19"/>
  <c r="P9" i="19"/>
  <c r="O9" i="19"/>
  <c r="N9" i="19"/>
  <c r="M9" i="19"/>
  <c r="L9" i="19"/>
  <c r="K9" i="19"/>
  <c r="J9" i="19"/>
  <c r="I9" i="19"/>
  <c r="H9" i="19"/>
  <c r="G9" i="19"/>
  <c r="AK8" i="19"/>
  <c r="AJ8" i="19"/>
  <c r="AI8" i="19"/>
  <c r="AH8" i="19"/>
  <c r="AG8" i="19"/>
  <c r="AF8" i="19"/>
  <c r="AE8" i="19"/>
  <c r="AD8" i="19"/>
  <c r="AC8" i="19"/>
  <c r="AB8" i="19"/>
  <c r="AA8" i="19"/>
  <c r="Z8" i="19"/>
  <c r="Y8" i="19"/>
  <c r="X8" i="19"/>
  <c r="W8" i="19"/>
  <c r="V8" i="19"/>
  <c r="U8" i="19"/>
  <c r="T8" i="19"/>
  <c r="S8" i="19"/>
  <c r="R8" i="19"/>
  <c r="Q8" i="19"/>
  <c r="P8" i="19"/>
  <c r="O8" i="19"/>
  <c r="N8" i="19"/>
  <c r="M8" i="19"/>
  <c r="L8" i="19"/>
  <c r="K8" i="19"/>
  <c r="J8" i="19"/>
  <c r="I8" i="19"/>
  <c r="H8" i="19"/>
  <c r="G8" i="19"/>
  <c r="AK6" i="19"/>
  <c r="AJ6" i="19"/>
  <c r="AI6" i="19"/>
  <c r="AH6" i="19"/>
  <c r="AG6" i="19"/>
  <c r="AF6" i="19"/>
  <c r="AE6" i="19"/>
  <c r="AD6" i="19"/>
  <c r="AC6" i="19"/>
  <c r="AB6" i="19"/>
  <c r="AA6" i="19"/>
  <c r="Z6" i="19"/>
  <c r="Y6" i="19"/>
  <c r="X6" i="19"/>
  <c r="W6" i="19"/>
  <c r="V6" i="19"/>
  <c r="U6" i="19"/>
  <c r="T6" i="19"/>
  <c r="S6" i="19"/>
  <c r="R6" i="19"/>
  <c r="Q6" i="19"/>
  <c r="P6" i="19"/>
  <c r="O6" i="19"/>
  <c r="N6" i="19"/>
  <c r="M6" i="19"/>
  <c r="L6" i="19"/>
  <c r="K6" i="19"/>
  <c r="J6" i="19"/>
  <c r="I6" i="19"/>
  <c r="H6" i="19"/>
  <c r="G6" i="19"/>
  <c r="AK5" i="19"/>
  <c r="AJ5" i="19"/>
  <c r="AI5" i="19"/>
  <c r="AH5" i="19"/>
  <c r="AG5" i="19"/>
  <c r="AF5" i="19"/>
  <c r="AE5" i="19"/>
  <c r="AD5" i="19"/>
  <c r="AC5" i="19"/>
  <c r="AB5" i="19"/>
  <c r="AA5" i="19"/>
  <c r="Z5" i="19"/>
  <c r="Y5" i="19"/>
  <c r="X5" i="19"/>
  <c r="W5" i="19"/>
  <c r="V5" i="19"/>
  <c r="U5" i="19"/>
  <c r="T5" i="19"/>
  <c r="S5" i="19"/>
  <c r="R5" i="19"/>
  <c r="Q5" i="19"/>
  <c r="P5" i="19"/>
  <c r="O5" i="19"/>
  <c r="N5" i="19"/>
  <c r="M5" i="19"/>
  <c r="L5" i="19"/>
  <c r="K5" i="19"/>
  <c r="J5" i="19"/>
  <c r="I5" i="19"/>
  <c r="H5" i="19"/>
  <c r="G5" i="19"/>
  <c r="AK4" i="19"/>
  <c r="AJ4" i="19"/>
  <c r="AI4" i="19"/>
  <c r="AH4" i="19"/>
  <c r="AG4" i="19"/>
  <c r="AF4" i="19"/>
  <c r="AE4" i="19"/>
  <c r="AD4" i="19"/>
  <c r="AC4" i="19"/>
  <c r="AB4" i="19"/>
  <c r="AA4" i="19"/>
  <c r="Z4" i="19"/>
  <c r="Y4" i="19"/>
  <c r="X4" i="19"/>
  <c r="W4" i="19"/>
  <c r="V4" i="19"/>
  <c r="U4" i="19"/>
  <c r="T4" i="19"/>
  <c r="S4" i="19"/>
  <c r="R4" i="19"/>
  <c r="Q4" i="19"/>
  <c r="P4" i="19"/>
  <c r="O4" i="19"/>
  <c r="N4" i="19"/>
  <c r="M4" i="19"/>
  <c r="L4" i="19"/>
  <c r="K4" i="19"/>
  <c r="J4" i="19"/>
  <c r="I4" i="19"/>
  <c r="H4" i="19"/>
  <c r="G4" i="19"/>
  <c r="AK3" i="19"/>
  <c r="AJ3" i="19"/>
  <c r="AI3" i="19"/>
  <c r="AH3" i="19"/>
  <c r="AG3" i="19"/>
  <c r="AF3" i="19"/>
  <c r="AE3" i="19"/>
  <c r="AD3" i="19"/>
  <c r="AC3" i="19"/>
  <c r="AB3" i="19"/>
  <c r="AA3" i="19"/>
  <c r="Z3" i="19"/>
  <c r="Y3" i="19"/>
  <c r="X3" i="19"/>
  <c r="W3" i="19"/>
  <c r="V3" i="19"/>
  <c r="U3" i="19"/>
  <c r="T3" i="19"/>
  <c r="S3" i="19"/>
  <c r="R3" i="19"/>
  <c r="Q3" i="19"/>
  <c r="P3" i="19"/>
  <c r="O3" i="19"/>
  <c r="N3" i="19"/>
  <c r="M3" i="19"/>
  <c r="L3" i="19"/>
  <c r="K3" i="19"/>
  <c r="J3" i="19"/>
  <c r="I3" i="19"/>
  <c r="H3" i="19"/>
  <c r="G3" i="19"/>
  <c r="AK2" i="19"/>
  <c r="AJ2" i="19"/>
  <c r="AI2" i="19"/>
  <c r="AH2" i="19"/>
  <c r="AG2" i="19"/>
  <c r="AF2" i="19"/>
  <c r="AE2" i="19"/>
  <c r="AD2" i="19"/>
  <c r="AC2" i="19"/>
  <c r="AB2" i="19"/>
  <c r="AA2" i="19"/>
  <c r="Z2" i="19"/>
  <c r="Y2" i="19"/>
  <c r="X2" i="19"/>
  <c r="W2" i="19"/>
  <c r="V2" i="19"/>
  <c r="U2" i="19"/>
  <c r="T2" i="19"/>
  <c r="S2" i="19"/>
  <c r="R2" i="19"/>
  <c r="Q2" i="19"/>
  <c r="P2" i="19"/>
  <c r="O2" i="19"/>
  <c r="N2" i="19"/>
  <c r="M2" i="19"/>
  <c r="L2" i="19"/>
  <c r="K2" i="19"/>
  <c r="J2" i="19"/>
  <c r="I2" i="19"/>
  <c r="H2" i="19"/>
  <c r="D7" i="2"/>
  <c r="E7" i="2"/>
  <c r="F7" i="2"/>
  <c r="G7" i="2"/>
  <c r="G7" i="19" s="1"/>
  <c r="H7" i="2"/>
  <c r="H7" i="19" s="1"/>
  <c r="I7" i="2"/>
  <c r="I7" i="19" s="1"/>
  <c r="J7" i="2"/>
  <c r="J7" i="19" s="1"/>
  <c r="K7" i="2"/>
  <c r="K7" i="19" s="1"/>
  <c r="L7" i="2"/>
  <c r="L7" i="19" s="1"/>
  <c r="M7" i="2"/>
  <c r="M7" i="19" s="1"/>
  <c r="N7" i="2"/>
  <c r="N7" i="19" s="1"/>
  <c r="O7" i="2"/>
  <c r="O7" i="19" s="1"/>
  <c r="P7" i="2"/>
  <c r="P7" i="19" s="1"/>
  <c r="Q7" i="2"/>
  <c r="Q7" i="19" s="1"/>
  <c r="R7" i="2"/>
  <c r="R7" i="19" s="1"/>
  <c r="S7" i="2"/>
  <c r="S7" i="19" s="1"/>
  <c r="T7" i="2"/>
  <c r="T7" i="19" s="1"/>
  <c r="U7" i="2"/>
  <c r="U7" i="19" s="1"/>
  <c r="V7" i="2"/>
  <c r="V7" i="19" s="1"/>
  <c r="W7" i="2"/>
  <c r="W7" i="19" s="1"/>
  <c r="X7" i="2"/>
  <c r="X7" i="19" s="1"/>
  <c r="Y7" i="2"/>
  <c r="Y7" i="19" s="1"/>
  <c r="Z7" i="2"/>
  <c r="Z7" i="19" s="1"/>
  <c r="AA7" i="2"/>
  <c r="AA7" i="19" s="1"/>
  <c r="AB7" i="2"/>
  <c r="AB7" i="19" s="1"/>
  <c r="AC7" i="2"/>
  <c r="AC7" i="19" s="1"/>
  <c r="AD7" i="2"/>
  <c r="AD7" i="19" s="1"/>
  <c r="AE7" i="2"/>
  <c r="AE7" i="19" s="1"/>
  <c r="AF7" i="2"/>
  <c r="AF7" i="19" s="1"/>
  <c r="AG7" i="2"/>
  <c r="AG7" i="19" s="1"/>
  <c r="AH7" i="2"/>
  <c r="AH7" i="19" s="1"/>
  <c r="AI7" i="2"/>
  <c r="AI7" i="19" s="1"/>
  <c r="AJ7" i="2"/>
  <c r="AJ7" i="19" s="1"/>
  <c r="AK7" i="2"/>
  <c r="AK7" i="19" s="1"/>
  <c r="C7" i="2"/>
  <c r="P2" i="14"/>
  <c r="E79" i="1" l="1"/>
  <c r="M79" i="1"/>
  <c r="U79" i="1"/>
  <c r="AC79" i="1"/>
  <c r="AC90" i="1" s="1"/>
  <c r="AK79" i="1"/>
  <c r="AK90" i="1" s="1"/>
  <c r="G3" i="1"/>
  <c r="O3" i="1"/>
  <c r="W3" i="1"/>
  <c r="C33" i="1"/>
  <c r="C26" i="1" s="1"/>
  <c r="X79" i="1"/>
  <c r="X90" i="1" s="1"/>
  <c r="AF79" i="1"/>
  <c r="AF90" i="1" s="1"/>
  <c r="G79" i="1"/>
  <c r="G90" i="1" s="1"/>
  <c r="O79" i="1"/>
  <c r="O90" i="1" s="1"/>
  <c r="AE79" i="1"/>
  <c r="AE90" i="1" s="1"/>
  <c r="H79" i="1"/>
  <c r="H90" i="1" s="1"/>
  <c r="J33" i="1"/>
  <c r="R33" i="1"/>
  <c r="Z33" i="1"/>
  <c r="Z26" i="1" s="1"/>
  <c r="AH33" i="1"/>
  <c r="AH26" i="1" s="1"/>
  <c r="W79" i="1"/>
  <c r="W90" i="1" s="1"/>
  <c r="D79" i="1"/>
  <c r="D90" i="1" s="1"/>
  <c r="L79" i="1"/>
  <c r="L90" i="1" s="1"/>
  <c r="T79" i="1"/>
  <c r="T90" i="1" s="1"/>
  <c r="AB79" i="1"/>
  <c r="AB90" i="1" s="1"/>
  <c r="AJ79" i="1"/>
  <c r="AJ90" i="1" s="1"/>
  <c r="P79" i="1"/>
  <c r="P90" i="1" s="1"/>
  <c r="D33" i="1"/>
  <c r="D26" i="1" s="1"/>
  <c r="L33" i="1"/>
  <c r="L26" i="1" s="1"/>
  <c r="T33" i="1"/>
  <c r="T26" i="1" s="1"/>
  <c r="AB33" i="1"/>
  <c r="AB26" i="1" s="1"/>
  <c r="AJ33" i="1"/>
  <c r="AJ26" i="1" s="1"/>
  <c r="I79" i="1"/>
  <c r="I90" i="1" s="1"/>
  <c r="Q79" i="1"/>
  <c r="Q90" i="1" s="1"/>
  <c r="Y79" i="1"/>
  <c r="Y90" i="1" s="1"/>
  <c r="F33" i="1"/>
  <c r="F26" i="1" s="1"/>
  <c r="F58" i="1" s="1"/>
  <c r="C79" i="1"/>
  <c r="C90" i="1" s="1"/>
  <c r="K79" i="1"/>
  <c r="K90" i="1" s="1"/>
  <c r="E3" i="1"/>
  <c r="M3" i="1"/>
  <c r="U3" i="1"/>
  <c r="AC3" i="1"/>
  <c r="F3" i="1"/>
  <c r="N3" i="1"/>
  <c r="V3" i="1"/>
  <c r="AD3" i="1"/>
  <c r="AE3" i="1"/>
  <c r="D3" i="1"/>
  <c r="L3" i="1"/>
  <c r="T3" i="1"/>
  <c r="AB3" i="1"/>
  <c r="AJ3" i="1"/>
  <c r="I3" i="1"/>
  <c r="Q3" i="1"/>
  <c r="Y3" i="1"/>
  <c r="AG3" i="1"/>
  <c r="J3" i="1"/>
  <c r="R3" i="1"/>
  <c r="Z3" i="1"/>
  <c r="AH3" i="1"/>
  <c r="AK3" i="1"/>
  <c r="J79" i="1"/>
  <c r="J90" i="1" s="1"/>
  <c r="R79" i="1"/>
  <c r="R90" i="1" s="1"/>
  <c r="Z79" i="1"/>
  <c r="Z90" i="1" s="1"/>
  <c r="AH79" i="1"/>
  <c r="AH90" i="1" s="1"/>
  <c r="AG79" i="1"/>
  <c r="AG90" i="1" s="1"/>
  <c r="I33" i="1"/>
  <c r="I26" i="1" s="1"/>
  <c r="F79" i="1"/>
  <c r="F90" i="1" s="1"/>
  <c r="N79" i="1"/>
  <c r="N90" i="1" s="1"/>
  <c r="V79" i="1"/>
  <c r="V90" i="1" s="1"/>
  <c r="AD79" i="1"/>
  <c r="AD90" i="1" s="1"/>
  <c r="S79" i="1"/>
  <c r="S90" i="1" s="1"/>
  <c r="AA79" i="1"/>
  <c r="AA90" i="1" s="1"/>
  <c r="AI79" i="1"/>
  <c r="AI90" i="1" s="1"/>
  <c r="V33" i="1"/>
  <c r="V26" i="1" s="1"/>
  <c r="N26" i="1"/>
  <c r="AD26" i="1"/>
  <c r="E90" i="1"/>
  <c r="M90" i="1"/>
  <c r="U90" i="1"/>
  <c r="O33" i="1"/>
  <c r="O26" i="1" s="1"/>
  <c r="H3" i="1"/>
  <c r="P3" i="1"/>
  <c r="X3" i="1"/>
  <c r="AF3" i="1"/>
  <c r="Q33" i="1"/>
  <c r="Q26" i="1" s="1"/>
  <c r="Y33" i="1"/>
  <c r="Y26" i="1" s="1"/>
  <c r="AG33" i="1"/>
  <c r="AG26" i="1" s="1"/>
  <c r="C3" i="1"/>
  <c r="K3" i="1"/>
  <c r="S3" i="1"/>
  <c r="AA3" i="1"/>
  <c r="AI3" i="1"/>
  <c r="K33" i="1"/>
  <c r="K26" i="1" s="1"/>
  <c r="S33" i="1"/>
  <c r="S26" i="1" s="1"/>
  <c r="AA33" i="1"/>
  <c r="AA26" i="1" s="1"/>
  <c r="AI33" i="1"/>
  <c r="AI26" i="1" s="1"/>
  <c r="G33" i="1"/>
  <c r="G26" i="1" s="1"/>
  <c r="W33" i="1"/>
  <c r="W26" i="1" s="1"/>
  <c r="AE33" i="1"/>
  <c r="AE26" i="1" s="1"/>
  <c r="H33" i="1"/>
  <c r="H26" i="1" s="1"/>
  <c r="P33" i="1"/>
  <c r="P26" i="1" s="1"/>
  <c r="X33" i="1"/>
  <c r="X26" i="1" s="1"/>
  <c r="AF33" i="1"/>
  <c r="AF26" i="1" s="1"/>
  <c r="E33" i="1"/>
  <c r="E26" i="1" s="1"/>
  <c r="M33" i="1"/>
  <c r="M26" i="1" s="1"/>
  <c r="U33" i="1"/>
  <c r="U26" i="1" s="1"/>
  <c r="AC33" i="1"/>
  <c r="AC26" i="1" s="1"/>
  <c r="AC58" i="1" s="1"/>
  <c r="AK33" i="1"/>
  <c r="AK26" i="1" s="1"/>
  <c r="J26" i="1"/>
  <c r="R26" i="1"/>
  <c r="O58" i="1" l="1"/>
  <c r="L58" i="1"/>
  <c r="U58" i="1"/>
  <c r="U91" i="1" s="1"/>
  <c r="W58" i="1"/>
  <c r="W91" i="1" s="1"/>
  <c r="D58" i="1"/>
  <c r="D91" i="1" s="1"/>
  <c r="M58" i="1"/>
  <c r="M91" i="1" s="1"/>
  <c r="E58" i="1"/>
  <c r="E91" i="1" s="1"/>
  <c r="G58" i="1"/>
  <c r="G91" i="1" s="1"/>
  <c r="N58" i="1"/>
  <c r="N91" i="1" s="1"/>
  <c r="O91" i="1"/>
  <c r="AB58" i="1"/>
  <c r="AB91" i="1" s="1"/>
  <c r="AK58" i="1"/>
  <c r="AK91" i="1" s="1"/>
  <c r="V58" i="1"/>
  <c r="V91" i="1" s="1"/>
  <c r="AJ58" i="1"/>
  <c r="AJ91" i="1" s="1"/>
  <c r="AD58" i="1"/>
  <c r="AD91" i="1" s="1"/>
  <c r="AE58" i="1"/>
  <c r="AE91" i="1" s="1"/>
  <c r="R58" i="1"/>
  <c r="R91" i="1" s="1"/>
  <c r="I58" i="1"/>
  <c r="I91" i="1" s="1"/>
  <c r="J58" i="1"/>
  <c r="J91" i="1" s="1"/>
  <c r="AG58" i="1"/>
  <c r="AG91" i="1" s="1"/>
  <c r="T58" i="1"/>
  <c r="T91" i="1" s="1"/>
  <c r="Y58" i="1"/>
  <c r="Y91" i="1" s="1"/>
  <c r="Q58" i="1"/>
  <c r="Q91" i="1" s="1"/>
  <c r="Z58" i="1"/>
  <c r="Z91" i="1" s="1"/>
  <c r="P58" i="1"/>
  <c r="P91" i="1" s="1"/>
  <c r="AH58" i="1"/>
  <c r="AH91" i="1" s="1"/>
  <c r="X58" i="1"/>
  <c r="X91" i="1" s="1"/>
  <c r="AF58" i="1"/>
  <c r="AF91" i="1" s="1"/>
  <c r="L91" i="1"/>
  <c r="F91" i="1"/>
  <c r="C58" i="1"/>
  <c r="C91" i="1" s="1"/>
  <c r="S58" i="1"/>
  <c r="S91" i="1" s="1"/>
  <c r="AA58" i="1"/>
  <c r="AA91" i="1" s="1"/>
  <c r="AC91" i="1"/>
  <c r="K58" i="1"/>
  <c r="K91" i="1" s="1"/>
  <c r="H58" i="1"/>
  <c r="H91" i="1" s="1"/>
  <c r="AI58" i="1"/>
  <c r="AI91" i="1" s="1"/>
  <c r="E11" i="14" l="1"/>
  <c r="D11" i="14" l="1"/>
  <c r="J1" i="18" l="1"/>
  <c r="K1" i="18" s="1"/>
  <c r="L1" i="18" s="1"/>
  <c r="M1" i="18" s="1"/>
  <c r="N1" i="18" s="1"/>
  <c r="O1" i="18" s="1"/>
  <c r="P1" i="18" s="1"/>
  <c r="Q1" i="18" s="1"/>
  <c r="R1" i="18" s="1"/>
  <c r="S1" i="18" s="1"/>
  <c r="T1" i="18" s="1"/>
  <c r="U1" i="18" s="1"/>
  <c r="V1" i="18" s="1"/>
  <c r="W1" i="18" s="1"/>
  <c r="X1" i="18" s="1"/>
  <c r="Y1" i="18" s="1"/>
  <c r="Z1" i="18" s="1"/>
  <c r="C11" i="14" l="1"/>
  <c r="B11" i="14" l="1"/>
  <c r="A11"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Duy Ly</author>
  </authors>
  <commentList>
    <comment ref="M43" authorId="0" shapeId="0" xr:uid="{E0705488-1FD3-4756-A60C-0180149E1549}">
      <text>
        <r>
          <rPr>
            <b/>
            <sz val="9"/>
            <color indexed="81"/>
            <rFont val="Tahoma"/>
            <family val="2"/>
          </rPr>
          <t>Duy Ly:</t>
        </r>
        <r>
          <rPr>
            <sz val="9"/>
            <color indexed="81"/>
            <rFont val="Tahoma"/>
            <family val="2"/>
          </rPr>
          <t xml:space="preserve">
Giả định sẽ kết chuyển vào TSCĐ HH cuối năm 2023, bắt đầu khấu hao từ 2024</t>
        </r>
      </text>
    </comment>
    <comment ref="M57" authorId="0" shapeId="0" xr:uid="{4959A3C0-9DAC-4E6B-BFB8-0A112394D4EC}">
      <text>
        <r>
          <rPr>
            <b/>
            <sz val="9"/>
            <color indexed="81"/>
            <rFont val="Tahoma"/>
            <family val="2"/>
          </rPr>
          <t>Duy Ly:</t>
        </r>
        <r>
          <rPr>
            <sz val="9"/>
            <color indexed="81"/>
            <rFont val="Tahoma"/>
            <family val="2"/>
          </rPr>
          <t xml:space="preserve">
Khấu hao 10 năm, cần kiểm tra năm hiện tại là năm khấu hao thứ mấy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Duy Ly</author>
  </authors>
  <commentList>
    <comment ref="M43" authorId="0" shapeId="0" xr:uid="{FD28D2C6-CE5D-4D40-BD56-2B8B1098C2F8}">
      <text>
        <r>
          <rPr>
            <b/>
            <sz val="9"/>
            <color indexed="81"/>
            <rFont val="Tahoma"/>
            <family val="2"/>
          </rPr>
          <t>Duy Ly:</t>
        </r>
        <r>
          <rPr>
            <sz val="9"/>
            <color indexed="81"/>
            <rFont val="Tahoma"/>
            <family val="2"/>
          </rPr>
          <t xml:space="preserve">
Giả định sẽ kết chuyển vào TSCĐ HH cuối năm 2023, bắt đầu khấu hao từ 2024</t>
        </r>
      </text>
    </comment>
    <comment ref="M57" authorId="0" shapeId="0" xr:uid="{EE2CB277-2A6D-0240-A1AE-92C5214A037F}">
      <text>
        <r>
          <rPr>
            <b/>
            <sz val="9"/>
            <color indexed="81"/>
            <rFont val="Tahoma"/>
            <family val="2"/>
          </rPr>
          <t>Duy Ly:</t>
        </r>
        <r>
          <rPr>
            <sz val="9"/>
            <color indexed="81"/>
            <rFont val="Tahoma"/>
            <family val="2"/>
          </rPr>
          <t xml:space="preserve">
Khấu hao 10 năm, cần kiểm tra năm hiện tại là năm khấu hao thứ mấy</t>
        </r>
      </text>
    </comment>
    <comment ref="B62" authorId="0" shapeId="0" xr:uid="{ACA7D66C-FAA8-774B-89B0-02D1CC051C87}">
      <text>
        <r>
          <rPr>
            <b/>
            <sz val="9"/>
            <color rgb="FF000000"/>
            <rFont val="Tahoma"/>
            <family val="2"/>
          </rPr>
          <t>Duy Ly:</t>
        </r>
        <r>
          <rPr>
            <sz val="9"/>
            <color rgb="FF000000"/>
            <rFont val="Tahoma"/>
            <family val="2"/>
          </rPr>
          <t xml:space="preserve">
</t>
        </r>
        <r>
          <rPr>
            <sz val="9"/>
            <color rgb="FF000000"/>
            <rFont val="Tahoma"/>
            <family val="2"/>
          </rPr>
          <t>Đã bao gồm Nợ dài hạn đến hạn trả</t>
        </r>
      </text>
    </comment>
  </commentList>
</comments>
</file>

<file path=xl/sharedStrings.xml><?xml version="1.0" encoding="utf-8"?>
<sst xmlns="http://schemas.openxmlformats.org/spreadsheetml/2006/main" count="987" uniqueCount="422">
  <si>
    <t>ASSETS</t>
  </si>
  <si>
    <t>A. CURRENT ASSETS</t>
  </si>
  <si>
    <t>I. Cash and cash equivalent</t>
  </si>
  <si>
    <t>1. Cash</t>
  </si>
  <si>
    <t>2. Cash equivalents</t>
  </si>
  <si>
    <t>II. Short - term investments</t>
  </si>
  <si>
    <t>1. Short-term Investments</t>
  </si>
  <si>
    <t>2. Provisions for decline in value of short - term invesments</t>
  </si>
  <si>
    <t>III. Short - term receivables</t>
  </si>
  <si>
    <t>1. Short - term trade accounts receivable</t>
  </si>
  <si>
    <t>2. Short - term prepayments to suppliers</t>
  </si>
  <si>
    <t>3. Other short - term receivable</t>
  </si>
  <si>
    <t>4. Short - term lending</t>
  </si>
  <si>
    <t>5. Provision for doubtful debts - short - term</t>
  </si>
  <si>
    <t>IV. Inventory</t>
  </si>
  <si>
    <t>1. Inventories</t>
  </si>
  <si>
    <t>2. Provision for decline in value of inventories</t>
  </si>
  <si>
    <t>V. Other current assets</t>
  </si>
  <si>
    <t>1. Short - term prepaid expenses</t>
  </si>
  <si>
    <t>2. Value Added Tax ("VAT") to be reclaimed</t>
  </si>
  <si>
    <t>3. Tax and other receivables from the State</t>
  </si>
  <si>
    <t>4. Other current assets</t>
  </si>
  <si>
    <t>B. NON - CURRENT ASSETS</t>
  </si>
  <si>
    <t>I. Long - term receivable</t>
  </si>
  <si>
    <t>1. Long - term receivable</t>
  </si>
  <si>
    <t>2. Other long - term receivables</t>
  </si>
  <si>
    <t>3. Provisions for decline in value of long - term receivables</t>
  </si>
  <si>
    <t>II. Fixed assets</t>
  </si>
  <si>
    <t>1. Tangible fixed assets</t>
  </si>
  <si>
    <t>- Historical cost</t>
  </si>
  <si>
    <t>- Accumulated depreciation</t>
  </si>
  <si>
    <t>2. Intangible fixed assets</t>
  </si>
  <si>
    <t>- Accumulated amortization</t>
  </si>
  <si>
    <t>3. Leased Assets</t>
  </si>
  <si>
    <t>- Cost</t>
  </si>
  <si>
    <t>- Accumulated Depreciation</t>
  </si>
  <si>
    <t>4. Long - term asset in progress</t>
  </si>
  <si>
    <t>III. Investment Properties</t>
  </si>
  <si>
    <t>IV. Long - term investments</t>
  </si>
  <si>
    <t>2. Investments in other entities</t>
  </si>
  <si>
    <t>V. Other long - term assets</t>
  </si>
  <si>
    <t>1. Long - term prepaid expenses</t>
  </si>
  <si>
    <t>2. Deferred income tax assets</t>
  </si>
  <si>
    <t>3. Other long - term assets</t>
  </si>
  <si>
    <t>VI. Goodwill</t>
  </si>
  <si>
    <t>TOTAL ASSETS</t>
  </si>
  <si>
    <t>RESOURCES OF ASSETS</t>
  </si>
  <si>
    <t>C. LIABILITIES</t>
  </si>
  <si>
    <t>I. Short - term liabilities</t>
  </si>
  <si>
    <t>1. Short - term borrowings</t>
  </si>
  <si>
    <t>2. Short - term trade accounts payable</t>
  </si>
  <si>
    <t>3. Short - term advances from customers</t>
  </si>
  <si>
    <t>4. Tax and other payables to the State</t>
  </si>
  <si>
    <t>5. Payable to employees</t>
  </si>
  <si>
    <t>6. Short - term accrued expenses</t>
  </si>
  <si>
    <t>7. Unearned Revenue</t>
  </si>
  <si>
    <t>8. Other short - term payables</t>
  </si>
  <si>
    <t>9. Provision for short - term liabilities</t>
  </si>
  <si>
    <t>10. Bonus and wellfare fund</t>
  </si>
  <si>
    <t>II. Long - term liabilities</t>
  </si>
  <si>
    <t>1. Long - term borrowing</t>
  </si>
  <si>
    <t>2. Long - term trade account payable</t>
  </si>
  <si>
    <t>3. Unemployment Reserve</t>
  </si>
  <si>
    <t>4. Other long - term payables</t>
  </si>
  <si>
    <t>5. Deferred CIT payable</t>
  </si>
  <si>
    <t>5. Provision for Long-term Payables</t>
  </si>
  <si>
    <t>Total liabilities</t>
  </si>
  <si>
    <t>D. OWNERS' EQUITY</t>
  </si>
  <si>
    <t>I. Capital and reservices</t>
  </si>
  <si>
    <t>1. Owners' capital</t>
  </si>
  <si>
    <t>2. Share premium</t>
  </si>
  <si>
    <t>3. Other equity</t>
  </si>
  <si>
    <t>4. Treasury shares</t>
  </si>
  <si>
    <t>5. Foreign Exchange Difference</t>
  </si>
  <si>
    <t>7. Minority shareholders' interest</t>
  </si>
  <si>
    <t>TOTAL RESOURCES</t>
  </si>
  <si>
    <t>Check</t>
  </si>
  <si>
    <t>Code</t>
  </si>
  <si>
    <t>Items</t>
  </si>
  <si>
    <t>Q1/2015</t>
  </si>
  <si>
    <t>Q2/2015</t>
  </si>
  <si>
    <t>Q3/2015</t>
  </si>
  <si>
    <t>Q4/2015</t>
  </si>
  <si>
    <t>Q1/2016</t>
  </si>
  <si>
    <t>Q2/2016</t>
  </si>
  <si>
    <t>Q3/2016</t>
  </si>
  <si>
    <t>Q4/2016</t>
  </si>
  <si>
    <t>Q1/2017</t>
  </si>
  <si>
    <t>Q2/2017</t>
  </si>
  <si>
    <t>Q3/2017</t>
  </si>
  <si>
    <t>Q4/2017</t>
  </si>
  <si>
    <t>Q1/2018</t>
  </si>
  <si>
    <t>Q2/2018</t>
  </si>
  <si>
    <t>Q3/2018</t>
  </si>
  <si>
    <t>Q4/2018</t>
  </si>
  <si>
    <t>Q1/2019</t>
  </si>
  <si>
    <t>Q2/2019</t>
  </si>
  <si>
    <t>Q3/2019</t>
  </si>
  <si>
    <t>Q4/2019</t>
  </si>
  <si>
    <t>Q1/2020</t>
  </si>
  <si>
    <t>Q2/2020</t>
  </si>
  <si>
    <t>Q3/2020</t>
  </si>
  <si>
    <t>Q4/2020</t>
  </si>
  <si>
    <t>Q1/2021</t>
  </si>
  <si>
    <t>Q2/2021</t>
  </si>
  <si>
    <t>Q3/2021</t>
  </si>
  <si>
    <t>Q4/2021</t>
  </si>
  <si>
    <t>Q1/2022</t>
  </si>
  <si>
    <t>Q2/2022</t>
  </si>
  <si>
    <t>Q3/2022</t>
  </si>
  <si>
    <t>Q4/2022</t>
  </si>
  <si>
    <t>Q1/2023</t>
  </si>
  <si>
    <t>Q2/2023</t>
  </si>
  <si>
    <t>Q3/2023</t>
  </si>
  <si>
    <t>Q4/2023</t>
  </si>
  <si>
    <t>Q1/2024</t>
  </si>
  <si>
    <t>Q2/2024</t>
  </si>
  <si>
    <t>Q3/2024</t>
  </si>
  <si>
    <t>Q4/2024</t>
  </si>
  <si>
    <t>01</t>
  </si>
  <si>
    <t>Revenue from sales of goods and rendering of services</t>
  </si>
  <si>
    <t>02</t>
  </si>
  <si>
    <t>Less deductions</t>
  </si>
  <si>
    <t>Net revenue from sales of goods and rendering of services</t>
  </si>
  <si>
    <t>Cost of goods sold and services rendered</t>
  </si>
  <si>
    <t>Gross profit from sales of goods and rendering of services</t>
  </si>
  <si>
    <t>SG&amp;A</t>
  </si>
  <si>
    <t>- Selling expenses</t>
  </si>
  <si>
    <t>- General and administration expenses</t>
  </si>
  <si>
    <t>- Financial income</t>
  </si>
  <si>
    <t xml:space="preserve">    Including Interest expense</t>
  </si>
  <si>
    <t>Net operating profit</t>
  </si>
  <si>
    <t>- Other income</t>
  </si>
  <si>
    <t>- Other expenses</t>
  </si>
  <si>
    <t>Net other expense</t>
  </si>
  <si>
    <t>Loss from associates</t>
  </si>
  <si>
    <t>EBIT (Eearning before Interest and Tax)</t>
  </si>
  <si>
    <t>Depreciations &amp; Amortization</t>
  </si>
  <si>
    <t>EBITDA (Earning before Interest, Tax, Depreciations &amp; Amortization)</t>
  </si>
  <si>
    <t>Net accounting profit before tax</t>
  </si>
  <si>
    <t>Corporate income tax ("CIT") - Current</t>
  </si>
  <si>
    <t>CIT - Deferred</t>
  </si>
  <si>
    <t>Net profit after tax (NI)</t>
  </si>
  <si>
    <t>Attribute to:</t>
  </si>
  <si>
    <t>Owners of the parent company</t>
  </si>
  <si>
    <t>Minority interest</t>
  </si>
  <si>
    <t>Basic EPS (VND)</t>
  </si>
  <si>
    <t>Diluted EPS (VND)</t>
  </si>
  <si>
    <t>Crystal Ball Data</t>
  </si>
  <si>
    <t>Workbook Variables</t>
  </si>
  <si>
    <t>Last Var Column</t>
  </si>
  <si>
    <t xml:space="preserve">    Name:</t>
  </si>
  <si>
    <t xml:space="preserve">    Value:</t>
  </si>
  <si>
    <t>Worksheet Data</t>
  </si>
  <si>
    <t>Last Data Column Used</t>
  </si>
  <si>
    <t>Sheet Ref</t>
  </si>
  <si>
    <t>Sheet Guid</t>
  </si>
  <si>
    <t>eb9b9c55-11a7-44f0-81ae-71467eab8f50</t>
  </si>
  <si>
    <t>4d97f252-1385-47ca-85cf-62ba962283fa</t>
  </si>
  <si>
    <t>9df2c474-c860-4a7e-a7db-c1418e9145fd</t>
  </si>
  <si>
    <t>5bb8b9a2-ba31-47d5-85a2-589aa3cf26b8</t>
  </si>
  <si>
    <t>7be572fa-4daf-4156-98d8-a0ee9c2a054f</t>
  </si>
  <si>
    <t>Deleted sheet count</t>
  </si>
  <si>
    <t>Last row used</t>
  </si>
  <si>
    <t>Data blocks</t>
  </si>
  <si>
    <t>CB_Block_0</t>
  </si>
  <si>
    <t>CB_Block_7.0.0.0:1</t>
  </si>
  <si>
    <t>㜸〱敤㕣㕢㙣ㅣ㔷ㄹ摥㌳摥㕤敦慣敤搸㡤搳㑢㝡㌵㉤愵愵づ㙥㥣㌶㤴〲㈱昸搲㕣㕡㈷㜶㘳㈷〵〱摡㡣㜷捦挴搳散捣戸㌳戳㑥㕣㉡戵㠲㜲ㄳ㤷㑡愵㈰㑡换㐵ㄵ㐲㠲〷㉥ㄲ〲ち㝤㐱㐲〲愱㈲昱〰て㐸㍣ㄴ㠴攰㠱㡢㈲昱挲〳ㄲ㝣摦㤹㤹摤㤹㕤敦搸摤戶攰㈲㥦㜴㝦㥦㌹户㌹攷晣搷昳晦㘷㥡ㄳ戹㕣敥摦㐸晣换㤴㘷收摡挵㜵㍦㤰昶挴㡣㕢慦换㙡㘰戹㡥㍦㌱攵㜹挶晡㥣攵〷㝤㘸㔰慣㔸愸昷ぢㄵ摦㝡㔸㤶㉡㙢搲昳搱愸㤰换㤵㑡扡㠶㝡づ挲摦㐸晣愰戳搷㘰ㅥ㘰㘹㘶㝡㝥昹㐱㡣扡ㄸ戸㥥摣㌷㜶㈶散㝢㘸㜲㜲㘲㜲攲捥㠳㤳〷㈶昶敦ㅢ㥢㘹搴㠳㠶㈷て㌹戲ㄱ㜸㐶㝤摦搸㐲㘳戹㙥㔵敦㤳敢㑢敥㜹改ㅣ㤲换晢敦㔸㌶敥㝣摢攴㥤〷て㥡㜷摦晤戶㐱扣㍡㜷㜲㘶㝡挱㤳愶晦㉡㡤㔹攰㤴敦㥣㤵㔵㡢㙢㤳搲戳㥣㜳ㄳ㌳搳昸㉦㌱㝦㍣摤㌵戱戸㈲㘵挰㔷㑢㑦㍡㔵改敢攸㌸㘰㑦昹㝥挳㕥攵收改昶ㄱ㉣戵㙡昸㐱挱㥥㤱昵扡㙥挷愳㤶散㜹散㕤摤㔸ㅦ戴ㄷ愵攳㕢㠱戵㘶〵敢㐵㝢〹〳搵㠶散搳扥㍣㘵㌸攷攴㐹挳㤶〵晢㘸挳慡攵挳㤴敢扢㈵ㅥ㈲㌹㌱戵晣㠹㈹摦㥥㔹㌱㍣㌵㈳㥦ㅢ㤳搱昶㠸㔷㑤户扤愹晢戸㥣扡㝡〳挷扣戹㝢㍢搴㥣㌱扣㘶换昱敥㉤愳挵愷㘷㜰㝢昷昶㠹㍤㑡昷㜹㜳昷㍥㙡㉢搳慤挵㐰㐴摦㙡㐷戱ㄸ扤㐸搰㑦㔰㈲㈰〲昵㌲挱〰挱㈰㠰挸晦〳㕣㤲散挸㉡慤㘲㘸㤵㘵慤㔲搵㉡㌵慤㈲戵㡡愹㔵捥㘹㤵ㄵ慤㘲㘹㤵〷戵捡㜹戴㠹㔳愹扦㕦㡢搲搹捡㌳搷扣昰捤晢㑥㝣敦晣捤㝦扢㙥搷㔳㉦つ敥㐲愳晢愳㐹捤㝡挶〵㤰㕡㡢㡡挱ㄱ晣户㌹㔷㠰㈹捣㠳收㕤收攴㘴敤攰㝥攳づ愳挰㘵㘵㈰㍦㐵㈸㈳㘸㍢㘸㍥㘰㌹㌵昷㠲挲摤戵搳㠶㉦㕢ㅢ㌷ㅥ搵㑤扢つ愷收㕦戳㜱攵㘲㘰〴昲敡昶扡搶㈰ㅤ摤ㄶ挱㔶搲㔷敦扢扥扤摢ㄹ愳摥㤰㔳ㄷ慤戰晡扡戶㙡㝢挱㜳㤷扢搷ㅥ昱攴㐳捤摡㡥ㄹ㑤㐱愸慤愹戱㍢㔶ㄹ㔶㠵昳ㅡ㥢㔹㜱㝤改愸改㡤摢ぢ㔶昵扣昴ㄶ㈵㐵愲慣愹愵㕥捥慡㠸敢挷攷ㅤ㉣ㄴ摣㕡扢㌱㔹㙡摥㜳㌱〰㌳换ㅡ收扢㉡扤㘰㝤挹㔸慥换㉢㔲㑤挲㜷愲㘲㙦慡昸㠸㕢㙤昸㌳慥ㄳ㜸㙥㍤㕤㌳㔵㕢㌳㈰㘹㙡㈷摣㥡捣攷㜳㑡㈸㐰攰昶昵〹㤱扢慤㍢㉦㈸㐴㈴㔰㑣㐶扥㉡㑤㜶ㄳ愷戰㍡慣愲㉥㐹㤳摡ㅢ㌷ㄹ㡣昳㔵㌲㈶㠳〳ㄳ㙢愲晥攰㑢㙦摤㘴搸㈶收㕥摢挶㥡㌶ㅡ慤晥㥥㌵改〴挷っ愷㔶㤷㕥愶昶ㄳ㥣㤱㍥っ㔰戸〴㠱搰㜵昷愸敡挴㐵戱㕥戸㘰搵㠲㤵攲㡡戴捥慤〴㈸㠳㠶㉣㤵戸戵ㅤ㐹扦っ㐵晡㙥㠲㔱㠰㜲㌹㔷摣挳㐶挵㌲㔲慥㐰改㤴挱换㈹㐱捥㝥㈹㕥ㅥ㌴㡦㔸昵㐰㠶㐲㜹搸〴㐶㐲慤愶搰㌷㐴ㄲ昵㡣㙡愸㌰昶㤸㌳愰㔲挳㜲㠲昵ㄶ摦㜶㜰㐹㐸㐴㍢戲㘰摢挹〲㡡㠲戴㍣挸攰㌵㄰㑤㥢㌴挸㙥㥣㈰㈲戲㐱㠶㘶挷挸㘹㈲㘳晢っㄹ㠱昶㐹㈲㘴敢晤摤㘵〴㠹扤㤳㐸搹愹㉢㍦敥㐸戳㡤㙣昹㔰㥡㕤㡥㡤搳慦㈰戸㤲攰㉡㠲扤〰攲㑦㤰㜰㤴㜲挸愷㤳㝥つ㥥昵㙢〹慥〳㠰㝣搲㈹㜳㈲㔱㐵ㅢ㙡㉢㜶㈴摢つ挱㑥㔶㐶㜱㈸㡡㘸ㄹ㌷敤捣㈱㕢㈱㍡戲㍡户㠷慥捤㉢ㅤ晢愶敥戴㤹㕣づ㈹㌲愳㘹㜲慤㥢㌴㑤㙥〴㥢昶愸户㙥㐰㔷㝤㡣攰つ〰㘵晤㐶㐲㈸ㄷㅡ扣㕢戳攸㘹㔲扥㉥捣愲搰ㄸ敡㔱挱㐷㠴捣㈳㐰㠶㤰敢㌸扥散搸搰㌴〷挷捤搷扤つ扤慦㍢㝦㐷㐸㙦搳㥢㍢㝡㠷晥愲㤷㘹㐵摦〴昶ㄲ扦敢慡㘳㙥㐶戵晥㈶㠲㕢〰摡㜴っ㑦摦㉦搷㔳愰捣㘲㍢㠱戹摤昴扡㈸㉢㜷㘹㝤㔵㉡つ㌴㘸㉥ㄹ摥㌹ㄹ挰㠳㜱㝣ㄶ戶戰敢㜹戲㡥㐳㙤㑤ㄵ昰晣㜲㘵扡搰㍦攲戹㌶换㜷㙣㘴晦㜵愱ㄸ昲㜹慤㉦搷㘶㈳㘷搸㥡〹㥦㔳㠲㜲愸㠳敦攸㉥㈴ㄲ㥤搲攴挵㝥搹攷换ㅤ㐹搲㠳㈴㜹㌳戶㔵扦つ〰㔲㐲晣愶慢㐴搹挷㘶㙦㔱捤搲ㄶ㉢㍤㝣ㄹ愷㤳㌶ㅦ㘲㠷ㅣㄹ〸ㅤ戶搳昰ㅦ昸㐳昶愲㘵㌷㠵挵㠰扤㈰扤㉡㝣ぢ㔶㕤㤶㐳户㉣㐵捤㡥慣㜸㥤挸㡡扥扥㡥昳㜴㠶㝦㑤搱㐹㥢㤴挸攴昶捣捡㡣戳㜸㡢愸攸㠶愴㔰挹㜰つ㌵㈵㄰㈹㡦㙤㜷㐴㑣て㈲收㜶㙣㥣扥㥦㘰㤲攰〰㐰攱㤷㤰㌴㕢摤㜸㠶挳晡搷攸搲慥㔴㜲㈵愲㐱戹〸㕦散㉡慣づ昲㌵㙦㈵戸ぢ愰捤晣愱〳㌲㠳㄰ㄵ捡ㄳ㠴愸挲ㄸ收ㄹ㑢㕥㈰つ散㌲ㄱ㔸㥡㘹昸㠱㙢㌳戲㌴㘴捥扡㈷摤㘰搶昲㔷ㄱ㠹ㅡ㌵愳捣〳㉢搲〱㜵㜹戰㝤摡捡摣搵㔵㔹搳捤㐵户〱搱㜶㝣㜶㍢ㅣ捣戱ㅤ戰㈵搵搹㕣ㄳ㐸扤㥤㡦㌱㠴挰㑥㉢㝦㉢扤戱㕢昲㝥昳搰㌷摣摡搱㈵㉢愸换〱㌳㘴㍡收㑢㈶㜶ㄱ㤱㠳㕡扦戹戴攲㐹㌹㍢㘴ㅥ昵慣㕡摤㜲㈴㤱〱ㅢ㤳挱扡㌹㜹づ㔱㠲〵㤷㌱㐰搷ㄹ㌲㤷㍣挳昱㔷つ〶ㄴ搷㜷愷㥥㔴㔸愴㘰㑥㕢㡥㡦搷㈸㉣㌲㍦㙣㉥慥戸ㄷ㄰戱㙤搸捥㔱㘳搵摦ㄶ㔸㈱搱㠷㐹愱㐶㘸㐲搳㐴㐹㉢昵㡡ㅦㅥ挸㜳㌹昲㕥㥥㐰攱㉡㔷愰捦㍣㐳㝢搳慥㡦㘲㌴戴搳㌹愷㐱㐴㡦㥡㠵㝤㤹㔲㤸㥣慡摦捤㍥㙦〷戸昷攸改攳慤挸摣㉢㡡㔹ㄷ攸攵捦㤰昱㡡㉣㥡㠱㄰晡攸㜶㠵愴挲㌲㔲づ㌸㄰ㄸ攷㔳㍢昹㤵㑤搵㠶搴户慢㤵㍤㠲㐸搲愰㌹㘷㉣换㍡攲搱戶ㄱ散ちㅦ㘸挶摡㐶摤㡦敡㘶㕣摢㌶㐸㕡㈴换挵慡㐱ち㥥㙡〴敥〹换搱㑤〰㐵㝦㔱㤱㜱ㄱ㐵挶㐵㔵㌴㘸㥥㘲㘸㔰攵㌹㤶㝢捥昰慣㘰挵戶慡㈵㍥㌰㝣户㉤㘸ㄲ㑣㑥挹ㅢ愷㔸㘶㡣戵㔹昳愷㘱戲昹ㄳ㐰昷〴攴㈸户㡥攸〷攵㙡愲㠸㝦愲㐷挷ㄲ〴㡣昲㤴敡敦挴㘸〵㜵㍢〲㈲㐷愵㑢昱ㅤ㡣㑢㡦愲㈴ㄴ㐲挴㝡〶㠹挰㉢㤸㄰昲㜴㜱ㄷ捤搳㡥ㄵ〰㝢挴搸ㄱ㉢㤸昵㠱㜲〰㘴搵昱昶㙡㠵搵㐴愷昱愶㔶戸愱戳㉡愵㈶慥敦慣㑦敡㡤㌷㙥㔰ㅤ㙡㤴㠴㈲搹慣㤱搲㉣ㅢ捣㜱㍢愹ㅡ愱ㄴ㜷慣㙤㐴㤶摢戴戵敦㤴㈲慦㐰㌱㈹㥡挹改敦㔲㠴㠲㐰㙦愴愳攸戳捦㈶㡦㐴挴㠶㌶㐰㤹㝡㉡㉣ㅢ㡡㐲㠲挷㜱敤愴㈶换搱ㄳ昸㝢㔷㤴㥤㙦〴愹ㅡ攳攲㘸㔴㌳㔵慦捦㍢戰ㄲ慡㠶㔷摢㈶㉣㡤戵㠵ㅡ㐶㜱㘷慦摡㍦摣摥〴㈳㐶㙣挸戰㐸㠶ㅦㄸ㙣〸收㑡㐴㔴㘹㥤つ㜱慢㥢挵㈵㍥㥤㤰㠶愳㌰戰ㄸ搴㘶攵㥡㌲挳㕡㤶晣愸敡搰㍣㉤㉡㌹慡㥢㔳换㍥㔴㝡㐰㌹ㅥ攵ㄴ㠳敢收㈹扡愵㜰㠹〱㘲㌷捡㉤㔴〳㠴㜶㥢〳昰㘴戰㝤戰㠳ㅤ〹㐳㈷戴捥㈸㐱㡢ㄹ㠴㥢㕥〴㜹愷㐷㡣㐲㤰㥡㉡晤晤戰昸攲搳㑣摦㌸㥣㡢㌳ㄱㄳ㌱摣㤵㘱㍤〰戹挹挸㈴戹㘸㌴づ㤸㠷㤲㑤〹慤挱戸㡣㈶挶㄰㑤㍥㉦挰㉤ㅥ挶戲㠶挹㌶㜵摣㜳ぢ㉣㘸搳晡晡㉥昳戸㔳慤㌷㙡㔲愹攲㔸㔶㉢㡤扣㉤昰愵慥〰㠶摣㤴戱㉦搱愶ㅣ挷㔱㡡㑢㈶㤲㝡户扢昵挳攸慥㠴ㅣ挶〸㔵ㅦ〳㤰ㄹ㙥㌹ㄵ㄰敢戸愷㐰晢㜰㜷敢〲㠳扡㍣〷㤱搶㔱㐴㔹㌶㠷晢㜸捤㈸戲攲戶㐴戳㌹㜷捥愵捤㥥㈸㍡㘶㠵㐵摢〲㐷㔸㘷㈸昰㡡㐵ㄸ㈳㍤㜲〷〷挹㕤㡡愲扢㤷ㅥ㔵㡦戹㑢㐰㠵挲㠰㘰㡣㤷愷愰ㅣ㜶ㄵ㡣㐴㠳㕢㙢㔹摤㠲搱㕦㕡摥晡ㄴ㠰㘰ㄸ㤸〶㉤㕡㠶〶捥っ昲㥢ㅢ㌸㌷愰㔵㐶㠴㌴ㄹ㑣㘵㡣㜲ㄴづ㝢㈰つ摣挴㠳昴㤲ぢ㈵ㄴ散㔱ㄷ挳攲扢㠹攳㌶㡥㐰慥㜷㐵㕢攱㠲ㄱ攰晡㡢戳户慤㜸慡㔶愳戹ぢ晦摣戶挰㉡慥㙥㠴收攸㥥戶㑢㔹㙡㑤戴敦㙥㙡慢㠸㉥ぢㅥ㤸㥤㌸㘶〴搵㤵挵㘰㍤扣戸搵㉢㐹ㄴ㕥㠰㍦㘲挳户搳㘶捥㍢扣㠸扡挶扤㉦㥦㜷摣ぢ㡥㥡㔷挱攷慤㍦㔰〸慥㔰昶㜳㤲攵摣扦昱㑦㈵㉤㔷昸㌱㐶摣捡戴㌹㐰换㐱挲㜱㔴ち愵挱ㄸ昲ㄹ㜴〲摢扤㜹㙢㠰㜴戲愷㡤㑥㤴㈰搸㈱ㄴ攷摣慢㐶㈸攲㐷㐰㉢㠹㈵㍣㤲㘳捦扦づ搶ㄷ捦愳㠴〸挷㜳㈴㐶ち㙦㐰㉥〳㜵㑡㤰㐷㔷㍣㜸㈱攴晦〷㑢㌱㌷㙦挸㑥晦〵㘶ㄶ㍦㙣㐷搱昵㐴搱て㍡㔰㈴㜸つ㐴昱敦扤挸挴愹挰昰散换ち㠴㜳㑤㍢〷搰搷晣挲敦晦昰〰㍡ㄷㄱ㠷戲搱㄰㙡扢ㄹ捦㑤ㄳ愱慦挳㐴㘰昰㕥㤹〸㈷㤰ㄱ㡣攲㠷㈶㐲攴〳㤹㐷挱收㈶〲㘳㝢ㄹ㠶㘰㈲搴㥡㜰㙢昰〴㜶㠵㑤晦搸㌱㕣扣㤵㍥攲昹㔰㕡晥っ㍣㔲㔷㜶ㄶ㉦ㄸ㥥㘱敦㔵攵㐷㍤〹㘵收㉤攱㈶户敡挲ㅥ㔷㙦㔸愳㍡㙤攰慢㠸扤散㍢晥㤴慤摤㕦〷愶挲ㄴ扡敦㐵㐹ㄴ㕦㠱愷㐴昰摣㤰晢攰㥥㙦ㅤ晤晤挳㡦ㅦ收㙤戵㠸㔶ぢ户㈱摦㑢挸㥥昶〴㠲扡㠹㡢㈲㤷昳挳㥣ㄳ昸㐴挹㕡慤换㘹挳㔳㔶㤰慦摢㜱㌶㈴扣〴㘱㠶挴户ㅤ㑣㑣摣㝢〸㑤捣㠹㌶㜷愷晡戰㐹戹〸㈷ㄲㄳ㔷㍥扤㌸㙣㈸扡㉡戲ㅥ慤捤挲㜷愰㡡㕥收㐴搲㔶㈲㑦㥤㑣㐲㝣扢㕤搷ㅤ愴慥ぢて㌲っ晢挷㔲ち昱〷㔲㐸昲㈰挳ぢ〱㑡㑡㥤㐲愶㜰㍢㐰㐶㘴慤㍤挴㑢㝦挰㡥㄰㤰捤㑢㝦㍤㝥挴㠲㕤〴ㄶ㘳㕦㝣慦㈷㕡摡愲戱㙡㘲愸㔶搹㌴㡢挸愸挳ぢぢ㈶攳搲㤴愵㜳〰愵㕢㜶㐷昱㈵㐳㜶ㄸ㜸ぢㄹ扢㘰搳搷㔶戶敦㜱ㅡ戸昹〱㍤㔳㔴ち挳搹捤㘲ㅣ㐸㔵㡣㉥㙣㕡づ㡢〸㠷挳㙣戳搳㐰㔴〵㥤攵散挵愹ㄴ挱㍦㝥㈹挴晡昱搶搰㤷户搷㔰挷㌹晤㔸㈰㝦戰扦慥捦㘰㙣扣㤵ㅣ〳〹扢愵㔶愵昰㝡昸㘹㜴攱愲㜳㐲㙦㘵搵戳㌸㠸㍦㌱㘷昵㘹ㅤ晡㥦搱㙢挵㔹㘷搸㥢㘱散㤴晥㝦てち㌶搵晦㠲戱㌷㠵挸昷㐶ㄹ㍥ㄴㄸ㍦搹㌴㘴挳ㅤ㠱㘷ㅢ挱ㅢ㜵㌰搶㔵㤶㈱敦㌰户㠸㡦㔷挳㙡㈵挱攱昷捡户㕦㡤㘸昶愵㙤㍢搰㔵〰㌲㌶㔴昸㍡㐴㔰搷晥㘹戹ㄵ㥦㙥㡢敦㐳挷㍤㈷慣慡攷晡慥ㄹ㡣㉤㈲攸㍢挶㙦捦㑣搸㍣㔳攲㙢敤㐲敤㈶散挴攰〷搰攷攴㍣〴昶㐹ㄹ扣㕡戱㐸㐶ㄶ戶ㄶ挹攰㜷㐸㈳㠹昰ㄲ戵㠳㝦㤹㜹㝦挳愸攳搳搵㜹昸㍡〳ㄶ㙤ぢ㘵ㄷ㝡㥣摢㙦㘸㜰敢㜰㐷敢㍥昸㠳㘴㝤〲挱㌱戵㠴昷㝤㠰晢摡扥〷改戶搱摡㝣戶散捤攷㔶㉥㍣〷㥣㙥敤㉤㘹㤲攱㍢昹㐵㜲㔹慦㄰攲搲晥㘱晣摤扡㠳㤶愳㡤㠲捥愳て扡改〸ㅢ慦挳㝤戶㠵攸昷㔹㜴ㄵ㔳〴昸改㐶㤴攱㠳愰㤷㡦慣㈸扥㡣㘵㤱〱㤰捦ㄵ慢〰摤愹晡搹㡤愸㝡㈴ㄶ挸㠲㘷っ㤲㘳㔹㍣㠳㠶摣慥㜰搹㘰〹㉥㕢愸戳〴昲㝡摣〳昹㥣攰㔹㐲㑤攴ぢ攸搰㥣㠸㠵搲敥ㄳ昹晣㐶ㄳㄱ戴〲搴㐲㤳攳㡦挴㕡㐴慦愳㕡户〹ㅣ〲ㄷ㘰㤸㘲㤱戲愶ㄸ㠶ㄶ㥥㈷㘶㤰㝥ㄵ晤㝤改昰㉦㕦㘴晡敢㘱愱〴㈱慡搲㤳愷㈰㔴㤳㝦㈲㌹㜹て愵摤㈷晦改㡤㈶㍦㐲ㄹ挹㤹攸〱挰㔰㥦愸攰㡦㕡㑣〳ㄹ敥㈳㝦攲㉣〱㝥愹㔹㡣ㄸ㈸㔱㝤㉦㈰㠳扥摣㜰搵敡㈲㌲㜱摦〲搷㥦昱㜱㡦戲㡦㜸ㄱ㤲扥㥣㘲攸㡣㉤㠶㕡戱㘴㐷㕥搸㙤㈱ㅢ戰㈴㝥㉤摢㔵愴ㄷ㝢㡣昰㡢㡦挵㠸㌹㜶㉣晥㜲㑡㡢㘲㑥㈰㡣搰㈲㈵晤㜰㈳挵㐷攳挶摦晤㝥换㘵㡡ち㈴㔰㑦搸㤸㜴愶ㅡ㝦㈴㙥㝣〰㕦㘵愹㌶㌹摥㈰㘰㝡㈹㙥㑣㝡㔴㡤ㅦ㡦ㅢ晦攵挰摥㘶攳㤸づ挳㤱ぢ㈴㤲っ㕢㔷㔹晦㠹㉦戴㠷搱扣㘰㔲㝦づ㤸㘱㌱㈵愷ちㅤ搷㤵〶ㅤ挴㘵㄰て摦㐸捦攱㙥ㄳ慥㠰㐰挸㠶晦慢㠴攳戸昳㌴㙢〴〶㍥㠱㕥㐳戰搹搳搵ㄳ㍢ㄷ捤㜹て〵晤收㜱ㅦ㘷慡摡戶㈲ㄱ㤸〳昹㜰㝦㌷㜱捡㘷㤸㡥慤晤㠸㠳㘴ㅡ敦㤰昴愶㍣㔴㘰㈵㉦㍥ㄴ㘳㌶昷㔸㡢㘶昴㐷㠱ㅣ㐸㐷㐰㘶昴挷〰挳㐰っ㙦㉢攷㐶挸晦㡡戹㍦挴㡡てㄳ㍣づ㔰ㄶ㘴㜶搲㐱昱㈳〰挳昱晦愸㘲㙣㑤昹㑢㌴昱㜰晣戲㈴ㄹ改ㅦ㘳㠷㡦〳昴挱㝤㉢㈲㈲㉣敢㥦㐰㐹昲愵ㄴㅣ敡愵㥦㘴挵愷〸㍥つ㔰㉥㜰戲㕢摥㌵慥愹㐷捤昵ㄹ㜴ㄵ㡦ㄱ攰愷㍦ㄱ㘵昸㔰攰㍥扣愳扢慤捣愳㜰晣㘱㍦㐲㥤愹㉦昸敦挱ㄷ昹敢㕣㜴ㅦ晥㠷㈴〵㘵搸攷戵户昷㌶ㄶ㤹㠰㌶戹晡慤㘲戳㕦挱㌸㕣㔷㉢㠲挲ㄱ愹㔴㑡㕡㔱㄰摦㕣戰㜰昱〶扥攵㤰慡㄰㠲㌴愰㉡㥣愸攲㌰ち昴捦戲㈹㜱㑣㍣改㑦昱㠹愸㔵㥢昸戹㈸挳〷㐱扣慡敥て㐶摤攳ㄷㄲ搷慡挲㙡㝢㈱昱慦㉡㔶㤲㉦㝣㥡㠳㈹㘴㈱㤳搶㑡㐴㥡愲愱㘷㤰ㄹ敡ㅢ收摣ㅥ挰㑦扢㈸慡㘷㙢㘷捦晥㜳㌸㍦㜶㜵晥㍤敦ㅥ㝣晡愵㕦晣攱挹㕦扦晦搰㥦晦昵散戳扦晥攳㤳㉦晥敢㠵攵㐳㍦㝢敥戹㥦摥晢㤵ㄷ晦戰摢晣慡昶晤㝦捥㝤昵㤱挹昳㡦㍣㘴㥥扥敤攸㈳敦㝤昰晥挹㠵换挶晢晡晡晢㙦ㄹ晤昹㔵户㡥㍣昶搰て挵㑦㝥㝢愵㈳搴㜲昱㠲昴㌴戸㙣㌵㡤㉦㈱㠳㘹㜰挶慦改㌴戸㕣戵㔱换搱㐶㑤愳愰〴㥦〶㈷愰㉡㡣㜴挵挰㝦〰换〷戲㜶</t>
  </si>
  <si>
    <t>㜸〱捤㔹敢㙦ㅣ搵ㄵ摦ㄹ敦慣㜷搶扢昶㈶づ〱挲换搰㍣〰㠷㔵㑣㤲ㄲ愰㔱㘲慦攳挴挱戱ㅤ慦㤳戴〲戴ㄹ敦摥㠹㈷㥥㠷㤹㤹㑤散ち㤵㑡ㄵ㝦㐰晢愱㌴ㄵ〴㑡㈵慡㍥愴㝥愹慡㤶昶㑢ㄱ㔲㕢㤴ち㔵㐲敡攳ㄳ㐲㔴慤〴慡愰㔵㉢㡡愸搲摦敦捥慣扤扢㕥㍢挱愴㤲慦攵戳昷㜹收摥昳扡攷㥣㥢㔰ㄲ㠹挴㔵ㄴ晥戲㈴㔹戹扤戴ㄸ㠴挲㈹ㄴ㍤摢ㄶ㤵搰昲摣愰㌰攸晢挶攲㤸ㄵ㠴ㅤ㤸㤰㉡㕢ㄸて戴㜲㘰㝤㔹愴换ㄷ㠴ㅦ㘰㤲㤶㐸愴搳扡㡡㜱㈲攱㝦扥摥搰戹㉡㥢〴㤸㉥づ㑤捣㥣〷搶㔲攸昹㘲㜷摦改㘸敤挱㠱㠱挲㐰㘱摦晥㠱〷ぢ㝢㜶昷ㄵ㙢㜶㔸昳挵㐱㔷搴㐲摦戰㜷昷㑤搶㘶㙣慢昲㤸㔸㥣昶收㠴㝢㔰捣散搹㍢㘳散㍢㌰戰㙦晦㝥昳攱㠷て㘴昱改挴㜸㜱㘸搲ㄷ㘶㜰愳㜰愶㠸㜳愲㌸㔴ㄸㄷ攱㡤挲搹〹㥣㐰㌹散㌹㠶攵摥㈰愴ㅡ㘹扢㜷㔸㔴㉣㌲㐱〸摦㜲捦ㄵ戰敤㈶㐲愳昵㔰㘱〴ㄴ慦ㄸ㐱㔸ㄴ戶㍤㈵㑣㙥㈶敢㤰㘶挲ㄷ㙥㐵〴摤捥㤱㠵㡡戰攳攱㈰敤㥣㌶晣㜱挳ㄱ㐹㔶㝡㥣㠸㙦愳㔵攱㠶㔶戸㤸㜳㑥〵㘲捡㜰捦〹㑥搱㥣愳㌵慢㥡㑣㉡挹㘴愲㘳㔷扢捤㐸摥ㄴ㐶晣㑡㜱搶昰㐳搹㈲搷〶摡捤㙤㤰㄰戹昱愶㙤㔱㡡晡㕡㔶㤱㑤㈵换㜹㑣昸慥戰昹ㄱ㌲慦扦㘵㤲愴㐹㐴晡㈵攲搴㑦㐳㕡㈸㕤戱摣换愳愰㐳㑦ㄳ攸〰愹っ㐰㔷〹㍢ㄷ㝤愷つ扢㈶昴㉥づ㘵〱㤴攴㍦愱㍦㡤㑢㌹愴㤶つ戵㍣愳㤶㉢㙡戹慡㤶㠵㕡㌶搵昲㌹戵㍣慢㤶㉤戵㝣㕥㉤捦㘱㑥扤愴㍢㍢搵戸昴㕤㝥昱扢㐶改㉢㐳慦㝣昸摡挷㍦㝣愴敢㠵㙣㌷㈶㥤㡣户㌵散ㅢㄷ挱摢㘵戱㠱慥昰敦摡晡〲㜵㌱昷㥢て㤹〳〳搵晤㝢㡣扤㠶挶㠳㕤㉦㤷戶㘰㙥搶㍣㘳戹㔵敦愲㘴㕢搶ㅣ戱散㔰昸戲搱㘳攲㈷ㄲ㍤搹捥㤹㐷ㄶ愰戳㤵㠸挳㕢捣愲昰㐳挸㝡戸戸捣昶摢㠷㡣㐰㉣㌷晢㘳摣㐳㕥捤慤〶户戵ㅦ㉣㠵㐶㈸戶戵㡥㉤㈳㔹戱慣〴㍤㄰㠱摣搲㥤慤换㈴〷〷ㄷ慣㘸昸㡥㤶㘱㘸㠴㌷戳晡攸㠸㉦㥥㕡ㅡ㕤戱愳㐱㤸换ぢ㠲攳㉢㑥ㄹつ㐵晢敡㉢捥㝡㠱㜰攵昶晡㥤㐹慢㌲㈷晣㤲愰戱ㄵ㔵㜹搴㥢㌸ㄴ慢㘵晦㠴㡢㠳㐲搱慡昷㌴昶㤲搰挲慤㡡㉡昶㍢て㉡㉦㑥ㅢ㌳戶搸摡㌴㈵晡㈶〶㙥㙤敡ㅥ昱㉡戵愰攸戹愱敦搹捤㈳㠳搵ぢ〶㑣㐱昵㠴㔷ㄵ㐹㔹ㄲㄱ㔴ㄲㅤㅤ㡡㤲戸户㥤㑥ㄱ㜷㐰慤㙢㄰ㄲ敡昶摡㤳ㅢ㠴㠸㤳摢㙡敢ㄲ㘶㔴ㅡ㠴㡣昳敦㕢㜳㈷㡤㐲挸搹㝢搶㥣摤㐶㐸戹攸㤶㘶挵㉢㑣㠱㍦攰㠳㉤愸㤵敡昶搵㔱㉥换攵㌵㜶摡挰ㄵ摥慤㥣扤〶搱㈴摡㈵搹晢晦㑥㔶搵摥昸昴㐷㉥挰攰ㅦ㌳摣慡㉤晣㌵㍤〳㠵㍢搲㝢〸昲〴㥢〸㌶ㄳ昴〲㘸敦挳㑣慥㑡㔱ㅡ㜵㘵㐱㔹搴㉥㕡搵㜰㌶㌵㉢慣㜳戳㈱晡攰㔱愴搳㈴昷㜸晣㝦〰ㅦ戹㑣户㐲扦㠹㘰㉢挱捤〰㤹㑣㈲㜵ぢ㝥㘱慡昵㕢昹戳つ愰愷㝥攳昵㐵㤲㤹㐹㘸戴收㥦晥捥㤱ㅦ㤴㔷ㅣ㝣㤰㐰㜳㠰㌷攸攸㘸㐷㡤㘳㐶㌰ㅢ㔲ㄱ搷ㅣ攴㜱昵摢〸㙥〷挸摥〱㌰㝥㑣搸㔰攳ㅢ攵扥㘸扣㠵慥㜹㑤㤲㍢㕢㥤搲愲㕢㤹昵㍤ㄷ捥摣戰ㄱㅡ㠳ㄵ昸〲㠱㘲愴㥣㌱慦㔸ぢ㔳捥㌱ぢ㍦㔹㘷㑡捣ぢ㈳㉣挲㑣㠷㌹㘷っ㝥㠴戴愳愳搵〵捤㠹㕣㠰㘱ㄱ㔴㜴晡ち愳㌰㑢ぢ㈹搴㜰㔳㘶ㅤㅡㅡ戱㄰ㄲ㜵愷㌳㠹㉢搴つ㜵㑣敡㤷慢愲ㅡ㔷收㘴㕦㝤㜵㈶㙥〱㐳㕥㔶ㅢ戰㜴挹㡥〸㔳㠲愴㑣挰㌲㈵㍡㤲㌱㙣搵愰㔳愱㘵〷㠵㤸扣㠵㘱て扥愴㤰敥㉣挹㥥㑡㐱挰㔲㙢㌲慢㔵搱改㙣㑣㔴㘶㈲戴搸捡㔱摦慢捤搳攱戸㔱㜸㠸㉢愱摦〹昰攲㠷㍦㜸㜴挷ぢ㍦扥ㅡ晦㍥〳ㄵ㤲㐵愷㍦愲㔳摥搹挴㡦㉣晡摤昸挹慣㌵愶搱㘳㘹㙢㘹㔷昱㡢愸搲㔹〷愷㥤昶㠵㜴昴搲戲戱㌸㉦㜲捥ㄹ捦㥦㥢昱扣㌹㌲扦㕢戶㠲㔹㈱㐲㝡㑦㕤戱戳挸扡愲㈸ㅤㅤ㑤晥㔱㠳㥢㐵扦㉢戵〳㈰㌷㘸摢㝤㜵㡣㐱㙡㈷扡㍡攸挷敤㐲㘵敢攴昸昱㍥摥㐸㜶㕦搱㌶㠲愰㙦㙦㘱挱づㄶ㤴㍦攲散㜴扥愶晥昱摣㠹㘷㝢摦㌸晡散㥢㌳慦㝥昳㥥慦㝤慣晣㈱ㅥ㘸㜵愷㌴ㅡ愷㔶昱㤰㙥攱搲㐵搳㜰㠵搱散愴捣㔳慥ㄵ〶㕤收㘰㉤昴㐶慣㜰㌸〸戳㈶〰慡㜲挹㌶㘹㤳ㅢㄶ昵㥢愷㉤㜱㜱ㅡ〴扡㙢攵㄰㍣收㘲㉤〸㍤㈹昹㜷慥ㅣㅦ昶挶扤㜰搸ち收㙤㘳㜱㝢㥢攱㘸攴捣慣㜰攱㈴昸昰ㄵ慥㌵挹㥢㥦ㄷ搵㌶㝢㉣㜹㌵扦㈲㐶㠷㌷㠲㥢愱㐴㉡㥣㠰㤴㐰㠱㤵ㅤ慢㕦慢つ㜴愷㕣慡㤰㉣㘵㥤户㤴扣㉡昴㝥㘰㐱愰慡攰昶搰㜷愳㡡㑢㐴攳搵戵戶㠸㌴㌸㉥㌴戲ㄹㄳ㙣㡤晡㜲戱㘷㍣敡〶㔶㔵㘴攲搶〹换敤㡥慢ㄳ戵戰㘹挴㔸攸㡤㐷㈰晥ㄳ㉥㔸㕦㌱晣敡㐶攰ちづ㠶ㄲ戱㐴㐹攱㙦㝤㠴㡥搰㈴ㄲㅦ搴㌳っㅦ㍣〳ぢ昵〰扡㐹㙢㝡〸㙤慤搱㤲㍡愲搲攰昷㔱㝤㜳㈴昷㔲㜷㥡慤ㄳ挲㜰㈵ㄷ㑡㘱㜵㔸㕣攸㤶㌳〴〴ㅣ㠱慡㉤㝡㥢㥢㔱昸㘶づ捥〴㥥㕤ぢ㐵昷㔲㑤㉡扡㙥㑥〹摢愰て㥦㕤慡㑤㔶㐲㐴㌹㑢昸攸㥦㙦ㅣづ㠱㈲挹㤸㑢㡡攴㔳㙡つ攱㙤㍥〴㜵㘸㥤㕣挵㜵㙢捡昲昷㐳捡户㉦戱㝣晦㔰愲㕥挹戰㈴㌴晡ㄶ搷敦愴㔳㤳㝡敢戱㘳㘴攱愴昱捡搶晢攸ㅦ攷㑣㘹昷㄰〴㌳㐷搱㐳搵戱㤱㐰ち慤㡡㘱摢㡢摤收愸㕢戱㙢㔵㌱㘶捣〸扢㙥戳㍤摦搹㈰晣㤲戹戵㠸㔷㙢搰㈵㡥㕣㐶㤱㘰慢㠷〴敢㌶㜳〹扤〰戲㑡㍦〱㌸㌲晡ㅥ戴挸ㅡ晡攳㥦㍡㈲愲换戱㜹㌹㥥㤷愹ㅦ㤸戶ㄵ㕤戴㘹昴づ㤷㠲㉡愹㜱つ搳挶扣㌱て〱㙦戵愱敢㤸ㄵ㜵㙤ㄸ扤㤲㙣㑡愵㔲敢扤㘰ㅥ昸挹ぢ敦昵晣攷㕦㠷昷㍤晥昶㕦㜶扣㜹昵昰㈷扦昵㠷晦晤攷扦ㅤ〲ㄷ愴㜲㌰㜸㘹昵㉢ㅢㅣㄱ㜹昷㑢㈳挸敢愸㠷ㄶ㉣㜲ㅣ愶慤搰ㄶ㕤愶ㅣ㤷昵㌴㔵㠲搴散㌴愷㘷攱愳つ攷捣愳扥㔵戵㉤㔷搰〹㐱〲㠶改戶㌱㜱づ愹㠲㐹㉦戰㤸捤捤㤹搳扥攱〶昳㜴挵㉢㡢㥢㥢㕡㤲㔹㥡㌹㘴戹㔰愰攸㥢慣昷㤸愵㔹敦㈲ㄲ挲㌵挷㍤㙡捣〷ㅢ㠲㔱㑣㌱㐷㈵搲㉡㔵㔱㔵㈵慤愶搷㝢㔷㐹捦㤹づ㐱攲㐱愰㔵〹愰㉥㔴ㄸ㠶㤹㙢攸㉣㌹ㄵ㈷㙢愸戳摣㔷㔳㘲戵㙤愴戸㤴㔱愷ㅤ搶昹戱散㕥㠰攳㐷㑦㡤㉥愷昸㍥㔳㕡㕣㘳㘰扣挶㜵㈰㐵㘳㈹㥦㐰㤱散㡥挴㠵㝤㤴ㅥ㕤㜲㥤慤㔶ㄱ捣㤸㜲づ愵ㄱ㌷㈸愷戳㍡㠲㐸㉦ぢ攵㠷昹㐵㠴っ扢摢ㅤ㌵攸搲㌹㠶ㅤ挴㘳㐵捦㜱っ㡡ㄷ㐵戳〴摢㉤搲搲扦㠶㌵搱㑤〰㈹㠳㜱㤷戱㠰㉥㘳㐱㜶攱㑡㘶㡥㔰搶㠹换㍢㘷昸㔶㌸敢㔸㤵㌴ㅢ捣攳㙤〸戹㠴〸挹愸ㄴ〴㘵㤱挲〹㘷戵㌵ㅡ㡦〲㐸戰扢㠰昸㠱愴㈳晢㈱扤慡扣挷㤵㜵㈶㘰㈰扥搲攰敢晢㠱㑤㤳て㌰㡣㡢㔹ㅡ㥣㌰昴㐸挹㔶㤸㉢攱戰晥昹戸挲㐶㤲愹㠹㌵㘳㘲挶㙤㤹㌱捦愸㡥㈰搵敢昹㥤昱㌳㑥ㅡ慣愵㔹昱昳捣㠳ㄴㄱ戲㈱㌹㜹〱扥戰㥦㘶㐷〹ㄹ㠶㈴㌳㈸愹㠸㠷愴㑤㐲搳扡搲敤扥㌵㕡挷戵㍤㡥ㄷㅢ㥦愳㐶㔷攰㝦晦攴㠱㐳搸ㄴ㡥挵昷㄰晤㈱㠲〳〰ち㌳㉣㍣㑦换㠴㠷㌹攱ㄱ〰㡤㠱㜶慢㤶慣㥡㌳㈰㜲捤㘱㉥㈳敤昰㌸㜰㌹㔲挸㜰㈰㈷〲㤲愴扡搲捣㈹攸㡦〲晣敥捡㤵㠳昸㐹㈸㜷〳搴扦㑦㔵捦㘴㐸㍣晤ぢ〴㥣愱㌱ち戹扥愸㠷ぢ昳つ愱㈸㜵㌴搸㘴㥥慣ㄹ㌶㕥㘴㈶攰て㠵散摡〸㑡㤰㡣扣搲搶㐷㠶收㠷ㅡ〴㜴昲〸㡦㍦挹㤴㐷㉢つ㥡攷挶㘷ぢ㌸㜳㝤㕥㙢㐶㝢つ㜹㠱敢晢ち戵愰昳〲昳㔷攵㌲昲㍡㘸㤱昱ㄹ㥤㈲㠶ぢ㐱㘱戴㈸搵收㌰㉡㔴㌲愹㘸㡣㙢㘴敦㈰㉡昵愲搱〷㕢攳昲㘸㜱昸戸扥㜷㔹搴㘹搴晡㙤扥扢戶搳㤱收㍢㘴〸㑢ㄵ晡㜸㉢昶愰昰㝡㤱扤挳㜱㐵捡㌱㑤挴㌵慤ㄲ㑤ㄹ㐲㔹搸愷㔲戸㘸攳㑥㘰㤵㌹㥦愸㐶㈵㠸㠶戱㘹捦㠷㤳㥢㙣捤昲㉥慤㘵㐶愵㙢㑢㑢㔶㕤㉥攳〸捤㥦昶ぢ戰㘸搵昵㍣挱㌲㔷戸㠶㈵㌵〲戰攵㠴㔵昱扤挰㌳挳扥ㄲ㝣㥢㍥扥戳㤸昰㜲〷戵㥦〳㘳摢㙦昲㘰㐹㤷㡦㤷㤲搱㤹㌹搷扢攸捡摤㘸〱㥦㥢㈴扤㍡㍢昹ㄹ晡扥戲㝣づ㔴捣搳㔴㜲戱㝥っ㈰搷㤱愷慤㘱挹搳摥戰攴㘹㕣㔸昲㌴㌰㉣㍤㌴〹挴㐲㔱扡愱㈵㑦㐳㐲㙥愶㐶〱扡㡢㐳攵〶㙦㈴㜵ㅣ㝤㔹昴㐹㝢㍢㠵㘷㥡搴㘳攸搹㠴㥥收搷摣㍣㉤ㄱ戱㉣扦㜹敡攳㘸㉡ㄴ㜸㐹㠸㠹㜸〲㈷攵て〳㐸ち㑣愲愲㥦〴挸愹昹㐱晣戰㈸㔲づ㔱搱㤷㝡搰挸て〳挸㌵㈵㔴㜲ㅤㅡ㠹昷攸敡挹㥥㠶㔳昴㐳㐵㥡㕥扡㡥攰攵㙡㤱ㅡ搷㠱换㐴㤳㘷㑢慡㡦慣てㄷつ㄰捤戲晣晦ㄱ㘴攵㌳攰㈱愱㤶攵㤳ㄸ敦挲扦㝥ち㐰㈱㌵㤹㝤搵㜷㄰散㈴搸〵愰㝣て㥦㙣㥢挴㝣㈵ㅥ㘸㑤㘲收挹〹㐹挸挷㠹攴〹㠲㈷〱㌲ち㤹㐱慡㉡㉦㘳㈹㡦㜲㉦ㅡ㘹㐴㝥㘴㤰ㅣ昸㑥㍣㜰ㅦ㍡昴戳〰ㅡ㤹㜱晦敡㤴㡢㕣戴攵户㔴㘶㘰㌴㤳摡摦㘵㐶㑦㤹愴㥦捣㜴搹㔲㜵戲昰搶㝣扣㘶㡥㈱〰㠱㡦㠶㐷昹㔸搰㄰㤸昰搶慣晢〳扡㙣㜱㜱捡㥣昰攱㈰㜴㥡愳〱挲㥣㙡ㅡ㑦〴㈱㕥㤷摤㡤㜰㡢挱㤸㈵㈹㘷㤰㌴㈶㈷搵戶㜶㠴〶愲搵㝦㘸㠸攵㤶改㔱㡦攷㔵㍡㜹敢扢挳㔲〶㍥戶晣慣㈵つ㔷愰㉡㤷挱㔷摡戹捣㝢て摥㝡㤵摢攵㠵愴㔷昰㈳㈵㑤㤱㘷㐰㥡㔳ㄷ散㘲昲㔳㠲㠴㐶搱㙣㍤ㄴ㉤晡〸㔷戴㍣挶㜵㜵昱愴搳㤷㕥㍤晣摦扤㑦づ㉡㤴㍥㈹㔴㤷㘲愱愲㈱㑡慢㈹㠵ㄲ㈹〷扥ㄵて搰戶愴攱〰㔳㑡攵挰㜳昱〰㡤㡢㝥ㅥ愰攷㉣〰戵愳昳昷慡㤲㌸愰㕤㔶㕦㔷摦㔵戶㈷㍦㐸散挴㐶㜶慡昰ㄲ㜹㤸敢愶㌲ㄵ㜱㥤㤷攸ㅣ㤶㉡㈴ㄳ㜱攸㜶㕣㘱愳㠷㍢㍤㠳㝦㜵㐱愹㥣慤㥥㍤晢㔱㑦戲㙦㕢昲㡢㠷戳㤷摥㝥攳㥤㙦扣昵挴挱扦㝥昲晣昳㙦扤晢㡤㉢㥦晣㜲收攰慦㕦㝥昹昵攳㉦㕥㜹㘷戳昹㤲晡搳㡦挶㕥㝡㝡㘰敥改愷捣㔳昷ㅦ㝤晡㑢攷㑦づ㑣㙥敡敦攸攸散摣搵晢㥢㕢敥捤㝦昵愹㥦㈹扦晡搳捤慥㈲扦㡤て攸づ〰ぢ㐹㤲攷ㅥ愴扥扢愸攰扡攱㈰摢戹愴挲ㅥ㐹搱慦挷ㄴㅤ㐲㐷㕡㐹㜴晤てㅡ挴㡦㜴</t>
  </si>
  <si>
    <t>㜸〱敤㕣㝦㝣㕣㔵㤵㥦㍢挹㑣收㑥㤲㘶愰搰搲捡㡦㈰㙤㈹愴㠴㑣㝥戴㑤㌱愶㘹搲愴㈹改て㥡㤶㔲㑡〹㤳㤹㌷捤戴昳愳捣㑣摡〴㉡搴攵㠷㠸慥㐲挵㘵㐱㔷戰愰〸捡慡ㅦ㕤〵ㄶ㕤ㄱㄵ㘵㜱㐵㘰ㄷ㝦㉣㝥〴㜶㤵㕦换搶㜵搹て慢㈰晢晤㥥昷㕥昲㘶收㑤搲搶晡搹晥攱㙤收捣戹昷㥥㝢敥㍢攷摥㜷敦㌹攷摥愹㐷㜹㍣㥥㜷㤰昸捤㔴㐹攴攴挱昱㕣摥㐸㌵㜶㘷㤲㐹㈳㥡㑦㘴搲戹挶慥㙣㌶㌲㍥㤰挸攵㉢㐰攰ㅦ㑡愰㍥攷ㅢ捡㈵慥㌰〲㐳扢㡤㙣づ㐴㍥㡦㈷㄰搰㕥搴〷慣㑦挸捥㘸戶搲㤵〴愰昲㘸㍦㐱ㄵ〱㐹戵㈶〸〲搴㔴〳㙣散㕥戱㙥㜸〷㍡ㅥ捣㘷戲挶愲晡ぢ㑤昶ㅤ攱㜰㘳戸戱戵㉤摣摣搸戴愸扥㝢㌴㤹ㅦ捤ㅡㅤ㘹㘳㌴㥦㡤㈴ㄷ搵慦ㅦㅤ㑥㈶愲攷ㅢ攳ㅢ㌳㍢㡤㜴㠷㌱摣搴㌲ㅣ㘹㕤ㅡ㙥㙤㙢㡢户户㉦慤愹〱攷戵摤㉢搶㘷㡤㜸敥㘸昱慣㈵捦㜵摤㉢ㅡ搷ㅡ昹愳挵㜳〶㜸㠲㘵㑦㈶ㄵ㐹愴㡦ㄲ㔳ㅦ搵摦搶㘳㐴ㄳㅣ㈷挳挸㈶搲摢ㅢ昱搸〵㡡㐶㙥㐹㘳㔷㉥㌷㥡摡挵㈱敦㌶㤲挹つ㐶㕣挶㈷搵㤳换慦㡦㘴㔳戹㥡ㄴ昵㘷㘴㡤㜴搴挸捤㐸慤ㅣ㡢ㅡ㐹㡢㌰ㄷ㐸㕤ㄸ挹慥㡤愴㡣㑡㈲㜵㈹㜳っ晢㘳㐶㍡㥦挸㡦搷愶㌶攵㡣つ㤱昴㜶㠳㈴扥㔴摦㘸㈲愶㉡㉢昱攷愹㌸搳敤挹㘴愰昰㍣愹敥㤱㐸㌶㉦㌹づ㘱搸㡤搶㌱㕤㐴㡡㠲攷攲㤴慡㉦㙡挵㌱ㅢ㑣愴捥㌷戲㘹㈳挹㑥㌸㤲つ㐵㐴愲㈰㜳ㅣ㈶㌴㘵㡢挳㔱㔲搵搶㝢㐲㔹搸㡢扦づ㘰捥愶㜴㈲㥥挹愶ㄶ慤㐹愴㍢㥡ㅡ㥢挲㡢搶㐴挶㠸戴改㄰慡昵㜱㈴㍣ㅥ挰搷摢摤㕢扦㕤捦㘴攱〹〰慡昲㔵扣㠸挵㍣扤㐳ㄱ敦搰戰㜷㈸敡ㅤ㡡㜹㠷っ敦㔰摣㍢戴摤㍢㌴攲ㅤ㑡㜸㠷㜶㜸㠷㜶愲愵㥤〲㔵㔵㕥㉢㍤㔰昳㠹㔷慦昷㝥㜸昵㥤㕢㙥㝡昸昶敦㍤㜹㤳㡦敦㕥㡢㥢㠰挵扡敢挵㍢ㄷ㡤攴昲搶戰昲㈵㍤扡愳㍥晤愰昷㘶愳㝦晡㐱㐷㈷㐷㘵搰昵㉣㘸㐸捦〶昰㥦〴㄰挲愸慥慣ㅦ挴㥣㌵敡㉦㡣㈴㐷つ㍤㠷昵㜳〱㤴晡㜷っ㌰〷昹晢昹㡢㔲㕢晦昰㘶搷晥慡愵扢昷㝦收㐷晦慡戸㈸捡挲㝡㌲㤰㠶戵㤸㍥㔸搲搶ㄸㄱ捥愰㜰戸㘹㜱搳攲㜰晢搲搶挵㙤敤㑢㕡㤶㌴㉦ㅡ捣挷㝡㡣摤㌲戹昴㈹攴㝥㉡㠰晦㌴㠰捡捤㕤摤摤扡㥥㘵愷〳㈸昵ぢ慢挷㑦晣昰戹〳昷㘴扢晢敦散昰㠵㘶晥捦昱晦慢戸〲㑢㡦㘷〰㘹㉢敥戱愵扤㈹摣扣㌸摣搶摡ㄲ㙥㜱㜶ㄷ㜶㔶攸㜹散㘷㍥㠰㝦〱㠰昷㝣㐳㥦挹㤲㠵〰㑡㍤㙢昵晣晡晤戱㝢㙥㝢昶㤶敥㍢晥晢㥦慥戹收〷摦晢愲攲㡣㤲㥥捦〶搲扥㌱㥢挰愲㌰㥡㡣㘴慤ㄷ愶戹㜹搱㐰㘲愷㤱㑣ㄸ戹㍣㐴㙣㙥㙢㙡㙢㙤㙥㘹㙦づ㌷户户㌷㌵戵㉣戱㕥愷ㄶ摤挰扥ㄶ〱昸捦〱㤸㡤㈵戸㝥㠳戱摢㐸㡦ㅡ昵㝤搹捣㥥晣㐸晤㠶㐸摥搰㡤㈴㍢ㄷ㐰愹㈷慤㐷㍡攷㤲扤㌵〷㐳㉢㤶㝦晣昳扦晥扢ㄹ昳㜶㝦㔷㜱㤱㤳㐷ち〳㔹㔶愸㡣愵攱昶戶㜰㙢㜳㙢㜳㔳㔳敢搲愶愵づ㙤㌴㉤㙥㉦㑣㉤扡㤹㥤戵〰昸㕢〱㝣昳扢搷昵つ敡㌶ㄶ㉥〶㔰敡〷搶ㄳ散㕢㝡搵捤㉦㠶㉢搷摣摦昱愱敢扦扢昷戵〳㡡㍢愰㍣挱㔲㈰攷ㄴ㍥㐱㔳晢搴㥤戶㤳晦㌲〰晦㜹〰扥昹㠳㝤ぢ扡昴㝢㔸搸〱愰搴户慤㑥㝦ㄱ㝡㙤攱㜷挲㔷昶ㅥ戸㜵搶㜳㑦㙤敢㥥愹戸攳㑡愷㥤㐰ㅡ㑡㐶愲愹㜰㈴㥡摡散㤵㙣愹㕥㡥〶扡ぢ挰扦〲㘰慥㔳昷〳ㅢぢ搴摦㑤捡ㅥ〰愵晥摥㝡㡥㙦㕥㝢㘹㜸敢㤹敦㕥㜹敦㈹换扡ㅦ扤㘳㙥㕦㑤㉦慡㉦戰搶搲㥥㙣㘴て㜶愷挹㡤て扢㍤晦㑤扦攳㘳挳㡦户挵㤷挴挳攱㔸㕢㔳愴㈵攲攳㜲㝢愸㕢ぢ㘹㙢攲㥢ㄳ改㔸㘶㡦散㌵㈷慦㠸攴㡣挹㔵愸挱慡㕢㤱ㄹ㑤挷㜲敦㜲慦ㅣ捣㘳挲捤㉤慥㥢㘴㔲搲㙣㄰㍢戱㤱㤳晥㑥㉤㙥㈶㡢㐷搷㔸挲慣㍥愵愸ㅡ晢㜰㘶戸㝣㙤㙦搶戸㝣愲戶攴㠹扡㘰搳敤㌶㔸㕦㈲愵㔹㘵㍥㔷㝤昷㐸㈶㘷愴攵昱ㅡ㔲敢ㄳ搱㥤㐶㜶搰愰㐵㘸挴㐴搴ㄳ㔹㘵ㄹ〳つ敢搲㄰ㄴ摢㝢散摤捥搲昸捡戱扣㤱㡥ㄹ㌱㍣敦㉥㈳㥢ㅦ摦ㄸㄹ㑥ㅡ戳ち㐸捣㍥㔱㌱愷愰戸㌷ㄳㅤ捤㜵㘷搲昹㙣㈶㔹㔸搳ㄵ摢ㅤ㠱〱ㄲ㕢㤳㠹ㄹ戰ㅦ㉡㤹㍣捡㔳㔱愱㤴攷㙣户㍤㡥㝣㜳㡤㌲㄰㡥㈱愶㌹㜱㔲攱戴㙢摣〰改㈰㐵搲攰㥣昴捥㥢㠶㤹昰㈵㥢戳捡ㄳ㍡㘴愲昹㑣敡㠵攵愹攵ㄹ㈷㐶敥㑦㑢散昵捥戴愴㕦㠹㘵㌳扦㉡㤲㡥㈵㡤散㤴挶扦攲ㄳ改㍥〰摦〳㜸㥢换㙡㡦搶㠶ㅡ㔳攳扥㍤㠹㔸㝥挴㍦㘲㈴戶㡦攴㔱〶〷㈱㄰愰㙡㑢㤲敥㐷㤱㕥㑤㜰㍥㐰㌰攸昱て㤰挸ㅦ搴㙢捣扣㡦㤶搳攱㥢㝦㜴㐱戴㤸㥢昰つ㜲扥ㄴ散㥢㕣㐵㠵㥢㤴慢㈲戹㤱㍣愷攷㤴㤵搵攴户㤶㘰ㅤ㠰㡦收摢戴搶㈵敤挲㑡ㅡ搱戵愹ㅥ㈳ㅥ㠱敢㈲㙦户㡡昸㔲愶㌵摣㘳攴愲㥡㘶㜳㍦摥㤵㌱㍦㌰㔸づ㌵㈹捥㝥㘳㉣摦ㄳ挹㐷慡㔲㌰挰㌱㑡ㅡ㐴つ搲捡挴搸戲㔶捡散搶㐱㉢〷づ㈱㐱ㅤ㕣慡愵挰攴㠴ㄷ〷敦㡢愷挲㠲㔳ぢ挱㘷㠷㄰晥攲㠹㕥㘸㐸挳扥㡦昵ㄹ改㡤攳扢㡣ㅣ挹〳晥㈹㔵㔹晣㝡㤱搹扡攸昰愶㝣㈲㤹㙢挴㤳㘲ㅢㅦ摤㜵㌴昹㤰㤷㕥て㘰㈷摦ㄷ㌱㡢て㕤㈶㍡挷㔵扢㌹㌶㐳㐳㥥〰戹戱㐴搳㥡搷㥣慤㘰昶づ扥㈴改㡤昸ち㑥㔵攷愳搵㝦㌸㑥〷慤挴㥡ㄴ㌴戴㌱㙢㠸ㅢㄵ㤰っ戴㕤㥢摡㥣挹敥ㅣ捥㘴㜶㜲㍥捤㤰㕣㙥挴㌰昲攲㥡㔸慥㤸戸㕣㑡㔵㔴ㄴ昸ㄸづㅦ㠶㑥㡤晦㈲㠰摡慥㘴戲摥收㤸昳㙦㐱㔱〵㥣㈴晦挵㐰㘶慤㕦扢扡㥥㉢㙦戲扥㍢ㄹ挹攵敡㕢ㅢ挷㤲戹㌱昵ㄹ挸㑥摢昶挰㠳て㙣つ㍦昴捦㝤搷ㅤ戸攸昶扢㝥戴攰〱㜵户㔵㔱攲㤲搰㜰㥥㘲㝦㉥昰〲愸慡㠲晤戹㈶摥㥢㐸收㡤慣㉣挱㜵㜱㝣㤹捥慤攴㙢戹敤㘴㈳㔱搳㙤㍣㈱摥㡤㥤〷摥㜴㝥㝣㜲㉦㉥搹昹捣㡤攱捦晢晢㌱户扦换敥㕥戰挷㑦戱㝦㘲搲ㄴ敤昰㔳ㄳ㍢㈶ㄱ户㌶搷户㔱愶㔴㈳㌸ㄷ㑥㌲搲ㄷ㉦ㅤㄲ㌲㤸愰㜷㑥㐲㔲㌷㤵摦昷㌹搹㑢㈷㈹ㅢ㤵摤㘳晦㙣愱戸㠵㈷㑤ぢ㘵ㅢㄴ愷㉦㈵ㄸ㈲戸㡣㈰〲愰㍥㠵挵㠸㤶换㑤挸㔰㠱㉦挱㔲搹㉦㈶㐲㤴㌴㌱〲〳〰昶㠷慣攸㌰㍦戶㈳敢ㅦ〱愸挲搶㘶㈰搶ㄸ㔴㡡敥㍥捤ㄱ㥤㈰搸〱㔰戳ㄳ㘰敤㉡㈳〹㉢昷㘸挵ㄷ㝤っㅤ㑣扤㉦㘳摥㜰昷㤹㤵ㅡㅣ㑦㐷㐷戲㤹㌴〲戲㌴ㄷ扡愲〸搰攵㔴挴㥦ㅡ挸㜴㡦收晤愹㔵〹㝣搵愴㌶ㄸ扢㡣㐸扥ㅢ㕥っ㙣㤱〱㠴㜹挴搲攸㡦㡤晤㝦㕡㈲ㅥ㥡㡢㜰㄰㈷㡤ㄱ㔵晣搶㥡㌶㠱愵摥挶㥥っ㠲扤㠶㠴愴愹㜶扦ㅦ㔶攵㌱㘸㙡㜸㜴ㄲ㑦㜷挷㙦敥㍢㙦晥摦㝣昱ㅤ敢晢㙡捣㍥㐹㥡攱愲㔲戳㈱㠳搲攰㔴㜵㡡戱㈴敥㠷㥡㕢戵㍦て㔰㠱㘹愰戹㌹慢ㅢ挱摡㜵ㄷ晥愰㔵㔱ㄲ㝡㘲〰㠹摥慦ㅥ㘳晢て㠰㡣敦〷昰挲愴慦㐰㕥㕦㐹戰ㄷ挰昱㝥㕣㘵㘶ㄵ㠳㔰昲㑥㕣㑤愲㝤〰慡ㅥ㐰攲㥢敦〷㘲㈷㜵ㄵ昸搳敥ㄲ摢改㌴ㄴ㤷㉡攱㍡㤴〶昵ㄴ㜵敡㜴㔰㑣㈸㐱搳㐲㌱ㄵ㤰〷㘳㔷〵攴慣㡡㤲㐸搸㍣戴ㄵ〵㝣〴㠸扡ㅣ㘴敥ち攰㤲愱㙦㈶搸て攰㔰挰㉤㘶㔶㌱ㄲ㈶ち昸㌸㠹晥ち㐰㌱ㅥ㈶ち戸ㄵ㠸㥤搴〸晡㤸㔰挰〲ㄴ㤷㉡攰ㄳ㈸つ敡㈹敡ㄴ愳㙣㙥ち戸戴㥣〲戶㔹ㄵ㈵〱戹〶㜰ㄲ〵摣つ㐴㙤㉤慢㠰捦愲㕡摦㐳昰㌹〰㠷〲敥㌳戳㙡ㄱ扥㐵〱㥦㈷搱ㄷ〰ㄴ愳㙦愲㠰晢㠱搸㐹㙤㜰㉡攰ㅣㄴ㤷㉡攰换㈸つ敡㈹敡ㄴ㘳㝡㙥ち㔸㔵㑥〱㝤㔶㐵㐹昸㡦㔱㍢㔱挰㐳㐰搴捡戲ち㜸ㄸ搵晡ㅢ〴摦〴㜰㈸攰㕢㘶㔶戵攰㕢ㄴ昰〸㄰晤㙤〰挵攰㥦㈸攰㔱㈰㜶㔲敦㜱㉡愰ㄵ挵愵ち㜸っ愵㐱㍤㐵㥤㘲㐸搱㑤〱捤攵ㄴ㄰戶㉡㑡愲㡦㡣㈰㡡〲㥥〴愲捥㉤慢㠰愷㔰慤㥦㈶㜸〶挰愱㠰㝦㌱戳㙡ㄹ扥㐵〱捦㤲攸㈷〰㡡㠱㐸㔱挰㑦㠱搸㐹㉤㜰㉡㠰㘱换㔲〵㍣㠷搲愰㥥愲㑥㜵㠰挲㑤〱㈷㤷㔳挰扢慣㡡㤲㐸攸㜲㜰ㄲ〵晣ち㠸㥡㔳㔶〱㉦愱㕡扦㑣昰ち㠰㐳〱慦㤹㔹搵㠵㙦㔱挰㝦㤰攸㜵〰挵〸愸㈸攰㍦㠱搸㐹㠵㥣ち㘰㄰戵㔴〱扦㐵㘹㔰㑦㔱愷㝡㐰攱愶〰㝦㌹〵昸慣㡡攲㄰慣慦て㥣づ㈳㜴㔶捤〷㡥㕦㤸㌰昶搰搷㥦ㄱ挷搹㕥昷㘸㉥㥦㤱挰㐴㙤扣㈷戳㌶㤳敦㐹攴㜶㈵㈳攳㌳攳ㄶ戲㜹挴㐸㈳㙣㤸㐵昴戰愸㉣戳㙢㤷ㄱ搳昱挱捣㘸㌶㙡昴昷ㅣぢ㘱㐵挸㠷愱㤳㠸愲㔷㈱ㅤ㔹愴っ㌶㡤挲㉣㐱昲昸ㄸ摦㉡づ㜸㌸摣㠵㐹捦㤴昳戰㙥㔲愳ㅢㄳ昹愴㔱ㅤ㤷㝡挱〳㜱㘸ㄱ戱搸㔸㔵㝣攳〸〲〱㍤戵昱扥㙣㈲㤶㑣愴つづ〶扣㕤ㅥ㤸づㄸ摢ㄱ㜷㕤㥦挹㈵㜸㤸㕢ㅢ摦㤸㡤愴㜳扢ㄸ㐲㡡㡥ㅦ㕦㤰ㄳぢ搰ㄷ㕦㤱㐸攷搰㡤㡣㈲昱扡昸攰㐸㘶て慥〰㡣愶搲㝤㤱㕤戹㘳㘲㔴㘸㌲㤸㐹㠶㐶㜹㤵搷慢〲摥挰㤱㡥㡦晦㉤㜰㍢挱㍡戱慤挷㐴捤㘷ㄳ挳愳搴㤸昴挲㡤愱㤲㐰〶搱攳㕢つ㙣ち㤷㡦㡥㥦ㄵづ㘷愸㤷て㕢㜰㜴敡ㅡ㜵㥣戸㔸㔱〳㜲晤㌶摢晣〱㘰㜵摦愶晥挹㐳㤰㍦敡敡㠳敦㝣昰㉢㌶愸㡢愷摥㐴捣昹㐴㄰捦㌰攷㄰换㌸愵昰㙡㘲㉡㌰㔷㍣㉦㠳㜱愱攱ㄴ㥤㌱㠹昶㈲㙣㔹ㄳㅦ㠸っㅢ㐹㐴㕢㔳㤱晣っ㌳㐳昷ㄷ〷㥢㌹慢慥㍢㤳㑡㐵㌸攷㌸㕦〷愳㤱愴ㄱ㠸㜷㡤收㌳㌸㌸搷㜱〰㤹㤸㔶㔱㘴っ㐵㤱㌱㈹慡㠹㙦攰㈹㡣攰攴㤵搹ㅥ挹㈶昲㈳愹㐴㌴挰っ㑦㑡㡥㠹挹㡡〵㐴ㅣㅢ㈸㤴挹㕥㑣㡡ㅤ㍡搳戵挱㜰㌷㈲㜲㐱搵㜱昸㌱愵扤捡㡦㝦敡〸㠳昴㔸㝡㘴㐷搱っ㔱晡攸攱㜲㉤㤲㜴搰扥敤㜳昰㙡㤴挸敡愴搶㤰〰ㅦ㑤㈲㈲晣㔴慥〵㤸㌲㠲㕢〵㠲攰㐰㈶ㄲ敢㐵戰㉤㤳慤戲慥敡〴㌰戴㕣㙢戲㈱挶搴扢ㄱ㉣挴昱捦敥㐴捣挸〶㔸㌰〸㈷戵㤲搱㜸扦㌹㠶搴㡤挷攷慢づ戸昵搵㙦昳㥡㘷㐵㉡㥤户㤲晡㑢昸扦㜶挱搲㑥㍣ㄴ挴慡〰搴㕥挸愱㉢㈸搳㍡㘴㈹㑦ㄱ〱㉦㍣㘹ㅦ㠰㙦㍤㉡㡢挷愶㌰扣㡤㈰戸〶㔱愵㕣㜲㘱攰㍤㠰㈰戵㐴散㝤㈲㐸戵㈳搲敥㌷㠳散〱晢收㡣㕦慥〴挴㠲收〲㑢ㄷ㥤㥡昶㝡㉢㌱搴晥攲㈸㘸㐹户㘰㤶ㅡ㌴㈴〴慦㙡昱〸㝥㍦ㅡ㔷昳㘵〱晦愱晥搶昶ㄲ敢㈱ㄸ搴〱搰㜸㠲㙡㈳愰㉤戸㥦㈵㐱㡥㥡搶愸搵㐱〰摦㌶㘴愷㔸ㅥ攰㕢㍡㐲㙡㌳㐰散㡦㘳挵捣攳捤攵〳昴㈶昲㜸㠶㥡㌸〰㔰㠹㝤捤㤵㌷摡搱愸㘱挲㔴㌸慤戴慡挰㜶㌸戵戴摥㘹㑣捣㜳愹㌶捤っ㠷㜵㌱ㅤ㤱㤸ㅢ㉥捦㜸㉣搹ㅦ捡㡣㠹㔸㈶㠸㥡㕦㍥㜲攸搰㍢㜷㤰㍦挲㕡㤱㌹攴搱㌵㥣㌶ち晦㌰㠵㙡㠱搳㜸戹㜴摡㈹攲〸愴搲㌸っ搲㠰㌱换㙡慤㐸㝤㝦㍡㠷ㄵ㈰㘸攵戰扥捦戰搰㜵愳昹㠲㥡挸搸㑣慢〶挷㄰敢搲搸㤵愳㤱㙣散ㄸ㔹搲㈱㥢㘹㝡挸敡㝣㠴㘶㈱㤸㌰㌹ㄶ㘲ㄸ晡㌳㉣㕤て愱收㜰攲搰㜵愰慦愵扡㈷挲搳〱收㜸㝢㐸㐶挱扣㉤㈴㌶晡㝡〳〶㌶慥攳㈵㡤㤹搲㘰㈲㉢换㤷㡥㜷つ攷㘰敦攵戹㤷㕢㤸扣攸㍡扥挱㐸㐶㜸㘷〰㕢慦㠵慤㡦收㜱敡㌲挱㠰昷〱㡥㥤ㄱ㠲㐶㉡慤㔱㔲㌲㑥晥㈹搶户㐲㈱昸づㅤ攱愸㘲晣攲㤲㕥敦㔴户摦挶㜴㙦愷挷㐶㉣㉦攰㌲戰㥦挲㠲挴㕡敢㍣㌴攰㥢㌴搳㍥换㌲㔷㌸㔹扣㙡散㌲㥡㤹戵昴〷戲㜹㕣㥡攱㤵扤㍡扥㍡㐹散挳昹〴㉣慡攴昸㡣㜸㝦㍡㥡ㅣ㡤ㄹ㘲㡥搹㙢戶㔸㘵挷挴㜸挹㠵㘳㜳慣愶搰㡢愵㤴㝥摣㍡戶㉦㔱ㅣ戹㔳愶敢㌰㔲戲搸㠱㐷㔰ㅦ㘷扤㜷ㄱ㈸晢戰㑦㘸㠲㘸㜴晣攴昹愲㕣㜰挵搲㔶㔲挴㌵㡤攱昶㠹㐳ㅥ㜹攳ㅣ㘴〳㤹㠱っ㥤㍡㐷搱慡㠴㔹㜴㑣㡣ㄳ攴㌴ㄷ㍥㍦㙣㡦㈳㜴户ㅥて㍤㜸摢ㅢ换㝥戳摣昳晣ぢ㉦摣昵晣敦㤶摦㄰ㅥ晡摣晢㝦晦㘲㈷㐶㠱㉥戲攲ㄱっ摤㘴㡦㠴扦挵〶愵昳攵㥤昴挰㔴っ㜹㝡㘱㝡㈶㐶㑤昱愴㠶捥つ㌶㉢搳搸㍤ㄱ愵搳ㅢ扢摢愵〵㤸捣㈲ㄳ㉢愳ㄲ㐰㙣㍢〹愸㙤㐱捥〶㠱㍥㠹㠴㍢摣〹收㤰㘰㉥㠰㉦〹㠲攲㠵愶散挱〵捤㔳㕦㡡㠶㘰㈰㐵㠳ㄸ慦愹ㅦㄷ㍥㜰㌰〳昳捣㕦ㅤ搸㠹㝡晤㉥戰晤攱ㄳ㑦㌰搰攵㔱ㄹ〰晢〱㝤挰㉤㐳敥㘴昶㝦ち㠰㘲〴扦てㅦ㐷搸㐱㌱㙣㉦㍡昵㥦ち㤲㤹收捤挲㘹㍤㕤挵㐰扦攸昹㌴㌲㘶挴摦搴戳攵㔴㥣㡥搲改昵㝣ㄵㅦ〵ㅦ晤㙥㌲戱㌲敡㙡㈰戶ㄸ㐰㙤㍤㥦〱〲㍤㡦㠴晢摣〹收㤳㘰〱〹摥て〲㕡敢晥㌳㤱㜳㔸挱㑢摣慣攰戳㐰〳㉢昸㍡〷㔳㠷ㄵ㝣㌶㙡㜵〳㠰晡〸〸㡡㤵㜷ㄳ捡㑣攵㉤〲挹㈱㉢敦㘶㌴ㄳ攵㥤㐳挶晢㤱㉢㔰摥戹㈸㥤㕥㜹户愰ㄹ〸㍤扡㠹㑣慣㡣攲搱㠲㡢昲挲㈰搰捤㈴攴戱㠳ぢ㐱ぢ〹㕡㐹挰㤳〸㔱㕥ㅢ㜲づ攵㉤㜵㔳摥ㄲ搰㐰㜹㍣㡤戰㤹㍡㤴户㤴㑣摢挹㤴㈷〷挵捡晢㉣捡㑣攵㉤〳挹散挹敢愵搳捦扥㝢搰㔴ㄴ㜸ㅥ㤹昳戴愱㐰㠱ㅤ㈸㥤㕥㠱昷愱ㄹ〸㍤晡扤㘴㘲㘵搴攷㠱搸愲〰戵㘷㕦㈷〸昴㜲ㄲ㝥挱㥤愰㡢〴㉢㐸㜰㍦〸㐴㠱摤挸㥤㘸晢㘰搶㐵挵晡昵ㄱ晣愲挰㑤㤵㉢㐱つ㔵㝥搹挱摥愱捡㕥戲敦㈳㝢㥥㐱ㄴ慢㤲〷て愶㉡㔷㠱攴㤰攷攱㌷搰㑣搴搸㑦挶摦㐴慥㐰㡤攷愳㜴㝡㌵㝥ぢ捤㐰㠸〵㤶㑣慣㡣㝡〴㠸㡢ㅡ搷㠰㐰慦㈵㈱て㍦㕣〸搶㤱㘰㍤〹ㅥ〵㠱愸昱〲攴ㅣ昳戰捤㑤㜹㠳愰㠱昲ㅥ㜳㌰㜵㈸㙦㈳㤹㙥㈲搳㈷㐱㔰慣扣愷㔰㘶㉡敦㐲㤰ㅣ戲昲㥥㐶㌳㔱摥㘶㌲㝥〶戹〲攵㙤㐱改昴捡攳戹〸〸㜱㌶㐹㈶㔶㐶昱㜰挴㐵㌷㕢㐱愰㉦㈱㈱て㑥㕣〸戶㤱攰㔲ㄲ昰㉣㐵㤴㌷㠴㥣㐳㜹㡢摤㤴ㄷ〱つ㤴昷㥣㠳愹㐳㜹挳㘴ㅡ㈵搳㕦㠱愰㔸㜹㍣昰㌰㤵ㄷ〳挹㘱扤挴㉦愳愹㈸搰㈰昳㔷㤰㉢㔰攰㜶㤴㑥慦挰搷搰っ㠴ㅥ㍤㐲㈶㔶㐶昱㜰挵㐵㍦〹㄰攸ㅤ㈴㝣摤㥤㘰㈷〹㤲㈴攰㔹㡣㈸㌰㠵㥣㐳㠱慤㙥ち捣㠰〶ち攴㜹㡣摤慢㐳㠱扢挸昴㜲㌲㝤ㅢ〴㈴搵㔹收㠰挸ㅥ㑦慣㌸慥㔴ㄲ昳㘳愰㄰慥㌱愲㝦㠳昹昱㈴㈲慥㐴ㄹ㘷㌲㌱ㅡ〸㘶㌵愲㕦㤹㉣㡣收捡攲㝢㐱ㄳ㙤㝢挱慡晡㠴愲㝢捤搲㡣㌵っ㉥晡晥昲て愵㜷㜷㈷摡昳挱㈷㉦㌹戲つ㤳㥦攱散ㄳ搶㈴愲搹㑣㉥ㄳ捦搷て攲㌸愱㥥昷挴攳戰㥡扢㝣ㅦ〲㐷搷㍥㈹㔸㘵㥡㍦昹摡捤㝢㤳挱㥤改捣㥥戴㍣㡤㉦挷敢昲散㑤㔷㔵戱㥢㈰㍥㤲捥㠰捡㐲っ㡦戱戱摥つ愴戶㈲挴㐸ㅥ㔳㠸搱㍣㐱挴㜵㘰㠹捦㉡昱㌱攲㜵愸戱㌴昲㔶挳㉡慡㘲捡愸慣慡㉡〹戱㤴挴攰㈶㙥戵晡晤っ挱昹㍥〸㤱㡢攳㌲敥㡤昸㜸㤳ㅡ㘵㘳㤶攸㌱㐰㍤づ㄰っ㌱ㄸ挷〷昲㕦〱㘴㐶昷㡡㈱挷㔱㠲晦㑡㤴搵愰㑣㕣㠶つ戸挹敥摦㡢㤲攳㔰㔲昸ㄳ㍢晦晢㔰㝣㍣㡡㜱㔵搳扥扣挹㈹ㄴ㘲㤴㑦㔴ㄹ㘲户㜲㍣戹て㐵㜲㘱挲挷㜰㑦戱ㄸ㡥挳〱㐷㜸愹ち慤㐳㡥㤸㥦㈸攴戸昸〵愳㤱㈴㝥攰户づ㡥㘷㥥㐵挷㠲扢㔲㘹扡晦搳捥〵ㄱ㘱敢㌶づ㐹戱づち㠷搲㤲㑤㙥㌵ㅦ㔹㜸㈰攸扢㙡摡〹㘳昷㠲㈱㈹㥡㌰㕣㐹㠲晡ㅡ㔴搰㔱㘲㔸㡥㌴晡㕡㐰挶昶㈵扥捦〰㤲㤴㕥㐷㘸㈵ㅦ㥤摤㐳昷慣搹㜲收㘴㠴㥤㘷㈹つ㐹〴ㄹづ攱攸敡㝡戴㔵㜴愶挹㐳㍢㥦㐱㠹戳挶搲ㅢ慣㙡㡡愳攸慣㤱㔸敤㠱㘲戸㈴㈱敢昱摦㠸㤲戲敢㡣ㅡ〵ㄹ搷㥡挲戵㠲㝥㥣㑣昰て〳挱㕡㐱㥦㡤㈹㐴扦㑤㄰㍡㘹㠲搰㔱㘳慡愳㙢㐵㉥㝥挹ㅥ㐵㄰愲㐳㐶〱㌵㕦㘶捤户㔷昳㠵つ搱㐷㤳昲㔹慣㥣㑤戰ㅦ㐵㑡㕣㉣收㍥挶ㅣ㄰搱づ㕤㉣搱㑥搲愱ㅤ㉤㠷㡡㔸㜰搵づ㔷㐵搰搱ㄲ㐵摣ち〴㡡㌸㠳㑣㤰㐲昳㙣㘴扥㡤搰㤳㘲㔲㜴㤰戸㜰慡ㄱ戰攴愲㈶捦㜸ㅢ㑡昴敤〰挱㄰㝤㈴㘱㕡㈸㡦收㜲ㄳ愲敦㈴㤵愷㠰㤷晣㄰㔱㝦ㅡ㐵收㘵㉣昱㝦㔸㝥ㄷ㡡昰㘷㑡㐶晦㐷㈴扢挴㔵戲㡢㕤㈵愳ㄷ㈴晤摣〳〴㤲搱攳㘱ち搱敢ㄱ㠴㉥㡥㈰㜴㜳㤸ㄴ扤ㄷ㤱散㈲愷㘴昷愲㔴摦〷㄰っ搱㠱㈹㉢㔹扢㕤㌹て扣攴㘷㡥晡换㙣㝡㌱㔹㥦〷っ㝦ㅥ晤ㄵぢ㤱㌱敢㘰ㄱぢ〶㕣㈵㕢敤㉡ㄹ摤ㄳ㜹㠸慦〳㠱㘴㜴㐵㤸㐲换㙤愴换㐶攸㝦㌰愹㤵㐰㐴戲㔵㤶㘴㕣〰昴㠳㈸搵て〱〴㐳昴㈷捡㑡㐶㍦㐳㉡ㅢ搸㙡ㄱ挱㈳㙣㉡㤲昵〳挳㥦㐷㍦㙡㈱㈲ㄹ㝤〵㤱散㍤慥㤲㉤㜳㤵㡣ㅥ㠳昴昳ㄸ㄰㐸㐶敦㠰㈹㐴て㐱㄰扡〳㠲搰㈵㘰㔲㠳㐰㐴戲愵㤶㘴㌲ㅢ㝦㠰㔲晤㌸㐰㌰㐴㘳扦慣㘴㜴〲愴㤲㈱㈳昹㈱愶晥㌱㥢㡡㘴㥢㠱攱て㌷㤸㉣㐴㈴摢挲㈲ㄶ㉣㜲㤵散㙣㔷挹㉥㐶〳改攷㔹㈰㤰㙣㉢㤹㈰㠵㘸扥ぢ戲捤㐶㘸慦㌳愹〸㄰㤱㙣愱㔳戲㥦愲㔴晦っ㈰ㄸ愲㈵㕥㔶戲愸㕤挹扢㕡昲㙢㑦晤㍣㥢㡡㘴〶㌰晣㜹昴㡢ㄶ㈲㤲搱挲ㄶ挹㑥㜶㤵㙣慥慢㘴㈳㘸㈴て昱㙢㈰㤰㉣㐱㈶㐸愱ㅤ㌶㐲㈳㕡㑡㘸㐸㌳㈹摡挷㈲搹㐹㤶㘴㌲ㅢ㕦㐶愹㝥〵㈰ㄸ愲㠹㕣㔶戲换敤捡攵攰愵扢〸㝥㠳㈲㤱㉣㐴㑢㕡㕡晥ㄶ㐸㙤㠵㡦挶攰㜹攵て挳ㅣ㘶㔳〳㘲挶〵扦㍣㕣㠹㕦ㄲ㡥昳挹㉡㜰昴㙣ㅥ搸㔶㝡㤷ㅤㄹ㉦摡つ㌵㘰挵㡦慦〶㔲晦ㄱ㝣㈰㤱㘳戳㈷挷搳昰搱㙦愰扣㡥㈶㈲㐳㝤㐵㥢搴挱㑥㤴㌱㉤ㄷ攸〹㔸摦愱攵㜵攳㜶㡢㙤敡昴晤㕤扥㕦㕥㕤㝣晤昸捡ㄳ晥戶敦昹㉢慥敤戴て㈶搴㍥戴㜰扢㐴㔶〵戱㕣㙦搲晡慤㡡攲ㅦ昴愸㙢挰〹㝦ㅥ晤㝢㐰㑥㐱㝥㐲戴㔱㘴〸摦〲愲摦〶愸昵㠶㙣昳㐰㠹搵挰㌶㜶〹㐷㈸㜴㠳摤收ㅤ㤲㔷㈸敥敢ㅣ㝡攵㐱摦搴户愸㐸㠱㔶㜱ぢ㥤㝣晣㍣㔹挹㍢昱晢户换㍣晥敦慣㡡攲㥢搰愱㡦㠱㤳㍣㘸ㄵ昸愲搳㕢敤㑥摦㐴㡢㠹㑥昹ㅦ㥣搴摤㠶慡挳ㅢ㤷摢敤ㄶ攵挶㘵挱慥昹㈷㝥㘹晤挳㥤昶昸愸㑦愳挵愴㘰㕢㈶〴晢㙤㌹挱晥换慡㈸扥攱ㅣ扡ぢ㥣㐴戰㍡㔳戰㝢㤰ㄷ㙤ㅥ㜴ち㜶ㅣ〵扢搷㝥㑣㜴攷㐸㔳㑣㌸敥愴愲㡡㜲㠲晤摣扦收戸〳ぢ扦搱戹搷㜷昷捦扥㍡昸㠱㑥挵㕤搴㑤戰㔷换〹昶㡡㔵㔱㝣㜳㌹昴ㄵ㜰ㄲ挱㘶㥢㠲㜱〷ㄵ挱㕥㜲ち㌶㠷㠲㍤㠸㉡扥㐵㠷晣㈶㤹搲㥦戰扣㡥ㅢ慡戴㉣㈷攰㔹㤷㝣昴摢㙦㉣㝣愲昳攰挸㈹㙦扣㄰㜸戲戳㐵搲搳㥤㡡㥢慡㥢愰㉦㤶ㄳ昴〵慢愲昸㠶㜲攸㔱㜰ㄲ㐱㑦㌳〵攵㠶㉡㠲晥搲㈹攸改ㄴ㤴㕢攵攱㑤㑤敥慢㔳㡥攰慡ㅢ昷扤㍥摡晥㑡攷搸换ぢ挲㠱㉦散敤㔴摣㔳摤〴晢㜹㌹挱㝥㘶㔵ㄴ摦㍣づ㜱㉢ㄶ挱捥㌴〵攳㝥㉡㠲晤挴㈹搸㔹ㄴ㡣㍢攵攱〹挶㙤㜵㑡挱㠲捦摥戵慢㈳昸昵㐹挱戸愵扡〹昶㜴㌹挱㥥戲㉡㡡㙦ㄴ㠷戸ㄳ㡢㘰攷㥡㠲㜱㍢ㄵ挱㥥㜴ちㄶ愶㘰摣㈸㡦㙣㙡㜲㜷㥤㜲㙡㥡㡢挹㉤ㄳ㡢扤㤹晦㙡愷攲づ敢㈶攸㍦㤶ㄳ昴㜱慢愲攴收㌰㌷收改㙥づ㍢晥㥦〳摥㔶昰挵ㄹ㤶愸㡥㥢挵摣㑢攵㔶㐸㔲挲㐲㌵戸攷㤷挵晦㌴㌰㠰晢慣戸摤㠷晦愵挷㡡㜲攰㥥㉢㑦换散㥢㘴㕡㜲㙣散㡦慦换攲㙡㔹㔵扣㍦㠷㝢て戱〰㝥㈹㥤挷㉦㐳搳挷㐲㈰〲㠱扡㑡㡣㌱㤲㜹晤捦㌵㐶搶㡢敡攲㜳㐳㐷〸㘶㔲ㅦ昶搹户㤷搷〳㡦㉣っ攱㕦㠲挷㤹戸昱ㅡ㜳摣㜸慤㔴摦挷ㄸ㥢捥昵㍥㡦㌸攳っ㉣攸㜶㌴㤰ㅦ搸挸摥づ㠰㑢昹㉣ㅡ挰㔳ぢ昰昸㘸慢ㄴ㑢挶㤰㘵㉦㐵㉦晡㍦〰慡慢㈹慥㥤㐲㌴ㄵ攴㍤改㈰捦昷ㄲ㜴〲〴ㄵ慤〵㜹㘱扥㘵扤㌰ぢ搱㈶㠰ㄳ㝢㕡㄰㔲昱て㔶挵㔹愸搰㉢搰㐸搱㕡攰㝣昴㜷㈳㔷㘷晦㑦㐶昵ㄲ㜹捣㜹搵挳戶㝣慦㌶捦㤹㤴㙦㈵晢捣㠳〷捤〹㥡ㄸ㐱摤挷愲㐹昹㜰〹搳攳愱㡣ㅢ㙦㝢㘸昹摢㉤摢扡ㄴ㉤〴改愸ㅦ㠸㝤愴㔰愸捣慦搹㥤㜹㥣捡㍣㥦㥣戹㤷㑦㉡㜳つ㡢ㅣ㥤搱挰㘰㘷㜶㔲摣戵愵戳㜵㐰摣㍢晢㤲㙢㘷ㄷ㤰㜳㘱㘷㠳㉣㜲㜴挶㑤扦愰㌳敥愴搲搹㈶㈰捥㜸㝦愱㜴昷戹㜶戸㤹摣ぢ㍢摣挲㈲㐷㠷摣㡣ぢ㍡攴㡥㈶ㅤ㙥〵攲㉥摤摤慥㥤㙤㈳攷挲捥㠶㔸攴攸㡣ㅢ㘲㐱㘷摣㘵愴戳〸㄰昷捥㍥攵摡㔹㤴㥣ぢ㍢㌳㔸攴攸㡣㥢㔴㐱㘷㕣昹愵戳敤㐰捡慢昲慦㕤㍢㑣㤰㝢㘱㠷㍢㔹攴攸㤰㥢㠷戳㐳ㅦ摦搴㐳㕥㐷㌸挳㡥㌰搲㤷㐲㍦㡡㙢〰㜹攸戴㠵㌰愳昸ㄶ换换㜹㌳愴愲捤捣㥦晦〴扣㝥挵㌷㕢㉡㙥戲㉡㍡愴㐲㈹扥敤㔲昱㔱慢㠲扥㡤捥愲戴㡥敦㜴つ㜲㔵㍦㐶昰晦愵捡晤摥㌷㉡昶㝢㥦愹㌸攸㤹㡢㡡戹摥ち挴㐱㠰挸晡㤴〳愲昸摡捡㈳攵㉤㐴ㅥ㠹慦㥣搰㡣戲㤴㙦㥢搰散㜶搲昰㑤ㄱ㥡㍤㉣攵㑢㈲㌴㘳㑥ㅡ㑥㙥愱ㄹ㘷改ㄶ㥢收ち㈷つ攷愴搰㕣挹㔲㑥㐷攱戳搷㐹挳愹㈴㌴敦㘳㈹㘷㤱搰㕣攵愴攱攸ぢ捤搵㉣攵挰ぢ捤㍥㈷㡤㡣〲㜵㘵㝢㑥挰㍤㈱㡥㠶慣愷㝦〱愴戶愲㡥㡡摣㡣ち敦㤸㡡㕥ㄶ扢散戲㌷敢㉡敢攷㔶㕥戴扣收戶㕦㍥晥挲晥㘷㉥改昸昵㕢㥦晣攴㌳晦戶晦㠹户ㅥㅥ敥㜸散挰㠱敦慣扥攳㠹ㄷ㡥㡦摦改晤摡㥢〳㜷敥つ敦摣㝢㜹㝣搳搹㝤㝢户散戸㈰扣晥戸㠶㡡㡡慡慡㌳㘷㝥晦愴㠵愱㝤㤷㍦愰ㅥ昹改散戴ㄲ捤昳㌱慥㐱㑦㑣〱㝣㐲ㅣ〱㜹㡣㙢㠱挰㤷ㄲ摤愳愲昰㘱㌹〶㐲㜵扤㐹㈵摡㉦愱攲㈸〸搵つ㈶搵㌸扥㐴ㅤ〵㠲㜳ㅣ㠴敡㐶㤳㑡㐶愰㠴ㄷ㐷㐲愸㍥㙣㔲挹ㄸ㤴㔰㜱㉣㠴敡㈳㈶㤵㡣㐲〹ㄵ㐷㐳愸㙥㌲愹愸㜱㤹挹ㄹ㙢㈶慦㐰ㄳ挴㐵㐲搴っ〹㙢㉢ㄵ搵㈱㌴改㐲ㅡ㐵つ㐸㐵慡愸㠲㐲㑢㐵戲愸㠲㜲㑡挵捥愲ち㡡㈶ㄵ㍢㡡㉡㈸㡤㔴㈴㡡㉡㈸㠰㔴㡣ㄴ㔶㔴晦ㅦ戱搷ㄹ昶</t>
  </si>
  <si>
    <t>㜸〱敤㝣㝢㜸㕣搵㜵敦散㤱收㐸㘷㈴㜹挶て㕥㌶搸㈲戱つ㐱㐶捣㕢㌳㔰㝦戲㉣㔹戶戰㉣ㄹ㑢挶愱㠵㠸㌳㜳捥戱〶捦挳捣㡣㙣〹㘸㐳㥡攴换扢〶㈷㤰搲挲ㄷ〲㈱㈹㡦㐰晡㕤㤲㤲〶㝡挳㈳㈵㈴愴㤷㌴㘹㕥㌷攴ㄲ㉥㑤㜸〵㐸搳㍣㥡ぢ挹晤晤昶㌹㘷㜴收㈱昹ㄱ晡搵㝦昴㐸戳㘶敦戵搷㕥㝢敦戵㕦㙢慤扤捦㜸㠴挷攳昹㍤ㅥ㝥昳㘹㘵攰昴㠹戹㜲挵挸昷づㄶ㜳㌹㈳㔳挹ㄶぢ攵摥㠱㔲㐹㥢ㅢ捤㤶㉢㉤㈰㔰愶戲㐸㉦晢愶捡搹慢㡣昶愹〳㐶愹っ㈲㥦挷搳摥慥㝡㤱摥㙥㝦㠲㑥㐴㘵㉥戵㤵〰㔴ㅥ㔵㈱㘸㈳㈰愹慡ㄲ昸〱㍡㍢〰㈶〷㌷㡦愷慦㐰挱ㄳ㤵㘲挹搸搰㝤戱挵㝥㘳㌸摣ㅢ敥㡤挵挳㤱摥搰㠶敥挱㤹㕣㘵愶㘴㙣㉣ㄸ㌳㤵㤲㤶摢搰扤㜳㈶㥤换㘶戶ㅢ㜳㤳挵㝤㐶㘱愳㤱づ㐵搳㕡㉣ㄹ㡥挵攳㘶㉡㤵散散〴攷戱挱捤㍢㑢㠶㔹㝥戳㜸㜶㤱攷昸攰收摥㌱愳昲㘶昱㕣〲㥥㘰㌹㔴捣㙢搹挲㥢挴搴㐷昱挷㠷㡣㑣㤶晤㘴ㄸ愵㙣㘱㙦㉦慡㕤㈳㘸挴晡㝡〷捡攵㤹晣㝥㜶昹愰㤱换敤㌲㑣搹㍦昹愱㜲㘵愷㔶捡㤷㍢昳㤴㥦㔱㌲ちㄹ愳扣㈴扦㘵㌶㘳攴㙣挲㜲㝢晥㘲慤㌴愶攵㡤㔶〶〲㜹慢て㐷㜴愳㔰挹㔶收扡昲扢换挶㉥慤戰搷㈰㠹㉦扦㜵㈶慢㡢搶㔶晣㝢㕡捥㙡㔶㌳搹㔱愸㑦㝥㜰㕡㉢㔵㘴㡣㕤ㄸ㙥㐶敢ㅡ㉥戲ㄵ㌵昵攲㤰敡慥换挵㍥㥢挸收户ㅢ愵㠲㤱㘳㈱散挹㥥㍡㈲㈹㈰慢ㅦ慡㤲㜲㥡挳㕥ㄲㅤ昶㍣㘱㕢㔸㡡ㄲ〰㌸㘹㜷㈱㙢ㄶ㑢昹つ㍢戲㠵㡤攱搰㠶ㅤ摡散挶㜰㕣つ㈲㐹㕤㑡愲㘵〰敤㕢㘶戳㤵敥㥤攷㙤㔱㤷ㄳ扦〲㐰戴扥㠴㜹㔸捦搲㍢愵㜹愷搲摥愹㡣㜷㑡昷㑥ㄹ摥㈹搳㍢戵搷㍢㌵敤㥤捡㝡愷慥昰㑥敤㐳㑥攷㘹㙦㙢昳摡捦㘶晦戹ㅦ戹㝤搵摢挷ㅥ昸搰摦挴づ晤昶㠰㈱㌸昵攴捣㍤ㄹ㠱摥挹㔲ㄶ㍤㌱㤳搳㑡戲㤶愱摥㔰㉡扥㘱㌴扢捦挸㘵㡤㜲㘵㘳愸㌷ㅣ㑡捡㡡㈳㠴扡㥦㠲㍣敡愹〰捡㘹〰扥㜵ㄳ㕢搷て愸㉢㠹㕣〵㈰挴㜳愸㌸㉢㙦ㅣ扣戵昲㜲攱㠲戱㝢晥捣晣㘰捦戲慥つ㠲㜳㕤㤶㝡〶〲攷㡥㐱㉡㤸愹㍢っ慤挰㈲攲ㅢ㈶㉡晡㤰㜱〰攱㔰㈸㔱昷㐴搴搵攴扦〶㐰改〶昰㙥㌷搴㌳㠹㜹ぢ㠰㄰㑦摢㈵敡摢㝥㝢挳捤㍦㝥㜰摢㕤㠵ㅢ搷㕥㜳攸〷昷ち㉥㉣戲挴戵〸昴㌴戴戳㉦㔹搳捣扥㤴摤捡㘴㐴㕤㐷敥敢〱㤴戳〰㝣敢〶挷户㑥愸㘷ㄳ昹㌶〰㈱扥㘳ㄷㄹ㝥㌶ㅣ晦攵敡慦㕣昸㔷ㅦㅢ扦㙡摦㔳㥦㝣挸挷㘵㉣摡㙣攸搴㡦捡㘱慣㘶ㄹ慤㕣戱㈷っ昳扤戹昳改挸搳㘹戸㤴昹捦㥦㑥㈸攴㑤㤹㑥㙡て愵扦〱㐰㌹ㄷ愰㘳〲ぢ㠱搱㝤戱㤶㥢㌱搴㕥㈶㥤〷㈰挴㔳㜶挷㥣晦㠹㙣挷㌷㍥㜳挶挰㥤㠷㥦扡敢挹〳昷㥦㈷戸㜴挹戱㄰㐶攰㥣㠶戱㄰㡥搴㡣㠵㜰挲ㅥぢㄱ㌵㐲收㔱〰㈵〶戰㍣ㄲ㡡㠴扢㜷ㄹ〷㡣挲㡣搱扤戵㔴㍣㔸㤹㔶攳㈴㐹〰〸昱㠴㕤晥ㅢて㥥㜹改て㐲㜷㡣摦改敤㥦摤戰晢㠳ㄷぢ敥㙡戲晣㈴〲愷戹㤷㠵㔰㙦㌴㙥㤷ㄶぢ慢㈹昲㍡ㅦ㐰戹〰挰扦㙥愴㠰愲戰昵捤愹㝦挴㤴㡤〰㐲㍣㘲㤷搲昲敡挸㉤㈳捦摥㍡㝣敦㤶㜷㕤攲㕤昹搶戴攰戶㈹㑢改㐷愰戱㤵愱摡㠹㍤㍦慦搵㑤愰㔷〷〰㤴捤〰愷敥㌴㑡晢㡤捡㡣㤶慢㙦敡㈰改㠶〰㠴昸㤲㕤㠹㐷晦昵挰敡摢敦搹㍢㜰晢捡挸ぢ㡦㥣昵敡㔷㍡㠷㤱㝣㤱扤ㅡづ㤵戴㠳搸㕦收户㉥散搷晣㍢昲㥥㡤㉤摢㡣㥢㝤㘶㌸慣挷㐳㕡㔴昳㜱搱㍣摡捤㠱戴㥤收㥥㙣㐱㉦ㅥ㤴扢挵改㥢戵戲㌱㍦摡㝢散戴捤挵㤹㠲㕥㕥搵㍣㜱愲愲㔵㡣㤵昵㘹昳㑣ㅡ戲㑤㘰㉦㌵捡戲扣搵昵搹攴㐸ㅤ㤸捤㕡挹㘷搴㈵㘳㈷㉤愶ㄷ㑥ㅤ㉥ㄹ㔷㔶㔳ㅢ㙡㌴〰慤散㠰挱昴㠶㔶㕡㐹㔶扤扡〷愷㡢㘵愳㈰慢搷㤳摦㤹捤散㌳㑡ㄳ〶㜵㍡㐳㤷㑤㍤㠹㐹昶㜶摥㌳㕥㐰㐳戱㐱敢㙦㜱㘳捤㉤戳ㄵ愳愰ㅢ㍡敡扢摦㈸㔵收㈶戵㜴捥㌸戹㠶挴㉡ㄳ〹愷搵愰㠷㡢㤹㤹昲㘰戱㔰㈹ㄵ㜳戵㈹〳晡〱つ㉡㠴扥愳愸ㅢ搰〰㕡昹㜸㠴愷愵㐵〸捦㌹捤搶㔲昲㉤昷捡㡥㜰㜵㌱ㄵ㠲㔳㙢㠷㕤敦㉥戴づ慤挸ㄹㅣ㤳摥戵㐷㘰㈶昹㤲捤摢ㄶ㈶㜴戵㠹ち㌰愹捦㕥㤸㕡搶戱摡㜳晦戹挴㕥敦㜲扢昵㕢戸㘴㙣搳ち㝡捥㈸㉤慡扥ぢ搶㐸摤ち攰㝢〰戳㜹㐱改㔱㘱㄰戳㘲捥㜷㌰慢㔷愶㤵㘹㈳扢㜷扡〲ㅣ㔴晣昶㜶㡡戶攱㔱㐷㠰㔲㉦㈴搸づ攰昷㝢㤴㔱ㄲ㈹㝥㜵㠷ㄵ昷㔱晦㌹㜶〵㡥㐶㠴㉡ㄵ㐶㘸昷㘵㕦ㅥ晢㘸戹愵愵㔹㉢户㘹攵改ち㠷攷愲㠹ㅤ攴㌷㐶㌰づ攰愳〶㜶㐴晤㤰㥡㕤㉢搵攰慥晣㤰㘱㙡㌰㍥攴散ㄶ㥡㉦㙦改戳㐳㐶㌹愳㔲昱ㅤ挱㕣㤹㔵㄰挲㌶搵㤹攷攸㌷㘶㉢㐳㕡㐵㙢换㐳㠵㐶㉦愹㈰敡㤱戹慣㄰㜳㜶㐹㥣㤳摢㙦挷挰㈱㈸㠳㉥㉥ㅤㄲ㘱㜱挲挴挱㝣昱戴搸㜰昱㐶戰敥㘸㠴㔲㍦搰㙢㔵㘱㘸攸晡㔶愳㌰㌹户摦㈸㤳扣㕤㔹㔴㤴昵搳㡢捣挶㌳改摤㤵㙣慥摣㡢㥡㘲户㥣搹晦㘶昲㈱㉦㜵㈷㠰昳昸敥挳㈸㍥晡㌶搱扣㙤㍢挰扥㤹㥡昲戴㤳ㅢ㌱㉡㜵㜲㤵愳ㄵ捣㝥㡦㉦昹愸㤳昸昲㉦㤶收愳攲㝥㉣㘶〳ㄵ攲捥㍣㈴㌴㔹㌲愴㈱搴㉥㈳㤰㜶㔷㝥㑦戱戴㉦㕤㉣敥攳㜸㕡㈲㘳攵㘹挳愸㐸攳挲㌶愶愴搱㈴㐴㑢㑢㡤㤹攰戲㐲㘸㤶㈸㙦〷攸ㅡ挸攵扡ㅤ㡥㘵攵ㄲ愰㕡㘰收㈸㝦㡣挰慡㥤㘳ㄷ㜶㜳攵捤㜵㜳挵㈸捥㔴扡愱攲㠴㝡㘷㜳攵㔹㜱〷〴㐰㕤晥户愵㝦扤晡扥ㅤㄷて晣攵昷㙥㝤攵收㜳㝣攳攲㔳㜶㐲㠳㘹㐱敢㐰㕡㌷㤷㈱㈰㙥〳ㄹㄷㄶ㠴㙢ㅦ㜵ち㜱昵㜲〲つ〰换㠳ㄴ㌸㔶㠷㡣ㄵㄵ戴㌰戸㐲愸㍡㠱〱㈰㘸㘴㐸ぢ挹㐴挰㜹挴㑤攰捦㙥㤷㕤㐷㤳愴戱敢慥〰搶慦㉥㤲㈶㘸扡戰晢㔴㡡㑢愵㠰㔴ち㐷ㅣ〲攳愶〲昸ぢ㍢愱挱捡愱愵㈲〵㔰㘶晥て㠳慣戹〰㘶㔸挶〱㠲㠳〰㉥〱捣㔹㔱戱〶摦㔲〰㔷㤱攸㙡〰㜱㈶㠰ㄴ挰㌵〸㌸㡦㜸㌷捡愸ち愰ㅢ攸㐶〱㕣ぢ慣㕦㕤㈴㑤搰㤲㙡㈶㠰戹㠵〴㌰㙢㈷㌴ㄸ㕤㌴㥤愴〰㍥㠰㠰㌸戰愰〰㍥㠴㘴昵挳〴ㅦ〱㜰〹攰㤰ㄵㄵ敢昱㉤〵㜰ㅤ㠹慥〷㄰戴挰愴〰づ㈳攰㍣㈲敦ㄶ〰敤戵㐶〱摣〸慣㕦㕤㈴㑤搰慥㙢㈶㠰捣㐲〲㐸摢〹つ㈶㘰て㌸㉤愲愷搶㔸㕤㉣戱㐶㑦敤㌴㠷戳戹㡡㔱㤲慡㐸挰挴㤷攵愶㤱昱㉥慡㕦㈵㉤㘳㌹㐰㔶㤸㠳搰挰攰ㄷ慡捣捤敢愴つㅡ愰愵㈰晤户㥥㝢挲改戹㔲换慤搱㜵ㄷ搱㈳㌱㘸敡㌴摤挵㠹㕤㠳㠸㉡㕥搳㕤㐹づ愹㕥㜰慥ㅤ㘴愴慦摦㐲愵昳慢㑡敦ㅥ㠴愴づ㉤慣晦㜲戰㌷づ㔲㘶㕡㔰搷晣㙦㑤扤㤹愳摤搲搴㍦〱挱愹户ㄲ㝣㤲攰㌶㠲摢〱挴愵昶㌲ㅢ㐳㠴㥦㍤搰㉤摥㈷㔵攵㍢㐸昳㘹㠲捦〰戸㤶搹㍢ㄱ㔵敥〲〸㌸慥愸㙥㙢㠸昹㍤㘲〳搰㜲改扤ㅢ〱昵ㅥ㠰捥捦〲㡣㙤㌳㜲戰晡摥㉣㡦戹㡦㝥㥢挵昵㔴㡣ㅦ㙡㘳㈷攷㈷收ち㤹改㔲戱㠰㈳〶慡捦〳ㄹ戸㥣换㐲㔳昲愳挵挱㤹㡡㤲摦㤶挵㔷㘷㝥㤷戱摦搰㉡㠳戰敡愱㥢㡦挲扤㈶㌵敦ㄱ㝤昶扦㔲㌳昷搰㝣㠲挳㘴㕥㌹ㄷ昵戳搷搲㤱㙤昱昶づㄵ㜱㝣㘱挸㐳ㄶ㡡㕤㔱㘰㘵㥤㠰慡户㐷扤ㄷ戵晢挴捦敦扡㘰摤㉤昷晤摥晥㝥㈷㐶愲㝣搴㜳㤱搸戸ㄳ晦㉤戰晥挵搲〴ㅤ㜹搵㥤㔸昹〲㘲㉤ㄸ〶㤶㍥戶つ慣㥢敡㘳㕢敤㠴〶扦ㅦ摤㜷㔲ㅤ昹㝢〴挴ㄶ㤰㌵搷挷ㅥ㐴戲晡㄰挱㍦〰戸收挹㤷慤愸㠸攲㕢捥㠹㠷ㄱ㔰ㅦ〱㄰昴晢㐹㜵攴㔱〴㥣㐷晣ㄱ捡愸敡㘳㥣㡣㡤㐲㜸ㅣ㔸扦扡㐸㥡愰㌷戱㉡〴㤷㐲ㅡ㔹㐸〰㘱㍢愱挱昱㤸〲㈷㈹㠰愷㄰㄰攷㉤㈸㠰㝦㐶戲晡㉤㠲㙦〳戸〴昰ㅤ㉢㉡捥挷户ㄴ挰㜷㐹昴㍤〰㐱㤷愴ㄴ挰昷ㄱ㜰ㅥ戱摥㉤〰㝡㌱ㅢ〵昰㌴戰㝥㜵㤱㌴㐱㐷㘷㌳〱㥣扥㤰〰㔶搹〹つ㍥搱㑤攰㈴〵昰ㄳ〴挴㘹ぢち攰㜹㈴慢㉦㄰扣〸攰ㄲ挰换㔶㔴っ攰㕢ち攰㘷㈴㝡〵㐰搰ㅤ㉡〵昰㉡〲捥㈳㠲㙥〱㙣〶扡㔱〰扦〰搶慦㉥㤲㈶攸㘴㙤㈶〰㘵㈱〱昸散㠴㝡㝦慣㙦㉢㌸ㅤ㠳ㅦ㑤㝡㐴捣㡢戳挶㐱ㅡ晥㑢㑣ㅣ搵つ捥㤴㉢㐵改愵攸㌲㠷㡡㘳挵捡㔰戶扣㍦愷捤㉤㌷敤挰㥥㘹愳〰ㅦ㘲〹慥挴㍡㕣㜱晦㝥㐳㔷捤㠹攲㑣㈹㘳㡣っ㥤〸㍥㐶㠸〳㕤㈷摤㡢㕥㠱攷昸摣㘶㔸搰〵㐶〹ㅥ㡦㙦〴っ敢扤ㅦ㉥㥤㘹㕥㍤攷㌸っ捣㑢㜴㌲㕢挹ㄹㅤ愶㑣㤷攱㜶ㄳ㔲㠴㘳㔶㙦㌳㈷愷攱ㄵㄸ敡㌲户㤶戲㝡㉥㕢㌰搸ㄹ㔰昹㜹晥㌹㙡散㠵ㄳ㜶㘷戱㥣攵搹㙣㤷㌹㔹搲ち攵晤昴㈷㘵收㤶搵挴攴昶攷㌳㌷㘷ぢ㘵ㄴ㈳㝢㤱攱㠰㌹㌱㕤㍣㠸ㄳ晤㤹㝣㘱慢戶扦㝣㐲昴ち昶㐷晢㤱㕤㈳扣挲敢ㄵ敤摥昶攳敤ㅦ攵㜵戰㕢㘱㥦戴㜴㘳愰㔶㑡搹昴っ㈵㈶㡢攱挶搰㑡㈰㍢搱攳扢㄰愱㐵昴㕥㙡扦戶㙦㥣㝥㕦㔶戶收扣慥愹ぢ戲㝡㑦愲ㄳ攴敡ㅢ捣昳㍢㠰ぢ户敥ㅥ㤹㍦ㄱ昹㠳㙥㌲昸戶㠳㕦扤㌶㔱㍦昴慡づ攸㤳㐰扣挴ㅡ㐳挴㜱㐸㘱㙡㘲㈸㌰㔶㍦㉥晤愶愴攱㄰㕤㌲ㅦㅣ㠶て戳搳ㅣ搵搲㐶づ㝡㘳㕥慢㉣戱㈲戴〱㜰愰㕢戶搳〶㡢昹扣挶㌱挷昱㍡㤱搱㜲㐶扢㌹㌰㔳㈹攲ㅣ㕣㌵〱攴挰戴㔱摡㉣㔰摡慣㐴㜵㥡扢㜸㈴㈳挳攴㔵摣慢㤵戲㤵改㝣㌶搳捥〸㡦㑤㑥㠸挱㡡〵㐴㙡㜵㄰㈸ㅦ㘷㌱愹搷㘶㉤扤づ摤摤ぢ摤㥡愲㘳昷㘳㐸㝢㠵㠲㍦㜱㥣ㅥ㝢㉣㍤㜲㐷㔱改慦昴㔱捤攷㕡㈴㥦搷㥣换㍢慦扤ㄳㄸ戹㍡㠹ㅤ㈴挰㐷㈵ㄱ〳晣戴㡥〱㉣敡捥㙤〳㠱㝦戴愸改挳昰㌸ㄴ㑢㙤昶捤㥢㜶㜴㉤搷㥡㔲㤰づ昶㐱㜸づ㜱ㄶ㜴㈰慢ㅢ愵㜶㈲㈶愰愱户搲㌵慦㔸㝤㐸搹㜸㝣扥㡥昶㘶㘵㡤㌸扣搶摡㙥㑢昷㈵愳㤱〶晥㉦㕦㤴散㘷㙢晤晥ㄶ㐰搵㡢㜶愸㉤㙣搳㌸愲㙣㑦ㅤ〱敦㉦愹㍥〰摦㑥㈴搶昷㑤慤慦ㅢㅥ㜱ㄵ㐴慤昲捥ち扤昰敤昰㔸㑢昷扤㑦㌶愴挳攵㜶㔷㉣㡦㝢扢㜳ㄱ㐶㤱㠷搱扡摦㕡㘰㘹㥦㔰搲㕥㙦㉢扡㕡愹㜷〵㌵ㄴぢ㘶昹〹㐳晡攳㐵ㄷ慡愰㈸挸ㅣ攴㘴〱晦愹敡摤㤰㔱㈴㘱㠷慦晡㔲晤㝥戵ㅤ㠴ㅥ扦㤸〴㜴㕡慦㄰攳㘷搷愹㉡㔲㔵㍦㠰戸っ㔱㉡〱慥㉤㑢搰〱换㙤换愳㜴㠰攴㤴昹〳昱㈳慥㤴攲㜲攴攲㙡愹㜶㤲戹㠶㄰ㄷ愱敡愰㕣〲散㤱〷㘵㠶㌹昰㔱〳㘴㘲㐷〴㥤扤㑥㔳㌸扦散愶〴㐱愰㉥㈵㈱ㅤ挱㑤〸㤶㤱㘰㌹〹㑣㄰戰户㤵ㄵ㠸㜵㌹㔲戴㙥愹㌴ㄱ攱挹愰㠲〸慦㜰戱㜵㠹昰ㄴ戲㍤㤵㙣换㈰愸ㄷ㈱㕤戸㤶〸㑦〳挹㜲敢㐶换㤱挵㜷〰搹愴昸㔶㤲㌱扤扦㌵攲㍢ㅤ搸㈳㡢㡦㕥㘲㄰㝡搴㌳挸挴㡥〸扡㡡ㅤ改戸㈶捡㙡㄰愸㙢㐸㐸㌷㜲ㄳ㠲㙥ㄲ㥣㐹〲㝡㤶愵昸摥㠲㤸摦ㄱㅦ敥摢㌴㤱摤㕡㤰㐰㜶搷扡㜸扡㘴户㡥㍣搷㤳攷〷㐰㔰㉦扢て〱㘷挹敥㉣㤰ㅣ搳昰晢㌰戲㑡昹㥤㑤收ㅦ㐱慣㐶㝥攷〰㝢㘴昹搱挹っ㐲㡦摡㐳㈶㜶㐴㕣㠷㠰㈳ㅥ搷昰摢〰〲昵㕣ㄲ㕥摦㥣愰㤷〴攷㤱攰㌰〸愴晣㐲㠸捤て㍦㜹㝦愸㠹〸㈳愰㠲〸㙦㜴戱㜵㠹㌰㑡戶㌱〰ㅦㅤ㍦㡢散昲戰㡦㕤敥挱㈵㈰㔶㑣㈸㍥ㄵ㙣挰散挲攱㙣〵㑢㐹愷〹㠰愰昴攳慤㤴ㅢ戳㉢㔳㑦㔵攳㕦搳㤸㔴㘳〲慣㙥㑣㜷摢〴㙢㥢㈴㕢搶㠲换㐸㌸ㄲ㤱戴ㅡ㥡搴昱㐴㌲㈳㠴攵搷戱㉤〹戱㙥㘱㉦愸㑢敥㥤攸㥢㍦挰攸㤰搳㄰㜷㡤㌸㙣〴晥戰〹昴㈱㑣ㅢ攴㔶愰ㄶㅦ㈲㉥愷㜰〷㠸晤戴㐳㉣㕣㤷㝤敡㌰㔲㈸㘳㈳昷摢㌱愸㘹㑢散攰昸㑣愵㈶㐵㥢㕤㙥愷攰㘸㜱扣〰攵㍡愳㤵昴ㄳ㐴㌳㐳摢㉣ぢ㐲㉡㔹挷㘹摤㠱〹ㅦ㤷㍥〵㝢㍤㘹换晡㤳㐸㌹ㄶ㥦㝡〰昴㕤ㄴ㜷搵搵摥捥ㄸ㉦㍦捡㕥戰敥㍥㑡㔳ㅢ㌷慦㌲扣㈴㥢㌳㤶换っ搵愸搴㐲㔴㜳㈰㕤㠶搹㔶愱㑡㙥㠷攴㐴㔷捤㕤㐶㑥攳㍤㈰㘸搰㜶㘸㘷愶㠲ㄳ愴㉡〳摥昱㌹㜱㝡〸ㄲ㘹戵㝢㐹挸㝥㔲ㄶㄹ扣戵㡤攰ㅣ㍡捥㕥㐵晦㤹昲㜹愵㕦晣搵㑤㝣敥散昷㌸〱摢㤸扦つ散ㄷ㌱〴戱搶扡て㐰㌸㤳㤶㍢攷㜲搶ち㈷ㄷ慦㑥〷㐷㙢戱㡢㘶㝤愹㠲㡢㜰扣敥ㄹ攰搴挹㐱㥤慥㘴㘱ㄸ攵收㤶㤸㈳㠵㑣㙥㐶㌷愴㔵攵慣搹搲戸㍡㈱晡㑢扥〶㘰昵搵㈲㜲戱㠵㌲㠲㜷〱㥣㡢㔱挷敦㕢㔱㔳攸㈹戹搸㠱〷ㅣ㠵昶扣扢ㅤ挲㍥收搳㈶㍦㌲㉤㥢㍦㉢㤵搷捥戱戴㌵愰戸愶昱挸愰㝡㘰㈵㘷㥣㡢㙣戴㌸㕡愴㙦挶㠵摡㤶戵㔰㈷㐴㍦愱㥤搶挲愷挰㠴㌸㕥慦〹㤹㡣晥㙣ㄳ扦㍣敦晦挵愶㤵ㄵ㜵敤昰㐷㝦摣㡦㕥愰愷㑢昰㌸㐹敡㙤搲㠵㉦㔵㈷晡㔰扣昳㡥ㄴ昱㘹挴愵㝥戶ㄱ扤㈶㍥㠳㤸愵㥦㔹晤愹昶〳㝢㘴晤散㑥㘴〳愱㐷摤㐴㈶㜶㐴摣㡤㠰愳㥦㈱㠸㝤㑦ㅡ㠲〳㈰㔰㌷㤳昰㥥收〴㠳㈴ㄸ〲昰摤ぢ㠲晡㠵㘶挱挳ㄷ㌲昷攵㘹捦戵攷㘹搷㘲㥡㉡戸挴㠵挳愵㌶摡㑤敤㥦㐵扡扡〵㙣扦昱攴㤳昴㔷㝢挴摦〲㌸ㄵ昴㈱㙣摢㉦挳㉣㝦㉢㠰攰㈹㐴扤㉥捣愳〷㑢ㄷ摥〶㤲㘳搲㠵ㅦ㐲㔶㈹敢ㄱ㌲攷挹㠵㈵㙢摢㍦戰ㅤ搸㈳换晡换挸〶㐲昴て㤹搸ㄱ昱㌰〲㑥㔳㕣扡昰づ㄰愸㘳㈴㝣愴㌹挱㌸〹㜶㤲攰㔱㄰㐸㕤昸㈲挴㑥㜲㙣㠹挱昱戱挹㕤攳愳摤㍢〷挶戶㡣㌶㌳㉢㈶㐰つ㥤昸㜱ㄷ㝢㤷㑥㍣㐹昶扢挹晥㈹㄰搴㡢昲㥦㠱戳㐴㜹㌱㐸㡥摡昹㈷扥㠵㝣㔲㡥㝢挸㤹〷㈰㌵㜲扣〴搸㈳换㤱〷㈵㈰挴搵㈱㌲戱㈳㠲愷㈵㡥ㅣ㕤㌶搹㥦㠰㐰扤㤴㠴㍣㐹㘹㐲㜰ㄹ〹摥㐱〲ㅥ慥㐸㌹㑥㈱戶捣㤱愳敢㘶㜸ㄳ挳㐲〳㈹㠴昸戴㡢户㑢㠸㘹昲捥㤰昷㑦㐰㔰㉦㐴ㅥ㠴㔸㐲搴㐱㜲㑣攳昱〵㘴㤵㜲㌴挸晣㐵挴㙡攴戸ㄷ搸㈳换昱㘵㘴〳愱㐷㥤㈶ㄳ㍢㈲㝥㠶㠰㈳㈶搷㜸捣㠲㐰扤㠲㠴慦㌴㈷搸㐷㠲ㅣ〹㕥〵㠱㤴㘳ㅥ戱㙥㐷㡥搰㉤㥡㕦㜵㙦㈲搵㈲㌲㐲慡㍣扣㜱慡攲㤲敡㝥㤶㜴㈵㑢㝡〳〴㈴㔵㑢㡣㈱㈰㔷ㄲ㠶敡㥤㔰つづ㐲搹㌴㤳慥挲㠹捡㕣づ敥㔹〶改㤴戲㐲㕣㠶愰㥦〳〷㔷㔹戱㠴慤戹戵晥㈶㐵㌵敦㌰ち敥㔸㔱㜷㈳㕡㘶㘳ち㍤㤱扥㡦晣慥昱搶㙦㌵㍦㉢㍥㝦㍤㤲㜹昸㈸昴㝤慦搸㤱捤㤴㡡攵愲㔹改㥥挰搹㐳㌷㙦㤸㥢搸㥢〷㝣ㅦ〲挷愶㘵戲㘱慤〵扥敥㜵㠰㌷㉥晤晢ち挵㠳〵㔹ㅢ㕦㤹ㄷ敤㔹㥡摡搶挶㘲晣昸挸攷慤㄰㔹㤰扥㌴㘶㔶て㈰搰搵ㄲ昴攲㡢ㄳ㐹㌹㠸挰扡挱捤㠳扢愶㐲挹㜰㔲㑢挷㈳㕡㉡ㄲ㠹挵愳愱愴愹㐷愲愹㔰慡㉦㤴㡣改愶㙥㈸戳㔵搲㍥㍤㥤㑥㈴攲攱㔴㉣㤵㠹〱㘸㈹㈳慣ㅢ挹㐴㉣ㄹ㌷捤㍥㉤ㄳ愴㐳㤱散搵㌹〴搴慢〰㠲㔴㠰㈴敡㙡愲慥㈱捡攷愰㐸㈰㐹㝤昴挶ㅤ慤戳㡦敤ㄱ㘹㤱ㄱ扡㌰㕡摢摡ㅡ㡣挷〶㈷㘱昵づ慥愲搰㐷攸㝢ㄷ挴㕣㙦㜱㌶捦㠴㕡戹㝡㤱㤹㠹㔱慦㘵扤摦〵攰て搲㔱挸ち㈹㝦㡥挰㤲挱捤㔳慥戳づ攵摤挰㜵〲㈷㤵愱㕤戸㜷慦扣〷㤸愵挰搴扥搲愷扣ㄷ攸㘵㐰攳㘲愹㜳搵㤴挳㌶㐸て愴散扥㈰㡢㤵攷愷敦〷捡㍡捦㤷ㅥ㐴攲㍦〸ㄴ晥攵㐴ㄱ昴㈰㌲㈶㘶搰㑡づ㔱㐴㍤㉡挷ㅤ㠷㤸㈸〳挳㘱㔶㍢㑣攸㐷㤴攵晣〵〲ㄸ㈶昴ㄹ㜲摡㈹㠷㄰戰㠶㠹㤹㐸㈷搲攱戸慥愷愳㝤㌱㈳愱㙢愱㑣㌸ㅡ㑢㠵愲挹㘸愴㑦㑦㈴㤴敢慡愴㐹㌳㘲㐶戴㔰扣㉦㥡㌰㘳改㜴㌲㘵挴㐳〹㍤㤵㐹㥡〹挳㐸㘹㘱攵晡㉡㘹㌸慣改㝤㘶㉡㥡捡㘸㘶㉣㤱㌰㤲挹㐸ㅣ散㡤㘴挴㡣㠵晡愲㝡㤰㡥㑢搶㐴㍤㡣㠰晡㔱㠲㡦〱〴改戴㤴昸ㅢ㠸扡㤱攰攳挴搳㡦㈹昱㔵㔲㤹㔳㥣っ㍣〷㤹㌰搰㜸づ〰㌹㈶㙦〶㐶扤〵挰ㅦ㍣〵㔰㡡㠰ㅤ愹戲攷㔴㜶㤶捡慥〹搲㡤㈹ㄳ㑦㘱㔵㜸扤㔶晤ㄴㄳ晦ㄸ㈱㈱㕤㤱㐴㝤ㅡ㈸晣换昲〵㕤㤱戲ㅦ㉥㐱㘱㡤晤戰〷搸挶㝥愰㐳㔲㤶㜳ㄷ〲攸〷㍡ㅦ攵㜴扤ㅢ〱慢ㅦ挲㝤㌸㑢㑢㐶㘲㐶搲挸挴㈲㤰㔴㕦㈲㤳㠹㙢㘶㉡㘹挶㔲㝡㌲愲摣㔳㈵敤ぢ昷㐵挳㐶㌲㥣㐸㈵㌴㜴㔹㌲㡤ㅣ改㘴㈲ㄵ㡤㘷捣㜴㈸ㄹて搲慤㈹攵昰㔹〴搴㝢〱㠲摤づ敡㍥愲㍥㐷搴㤹づ慡㑡㈵搶〲㈵愵戹挳㤶愶ㄴ昹晤捣昲㜹〰㝦㜰ㅤ攰㠲搲愴㘳㔳㈶慥愶搴搶㄰㍣挸慣㔲㥡㘷㈳㠴㝦㕣㈵戱〳㘴㉤捥㈱㡡㠸㠱愶搲散㙦㉡㑤扡㈷㘵㌹㡦㈰〰㘹㙥挰ㄷ戹㈹㡦㈲㘰㐹㌳㙡㐴攲㐶㕡ぢ㠷愲㠶ㄱ㡢㐶攳㐹㉤搲㤷づ㈷㌴㍤㡥昱慥㐷㐳捡㘳㔵搲㜴㌴㥤挹㐴昵㡣ㅥ㡡㐵㘲搱㐸㑣㌳ㄲ搱愴㤹㐹挵㤲㠹㜰㐸㡦㐵㤵慦㔴㐹㈳愱㘸㔴て愷攳㌱㌳愶挷㌰㕦㌴㉣㤶㘹㉤㥡㡥㠵㘳ㄹ㉤ㄴ㡥〵捦戵㙢愲晥㈳〲敡攳〴㕦〵〸昶㍡昸㈷㠸晡ㅡ挱搷㠹㍦捦挱㑢㔲㤹㠹昴㠲㉥㔰搹て㘱扢ㅦ㘴㙦㍥〵慣晡㑤〰㝦㌰ち戸㘰㍦挴㥣挴㜵㤴昷㝡㠲敦㌱㉢晢挱㤷㐰愸㝥㤱㜴㥤㡤扡摣㜲㙤㈰て扡㝣愵㜲戹㕤㙡㕥㠴㌷攰昰扡昲㌸っ昶ち㔱㈷㠲㤹搷㙡戹㑤㡥戸搳挸㈶晣挹㘵㕣昰敢㘵㔰扢㔱搸㙤㤳㙦㜸ㅣ㥦㕢挵敦㕢㡦扥㍢扡㔲搰㈵㜵摢ㄱ㠷戳㕦晤摦㐸愰㠱搹㠷㙦搲愸㍦〴攴㔰攰㐷搰昱㈶戱㑦ㄳ摡㡦㡦㑥㠲愳昷㐸㌰攷昲昹〳㐶ㅥ㈵昷攴攰㥣㌹㡡㤳晢ㅦ㈱慦愰ㄳ㠲㍣㔴㜷ㅤ挴㐶〷晢㡣ㅤ㤰㜳㥤㐶㉥㠹挵ㅡ搷㕣㔷㥥〵㘶㐱捤㐹㥣搱㜴〱搸㠴㍣㜲昴㍦㠷〰ㄶ㠰〱㝣昱〹㙥㜶〲㠳㑥㘰挸づ〴戶㈰挰捤㔱㤱㤴㙦㈲〸づ㠳㌳ㅢ愸搶敥㌰挱慤づ扥㠷㠹ㅢ〸㕥〴㑡㐸戳㤴戱㤷ㄸ㐳㐰㑡㘷㍢㐳㐴慣㜰㐹㘷㝥㝦㕦搶㔴㄰愳挸㈰〵昱㉡〲㄰挴づ㝣㤱㥢昲ㅡ〲搶㑡ㄸ敢㡢㙢㈱㉤㥤捡㤸㤱〴㌴扢㜸㌲㙣㤸㜱㍤㤶挰㍢愴㘱㙣挶㌱攵攷㔵搲㐴ㅣ换㥦ㅥ搷㌳挹㜴㉡愶愷戵㜴㌸㙤ㅡ㤹㜰愲㉦㤱㑡㈶㐳戱㍥攵摦慡愴㘶㉣㘹昶愵捤㡣ㅥ捤挴㘲㤱㘸㈸愵㥢搱㑣㌲愶愵戱㘶㈶㤲愱㔰㜰捣慥㠹晡ぢ〴搴㝦㈷昸㈵㐰㜰摣挱晦㡡愸㕦ㄳ晣㠶昸㥤づ㥥㔴昳㤹挴〴愲㜲㈵㙣㠵〰慡晢晢ㅢ㈴晡ㅤ㠰㍦㌸〹戸攰㑡戸摢㐹愴㉢㐶扥戰慣搲搴戲㜶愴㍤㐸挴㍦ㄴ㙣愰ㄸ㤰晤㐰戳㔶昶挳㙦摥㘸戶扦晦ち搸挶晤㥤挶慤慣㐴〷㔸愱ㅦ㘸挸㜲㡥㉡㥤㠰㔶㍦攸㕡㕦㉡㤳㡡㘰㔷㑦㐴㘲㌱㈳㥥捥昴㐱ㄹ㑡挵晢㈲愹㜰㌸㥡搲㤵慥㉡㘹㐶搷㘳戱㔰捡㠸㐴㈳㕡㉣㥣挸愴㐳戱戰ㅥ㑥㐶㌵㔳㡢㐶㔳㠶ㄱ扣搴㘶慦㉥㐱ㅥ㌵〰㄰扣捣㐱昱ㄷ㐵搴愵㐴扤挳㐱㔵愹㠴〶㤴㤴收换㘸〶愵㠹戸㐷㍤㠹㔹㑥〶昰〷搳㐰㉣㈸捤㡣㤳挸敢㤳昲㝤㙣昵っ㘶㤵晢扢㠱㐴挹㙤つ㔰っ㐸㘹搲戸㤵搲㝣愶愹㌴㝦搴㔴㥡搳挸㈴㉢昱㔶戰㠲㌴㘹捥捡㔱扤ㄶ㜱㑢㥡㕡〲摡㈷㈴㘸㈶㌱晥㌲㤱㐴㕡㡢㐳㘷〲㌶ㄴてㄹㄸ慥捡扡㉡愹愹㈷攲㜱㍤㤱㠹挴戵扥ㄸ搴㔵㉤〱愹愶愳㝡ㄲ挸㘸㐶㑢㈸敢慢愴㘹㌳㥤㑣㙢㝤愶ㄹ㌱搲㌱搸㑤㥡㤶㡡㈶㡤㔴㍡㤳㌴昸晥㤷ㄹ扣挲慥㠹㝡ㄶ昲愸㘷ㄳ扣つ㈰戸捦挱㥦㐳㔴て挱〶攲㜳づ扥㤶㕥ㄴ㠱㤷晤昰㤴摤て㈰昶愸㘱收㡢〰昸㠳晢㐱戰㘰㍦㕣改㈴㙥㘲慥〱㠲ㄴ戳戲ㅦ㠲㈵㈷昱〲愰扡㕡㝣〷㄰扦㘰攱㘳㌸㤷㔹搳〳㙦㜵捤㝢捣㕢昰㕥昲ㅣ戸㜸㕡㜰㜷挵扡昱搱敡㍤晦昸㜸㜱攷敤〴㉢㝥㝣㡦愱搵㝦〰ㅦ戴挸戵㕤㤲愳搴㌵㌷愲慡㍥ㅡ愸㑤扤攱昵扦㌵攱晥〵ㄴ敥〹㈷攵㐷捡㌰攵㜰㤳㝦戲㌸㔰晤ㄹ㤶愵㡥㠹搷攳扣㕥扢㙥ㅥ攳ㅣ㌶㌹搹挶㑢搵㝣㜸㕤ㄵ昶㍣ㄲ㝡昸㌲敥㐹昳㌱搷㡤㤹㔵昳㔸㥣㌱攲攴挳搰ㅤ㡥㘵㕣ㅣ㘹昵戶㌴㕣㠹㤷㡡㥡晤㠳㉢扣㈲㐳㙥㜸㜵㝣㐴㕦㠲ㄶ慣㙡㜲㕦㘸㜳戶㈲敦摢㜵㈰㕤愸〷㈱ㅣ㠵户㠵㤴㡤㙢户慥㡤㠷㝤㕦㐶㐷搴㝢㝥ㄷ㉣愳㔶散㉣㤱㈳搴慦づ㠰愱愰挹㑦搹ぢ㜵㤶㠵っ㕡㠵っ愳㄰昱㈰ち㘱㐱㐰㠱㝡ぢ愹改㌳㜰㔰攲ㅡ㍢㐲㙥㠱㙢ㄱ愱㤳戸㙥㥢㝥慤ㅦ㌸㍥㥢㈴昴戴摢摦挱㑤〱摡敢㌲挷㘵攲捣挳〳扥㘷摥㔹㝦昹摥捡戱搶捥搱扢㐹扣ㅦ㌹㥡摤㈲晥㍢㔴戲改㐵晡㉦搸〹昵㙦㜶〶㍦〸㑥㜲㥡㙥㐷慢扡㕡〴捤㙣㑥㌸㜱㍦㜲㜰㤴换㠱戹㠳㑤㍥っ戴㈵愰㐳〸㈹攳挰愱ㄷ㠶搷挶ㄲ攲㜳㈰㜴愴攱㔷㉦㈲㌵慤㕣㡢晡㍡㔲㑦㔸搴㕢㐹㝤㡦㑤㙤〹㝦㌷愹㍦㔶愵扥㥥搴㝢㉣敡㙤愴晥ㅢ㥢㥡敢愷㕦扤㠴搴㌷㠰㠶挵㤱㠱戸搱㡥挸搵晡攳㜶〴㔴㥥挰捤㘴㠵挰㔱昷〴㘸昱慣搸ㄴ戸挵挹戹㔰㡦散㝡㘰昵㝢㕦扡攸㠱晥敦晦搳慦㈷晥敦ㅤ㕦敡扦㜲愳晦扢户敦㝦愸㕦㝣ち㌹㥢昵捣敤愸㙥搳㥥戹捤㑥愸㝦攵㌴昸㘹㜰㤲㍤㌳㠵挶愰㘷敥㐲㕣昶捣慤挸㔱敤ㄹ㡤昲愰昹㙢挹晡㙥㠴㤴っ㜰㜲㝥挴㤲攲㘶㄰捦昷㡣㐱㙡㕡搳ㄶ㌵つ㜲㘵慦㐵㡤㝥㑣㡡扦戴愹㉤㔹㘷㐹㝤ㅦ㘸ㅣ〶攲㜳㜶㠴改㠱晢ㄱ㌹戶㠱晥㜹㈷挷㐲㘲㡤捡攷搱晥戱㔵捦摦晦慥戱慢晢挵㠳挸搱㑣㥣ㅦ戵愵搶昰ち昳㘱㍢愱晥〵搶㈰㡤㜶㈹捥㈲㕡〵㜱㍥㠲戸ㄴ攷㜵挸㔱ㄵ攷㤵㙣㌲慤㔸㑢㐰㌴挷㤵戲㈵㈰っ挶戸昸㜰㡤㠰㘶㐸㑤挳搷愲愶㐵慥ㅣ戴愸㌱搰攳攲晤㌶戵㌵搰戹ㄱ㠹慦㔶愹㘹㤴㉢㔷㕢搴㄰㝥㕣扣挷愶〶ち〳晤㑦㐹㑤㘳扢㍡搰扦㘶㐷攴㐰晦扡ㅤ㈱㜱攰㈹戲㐲攰搸〷㍡㙤㜱㤹㜳愱ㅥ昹搵搹㤷ㅥ㝡攴㤷捦昷㙦晢昱㔵㉢敥摤晡㐲扦ㅣ攷ㅢ㕦散ㄷ戴挷㥢昵捣㍢搱㡡愶〳晤捦散㠴晡㌷㙢〵㙤㐴晣㝢搴㜷愳㌱㙣ㅣ㍦挱ㅦ〲㈵晢敢㍤挰慡敦〵攸昲〶㥦㈶ㅤㅥ㈱㑤㌷〴慡㔶ㅢㄳ㠲捦㌸㜹摥㐷昲ㄶ㐱攳㑡昶昱㉣捡慥昶昱〷㤰㈸㕥㐴搲㝣昵扦㐰㔶㔲〹㉣㉦㔴晤㤲㥤㔰晦㉡㔲昰㈵愷搰㐳㔶愱慦㍡㠵敥㜷ㄷ㝡㍤ぢ愵㈵㘱つ㤵搷㄰㔲㍥ちㅣ收㈹〶㔶㔴攴㐰捣㥥㘶摢晤敡つ愴愶挹㘱㔱搳挰㔱㍥㙥㔱㘳愸㐴挵戴㑤つㄴ愸㙦㈲㌵慤づ㡢㥡㌶㡥昲搷ㄶ㌵㠶㘱㔴攸㌶戵㌵っ㙦㈱昵慦㐰㔳ㅤ㔸戴㘱㥣戲〵㙤ㄹ㐶挸㍡㐰㉢攵昸〶ㄶ㑤㥢㐵〷㤶戵㠰晥㐳晦搵ㄸ㔶㍦扥敡戱㝥敢扡挶ㄳ晤挲㠷㤲攷㝢收㤲㙡捦㑣愱㔲㑤〷搶㍢散㠴晡㜷愴㠲㙤攰㈴㠷搰敤〸㘰㌸搰戴㤱挳攱㔲攴愸づ㠷㍢㠰ㄵ㌴㌰㉣改搱摥㔱㍥㐳㈰昷戶㍥昱㜶㄰㍢〲昱慢㜷㤲㥡昶㡡㐵㑤㤳㐷戹摢愲㠶慣晢挴愴㑤㙤挹晡戳愴愶㍤攳㌰㄰㑢敤〸搳〳㌴㕢㡥㙤〵愵㡤戳愸慡㘰摤㠳昹㡥㍤㑦㝦搰㉦㘸摦㌴ㄳ攷戸㉤戵㠶ㄵ㜴捣㑥愸㝦攳㉡戸〶㥣愴㌸晦〷〲㄰攷㕢昱㈵挵㌹㡡ㅣ㔵㜱㝥ㅥ㔸㜱ㄶ㠰㈵㈰ㅡ㍣捡摦ㄱ㔰㘱㡢挵挴戶ㅡ〱㝤㤱搴戴㐲㉣敡㜵㈴晣㤲㐵㡤㘹ㄱㄳ㐳㌶戵㌵㉤ㅥ㈲㌵捤ㄵ㡢㥡㘶㡦昲㍦㉤㙡㑣㡢㤸搸㘴㔳〳㠵㘹昱㌰扥〴捤ㄹち㥦ㄵㄷ㌴㙢ㄸ㈱㌷㐱昳挶改㤶㐰ㄸ㤱攳ㅢ攸戴㜶ㄶㅤ攸捥㍤㈴㙢愰摦㙦て昴㉦昶㡢ㄴ㜲㌶敢㤹ぢ㔰挳愶〳晤㝣㍢愱攱㔵㌰ㅡ㑡㐷㝡ㄵ捣昵㉢㔶扣户收㌳㜹㡣搳㘱㕡㘸摡㌶昲㝥㘰㑥ㅥ摤㜵攲挵㡤ㄲ㝥㐷㙡ㄴ㉦㈸攱㜵つ晣㡡愲㝤㉡㠴ㄷ㤷㜸㙦挲㜹㌵㐰㤵㌱㘶㔶捣昱ㄲ摥ㄵ㘸㌳㐷捡戸〱愷户攳㜷㜰㉡昸扤㠳挲㠹攰㕡挵㘱㙡㉢〴㠴挷㝡㥦愳改㌹收㌰㤲㥢摡ㄱ昲㕥㙤敦扣㍣㥣㕢㔰㕥扥敦㜱㝣㡥㔵攵㜱昶扣昳ち㤳敥㝡㠵愹㔵㈴搱挷㤶㜷收㕡捦敦㘵愵攱㠶㔱㥦㐰〶昹扡愸摣㈸〱晣敡搷㠹ㅡ〵㠵㜵㜹搴户㤱㍣敢㑥㠵㜹慣㍣っ扣愷敥ㄷ㥥㍡㍡搸㕣攷㘹愵昹戳㤸改挵改搲㤶㥦搲昸昳戰敤昹愹㥣㔱搸㕢㤹慥晥㈴㉣㥣散㜸㤱㔹晤〶㤸戰㈸㝥挴ㄶ㐰㜲㔵晦〹㠰ㄸ㝥挴㜶㐰づ㔵攵㝦〱戸㉦㈰搴㡡㈰搴㔴〴摦㐴㥥㍡ㄱ㝣㡢愸㜹ㄱ〸㕡㈹ㄴ㠳昳㠸㡢㄰㤱搵昸ㄷ〴㤸挰㡦搸敤㘰扦攳挶㕥攲㘰扦敢挶㔲昷㤶㔵晥ㅥ〲捥扢〰戵搵㍤慢㘹㜵㝦〰晡扡敡晥㤰㈸㔷㜵㌵挴㙢慡㙢〰㈱慢晢㈳〴昰㙦㔵㌷敢㘰晦㡦ㅢ㑢㉤㔶㔶散ㄹ〴ㄶ㤶攵㥡愶㤵㝢ㄶ㜹敡㉡昷ㅣ㔱慥捡㕤㠹㜸㑤攵㘶㠰㤰㤵晢〹〲昸户㉡㌷攷㘰㝦敡挶晥愹㠳㝤摥㠵つ㔲扤㤳晢挷ぢ〸愸㉦ㄲ扣〴攰ㄷ搴昰攴㐶戲〲戵攵㐶挲ㅦ㠴㘹挷ㄵ挱昷㍡〹换敤㠴户㈱㐱㝤〵㔸昱㍥〰搹晥㔷ㄱ㤸晦慤㠳〳㜴㕡㤴扤㈲攸戴晢愵挸㘹昳搳攸攷愰㔵愹敢〹〴〰㌱㡤㝥㐱㤴慢摤ㅦ㐰㥣敤㥥扣改敦㌷扤ㄱ扤㙣㐰ㅣ㐲㐴ㄶ昴㑢〴ㄶㄶ戴摦㈹搰攳㥥户扦㐶㥥㍡㐱晦〷㔱慥〲慦㐷扣㐶搰㌷〰㈱〵晤晦㄰挰扦㈵攸㥢ㅣ散敢㙥散㉤づ昶つ㌷㤶敡㡥慣昲敦㄰㔸㘰㥤ㄱ㑤敢㑢搵扢慥扥㕥愲㕣昵扤〳㍣㙢敡㝢㈷㄰戲扥慤愰㐴搸慡㉦㌵ㅦ㠹攵敦ㄲ㔷戱搴ㅣ㘴捤ㄴ㘰ㄷㄶ收㝦扣摥㙣ㄱ㙣㘷㑤愸て捥㉦㠲扣㈸攸慥摣攷挱扦愶㜲㕦㜴慡搱改慥挶㐳づ戶换㡤㝤搸挱㉥㜱㘱㝤㑦〰㝢搴ㅢ〳㤴摥攳㍤㡣ち愰㔰挱㐵㥤㍣搴㈰㘳㜶㑢〳㕣㕡ㄹ愱〰㍣〱㉥愹搵㤸昸㈶㘲慣愲扡㤴㌹戸㈲捡晣换摣昹晦挵㥤㈳挰㔵慦㥡㍦挰搵慥ㅡㄳ㕣戵㈴户攵捣捦〵㑢㜲㕢攱收挶挵愹㥡㈳挰㐵愹ㅡㄳ㕣㔸㘴晥㤳㤸㠳㙢㡡捣㝦戲㍢㍦搷㡦㙡㡥〰搷㡤昹ㄸ搷㡢㙡㑣扣㠰㤸㕣ㄷ㕥挰㜸攰扡挰ㅦ㈶㘸昷㉡㠲㙢㠷㑣㜸摥㑥攰㌵捤㜶扣㠰挱昵㐴㈶晣搴㑥愰搳㑤㕤㠹攲〳㕣㌵㍡ㄱ㙢晢愶㔷攰㠷㔴摥攷㝤捣晢㥣ㄸ㙣㝤捤ㄳ㐰㐲〰愳㕣㜰㜵㤰㤵㕦挵敡㜲㘱㤰㤵㍦摤㔵㜹挱〹㉤㘹捥㈰㤶㜳㔹搲慣㜶搱〴㌸㙦慢㡤〸㜰扥捥挷㌸㑦慢㌱晣ㄸ愶捤㙤つ昳㜳愶㐹㙥摤㙥㙥㥣㔵搵ㅣ〱捥愶㙡㑣㜰㐰挸摡㥣㐹㌴㈷㠳捣晦ㄶ㍢挰㐸㠰〳扦㥡㈳挰〱㍦ㅦ攳㐰慦挶㠴ㅣ㠱㤴㤷㘳㘵㈳散〹㜲㈴捡㔵㝢㉤〲搰晡攵㌸㙢愰攲㜸㤳㔴敢㉤㉡㌹㝥ㅡ愸㌸㡥㈴搵搹ㄶ㤵ㅣ㈵つ㔴ㅣ㉤㤲敡ㅣ㐹ㄵ㘰昷敤〱㤵㜷㔶㘴㉥搷㉦扦晣㌷㠱搶敥㤵慤㙦摦搴㜹搳㌳㕦㝢昶昰户㉦摤昸搳搷㙦扥昹摢捦ㅤ㝥昲昵〷搳ㅢㅦ扦敤戶挷㉥晣挴㤳捦㉥㌳㙦昵㝥攱㌷愳户㕥ㄳ摥㜷捤㤵收敥㜳戶㕥㜳挹ㄵㄷ㠵㜷㉥敤㘹㘹㘹㙢㍢㙢昹㔷㑦㍤㍢㜸敤㤵て㠸㠷扦㝦㑡㐱挸晥㘶㌵㝡㔰ㄲㅦ敡昳㐱昶扢慣挶〶㔹つ㈱㝢ㅣ〹戵攲㘱捦㑢慡㕥㡢㑡昶㘴〳ㄵ㝢㔴㔲㠵㉣㉡搹㕦つ㔴散㌷㐹ㄵ戱愸㈸㜱㌹㥡扦㘱㡦收捤挸㠲㐳ㄷ㐱㈱换㠴㈷敢ㄲ㈸㔷㤹昰昵扡〴㡡㔲㈶㝣慤㌶㈱挸㈶戳捣慥㔶挱㜶㑡㥡㈷㙡㘹〴㥢㈶ㄳ扥㕡㤷挰搶挸㠴挷敢ㄲ搸〰㤹昰㡦戵〹ㅤ晦ㅦ㌵改挶㔹</t>
  </si>
  <si>
    <t>Decisioneering:7.0.0.0</t>
  </si>
  <si>
    <t>㜸〱捤㔹㝤㤰ㄴ搵ㄱ㥦㌷㜷扢户㜳ㅦ扡〲愲㠰攸㠹ㅦ㔱㡦㕡㌸攰〰㌱㤶摣敥㜱ㅦ㈸㜷㈷㜷ㅣㅡ㌵敢摣敥㕢㙥戹摤㥤㜳㘶敦㑢㔲㤴㠶㘰㤲㡡㔶っ昲愱㠹挶㠸摦㈱㠸愹㌲ㄵ㈵㈱愵㠴㍦㉣愳㘲㠹㈶昸㤱ち㔸ㄲ扦搰愸搱㐴㡤㑡晡搷㌳㝢晢㌵㜷〲㈱㔵づ㙣㕦扦搷晤晡昵敢㜹摤慦晢㡤㈲ㄴ㐵㌹㐴て晥攲㈹〵㜲㑡挷戰㤵㤶挹㐰挸㐸㈴㘴㈴ㅤ㌷㔲㔶愰摥㌴昵攱㑢攲㔶扡㠴ㄸ扣攱㌸搱㉤㑦搸㡡㕦㉢㝤攱〱㘹㕡挴攴㔱ㄴ㥦㑦㔳㠹㕥收晣晣㤹㠶㠶㔱㕡㈹〰㜱㈹㥡ㄷ〰㕣㥡て㐰㈳㔰㔹㑥愰㌳ㄴ㙣敢㕥㐹㜳㜶愴つ㔳㑥慦敥戲㈵㕦㔸㕢ㅢ愸つ捣愹慢㥤ㄵ㤸㌹扤㍡搴㥦㐸昷㥢昲挲㤴散㑦㥢㝡㘲㝡㜵㝢㝦㜷㈲ㅥ戹㔸づ㜷ㅡ扤㌲㜵愱散㥥㌹扢㕢㥦㌳扦㜶㑥㕤㕤散晣昳攷㔷㔶㤰攴昶㔰戰㔹㈶晡㐸摥戱㤲㕡㐹㔲㕢㐳挱㜶㔳挶㡥㤵㑣て捣㔴摢㈰㈳㜱搸㔳㑡㌳㥥㕡ㄱ〸〵改㝦㡥㔵愸㌵㉦搰搶搱㈱㔳㔶㍣ㅤㅦ㠸愷㠷搹愴挹戶㐸㜷㤷㥥攸㤷摥㈴慢攴㑢㜶改㘶慢㥥㤴㔵挹㘵㤶㕣慡愷㔶㐸戴㍣挹愶晥㜸戴㤴摥㜳挹戹㙥ㄳ㌹㐶ち戴㠵㠲愱ㅥ摤㑣戳㐸ㄸ㜰㠶ㅢ㌷捦ㄴ挸㔱㠵挷㜰㉦捣㈳㉡㥣㥤㠴㌹昱㝥戵㉡㠰攳〸㜸㡦㈷㌰㍥㘷㘴㌵て慤慥ㄳ愵敦搳㝥捣ㅤ㠸搹搵戰慥㠶扢搵㜰㐴つ㐷搵戰㔴挳㌱㌵扣㐲つ昷愸攱戸ㅡ㕥愹㠶㝢㠹㈷昳昸捡捡㔴攷㜹㔱敤㍡戸㙦㜷愲㜹挷摢敤敦摥扣昵㥣㑦〴戶㈰敦挵ㄳ〸搱挶ㄱ昰㡥㈷攰愲挸㕣㈱づ㤲㈲㔰挶摡㌸㙢敦〱㜵㕣昳㜵摥㐳㙦㔷㍦搰愵〸ㄸ㥣愵㥣〸㈹ㄳ㈱攵㈴㜷㈹戵㐲扣改㐸昹攸攳慡㤶扤ㄷ㥦搵昶㠸㡣㍤晥晤㘷愷㕥㉥攰〴㉣㘵ㄲ愴㑣㠶㤴㈹敥㔲收〹昱扡㈳㘵㑢慦晥㜹捤㜱搳ㅡ户㉤㕦㜶㑢换㡣摥搷〵扣㠸愵㑣㠵㤴㔳㈱攵㌴㜷㈹戳㠵搸攷㐸戹㙥攷㥥㔵扥㍦㕣摢㜸昳敥攷㔷摦㍣昱愹㐳〲㙥挸㔲㑥㠷㤴㘹㤰㜲㠶扢㤴㌹㐲扣敡㐸搹㝥攵㜹挹㜵攳㙥㙣㕣㤳摡搵昹㕣晦昶昵〲㝥捣㔲捥㠲㤴戳㈱攵ㅢ敥㔲㘶〹戱搷㤱戲㙢㐳搷〳捦㝥扡㘶昱搶㌵挱㐹㕢㈶摥搴㕤㜹㉥つ㘹愵晤ㄷ㘸㤵改㘳攴慣ㅥ散扢挳摦敦搸扢㥥愴敤㉥つ搲㡡㘸昰愵㤶㔴㔴づ㜹〹㈳ㅦ慢㑣㠶㡣㔴㕡づ愵ㅢ昴戴㕥㤶㙣搷㑤㤹㑡㙢挴㔴挳愳㙣っ㈳慢戸㉦㌳扡摣㘹㤱〴㍦愳㌹㔲㉡戸挳㤶㈴㈸ち㤷㤴摡搰攷㜵ぢ挷捤扡搵㤳搶扢ㄳ昲捣〲户㠴摤㈸ㄲ㉣㑢挷ㄳ㔶㠰㐴㌶㤹㐶㝦ㅦ㉣㝡慣攴挰ㅢ㌵㌸慦户㠶〰ㅦㅥ昸㑢ㄳ㉣搴愶搳㥦㜲㈶㙡㈰搲ぢ㍥〴㑡㤶㔶㌹㤳ㅡ愴㘲㠳㤱搴攳愹㘳昴㜲㉢㙢㐹攸愵㑥愴㘹㌰昵㐱㡡㥡㔹搱㜴㘴攰摦㔷ㅦㅢ㜴㙡挴敡㘲昳㘲戵戵搱扡㤹晡㙣摤㠳㌰㜵愴㔱㙦〲㡤愹㑣㉥㡦愷愲挶㈰㠷挱㜱㐹㡡㜱ㅣ摡㍡㠷晢愴ㅤㄹ㘳㥤扡戹㐲㔲㘸㌵㕢ㅡ㈶挴㐲㠶㘹捡㠴㥥㤶㔱敥挰ㄹ㝢㔲㝥愷搵㘸ㅡ㐹昴㥦ㄲ搴㉤㤹つ戱㌵㌱㝢愲愰搱㥦㡡㕡㔳摣㠹ㅤ㘹ㄲ㍤戹㤰㤶ㄵ㔲㌴慣㠳㡥ㅤ㘹戱愶愷ㄶづ攳捤㕦㍦ㄴ户挹㔳ぢ挸㜴昰ㄸ摤愳㔳ㅢ㑤㜹捤〸戵㐸愳㝡㑡㌴〶㈴攸㐵慢戴㐹戶㕥㜴㑣ㄸ㤶㑣戱㝡㌵挹昶㜸愴㔷㥡ㅤㄲ㘹㡡㡣昲㔲㑦〴㐹㤲㍦㐶愴㔵搳〶搳搳挹ㄷ㥤㤶摢ㅢ㕢㌴㤴㤶攴捤㔱搲㤷㌲㠲昴㜰㈷㍣㘹㘲ㅥ㡢㍤㈷ㄱ㈶攵㜵㌷ㅡ㤱㝥ぢ㕥㙢ㅡ㠹㝣㑡㝤㜴㐰愷㌹愳㑢㡣愸㉣㉤㔵㑢㤴㔲愵ㄴ㡦㐲㈷㙤〹戹昲捣〲㐷攵㘳ㅤ戲慤摣昳㌳㘷攷㈰〸捤㍥慣㐱〵摢㡢挶戹㠵㡣㤱っ㑥㥣㥣敦㉢㠱愵㘴㍤戲㔲㐲挲㤱搴挲㠸㤲愳㘸㜶搷㐰㌹搷㜸㙡慦㈸挷㘶搸户攰㍥㘷昴愵戰搸㤱㥤昱晦㘵㔶搵昱捥敡ㄷつ㔰捣㙥搶㔳搱㠴㌴挷戶ㄷ㌴搲㘶〱捣〶㤸㐳愰㕣昱晣㠹愲摢愸㤶㐴㥥㈱㠶挴戰㘷㌰ㅥ㑤昷㜸㝢㘴㝣㐵㑦㥡晡㈸㐳昶昹㘰收つㄴ攲扢攸慦㑡㥣昷㈰㑤搶收〲捣㈳㔰㕥㕥慥㜰晣昴㤶㙢攷㜳㕢ㄱ㐸㔷㌸㜷㐲戶㔲ㅣ㕣扦〹㌶㙤っ㥡㐰慡㠳㠰愶㉤〴愸〷〸ㄲ㈸㔷挴づ㕡〷搶㌲㠵㌴晡㉤㜵㑤愱ㄳ晣〶搶愸〱㕣㡢挰㤵愳㔱ㄳ户ㄵ㠱搴㠷㌵㐲收㔳慣搱㘲戰㘹㘳搰〴搲㈶搶愸ㄵ〲摡〰摡㌱㐸ㄱ摢ㅣ㡤㙥㈱㡤㘰慢搷㐸㥢㑢㔹愳愵攰敡〰㔷㡥㐶换戸慤〸愴㔱慣ㄱ戲愸㘲㡤㉥〳㥢㌶〶㑤㈰〵㘳㡤慥㠴㠰慢〰扥㡤㐱㡡戸换搱〸慡攲户㠳㙣戴㤰㌵扡㥡㕡㥡㑥㈰㔷愳〸户ㄵ㠱㤴㡣㌵㐲㐶㔶慣㔱っ㙣摡ㄸ㌴㠱㜴㡥㌵㕡〹〱扤攰㈷㙤搶㍢摡㝣㤷摡昸㍤㐵㜶㝡㡢㝥㡡㤶〴㐸ㄱ挸搵愶㡦摢㡡㌸㥤晥戲㌶㘷㠰慢攸㠰戶挰愶㡤㐱ㄳ搳㠸㠳戵ㄹ㠴㠰㈱㠰㘱っ㔲挴つ㡥㐶㈱搲〲㙦晥慦㘴㥢㘷攸愷㘸慢〰扥〳慥㥣㌷戶㥡摢㡡㐰㥡挸ㅡ㈱㑢㉣搶攸㝡戰㘹㘳搰〴㔲㑣搶㘸㉤〴摣〰㝥搲㘶搸搱〶㡥㡡㕦搶㍥㍦〰摢て㤹㉤敢㘳㍦攲戶㔲㍡㥤晥扡〵㠲㤱㕣慢っ㡣㤷ㄸ㝡戴㔱㡦㔰㝤㕡收㔴愷扥㤰㤱散愳っ搰昴㠳㌳㐴昱㥦捥㤵㠱㜸㔴㥡㍥㜴㜴㔰㡤㕣㑡挵愹攵攵搳㤳捣㕣㔲愲㜸㍣ㄵ㍥户戹㕡㌲戲捥㜴愲㔴㙥つ摥㔲㈴晦攰愵昳㉦㠲㤹换换㘹㐳㉡摡㡤〰㌷ㄱ昰㈰㕡ㅤ昱㠹㠳慣㙥㘲戲愳挷ㄸ㙣愶㜰㈵㉤扢昸戳㐲㘶㍣㝤㔲㜱㌷愵慡㝡㜲ㄲ昷㌷㤹㤲㤲っ戳㤳捥㕡㕥㈳㐶㑣㜶愵昰愰挹ㅣ昰㜳㡥扡㥡㔸㔷㕣づ㈲㐱㍡慤㤸㐴搵㙢愸摦㑡ㅢ㥣㔹㥦㕡㑣㙦㌰㕡㡤㜴㐳摣敡㑢攸挳㘷扡㤰㙤捡昲ㅥ㤹愲晣挰愴㌴攱慢㤸㡣扥㍥ㄹ㜵搱戱挳攸㌷㈳戲愵攱敢㤰㘱搰㥢戲ㅦ挱挹㠵昰〹慦㉡攸㌹扡挳㡤㐳愷戲㙡挲㐳㑤晢慦晤摥㐵㕥㑡㔹〴戹㉢戹㤲㘷㌶捤㜲㌴㐹〸㉡挱慡扣搴昷㐴㕣㐳㉣愱慢㥢㜸㕦㐲〶㜵㤳㌶戶㘱㕡㕡㌲㠳摡ㅢ㉦攷㐲挰昶㤶慦㠳戱㈹㤳戳㜳戸挰攸㌹㑣㡥攲扣〷戱㤹㤱㌷㠸〹〵挹ㄶ慦ㅢ愷摡㔱扥㉢㡦㐹搱敤〸ㄵ挱搹㔰㌶㠰挲㌵ㅣ㔶㝣㔰ぢ㡦昰㕣㐳愲㕣昵㐳晡㔲㥡挲㜵ㄱ㡦㉡敦㑤ㄹ㠳㈹搶摣㘳愱㥥㠰㐰慤慣っ换挰戵づ㍦㜵㤹㙤愳㜸㄰㜴㙢摣㙣㘵搷㝤㈳昷㔹㉤㔱㑡挱㥣ぢ慣㑡㕣㘰㜵㥡㤲㙦愹㝣摣㈰ㄳ㔶㈵㤷ㅢ㘶㙦户㘱昴愲ㅡ㍦㡥㕢㔶㡦㤴㘹摣㈸㔵㈴敤㙢㌱攰戴昷㑢㑡昲㙥㡤ㅣ扢㠳㠸慡㤳㡦ㄷ敦㑦〸㉢㘹㌴㈳摣ㄲ㐹㕡㍦㉥㜸㌶㍦昶攸ㄵ戵摢㕦㙣㕡扢昹戲㥦摥扤晢散㐷㐵挲㈱㍣㤹扥㉣㜹挵㤷㥦搴慦㉢㥢㍦戰敥摥摤慦㝡㤰愴ㅤ㔶㠲散㈷挶攳㘳㈳戱慢㌳㥥㑥挸㡡㤸扤㌵㠰晢㘲ㄴ㡤愸㜸㠹㤶挵㍡㝢㘸搵つ㔵戱㈶㌳ㅥ㑤挴㔳ㄲ㕢㠷捡㐲摣扥㕤㈲㔷㔰愱搲㙥攰愶捦㐸㔵挵㍡㑤㍤㘵攱慣㐹㐵㠶挷攵戵搸㕢㍣戱㘰㍣㘵搱㌴ㅣ㉦㠱ㅦㅦ㐳㌸愷㌷搷㥦㑣㌵改㝤搶搷挱㥤㘸㥦㘴ㅥ㍢㜸愹㐲㔵㠵㑦昵ㅤ愵㐷㈸摥つ㈴㙦㙡㡥〷㉥愸㙥っ㌵㉥慡敥㈰ㄳ捡㙡戶っ㈵摡㉡㐷㌹ㄵ㈷㈳㤲ㄱち㙥昳〸㍢晣㈲〶㕡㔷昲摤慡㔳㕤㤶戸ㅤ攰㈳㔵ㄶ扣㑣摢㐸㐰㈰㠷㘷㠷搹攴㈰㘸〸愴散搳改㔷㜰㠴摦㑡㕤摡㙤㘰㔸㐸〰捡㡥ㅡ㥣㐵㍤㔱ㄱ愰㐵㡣戶㉢挲〲攱㡡㄰㤲㌰㜸戶㡢㘷㡡㈰㜱挰㍢㙤㙦戸㠳戰慣㌷攸㌴〶摥昰㤹㜹㘰搵戶㈵㕤昵户敥晤挵㝢户㥦攷㘹ㄳ㔷㍢㠴㌵ㄳ㌷挸㍤〷搶㉦搹㜱摥晡摢挶搷扦搱㈳㔰㈰挰㈳ㄴ敦㕤〴㑥捥㝢〳㕦㘱㝣㠱扡〲㉦㐰摢㑣㐰愰慡㘰ㅢ摤敤㈰㙣㈳愴㤲㉥㌶扡㠷扡戵㝢挱搸㑡㘰㙣ㅢ愱慥㘰ㅢ㝤㡢ㄶ㤱戵搱攵搴ㅡ捤㐶愸㐲戲㌶㝡㤰㕡㔹ㅢ㉤㜳㑣戱昴挳㑤㑢搶㡥㝦慡㘹敤敥敥敤ㅢ愷慤昹㑣㜴㍡〴㜵㕡昳攲捥敥㔷㉥摥㜴昹㙥攵㔷㕢敦㝢㔸㉣愵昱戶㡤戶ㄲ收捦戳搱攲戹愴㝣昱挶ㄴㅤ挴挹戶㜹㠸㄰㠱晡㠶㙤戳捤㐱搸㌶㈸㘷㕣㙣昳㌰㜵㙢扦〶㈳㡡㤸戱㙤㠳ち㠷㙤搳㥡㘷㥢㈵㘳搸〶昵㔰搶㌶扦愱㔶搶㌶㉤㡥〹㡡昶㑦戳㐳㔸㜰㘷扣攲㤹晢愷搶㍦戸敥戹㕦㍥㍤昰挸っ㜱㌵㡤户㙤昳ㄸ㘱㐷戶㝦㜴ㅡ挱㌶摡㑥㠸㠸〰搰㑦晢㥤㠳戰㡤㔰㘰戹搸攸昷㘰摣〱挶㤵〴摣㙣㐴㈴㠴〸慡㈵㔰㜳戱㡤㠲㜹㌶慡ㅦ挳㐶㐹ㅡ㘲慦敡㜱挲慡昲摥戸敢敢㑥ㄱㅢ㉦攵〹㐲㐴ㅦ〰晤戴㥤づ挲㑢戱愸攱戲㤴㍦㠲㜱ㄷㄸ〷〹戸㉤㘵㈴㤷ㄳ㈸搸㜸㈹ㄷ攴㉤㘵挱ㄸ㑢㐱㜹㤷㝤摤㑦㔲㉢晢扡攷搲㌸㠴㡢㈲㔷愸㜳〸搵㍦扦昳㙥扤㘳㜵昰扥て㜶㝥戶㘵㐱挵ㅤ〲戵愰㙤㤸愷〹㍢戲搷㡤ㄲ㤲㙤昴っ㈱〲〵㈴摢攸㔹〷㘱ㅢ㕤㑦つㄷㅢ敤愶㙥敤㌹㌰愲㑡㜴戳ㄱ㤱㥣搷㡤ㄲ㤲㙤㌴㠳ㄶ㤱つㄷ〱㙡㡤ㄶ㉥㔰㔳摡慢摡㐳搸㘱扣㙥搴㥦扣㤴ㄷ〸ㄱ愸㍥㜹㈹㉦㍡〸ㅡ晥ㅢ〹愸昴昳晥㤹挰㜱愱㘰㌸攷㐶捤晢ㄷ敡㍢㠱晡散散㈷㤳㐴昹㔱昸㘱っ㝦㕦搳㕥㈲㑣㙣〴㐰搷换〴㌲㡦㝦ㄳ㘱挸昰戴㔷〸㔴㤵昸㜱收昰㐰㑣愶㐱扡ㅦ㈷㄰㜷㡤㐳搷摦〸㠸捤〰㘸敤㈳㤰㜹晣㠸搷㉣㙢㍦㈱㈴ぢ戱戹㐰ㄶ㈲㌵㜷㑤㈴㐴㍢㐰㐰㜰㕣㐳敢敦〴㌲㡦ㅦ昱㡤㘵扤㐱〸挹㐲㉣㉢㤰㠵挸挶㕤戸慢搱摥㈱㈰搸晦搱㍡㐸㈰昳昸ㄱ〷㔸搶扢㠴㤰㉣昸㝣㠱㉣㐴〰敥挲㉤㡢昶〱〱昱〴〰㕡ㅦㄲ挸㍣晥㥤㠴戱慣㝦ㄲ㐲戲攰㜴〵戲㜶㘵扡愶ㄱ愲晤㥢㠰攰㡤㡡搶㈷〴㌲㡦ㅦㅢ㤶㘵㝤㑡〸挹挲收㉣㤰㠵慤捡㕤㘷ㄳ愲㝤㐱㐰昰㑥㐱敢㑢〲㤹挷㡦ㅤ挳戲㜰昰㔷㤵〸扣㜲㜸㉢ち㌸愵慡㍥㤱愸捥㈴捦㤶ㄷㅦ㤳慡昲㍥敡㔲挱㐸㤷㝤敤慤㡢慢㜱㘵㥤愸挶㔵愸搱㥦慥㥥㌵㜳搶捣挰㔰挲ㅡㄲ㕦㝣㘹㝢昸戲摢㝦昶捥晤㈷扣摦㜰晤㐳搷㌴慥摥昲攳㜶昱戹㐳㈸晣扣敡捦㙣㌳て㜶搶〵㙥ㄵ㐰搱晤㜰㑤攱㘵晣㈲扡㕣ㅦ挶晡㑢攸搲挴挳搹㕢愹扡攰攸㘴㘵慡戰㑡ㄲ攷昹て㘹晤㍦挸挱扥挸㉦愲昸收捥㑢晤〲づ挲㜱ㄲ㤶搷㘰㙢つ搶ㄵ晦ㅡ捤㠲ㅦ㍢㠴挲㑦换晥㝤㈴〹㡦搸㑦〰㔶ㄴㅦㄱ㉢㔴攷搹慡㈰ㄵ㉥攴㌶摢㍦㐶㥢敤㍤㠷㔰昸〹摡㥦㜱㍦〱㡦攳搹摥捤㥤㙤〲㘶㠳㤳㘵㘷攳〵昲摡摥ㅡ㙤戶㌷ㅤ㐲攱愷㙡㝦挶㐱〵㝣㤲㘷㝢㈳㜷戶挹㤸つ㙥㤸㥤㉤㙢挹搷㐶㥢㙤扦㐳㈸晣愴敤捦戸戰㠰搷昲㙣晢㜲㘷㍢ㅤ戳挱㔱摤㘶㝢㘵戴搹㕥㜶〸㠵㥦扥晤ㄹ㈷ㄷ昰㙢㥥敤愵摣搹捥挱㙣㜰㘵户搹㕥ㄸ㙤戶㍤づ愱昰ㄳ戹㍦ㄳ〶〴㍣㥦㘷㝢㍥㜷戶ㄹ㌴㥢〷ㅢ戳戰戸挷㕤㘴㈳㝣慢攰扢㐴㐵㐵㉤㜵㜶摥戶㝤攱ㄷ戳慦慡ㄷ搸㘵ㄸ㍥搲㠱㡤㤰搷㠱㜷㤵搷〱㜳收㜵㘰挵㜹ㅤ㔰㉡户愳攲扦㉥摢㐴散</t>
  </si>
  <si>
    <t>㜸〱敤㕣㕢㙣ㅣ㔷ㄹ摥㌳摥㕤敦慣敤搸㡤搳㑢㑡㘹つ愵㤴搶挱㡤搳㠶搲㐲〸扥挴㐹㡡ㄳ扢戱㤳㠲〰㙤挶扢㘷攲㘹㜶㘶摣㤹㔹㈷㉥㤵㕡㐱戹㠹㑢愵㜲ㄱ㠵㜲㔱㠵㤰㜸攰昶挲晤〵〹〹㠴㡡〴ㄲ〸㈱㈱㔱㄰㠲〷㄰㡡挴ぢて㐸昰㝤㘷㘶㜶㘷㜶扤㘳㜷摢㠲㡢㝣搲晤㝤收摣收㥣昳㕦捦晦㥦㘹㑥攴㜲戹㝦㈳昱㉦㔳㥥㤹ㅢ㤶㌶晣㐰摡ㄳ㌳㙥扤㉥慢㠱攵㍡晥挴㤴攷ㄹㅢ昳㤶ㅦ昴愱㐱戱㘲愱摥㉦㔴㝣敢㘱㔹慡慣㑢捦㐷愳㐲㉥㔷㉡改ㅡ敡㌹〸㝦㈳昱㠳捥㕥㠳㜹㠰攵㤹改㠵㤵〷㌱敡㔲攰㝡昲挰搸戹戰敦㤱挹挹㠹挹㠹扢づ㑦ㅥ㥡㌸㜸㘰㙣愶㔱てㅡ㥥㍣攲挸㐶攰ㄹ昵〳㘳㡢㡤㤵扡㔵㝤㥢摣㔸㜶㉦㑡攷㠸㕣㌹㜸攷㡡㜱搷ㅢ㈷敦㍡㝣搸扣攷㥥㌷づ攲搵戹搳㌳搳㡢㥥㌴晤ㄷ㘹捣〲愷㝣搷慣慣㕡㕣㥢㤴㥥攵㕣㤸㤸㤹挶㝦㠹昹攳改敥㠹愵㔵㈹〳扥㕡㝡搲愹㑡㕦㐷挷〱㝢捡昷ㅢ昶ㅡ㌷㑦户攷戰搴慡攱〷〵㝢㐶搶敢扡ㅤ㡦㕡戲ㄷ戰㜷㜵㘳㘳搰㕥㤲㡥㙦〵搶扡ㄵ㙣ㄴ敤㘵っ㔴ㅢ戲捦晡昲㡣攱㕣㤰愷つ㕢ㄶ散攳つ慢㤶て㔳慥敦搶㜸㠸攴挴搴昲㈷愶㝣㝢㘶搵昰搴㡣㝣㙥㑣㐶摢㌹慦㥡㙥㝢㜳昷㜱㌹㜵昵〶㡥㜹㑢昷㜶愸㌹㘷㜸捤㤶攳摤㕢㐶㡢㑦捦攰㡥敥敤ㄳ㝢㤴敥㜳㕢昷㍥㙡㉢搳慤挵㐰㐴摦㙡㐷戱ㄸ扤㐸搰㑦㔰㈲㈰〲昵㌲挱〰挱㈰㠰挸晦〳㕣㤲散挸㉡慤㘲㘸㤵ㄵ慤㔲搵㉡㌵慤㈲戵㡡愹㔵㉥㘸㤵㔵慤㘲㘹㤵〷戵捡㐵戴㠹㔳愹扦㕦㡢搲㉦㝦㜳㜱攱昷挷㙥㥢晥挸摣㐷㉦㑥〵㕦扢㜷㜰てㅡ摤ㅦ㑤㙡搶㌳㉥㠱搴㕡㔴っ㡥攰扦慤戹〲㑣㘱ㅥ㌶敦㌶㈷㈷㙢㠷てㅡ㜷ㅡ〵㉥㉢〳昹㈹㐲ㄹ㐱摢㐱昳〱换愹戹㤷ㄴ敥㙥㤸㌶㝣搹摡戸昱愸㙥摡㙤㌸㌵晦ㄵ㥢㔷㉥〵㐶㈰慦㙦慦㙢つ搲搱㙤〹㙣㈵㝤昵扥ㅢ摢扢㥤㌳敡つ㌹㜵搹ち慢㕦搹㔶㙤㉦㝡敥㑡昷摡㌹㑦㍥搴慣敤㤸搱ㄴ㠴摡扡ㅡ扢㘳㤵㘱㔵㌸慦戱㤹㔵搷㤷㡥㥡摥戸扤㘸㔵㉦㑡㙦㐹㔲㈴捡㥡㕡敡搵慣㡡戸㝥㝣挱挱㐲挱慤戵㔷㈷㑢捤㘳㤷〳㌰戳慣㘱扥㙢搲ぢ㌶㤶㡤㤵扡扣㈶搵㈴㝣㈷㉡昶愷㡡攷摣㙡挳㥦㜱㥤挰㜳敢改㥡愹摡扡〱㐹㔳㍢攵搶㘴㍥㥦㔳㐲〱〲户慦㑦㠸摣敤摤㜹㐱㈱㈲㠱㘲㌲昲㜵㘹戲㥢㌸㠳搵㘱ㄵ㜵㐹㥡搴㕥戳挵㘰㥣慦㤲㌱ㄹㅣ㤸㔸ㄳ昵〷㕦晡扡㉤㠶㙤㘲敥愵㙤慣㘹愳搱敡㡦慤㑢㈷㌸㘱㌸戵扡昴㌲戵㥦攰㡣昴㘱㠰挲ㄵ〸㠴慥扢㐷㔵㈷㉥㡢㡤挲㈵慢ㄶ慣ㄶ㔷愵㜵㘱㌵㐰ㄹ㌴㘴愹挴慤敤㐸晡㔵㈸搲昷ㄲ㡣〲㤴换戹攲㍥㌶㉡㤶㤱㜲〵㑡愷っ㕥㑥〹㜲昶㑢昱昲愰㌹㘷搵〳ㄹち攵㘱ㄳㄸ〹戵㥡㐲摦㄰㐹搴㌳慡愱挲搸㘷捥㠰㑡つ换〹㌶㕡㝣摢挱㈵㈱ㄱ敤捡㠲ㅤ㈷ぢ㈸ち搲昲㈰㠳搷㐰㌴㙤搲㈰扢㜱㠲㠸挸〶ㄹ㥡ㅤ㈳愷㠹㡣敤㌳㘴〴摡㈷㠹㤰慤て㜶㤷ㄱ㈴昶㑥㈲㘵愷慥晣戸㉢捤㌶戳攵㐳㘹㜶㌵㌶㑥扦㠶攰㕡㠲敢〸昶〳㠸㍦㐳挲㔱捡㈱㥦㑥晡㉢昰慣摦㐰昰㑡〰挸㈷㥤㌲㈷ㄲ㔵戴愱戶㘳㐷戲摤㄰散㘴㘵ㄴ㠷愲㠸㤶㜱搳捥ㅣ戲ㄵ愲㈳慢㜳㘷攸摡扣搲戱慦敤㑥㥢挹攵㤰㈲㌳㥡㈶搷扡㐵搳攴㐶戰㘹㡦㝡敢㈶㜴搵挷〸㕥〵㔰搶㕦㑤〸攵㐲㠳㜷㝢ㄶ㍤㑤捡㤷㠵㔹ㄴㅡ㐳㍤㉡昸㠸㤰㜹〴挸㄰㜲ㅤ挷㤷㕤ㅢ㥡收攰戸昹戲户愱て㜴攷敦〸改㙤㝡㜳㔷敦搰㕦昴㍣慤攸㥢挱㕥攲㜷㕤㜵捣㉤愸搶㕦㑢㜰㉢㐰㥢㡥攱改晢昹㝡ち㤴㔹㙣㈷㌰户㤷㕥ㄷ㘵攵㉥㙦慣㐹愵㠱〶捤㘵挳扢㈰〳㜸㌰㑥捥挲ㄶ㜶㍤㑦搶㜱愸慤愹〲㥥㕦慥㑤ㄷ晡㜳㥥㙢戳㝣搷㐶昶㕦ㄶ㡡㈱㥦搷晡㜲㙤㌶㜲㠶慤㤹昰㌹㈵㈸㠷㍡昸捥敥㐲㈲搱㈹㑤㕥散㤷㝤扥摣㤵㈴㍤㐸㤲摢戰慤晡敤〰㤰ㄲ攲搷㕤㈵捡〱㌶㝢扤㙡㤶戶㔸改攱换㌸㥤戴昹㄰㍢攴挸㐰攸戰㥤㠶晦挰ㅦ戲㤷㉣扢㈹㉣〶散㐵改㔵攱㕢戰敡戲ㅣ扡㘵㈹㙡㜶㘵挵换㐴㔶昴昵㜵㥣愷㌳晣㙢㡡㑥摡愴㐴㈶户㘷㔶㘶㥣挵㕢㐴㐵㌷㈴㠵㑡㠶㙢愸㈹㠱㐸㜹㙣扢㉢㘲㝡㄰㌱㜷㘰攳昴㠳〴㤳〴㠷〰ち㍦㠷愴搹敥挶㌳ㅣ搶扦㑥㤷㜶愵㤲㉢ㄱつ捡㐵昸㙣㔷㘱㜵㤸慦㜹〳挱摤〰㙤收てㅤ㤰ㄹ㠴愸㔰㥥㈰㐴ㄵ挶㌰捦㔹昲ㄲ㘹㘰㡦㠹挰搲㑣挳て㕣㥢㤱愵㈱㜳搶㍤敤〶戳㤶扦㠶㐸搴愸ㄹ㘵ㅥ㔸㤵づ愸换㠳敤搳㔶收慥慤挹㥡㙥㉥戹つ㠸戶㤳戳㍢攱㘰㡥敤㠰㉤愹捥收㥡㐰敡敤㝣㡣㈱〴㜶㕡昹㕢改㡤摤㤶昷㥢㠷扥攱搶㡥㉥㕢㐱㕤づ㤸㈱搳㌱㕦㌲戱㡢㠸ㅣ搴晡捤攵㔵㑦捡搹㈱昳戸㘷搵敡㤶㈳㠹っ搸㤸っ搶捤换ぢ㠸ㄲ㉣扡㡣〱扡捥㤰戹散ㄹ㡥扦㘶㌰愰戸戱㌷昵愴挲㈲〵㜳摡㜲㝣扣㐶㘱㤱昹㘱㜳㘹搵扤㠴㠸㙤挳㜶㡥ㅢ㙢晥㡥挰ち㠹㍥㑣ち㌵㐲ㄳ㥡㈶㑡㕡愹㔷晣昰㐰㥥换㤱昷昲〴ち㔷戹〲㝤收ㄹ摡㥢㜶㝤ㄴ愳愱㥤捥㌹つ㈲㝡搴㉣散换㤴挲攴㔴晤ㅥ昶戹ㄷ攰扥攳㘷㑦戶㈲㜳㉦㈸㘶㕤愰㤷㍦㐳挶㉢戲㘸〶㐲攸愳摢ㄳ㤲ち换㐸㌹攰㐰㘰㥣㑦敤攴㔷㌶㔵ㅢ㔲摦㥥㔶㜶づ㤱愴㐱㜳摥㔸㤱㜵挴愳㙤㈳搸ㄳ㍥搰㡣戵㡤扡ㅦ搵捤戸戶㙤㤰戴㐸㤶㑢㔵㠳ㄴ㍣搵〸摣㔳㤶愳㥢〰㡡晥愲㈲攳㌲㡡㡣换慡㘸搰㍣挳搰愰捡㜳㉣昷㠲攱㔹挱慡㙤㔵㑢㝣㘰昸㙥㐷搰㈴㤸㥣㤲㌷㑥戱捣ㄸ㙢戳收捦挲㘴昳㈷㠰敥〹挸㔱㙥ㅤ搱て捡搵㐴ㄱ晦㐴㡦㡥㈵〸ㄸ攵㈹搵摦㡣搱ち敡㜶〴㐴㡥㑡㔷攲㍢ㄸ㔷ㅥ㐵㐹㈸㠴㠸昵っㄲ㠱㔷㌰㈱攴改攲㉥㥡㘷ㅤ㉢〰昶㠸戱㌹㉢㤸昵㠱㜲〰㘴搵昱昶㝡㠵搵㐴愷昱愶㔶戸愹戳㉡愵㈶㙥散慣㑦敡㡤搷㙣㔲ㅤ㙡㤴㠴㈲搹慡㤱搲㉣㥢捣㜱㈷愹ㅡ愱ㄴ㜷慣㙤㐴㤶摢戴戵敦㤴㈲㉦㐰㌱㈹㥡挹改㙦㔱㠴㠲㐰㙦愴愳攸戳捦㈶㡦㐴挴㠶㌶㐰㤹㝡㉡㉣ㅢ㡡㐲㠲㈷㜱敤愴㈶换搱ㄳ昸㝢㑦㤴㕤㘸〴愹ㅡ攳昲㘸㔴㌳㔵慦㉦㌸戰ㄲ慡㠶㔷摢㈱㉣㡤戵㠵ㅡ㐶㜱㘷慦摡㍦摣摥〴㈳㐶㙣挸戰㐸㠶ㅦㄸ㙣〸收㑡㐴㔴㘹㥤つ㜱慢㥢挵㈵㍥㥤㤲㠶愳㌰戰ㄴ搴㘶攵扡㌲挳㕡㤶晣愸敡搰㍣㉤㉡㌹慡㥢㔳㉢㍥㔴㝡㐰㌹ㅥ攵ㄴ㠳敢收ㄹ扡愵㜰㠹〱㘲㌷捡㉤㔶〳㠴㜶㥢〳昰㘴戰㜳戰㠳ㅤ〹㐳㈷戴捥㈸㐱㡢ㄹ㠴㥢㕥〴㜹愷㐷㡣㐲㤰㥡㉡晤晤愸昸散㔳㑣㕦㍤㥡㡢㌳ㄱㄳ㌱摣㤵㘱㍤〰戹挹挸㈴戹㘸㌴づ㤸㠷㤲㑤〹慤挱戸㡣㈶挶㄰㑤㍥㉦挰㉤ㅥ挶戲㠶挹㌶㜵摣㜳ぢ㉣㘸搳晡挶ㅥ昳愴㔳慤㌷㙡㔲愹攲㔸㔶㉢㡤扣㈳昰愵慥〰㠶摣㤴戱㉦搱愶㥣挴㔱㡡㑢㈶㤲㝡户扢昵愳攸慥㠴ㅣ挶〸㔵ㅦ〳㤰ㄹ㙥㌹ㄵ㄰敢戸愷㐰晢㜰㙦敢〲㠳扡㍣〷㤱搶㔱㐴㔹㌶㡦晢㜸捤㈸戲攲戶㐴戳㜹㜷摥愵捤㥥㈸㍡㘱㠵㐵㍢〲㐷㔸㘷㈸昰㡡㐵ㄸ㈳㍤㜲〷〷挹㕤㠹愲扢㔷ㅥ㔵㡦戹㉢㐰㠵挲㠰㘰㡣㤷愷愰ㅣ㜶ㄵ㡣㐴㠳㕢㙢㔹摤㠲搱㕦㕡摥晡ㄴ㠰㘰ㄸ㤸〶㉤㕡㠶〶捥っ昲㕢ㅢ㌸㌷愱㔵㐶㠴㌴ㄹ㑣㘵㡣㜲ㄴづ㝢㈰つ摣挴㠳昴戲ぢ㈵ㄴ散㔳ㄷ挳攲扢㠹攳㌶㡥㐰慥㜷㑤㕢攱愲ㄱ攰晡㡢戳扦慤㜸慡㔶愳戹ぢ晦摣㡥挰㉡慥㙥㠴收攸扥戶㑢㔹㙡㑤戴敦㙥㙥慢㠸㉥ぢㅥ㥡㥤㌸㘱〴搵搵愵㘰㈳扣戸搵㉢㐹ㄴ㝥〸㝦挴愶㙦愷捤㥣㜷㜸ㄱ㜵㥤㝢㕦扥攸戸㤷ㅣ㌵慦㠲捦㕢㝦愰㄰㕣愱散攷㈴换戹㝦攳㥦㑡㕡慥昰〳㡣戸㥤㘹㜳㠰㤶㠳㠴攳愸ㄴ㑡㠳㌱攴㌳攸〴戶㝢昳搶〰改㘴㕦ㅢ㥤㈸㐱戰㑢㈸捥㠵ㄷ㡤㔰挴昷㠱㔶ㄲ㑢㜸㈴挷㥥㝦〵慣㉦扥㠷ㄲ㈲ㅣ捦㤱ㄸ㈹扣ち戹っ搴㈹㐱ㅥ㕤昱攰㠵㤰晦ㅦ㉣挵摣扣㈹㍢晤ㄷ㤸㔹㝣户ㅤ㐵㌷ㄲ㐵摦改㐰㤱攰㌵㄰挵扦昷㈱ㄳ愷〲挳戳捦㉢㄰捥㌵敤ㅥ㐰㕦昲ぢ扦晦挳〳攸㝣㐴ㅣ捡㐶㐳愸敤ㄶ㍣㌷㑤㠴扥づㄳ㠱挱㝢㘵㈲㥣㐲㐶㌰㡡ㅦ㥡〸㤱て㘴〱〵㕢㥢〸㡣敤㘵ㄸ㠲㠹㔰㙢挲慤挱ㄳ搸㌵㌶晤㘳㈷㜰昱㔶晡㠸攷㐳㘹昹㌳昰㐸㕤摢㔹扣㘸㜸㠶扤㕦㤵ㅦ昷㈴㤴㤹户㡣㥢摣慡ぢ㝢㕣扦㘹㡤敡戴㠹慦㈲昶戲敦晡㔳戶㜷㝦ㅤ㤸ち㔳攸扥ㄷ㈵㔱㝣〱㥥ㄲ挱㜳㐳敥㍤晢扥㝥晣てて㍦㝥㤴户搵㈲㕡㉤摣㡥㝣㉦㈱㝢摡ㄳ〸敡㈶㉥㡡㕣捤て㜳㑥攱ㄳ㈵㙢慤㉥愷つ㑦㔹㐱扥㙥挷搹㤰昰ㄲ㠴ㄹㄲ摦㑥㌰㌱㜱敦㈱㌴㌱㈷摡摣㥤敡挳㈶攵㈲㥣㐸㑣㕣昹昴攲戰愱攸慡挸㝡戴㌶ぢ摦㠴㉡㝡㥥ㄳ㐹㕢㠹㍣㜵㌲〹昱㡤㜶㕤㜷㤸扡㉥㍣挸㌰散ㅦ㑢㈹挴ㅦ㐸㈱挹㠳っ㉦〴㈸㈹㜵〶㤹挲ㅤ〰ㄹ㤱戵昶㄰㉦晤〱扢㐲㐰㌶㉦晤昵昸ㄱぢ㜶ㄱ㔸㡣㝤昱扤㥥㘸㘹㡢挶慡㠹愱㕡㘵搳㉣㈱愳づ㉦㉣㤸㡣㑢㔳㤶捥㈱㤴㙥摢ㅤ挵㤷っ搹㘱攰㉤㘴散㠲㑤㕦㕢搹㍥收㌴㜰昳〳㝡愶愸ㄴ㠶戳㤷挵㌸㤰慡ㄸ㕤搸戴ㅣㄶㄱづ㠷搹㘶愷㠱愸ち㍡换搹㡦㔳㈹㠲㝦晣㔲㠸昵攳慤愱慦㙥慦愱㡥㜳晡戱㐰晥㘰㝦摤㤸挱搸㜸㉢㌹〶ㄲ㜶㕢慤㑡攱昵昰戳攸挲㐵攷㠴摥捡慡㘷㜱ㄸ㝦㘲捥敡搳㍡昴㍦愳搷㡡戳捥戱㌷挳搸㈹晤晦㜶ㄴ㙣愹晦〵㘳㙦ち㤱敦㠸㌲㝣㈸㌰㝥戲㘵挸㠶㍢〲捦㌶㠲㌷敡㘰慣慢㉣㐳摥㘱㙥〹ㅦ慦㠶搵㑡㠲挳敦㤵㙦扦ㅡ搱散㑢摢㜶愰慢〰㘴㙣愸昰ㄵ㠸愰慥晤搳㜲㉢㍥摤ㄶ摦㠹㡥晢㑥㔹㔵捦昵㕤㌳ㄸ㕢㐲搰㜷㡣摦㥥㤹戰㜹愶挴㤷摢㠵摡捤搸㠹挱㜷愳捦改〵〸散搳㌲㜸戱㘲㤱㡣㉣㙣㉦㤲挱敦㤰㐶ㄲ攱㈵㙡〷晦㉡昳晥㠶㔱挷愷慢ぢ昰㜵〶㉣摡ㄱ捡㉥昴㌸户摦搰攰搶攱㡥搶摢攰て㤲昵〹〴挷搴ㄲ摥昹㙥敥㙢晢ㅥ愴摢㐶㙢昳搹戲㌷㥦㕢戹昰っ㜰扡扤户愴㐹㠶敦攴ㄷ挹㘵扤㐲㠸㑢晢㐷昱㜷晢づ㕡㡥㌶ち㍡㡦㍥攸愶㈳㙣扣づ昷搹㌶愲摦攷搱㔵㑣ㄱ攰愷ㅢ㔱㠶て㠲㕥㍥戲愲昸〲㤶㐵〶㐰㍥㔷慣〲㜴愷敡愷㌷愳敡㤱㔸㈰ぢ㥥㌱㐸㡥㘵昱㌹㌴攴㜶㠵换〶㑢㜰搹㐲㥤㈵㤰搷攳ㅥ挸攷〴捦ㄲ㙡㈲㥦㐱㠷收㐴㉣㤴㜶㥦挸愷㌷㥢㠸愰ㄵ愰ㄶ㥡ㅣ㝦㈴搶㈲㝡ㅤ搵扡㑤攰㄰戸〰挳ㄴ㡢㤴㌵挵㌰戴昰㍤㘲〶改ㄷ搱摦攷㡥晥晣㔹愶扦ㅤㄵ㑡㄰愲㉡㍤㜹ち㐲㌵昹㈷㤲㤳昷㔰摡㝤昲ㅦ摢㙣昲㈳㤴㤱㥣㠹ㅥ〰っ昵㠹ち晥愸挵㌴㤰攱㍥昲㈷捥ㄳ攰㤷㥡挵㠸㠱ㄲ搵昷ㄲ㌲攸换つ㔷慤㉥㈳ㄳ昷㉤㜰晤ㄹㅦ昷㈸晢㠸ㄷ㈱改换㈹㠶捥搸㘲愸ㄵ㑢㜶攴㠵摤ㄱ戲〱㑢攲搷戲㕤㐵㝡戱挷〸扦昸㘰㡣㤸ㄳ㈷攲㉦愷戴㈸收〴挲〸㉤㔲搲て㌷㔲㝣㈰㙥晣慤㙦户㕣愶愸㐰〲昵㠴㡤㐹㘷慡昱晢攳挶㠷昰㔵㤶㙡㤳攳つ〲愶攷攲挶愴㐷搵昸昱戸昱㕦て敤㙦㌶㡥改㌰ㅣ戹㐰㈲挹戰㜵㤵昵㥦昸㐲㝢ㄸ捤ぢ㈶昵攷㠰ㄹㄶ㔳㜲慡搰㜱㕤㘹搰㐱㕣〶昱昰㡤昴㍣敥㌶攱ち〸㠴㙣昸扦㑡㌸㠹㍢㑦戳㐶㘰攰ㄳ攸㜵〴㥢㍤㕤㍤戱㜳搱㕣昰㔰搰㙦㥥昴㜱愶慡敤㈸ㄲ㠱㌹㤰て昷㜷ぢ愷㝣㠶改搸摡㡦㌸㐸愶昱づ㐹㙦捡㐳〵㔶昲攲扤㌱㘶㜳㡦戵㘸㐶㝦ㄴ挸㠱㜴〴㘴㐶㝦っ㌰っ挴昰戶㜲㙥㠴晣慦㤸晢扤慣㜸ㅦ挱攳〰㘵㐱㘶㈷ㅤㄴ摦て㌰ㅣ晦㡦㉡挶搶㤵扦㐴ㄳて挷㉦㑢㤲㤱晥㐱㜶昸㄰㐰ㅦ摣户㈲㈲挲戲晥㘱㤴㈴㕦㑡挱愱㕥晡ㄱ㔶㝣㤴攰㘳〰攵〲㈷扢敤㕤攳㥡㝡搴㕣ㅦ㐷㔷昱ㄸ〱㝥晡ㄳ㔱㠶て〵敥挳㥢扡摢捡㍣ち挷ㅦ昶㈳搴㤹晡㠲晦ㄸ扥挸摦攰愲晢昰㍦㈴㈹㈸挳㍥慦摤摢摢㔸㘴〲摡攴敡户㠶捤㝥〱攳㜰㕤慤〸ち㐷愴㔲㈹㘹㐵㐱㝣㜳挱挲挵ㅢ昸㤶㈳慡㐲〸搲㠰慡㜰愲㡡愳㈸搰㍦挱愶挴㌱昱愴㝦㤲㑦㐴慤摡挴㑦㐵ㄹ㍥〸攲㔵㜵㝦㌰敡ㅥ扦㤰戸㔶ㄵ㔶摢ぢ㠹㝦㔵戱㥡㝣攱㔳ㅣ㑣㈱ぢ㤹戴㔶㈲搲ㄴつ㝤づ㤹愱扥㘱捥敤〱晣戴换愲㝡扥㜶晥晣㍦㠷昳㘳搷攷摦晥搶挱愷㥥晢搹ㅦ㥦晣搵扢㡥晣攵㕦㑦㍦晤慢㍦㍤昹散扦㝥戸㜲攴㈷捦㍣昳攳晢扥昸散ㅦ昷㥡㕦搲扥晤捦昹㉦㍤㌲㜹昱㤱㠷捣戳户ㅦ㝦攴ㅤて摥㍦戹㜸搵㜸㕦㕦㝦晦慤愳㍦扤敥㜵㈳㡦㍤昴㕤昱愳摦㕥敢〸戵㕣扣㈰㍤つ㉥㕢㑤攳昳挸㘰ㅡ㥣昱㑢㍡つ㉥㔷㙤搴㑡戴㔱搳㈸㈸挱愷挱〹愸ち㈳㕤㌱昰ㅦ愰搳戲㠸</t>
  </si>
  <si>
    <t>㜸〱敤㕣㕢㙣ㅣ㔷ㄹ摥㌳摥㕤敦慣敤搸㡤搳㑢摡搲ㅡ㑡㈹搴挱㡤搳㠶戶㐰〸扥㌴㤷攲挴㙥散愴㔴愵摡㡣㜷捦挴搳散捣戸㌳戳㑥㕣㉡戵㠲㜲ㄳ㌷愹戴㠸㐲戹愸㐲㐸扣㜰㜹攱晥〰ㄲㄲ〸ㄵ㠹〷㜸㐰敡㐳愹㄰㝤〰愱㐸㐸㠸〷愴昲㝤㘷㘶㜶㘷㜶扤㘳㜷摢㠲㡢㝣搲晤㝤收摣收㥣昳㕦捦晦㥦㘹㑥攴㜲戹㤷㤱昸㤷㈹捦捣戵㡢敢㝥㈰敤㠹ㄹ户㕥㤷搵挰㜲ㅤ㝦㘲捡昳㡣昵㌹换て晡搰愰㔸戱㔰敦ㄷ㉡扥昵戰㉣㔵搶愴攷愳㔱㈱㤷㉢㤵㜴つ昵ㅣ㠴扦㤱昸㐱㘷慦挱㍣挰搲捣昴晣昲㠳ㄸ㜵㌱㜰㍤戹㙦散㑣搸昷搰攴攴挴攴挴㙤〷㈷て㑣散摦㌷㌶搳愸〷つ㑦ㅥ㜲㘴㈳昰㡣晡扥戱㠵挶㜲摤慡㝥㐰慥㉦戹攷愵㜳㐸㉥敦扦㜵搹戸敤㡥挹摢づㅥ㌴敦扣昳㡥㐱扣㍡㜷㜲㘶㝡挱㤳愶晦ㅡ㡤㔹攰㤴㙦㥢㤵㔵㡢㙢㤳搲戳㥣㜳ㄳ㌳搳昸㉦㌱㝦㍣摤㍥戱戸㈲㘵挰㔷㑢㑦㍡㔵改敢攸㌸㘰㑦昹㝥挳㕥攵收改昶ㄱ㉣戵㙡昸㐱挱㥥㤱昵扡㙥挷愳㤶散㜹散㕤摤㔸ㅦ戴ㄷ愵攳㕢㠱戵㘶〵敢㐵㝢〹〳搵㠶散搳扥㍣㘵㌸攷攴㐹挳㤶〵晢㘸挳慡攵挳㤴敢扢㈹ㅥ㈲㌹㌱戵晣㠹㈹摦㥥㔹㌱㍣㌵㈳㥦ㅢ㤳搱昶㠸㔷㑤户扤愱晢戸㥣扡㝡〳挷扣戱㝢㍢搴㥣㌱扣㘶换昱敥㉤愳挵愷㘷㜰㑢昷昶㠹㍤㑡昷㜹㐷昷㍥㙡㉢搳慤挵㐰㐴摦㙡㐷戱ㄸ扤㐸搰㑦㔰㈲㈰〲昵㌲挱〰挱㈰㠰挸晦〳㕣㤲散挸㉡慤㘲㘸㤵㘵慤㔲搵㉡㌵慤㈲戵㡡愹㔵捥㘹㤵ㄵ慤㘲㘹㤵〷戵捡㜹戴㠹㔳愹扦㕦㡢搲晥㤷㥦㝡改攷晡晥愳㑦㕥昶晣敤㤳㥦㝡攲㥦㠳扢搰攸㥥㘸㔲戳㥥㜱〱愴搶愲㘲㜰〴晦㙤捥ㄵ㘰ち昳愰㜹扢㌹㌹㔹㍢戸摦戸搵㈸㜰㔹ㄹ挸㑦ㄱ捡〸摡づ㥡昷㕡㑥捤扤愰㜰㜷敤戴攱换搶挶㡤㐷㜵搳㙥挳愹昹搷㙣㕣戹ㄸㄸ㠱扣扡扤慥㌵㐸㐷户㐵戰㤵昴搵晢慥㙢敦㜶挶愸㌷攴搴㐵㉢慣㝥㔳㕢戵扤攰戹换摤㙢㡦㜸昲愱㘶㙤挷㡣愶㈰搴搶搴搸ㅤ慢っ慢挲㜹㡤捤慣戸扥㜴搴昴挶敤〵慢㝡㕥㝡㡢㤲㈲㔱搶搴㔲㉦㘷㔵挴昵攳昳づㄶち㙥慤扤㈵㔹㙡摥㜵㌱〰㌳换ㅡ收扢㉡扤㘰㝤挹㔸慥换㉢㔲㑤挲㜷愲㘲㙦慡昸㠸㕢㙤昸㌳慥ㄳ㜸㙥㍤㕤㌳㔵㕢㌳㈰㘹㙡㈷摣㥡捣攷㜳㑡㈸㐰攰昶昵〹㤱扢戹㍢㉦㈸㐴㈴㔰㑣㐶扥㉡㑤㜶ㄳ愷戰㍡慣愲㉥㐹㤳摡㕢㌷ㄹ㡣昳㔵㌲㈶㠳〳ㄳ㙢愲晥攰㑢摦扥挹戰㑤捣扤扥㡤㌵㙤㌴㕡晤㕤㙢搲〹㡥ㄹ㑥慤㉥扤㑣敤㈷㌸㈳㝤ㄸ愰㜰〹〲愱敢敥㔱搵㠹㡢㘲扤㜰挱慡〵㉢挵ㄵ㘹㥤㕢〹㔰〶つ㔹㉡㜱㙢㍢㤲㝥ㄹ㡡昴摤〴愳〰攵㜲慥戸㠷㡤㡡㘵愴㕣㠱搲㈹㠳㤷㔳㠲㥣晤㔲扣㍣㘸ㅥ戱敡㠱っ㠵昲戰〹㡣㠴㕡㑤愱㙦㠸㈴敡ㄹ搵㔰㘱散㌱㘷㐰愵㠶攵〴敢㉤扥敤攰㤲㤰㠸㜶㘴挱戶㤳〵ㄴ〵㘹㜹㤰挱㙢㈰㥡㌶㘹㤰摤㌸㐱㐴㘴㠳っ捤㡥㤱搳㐴挶昶ㄹ㌲〲敤㤳㐴挸搶晢扢换〸ㄲ㝢㈷㤱戲㔳㔷㝥摣㤱㘶ㅢ搹昲愱㌴扢ㅣㅢ愷㕦㐱㜰㈵挱㔵〴㝢〱挴㕦㈰攱㈸攵㤰㑦㈷晤ㅡ㍣敢搷ㄲ扣〹〰昲㐹愷捣㠹㐴ㄵ㙤愸慤搸㤱㙣㌷〴㍢㔹ㄹ挵愱㈸愲㘵摣戴㌳㠷㙣㠵攸挸敡摣ㅥ扡㌶慦㜴散摢扡搳㘶㜲㌹愴挸㡣愶挹戵㙥搲㌴戹ㄱ㙣摡愳摥扡ㅥ㕤昵㌱㠲㌷〳㤴昵户㄰㐲戹搰攰摤㥡㐵㑦㤳昲つ㘱ㄶ㠵挶㔰㡦ち㍥㈲㘴ㅥ〱㌲㠴㕣挷昱㘵挷㠶愶㌹㌸㙥扥攱㙤攸㝤摤昹㍢㐲㝡㥢摥摣搱㍢昴ㄷ扤㐲㉢晡〶戰㤷㜸扥慢㡥戹ㄱ搵晡摢〸㙥〲㘸搳㌱㍣㝤扦㔲㑦㠱㌲㡢敤〴收㜶搳敢愲慣摣愵昵㔵愹㌴搰愰戹㘴㜸攷㘴〰て挶昱㔹搸挲慥攷挹㍡づ戵㌵㔵挰昳换㤵改㐲晦㠸攷摡㉣摦戱㤱晤㌷㠴㘲挸攷戵扥㕣㥢㡤㥣㘱㙢㈶㝣㑥〹捡愱づ扥戵扢㤰㐸㜴㑡㤳ㄷ晢㘵㥦㉦㜷㈴㐹て㤲攴ㅤ搸㔶晤㘶〰㐸〹昱㠷慥ㄲ㘵ㅦ㥢扤㔳㌵㑢㕢慣昴昰㘵㥣㑥摡㝣㠸ㅤ㜲㘴㈰㜴搸㑥挳㝦攰て搹㡢㤶摤ㄴㄶ〳昶㠲昴慡昰㉤㔸㜵㔹づ摤戲ㄴ㌵㍢戲攲つ㈲㉢晡晡㍡捥搳ㄹ晥㌵㐵㈷㙤㔲㈲㤳摢㌳㉢㌳捥攲㉤愲愲ㅢ㤲㐲㈵挳㌵搴㤴㐰愴㍣戶摤ㄱ㌱㍤㠸㤸㕢戰㜱晡㝥㠲㐹㠲〳〰㠵摦㐲搲㙣㜵攳ㄹづ敢㕦愳㑢扢㔲挹㤵㠸〶攵㈲㝣慥慢戰㍡挸搷扣㡢攰㜶㠰㌶昳㠷づ挸っ㐲㔴㈸㑦㄰愲ち㘳㤸㘷㉣㜹㠱㌴戰换㐴㘰㘹愶攱〷慥捤挸搲㤰㌹敢㥥㜴㠳㔹换㕦㐵㈴㙡搴㡣㌲昷慥㐸〷搴攵挱昶㘹㉢㜳㔷㔷㘵㑤㌷ㄷ摤〶㐴摢昱搹敤㜰㌰挷㜶挰㤶㔴㘷㜳㑤㈰昵㜶㍥挶㄰〲㍢慤晣慤昴挶㙥挹晢捤㐳摦㜰㙢㐷㤷慣愰㉥〷捣㤰改㤸㉦㤹搸㐵㐴づ㙡晤收搲㡡㈷攵散㤰㜹搴戳㙡㜵换㤱㐴〶㙣㑣〶敢收攴㌹㐴〹ㄶ㕣挶〰㕤㘷挸㕣昲っ挷㕦㌵ㄸ㔰㕣摦㥤㝡㔲㘱㤱㠲㌹㙤㌹㍥㕥愳戰挸晣戰戹戸攲㕥㐰挴戶㘱㍢㐷㡤㔵㝦㕢㘰㠵㐴ㅦ㈶㠵ㅡ愱〹㑤ㄳ㈵慤搴㉢㝥㜸㈰捦攵挸㝢㜹〲㠵慢㕣㠱㍥昳っ敤㑤扢㍥㡡搱搰㑥攷㥣〶ㄱ㍤㙡ㄶ昶㘵㑡㘱㜲慡㝥㈷晢扣ㅢ攰敥愳愷㡦户㈲㜳慦㉡㘶㕤愰㤷㍦㐳挶㉢戲㘸〶㐲攸愳摢ㄵ㤲ち换㐸㌹攰㐰㘰㥣㑦敤攴㔷㌶㔵ㅢ㔲摦慥㔶昶〸㈲㐹㠳收㥣戱㉣敢㠸㐷摢㐶戰㉢㝣愰ㄹ㙢ㅢ㜵㍦慡㥢㜱㙤摢㈰㘹㤱㉣ㄷ慢〶㈹㜸慡ㄱ戸㈷㉣㐷㌷〱ㄴ晤㐵㐵挶㐵ㄴㄹㄷ㔵搱愰㜹㡡愱㐱㤵攷㔸敥㌹挳戳㠲ㄵ摢慡㤶昸挰昰摤戶愰㐹㌰㌹㈵㙦㥣㘲㤹㌱搶㘶捤㥦㠶挹收㑦〰摤ㄳ㤰愳摣㍡愲ㅦ㤴慢㠹㈲晥㠹ㅥㅤ㑢㄰㌰捡㔳慡扦ㄷ愳ㄵ搴敤〸㠸ㅣ㤵㉥挵㜷㌰㉥㍤㡡㤲㔰〸ㄱ敢ㄹ㈴〲慦㘰㐲挸搳挵㕤㌴㑦㍢㔶〰散ㄱ㘳㐷慣㘰搶〷捡〱㤰㔵挷摢慢ㄵ㔶ㄳ㥤挶㥢㕡攱晡捥慡㤴㥡戸慥戳㍥愹㌷摥扡㐱㜵愸㔱ㄲ㡡㘴戳㐶㑡戳㙣㌰挷敤愴㙡㠴㔲摣戱戶ㄱ㔹㙥搳搶扥㔳㡡扣ち挵愴㘸㈶愷扦㑦ㄱち〲扤㤱㡥愲捦㍥㥢㍣ㄲㄱㅢ摡〰㘵敡愹戰㙣㈸ち〹ㅥ挷戵㤳㥡㉣㐷㑦攰敦㕤㔱㜶扥ㄱ愴㙡㡣㡢愳㔱捤㔴扤㍥敦挰㑡愸ㅡ㕥㙤㥢戰㌴搶ㄶ㙡ㄸ挵㥤扤㙡晦㜰㝢ㄳ㡣ㄸ戱㈱挳㈲ㄹ㝥㘰戰㈱㤸㉢ㄱ㔱愵㜵㌶挴慤㙥ㄶ㤷昸㜴㐲ㅡ㡥挲挰㘲㔰㥢㤵㙢捡っ㙢㔹昲愳慡㐳昳戴愸攴愸㙥㑥㉤晢㔰改〱攵㜸㤴㔳っ慥㥢愷攸㤶挲㈵〶㠸摤㈸户㔰つ㄰摡㙤づ挰㤳挱昶挱づ㜶㈴っ㥤搰㍡愳〴㉤㘶㄰㙥㝡ㄱ攴㥤ㅥ㌱ち㐱㙡慡昴昷挳攲换㑦㌳㝤晢㜰㉥捥㐴㑣挴㜰㔷㠶昵〰攴㈶㈳㤳攴愲搱㌸㘰ㅥ㑡㌶㈵戴〶攳㌲㥡ㄸ㐳㌴昹扣〰户㜸ㄸ换ㅡ㈶摢搴㜱捦㉤戰愰㑤敢敢扢捣攳㑥戵摥愸㐹愵㡡㘳㔹慤㌴昲戶挰㤷扡〲ㄸ㜲㔳挶扥㐴㥢㜲ㅣ㐷㈹㉥㤹㐸敡摤敥搶て愳扢ㄲ㜲ㄸ㈳㔴㝤っ㐰㘶戸攵㔴㐰慣攳㥥〲敤挳摤慤ぢっ敡昲ㅣ㐴㕡㐷ㄱ㘵搹ㅣ敥攳㌵愳挸㡡摢ㄲ捤收摣㌹㤷㌶㝢愲攸㤸ㄵㄶ㙤ぢㅣ㘱㥤愱挰㉢ㄶ㘱㡣昴挸ㅤㅣ㈴㜷㈹㡡敥㕥㝡㔴㍤收㉥〱ㄵち〳㠲㌱㕥㥥㠲㜲搸㔵㌰ㄲつ㙥慤㘵㜵ぢ㐶㝦㘹㜹敢㔳〰㠲㘱㘰ㅡ戴㘸ㄹㅡ㌸㌳挸㙦㙥攰㕣㡦㔶ㄹㄱ搲㘴㌰㤵㌱捡㔱㌸散㠱㌴㜰ㄳて搲㑢㉥㤴㔰戰㐷㕤っ㡢敦㈶㡥摢㌸〲戹摥ㄵ㙤㠵ぢ㐶㠰敢㉦捥摥戶攲愹㕡㡤收㉥晣㜳摢〲慢戸扡ㄱ㥡愳㝢摡㉥㘵愹㌵搱扥扢愱慤㈲扡㉣㜸㘰㜶攲㤸ㄱ㔴㔷ㄶ㠳昵昰攲㔶慦㈴㔱昸ㄹ晣ㄱㅢ扥㥤㌶㜳摥攱㐵搴㌵敥㝤昹扣攳㕥㜰搴扣ち㍥㙦晤㠱㐲㜰㠵戲㥦㤳㉣攷㕥挶㍦㤵戴㕣攱愷ㄸ㜱㉢搳收〰㉤〷〹挷㔱㈹㤴〶㘳挸㘷搰〹㙣昷收慤〱搲挹㥥㌶㍡㔱㠲㘰㠷㔰㥣㜳慦ㄹ愱㠸㥦〰慤㈴㤶昰㐸㡥㍤晦ㄶ㔸㕦晣ㄸ㈵㐴㌸㥥㈳㌱㔲㜸㌳㜲ㄹ愸㔳㠲㍣扡攲挱ぢ㈱晦㍦㔸㡡戹㜹㐳㜶晡㉦㌰戳昸㔱㍢㡡慥㈳㡡㝥搸㠱㈲挱㙢㈰㡡㝦敦㐶㈶㑥〵㠶㘷㕦㔱㈰㥣㙢摡㌹㠰扥敥ㄷ㝥晦㠷〷搰戹㠸㌸㤴㡤㠶㔰摢㡤㜸㙥㥡〸㝤ㅤ㈶〲㠳昷捡㐴㌸㠱㡣㘰ㄴ㍦㌴ㄱ㈲ㅦ挸㍣ち㌶㌷ㄱㄸ摢换㌰〴ㄳ愱搶㠴㕢㠳㈷戰㉢㙣晡挷㡥攱攲慤昴ㄱ捦㠷搲昲㘷攰㤱扡戲戳㜸挱昰っ㝢慦㉡㍦敡㐹㈸㌳㙦〹㌷戹㔵ㄷ昶戸㝡挳ㅡ搵㘹〳㕦㐵散㘵摦昱愷㙣敤晥㍡㌰ㄵ愶搰㝤㉦㑡愲昸㉡㍣㈵㠲攷㠶摣㠷昷㝣攷攸㥦ㅥ㝥晣㌰㙦慢㐵戴㕡戸ㄹ昹㕥㐲昶戴㈷㄰搴㑤㕣ㄴ戹㥣ㅦ收㥣挰㈷㑡搶㙡㕤㑥ㅢ㥥戲㠲㝣摤㡥戳㈱攱㈵〸㌳㈴扥敤㘰㘲攲摥㐳㘸㘲㑥戴戹㍢搵㠷㑤捡㐵㌸㤱㤸戸昲改挵㘱㐳搱㔵㤱昵㘸㙤ㄶ扥〷㔵昴ち㈷㤲戶ㄲ㜹敡㘴ㄲ攲扢敤扡敥㈰㜵㕤㜸㤰㘱搸㍦㤶㔲㠸㍦㤰㐲㤲〷ㄹ㕥〸㔰㔲敡ㄴ㌲㠵㕢〰㌲㈲㙢敤㈱㕥晡〳㜶㠴㠰㙣㕥晡敢昱㈳ㄶ散㈲戰ㄸ晢攲㝢㍤搱搲ㄶ㡤㔵ㄳ㐳戵捡愶㔹㐴㐶ㅤ㕥㔸㌰ㄹ㤷愶㉣㥤〳㈸摤戲㍢㡡㉦ㄹ戲挳挰㕢挸搸〵㥢扥戶戲㝤㤷搳挰捤て攸㤹愲㔲ㄸ捥㙥ㄶ攳㐰慡㘲㜴㘱搳㜲㔸㐴㌸ㅣ㘶㥢㥤〶愲㉡攸㉣㘷㉦㑥愵〸晥昱㑢㈱搶㡦户㠶扥扣扤㠶㍡捥改挷〲昹㠳晤㜵㕤〶㘳攳慤攴ㄸ㐸搸㉤戵㉡㠵搷挳㑦愳ぢㄷ㥤ㄳ㝡㉢慢㥥挵㐱晣㠹㌹慢㑦敢搰晦㡣㕥㉢捥㍡挳摥っ㘳愷昴晦〷㔱戰愹晥ㄷ㡣扤㈹㐴摥ㄷ㘵昸㔰㘰晣㘴搳㤰つ㜷〴㥥㙤〴㙦搴挱㔸㔷㔹㠶扣挳摣㈲㍥㕥つ慢㤵〴㠷摦㉢摦㝥㌵愲搹㤷戶敤㐰㔷〱挸搸㔰攱㕢㄰㐱㕤晢愷攵㔶㝣扡㉤摥㡦㡥㝢㑥㔸㔵捦昵㕤㌳ㄸ㕢㐴搰㜷㡣摦㥥㤹戰㜹愶挴㌷摢㠵摡つ搸㠹挱〷搰攷攴㍣〴昶㐹ㄹ扣㔶戱㐸㐶ㄶ戶ㄶ挹攰㜷㐸㈳㠹昰ㄲ戵㠳㝦㤹㜹㑦挳愸攳搳搵㜹昸㍡〳ㄶ㙤ぢ㘵ㄷ㝡㥣摢㙦㘸㜰敢㜰㐷敢〳昰〷挹晡〴㠲㘳㙡〹昷㍦挰㝤㙤摦㠳㜴摢㘸㙤㍥㕢昶收㜳㉢ㄷ㥥〵㑥户昶㤶㌴挹昰㥤晣㈲戹慣㔷〸㜱㘹晦㌰晥㙥摤㐱换搱㐶㐱攷搱〷摤㜴㠴㡤搷攱㍥摢㐲昴晢㉣扡㡡㈹〲晣㜴㈳捡昰㐱搰换㐷㔶ㄴ㕦挳戲挸〰挸攷㡡㔵㠰敥㔴晤捣㐶㔴㍤ㄲぢ㘴挱㌳〶挹戱㉣扥㠲㠶摣慥㜰搹㘰〹㉥㕢愸戳〴昲㝡摣〳昹㥣攰㔹㐲㑤攴㑢攸搰㥣㠸㠵搲敥ㄳ昹攲㐶ㄳㄱ戴〲搴㐲㤳攳㡦挴㕡㐴慦愳㕡户〹ㅣ〲ㄷ㘰㤸㘲㤱戲愶ㄸ㠶ㄶ㝥㑣捣㈰晤㉥晡晢挲攱摦㍥挷昴户挳㐲〹㐲㔴愵㈷㑦㐱愸㈶晦昹攴攴㍤㤴㜶㥦晣㘷㌷㥡晣〸㘵㈴㘷愲〷〰㐳㝤愲㠲㍦㙡㌱つ㘴戸㡦晣㠹戳〴昸愵㘶㌱㘲愰㐴昵扤㠰っ晡㜲挳㔵慢㡢挸挴㝤ぢ㕣㝦挶挷㍤捡㍥攲㐵㐸晡㜲㡡愱㌳戶ㄸ㙡挵㤲ㅤ㜹㘱户㠵㙣挰㤲昸戵㙣㔷㤱㕥散㌱挲㉦㍥ㄱ㈳收搸戱昸换㈹㉤㡡㌹㠱㌰㐲㡢㤴昴挳㡤ㄴㅦ㡦ㅢ㝦晦〷㉤㤷㈹㉡㤰㐰㍤㘱㘳搲㤹㙡晣戱戸昱〱㝣㤵愵摡攴㜸㠳㠰改㠵戸㌱改㔱㌵㝥㍣㙥晣搷〳㝢㥢㡤㘳㍡っ㐷㉥㤰㐸㌲㙣㕤㘵晤㈷扥搰ㅥ㐶昳㠲㐹晤㌹㘰㠶挵㤴㥣㉡㜴㕣㔷ㅡ㜴㄰㤷㐱㍣㝣㈳㍤㠷扢㑤戸〲〲㈱ㅢ晥慦ㄲ㡥攳捥搳慣ㄱㄸ昸〴㝡つ挱㘶㑦㔷㑦散㕣㌴攷㍤ㄴ昴㥢挷㝤㥣愹㙡摢㡡㐴㘰づ攴挳晤摤挴㈹㥦㘱㍡戶昶㈳づ㤲㘹扣㐳搲㥢昲㔰㠱㤵扣昸㐸㡣搹摣㘳㉤㥡搱ㅦ〵㜲㈰ㅤ〱㤹搱ㅦ〳っ〳㌱扣慤㥣ㅢ㈱晦㉢收晥〸㉢㍥㑡昰㌸㐰㔹㤰搹㐹〷挵㡦〱っ挷晦愳㡡戱㌵攵㉦搱挴挳昱换㤲㘴愴㝦㠲ㅤ㍥〹搰〷昷慤㠸㠸戰慣㝦ち㈵挹㤷㔲㜰愸㤷㝥㥡ㄵ㥦㈱昸㉣㐰戹挰挹㙥㜹搷戸愶ㅥ㌵搷攷搰㔵㍣㐶㠰㥦晥昹㈸挳㠷〲昷攱㍤摤㙤㘵ㅥ㠵攳て晢ㄱ敡㑣㝤挱㝦ㄷ扥挸㕦攷愲晢昰㍦㈴㈹㈸挳㍥慦扤扢户戱挸〴戴挹搵㙦ㄵ㥢晤㉡挶攱扡㕡ㄱㄴ㡥㐸愵㔲搲㡡㠲昸收㠲㠵㡢㌷昰㉤㠷㔴㠵㄰愴〱㔵攱㐴ㄵ㠷㔱愰㝦㠱㑤㠹㘳攲㐹㝦㤲㑦㐴慤摡挴愷愲っㅦ〴昱慡扡㍦ㄸ㜵㡦㕦㐸㕣慢ち慢敤㠵挴扦慡㔸㐹扥昰㘹づ愶㤰㠵㑣㕡㉢ㄱ㘹㡡㠶扥㠲捣㔰摦㌰攷㜶㉦㝥摡㐵㔱㍤㕢㍢㝢昶㕦挳昹戱慢昳ㅦ㝣晦攰搳㉦晣收挵㈷㝥晦愱㐳㉦晤晢㤹㘷㝥晦攷㈷㥥晢昷捦㤶て晤敡搹㘷㝦㜹昷搷㥦㝢㜱户昹つ敤〷晦㥡晢挶㈳㤳攷ㅦ㜹挸㍣㝤昳搱㐷敥㝢昰㥥挹㠵换挶晢晡晡晢㙦ㅡ晤昵㔵㙦ㅦ㜹散愱ㅦ㠹㕦晣昱㑡㐷愸攵攲〵改㘹㜰搹㙡ㅡ㕦㐵〶搳攰㡣㕦搷㘹㜰戹㙡愳㤶愳㡤㥡㐶㐱〹㍥つ㑥㐰㔵ㄸ改㡡㠱晦〰〹㘹戳ㄸ</t>
  </si>
  <si>
    <t>㜸〱敤㕣㕢㙣ㅣ搷㜹摥㌳摣㔹敥㉣㐹㤱ㄶ㘵搹㜲ㅣ㥢㡥㘳㍢㌱㔵㕡㤴慤㍡㑥慢愸扣㔸ㄷ㠷ㄲ㘹㤱㤲ㄳ㈴挱㙡戸㝢㐶ㅣ㙢㘷㠶㥥㤹愵㐴搷㠰㡤挴㘹㕡㈴㡥㤱㑢㡢扡㜱㉥㌰〲〳〱㤲戴㜹挹晤㈵㐰㠰ㄴ㠵〳昴㈱㑤㔰愰て㑥㔰戴て〹〲〱㜹挹㐳㠰昴晢捥捣散捥散㜲㠷昴摡㙥改㠲㐷摥㥦㘷捥㙤捥㌹晦昵晣晦ㄹㄷ㐴愱㔰昸㈳ㄲ晦㌲ㄵ㤹戹㜵㜹㌳〸愵㌳㌵攷㌵ㅡ戲ㄶ摡㥥ㅢ㑣捤昸扥戹戹㘰〷攱〰ㅡ㤴慡㌶敡〳扤ㅡ搸㑦捡㜲㜵㐳晡〱ㅡ改㠵㐲戹㙣㘸愸攷㈰晣㡤㈵て〶㝢つㄷ〱㔶收㘶ㄷ㔷ㅦ挷愸换愱攷换挳ㄳㄷ愳扥挷愷愷愷愶愷ㅥ㌸㌶㝤㜴敡挸攱㠹戹㘶㈳㙣晡昲戸㉢㥢愱㙦㌶づ㑦㉣㌵㔷ㅢ㜶敤晤㜲㜳挵扢㈲摤攳㜲昵挸晤慢收〳敦㤹㝥攰搸㌱敢愱㠷摥㌳㡣㔷ㄷ捥捤捤㉥昹搲ち摥愰㌱㜵㑥昹㠱㜹㔹戳戹㌶㈹㝤摢扤㍣㌵㌷㡢晦㔲昳挷搳㠳㔳换㙢㔲㠶㝣戵昴愵㕢㤳㠱㠱㡥㐳捥㑣㄰㌴㥤㜵㙥㥥攱㥣挴㔲㙢㘶㄰敡捥㥣㙣㌴っ㈷ㄹ戵散㉣㘲敦ㅡ收收戰戳㉣摤挰づ敤つ㍢摣㉣㌹㉢ㄸ愸㍥攲㕣〸攴㜹搳扤㉣捦㤹㡥搴㥤㔳㑤扢㕥㡣㔲㘱攰㥥㘴㠸昴挴搴昲愷㘶〲㘷㙥捤昴搵㡣〲㙥㑣㑥摢㤳㝥㉤摢昶捥摥攳㜲敡敡つㅣ昳慥摥敤㔰㜳搱昴㕢㉤㈷㝢户㡣ㄷ㥦㥤挱㝤扤摢愷昶㈸摢攷摤扤晢愸慤捣戶ㄶ㐳㌱㝤慢ㅤ挵㘲㡣ㄲ挱㈰㐱㤹㠰〸㌴㉡〴㐳〴挳〰愲昸㍢㜰㐹扡㈳慢戴慡愹㔵㔷戵㙡㑤慢搶戵慡搴慡㤶㔶扤慣㔵搷戴慡慤㔵ㅦ搷慡㔷搰㈶㐹攵挱㐱㉤㑥摦晡捣挱㥦㌷扦扥戴昸つ㕦㝦散收改㍢㝥㌱扣て㡤ㅥ㡤㈷㌵敦㥢㔷㐱㙡㙤㉡〶㐷昰摦昶㕣〱愶戰㡥㔹て㕡搳搳昵㘳㐷捣晢㑤㥤换捡㐱㝥㠶㔰挶搰㜶搸㝡捣㜶敢摥㔵㠵扢㕢㘷捤㐰戶㌷㙥㌲慥㥢昵㥡㙥㍤㜸摢搶㤵换愱ㄹ捡㕢㍡敢摡㠳㜴㜵㕢〶㕢挹㐰扤敦戶捥㙥ㄷ捤㐶㔳捥㕣戳愳敡户㜷㔴㍢㑢扥户摡扢昶愴㉦㥦㘸搵㜶捤㘸〶㐲㙤㐳㡤摤戵捡愸㉡㥡搷挴摣㥡ㄷ㐸㔷㑤㙦搲㔹戲㙢㔷愴扦㉣㈹ㄲ㘵㕤㉤昵㐶㔶挵㕣㍦戹攸㘲愱攰搶晡㍢搲愵搶挳搷㐲㌰戳慣㘳扥敢搲て㌷㔷捣搵㠶㍣㤸㘹ㄲ扤ㄳㄵ㠷㌲挵㈷扤㕡㌳㤸昳摣搰昷ㅡ搹㥡㤹晡㠶〹㐹㔳㍦敢搵㘵戱㔸㔰㐲〱〲㜷㘰㐰㠸挲扤扤㜹㐱㈱㈲㠵㘲㌲昲捤㔹戲㥢㍡㡦搵㘱ㄵつ㐹㥡搴摥戹捤㘰㥣慦㤲㌱㌹ㅣ㤸㕡ㄳ昵〷㕦晡慥㙤㠶㙤㘱敥捤㙤慣㘹攳昱敡ㅦ摥㤰㙥㜸摡㜴敢つ改攷㙡㍦挱ㄹㄹ愳〰晡㜵〸㠴㥥扢㐷㔵㈷慥㠹㑤晤慡㕤て搷㑡㙢搲扥扣ㄶ愲っㅡ戲㕣收搶㜶㈵攳〶ㄴㄹ晢〹挶〱㉡㤵㐲改〰ㅢ㤵㉡㐸〵㥤搲㈹㠷㤷㌳㠲㥣晤㌲扣㍣㙣㥤戴ㅢ愱㡣㠴昲愸〵㡣㐴㕡㑤愱㙦㠴㈴敡㥢戵㐸㘱ㅣ戰收㐰愵愶敤㠶㥢㙤扥敤攲㤲㠸㠸昶㘴挱慥㤳〵ㄴ〵㔹㜹㤰挳㙢㈰㥡づ㘹㤰摦㌸㐵㐴㘴㠳ㅣ捤㡥㤱戳㐴挶昶㌹㌲〲敤搳㐴挸搶㐷㝡换〸ㄲ㝢㌷㤱戲㔳㑦㝥摣㤳㘶㕢搹昲㤱㌴扢ㄱㅢ㘷ㅣ㈴戸㠹攰㘶㠲㐳〰攲扦㈰攱㈸攵㤰捦㈶攳㙤㜸㌶㙥㈵㜸㍢〰攴㤳㐱㤹ㄳ㡢㉡摡㔰㍢戱㈳搹㙥〴㜶戲㌲㡡㈳㔱㐴换戸㘵㘷㡥㌸ち搱戱搵戹㍢㜴㙤㔱改搸扢㝢搳㘶㝡㌹愴挸㥣愶改戵㙥搳㌴扤ㄱ㙣摡愷摥扡ㅤ㕤㡤〹㠲㍢〰㉡挶㍢〸愱㕣㘸昰敥捣愲愷㐹昹㤶㌰㡢㈲㘳愸㑦〵ㅦㄳ㌲㡦〰㌹㐲慥敢昸戲㘷㐳搳ㅣ㥣戴摥昲㌶昴攱摥晣ㅤ㈳扤㐳㙦敥改ㅤ晡㡢㕥愳ㄵ㝤㈷搸㑢晣㐷㑦ㅤ㜳ㄷ慡㡤扢〹敥〱攸搰㌱㍣㝤扦㔶㑦㠱㌲㡢㥤ㄴ收昶搳敢愲慣摣㤵捤㜵愹㌴搰戰戵㘲晡㤷㘵〸て挶㤹㜹搸挲㥥敦换〶づ戵㜵㔵挰昳换㑤搹挲攰愴敦㌹㉣摦戳㤱㠳户㠴㘲㈸ㄶ戵㠱㐲㠷㡤㥣㘳㙢愶㝣㑥㈹捡愱づ扥扦户㤰㐸㜵捡㤲ㄷ晢攵㥦㉦昷㈴㐹ㅦ㤲攴摤搸㔶攳㕥〰㐸〹昱㙦㍤㈵捡㘱㌶晢ㄳ搵㉣㙢戱搲挳㤷㜳㍡改昰㈱㜶挹㤱愱挸㘱㍢ぢ晦㐱㌰攲㉣摢㑥㑢㔸っ㌹㑢搲慦挱户㘰㌷㘴㈵㜲换㔲搴散挹㡡户㠸慣ㄸㄸ攸㍡㑦攷昸搷ㄴ㥤㜴㐸㠹㕣㙥捦慤捣㌹㡢户㠹㡡㙥㐸ち㤵ㅣ搷㔰㑢〲㤱昲搸㜶㑦挴昴㈱㘲敥挳挶ㄹ㐷〸愶〹㡥〲攸㍦㠵愴搹改挶㌳ㅣ㌶戸㐱㤷㜶戵㕡㈸ㄳつ捡㐵昸㑡㑦㘱㜵㡣慦昹㔳㠲〷〱㍡捣ㅦ㍡㈰㜳〸㔱愱㍣㐵㠸㉡㡣㘱㕤戴攵㔵搲挰㍥ぢ㠱愵戹㘶㄰㝡づ㈳㑢㈳搶扣㜷捥ぢ攷敤㘰ㅤ㤱愸㜱㉢捥㍣戶㈶㕤㔰㤷て摢愷愳捣㕢㕦㤷㜵挳㕡昶㥡㄰㙤㘷收㜷挳挱ㅣ摢〱㕢㔲㥤捤㌵㠱搴摦昹ㄸ㐳〸散戴昲户搲ㅢ扢㈳敦㌷て㝤愳敤ㅤ㕤戱挳㠶ㅣ戲㈲愶㘳扥㙣㘱ㄷㄱ㌹愸て㕡㉢㙢扥㤴昳㈳搶㈹摦慥㌷㙣㔷ㄲㄹ戰㌱ㄹ慣㕢㤰㤷ㄱ㈵㔸昲ㄸ〳昴摣ㄱ㙢挵㌷摤㘰摤㘴㐰㜱㜳㝦收㐹㠵㐵㜴㙢搶㜶〳扣㐶㘱㤱昹㔱㙢㜹捤扢㡡㠸㙤搳㜱㑦㤹敢挱慥挰ち㠹㍥㑡ち㌵㐲ㄳ㥡㈶捡㕡戹㕦晣昰㐰㕥㈸㤰昷㡡〴ち㔷〵㥤㍥昳ㅣ敤㑤扢㍥㡥搱搰㑥攷㥣㠶ㄱ㍤㙡ㄵづ攴㑡㘱㜲慡昱㄰晢扣ㄷ攰㤱㔳ㄷ捥戴㈳㜳慦㉢㘶慤搳换㥦㈳攳ㄵ㔹戴〲㈱昴搱敤㡢㐸㠵㘵愴ㅣ㜰㈰㌰捥愷㑥昲慢㔸慡つ愹㙦㕦㍢㝢ㄲ㤱愴㘱㙢挱㕣㤵つ挴愳ㅤ㌳摣ㄷ㍤搰㡣㜵捣㐶㄰搷捤㜹㡥㘳㤲戴㐸㤶换㌵㤳ㄴ㍣搳っ扤戳戶㙢㔸〰㡡晥攲㈲昳ㅡ㡡捣㙢慡㘸搸㍡捦搰愰捡㜳㉣敦戲改摢攱㥡㘳搷捡㝣㘰昸㙥㔷搰㈴㤸㥣㤲㌷㐹㠹捣㤸攸戰收㉦挰㘴ぢ愶㠰敥㈹挸㔱㙥ㅤ搱て捡搵㐴〹晦㐴㥦㡥㈵〸ㄸ攵㈹㌵晥ㅣ愳改敡㜶〴㐴㡥㑡搷㤳㍢ㄸ搷㥦㐶㐹㈴㠴㠸昵ㅣㄲ㠱㔷㌰㈵攴改攲㉥㔹ㄷ㕣㍢〴昶㠸戱㤳㜶㌸ㅦ〰攵〰挸慡攳敤㉤ち慢愹㑥㤳㉤慤㜰㝢㜷㔵㐶㑤摣搶㕤㥦搶ㅢ敦摣愲㍡搲㈸㈹㐵戲㕤㈳愵㔹戶㤸攳㙥㔲㌵㐲㈹敥㐴摢㠸㍣户㘹㝢摦㈹㐵㕥㠷㘲㔲㌴㔳㌰摥愷〸〵㠱摥㔸㐷搱㘷㥦㑦ㅥ愹㠸つ㙤㠰ち昵㔴㔴㌶ㄲ㠷〴捦攰摡㐹㕤㔶攲㈷昰昷扥㌸扢搸っ㌳㌵收戵昱戸㘶愶搱㔸㜴㘱㈵搴㑣扦扥㑢㔸ㅡ㙢㡢㌴㡣攲捥㝥戵㝦戴扤㈹㐶㡣搹㤰㘱㤱ㅣ㍦㌰搸㄰捣㤵㡡愸搲㍡ㅢ攱㔶户㡡换㝣㍡㉢㑤㔷㘱㘰㌹慣捦换つ㘵㠶戵㉤昹㜱搵愱㜵㕡㔴㜲搴戰㘶㔶〳愸昴㤰㜲㍣捥㈹〶㌷慣昳㜴㑢攱ㄲ〳挴㙥㥣㕢慡㠵〸敤戶〶攰挹㘰昷㘰〷㍢ㄲ㠵㑥㘸㥤㔱㠲㤶㜲〸㌷扢〸昲㑥㥦ㄸ㠵㈰戵㔴晡敤〹昱て㉦㌰㝤敤㐴㈱挹挴㑣挴㜰㔷㡥昵〰攴愶㈳㤳攴愲昱㈴㘰ㅥ㐹㌶㈵戴㠶㤳㌲㥡ㄸ㈳㌴昹晣㄰户㜸ㄸ换ㅡ㈵摢㌴㜰捦㉤戴愱㑤ㅢ㥢晢慣㌳㙥慤搱慣㑢愵㡡ㄳ㔹慤㌴昲慥挰㤷扡〲ㄸ㜱㔳捥扥挴㥢㜲〶㐷㈹㉥㤹㐸敡摦敥㌶㑥愰扢ㄲ㜲ㄸ㈳㔲㝤っ㐰收戸攵㔴㐰慣敢㥥〲敤挳晤敤ぢっ敡昲ㅣ㐴㕡㔷ㄱ㘵搹〲敥攳戵愲挸㡡摢㔲捤ㄶ扣〵㡦㌶㝢慡攸戴ㅤㄵ敤ちㅣ㘱㥤㤱挰㉢㤵㘰㡣昴挹ㅤㅣ愴㜰㍤㡥敥㕥㝦㕡㍤ㄶ慥〳ㄵち〳㠲㌱㕥㥥㠲ち搸㔵㌰ㄲつ㙥慤㙤㜵ぢ㐶㝦㘹㜹ㅢ㌳〰㠲㘱㘰ㅡ戴㘸ㄹㄹ㌸㜳挸㙦㙦攰摣㡥㔶㌹ㄱ搲㜴㌰㤵㌱捡㜱㌸散㠱㌴㜰ㄳて搲㉢ㅥ㤴㔰㜸㐰㕤っ㑢敥㈶㑥㍡㌸〲㜹晥挱㡥挲㈵㌳挴昵ㄷ昷㔰㐷昱㑣扤㑥㜳ㄷ晥戹㕤㠱㔵㕣摤㠸捣搱〳ㅤ㤷戲搴㥡㘸摦摤搹㔱ㄱ㕦ㄶ㍣㍡㍦㜵摡っ㙢㙢换攱㘶㜴㜱慢㕦㤲搰㝦〸㝦挴㤶㙦愷捤㕣㜴㜹ㄱ㜵㠳㝢㕦戹攲㝡㔷㕤㌵㉦㍤攰慤㍦㔰〸慥㔰づ㜲㤲㤵挲ㅦ昱㑦㈵慤愰晦〰㈳敥㘴摡ㅣ愰敤㈰攱㌸㉡㐵搲㘰〲昹ㅣ㍡㠱敤摥扡㌵㐰㍡㌹搰㐱㈷㑡㄰散ㄱ㡡㝢昹つ㈳ㄴ昱㝤愰㤵挴ㄲㅤ挹戱攷㉦㠳昵挵昷㔰㐲㠴攳㌹ㄶ㈳晡ㅤ挸攵愰㑥〹昲昸㡡〷㉦㠴晣晦挱㔲挲捤㕢戲搳晦〲㌳㡢敦㜶愲攸㌶愲攸㍢㕤㈸ㄲ扣〶愲昸昷ㄱ㘴㤲愴㌳㍣晢㥡〲攱㕣搳摥〱昴㑤扦昰晢㝦㜸〰㕤㠸㠹㐳搹㘸〸戵摤㠵攷㤶㠹㌰搰㘵㈲㌰㜸慦㑣㠴戳挸〸㐶昱㈳ㄳ㈱昶㠱㉣愲㘰㝢ㄳ㠱戱扤ㅣ㐳㌰ㄵ㙡㑤戹㌵㜸〲㍢攸搰㍦㜶ㅡㄷ㙦㘵㠰㜸㍥㤴㔶㌰〷㡦搴㑤摤挵㑢愶㙦㍡㠷㔴昹㈹㕦㐲㤹昹㉢戸挹慤扡戰挷㉤㕢搶愸㑥㕢昸㉡ㄲ㉦晢㥥㍦㘵㘷昷搷㠱愹㈸㐵敥㝢㔱ㄶ愵搷攱㈹ㄱ㍣㌷ㄴ晥昲挰㌷㑦晤昲挹㘷㑦昰戶㕡㑣慢晡扤挸昷ㄳ戲愷㍤㠱愰㙥敡愲挸㡤晣㌰攷㉣㍥㔱戲搷ㅢ㜲搶昴㤵ㄵㄴㄸ㑥㤲㡤〸㉦㐵㤸ㄱ昱敤〶ㄳㄳ昷ㅥ㈲ㄳ㜳慡挳摤愹㍥㙣㔲㉥挲愹搴挴㤵㑦㉦〹ㅢ㡡㥥㡡慣㑦㙢㔳晦㈷愸愲搷㌸㤱慣㤵挸㔳㈷㤳㄰晦搸愹敢㡥㔱搷㐵〷ㄹ㠶晤ㄳ㈹㠵昸〳㈹㈴㝤㤰攱㠵〰㈵愵捥㈳愳摦〷㤰ㄳ㔹敢っ昱搲ㅦ戰㈷〴㘴敢搲㕦㥦ㅦ戱㘰ㄷ㠱挵挴ㄷ摦敦㠹㤶戶㘸愲㥡ㄸ慡㔵㌶捤㌲㌲敡昰挲㠲改愴㌴㘳改ㅣ㐵改㡥摤㔱㝣挹㠸ㄳ〵摥㈲挶搶ㅤ晡摡㉡捥挳㙥ㄳ㌷㍦愰㘷㑡㑡㘱戸晢㔹㡣〳愹㡡搱㐵㑤㉢㔱ㄱ攱㘸㤴㙤㜵ㅡ㡡慢愰戳摣㐳㌸㤵㈲昸挷㉦㠵㔸㍦搹ㅥ晡挶捥ㅡ敡㌸㜷㄰ぢ攴て昶搷㙤㌹㡣㡤户㤲㘳㈰㘱㜷搴慡ㅣ㕤て扦㠰㉥㕣㜴㐱ㄸ敤慣㝡ㄶ挷昰㈷攱慣〱慤㑢晦㌳㝡慤㌸敢㈲㝢㌳㡣㥤搱晦ㅦ㐰挱戶晡㕦㌰昶愶㄰昹挱㌸挳〷㥤昱㤳㙤㐳㌶摣ㄱ㜸戶ㄱ扣㔱〷㘳㐳㘵ㄹ昲㡥㜲换昸㜸㌵慡㔶ㄲㅣ㝥慦㘲攷搵㠸㔶㕦摡戶㐳㍤〵㈰㘳㐳晡换㄰㐱㍤晢㘷攵㔶㜲扡㉤㝤〸ㅤて㥣戵㙢扥ㄷ㜸㔶㌸戱㡣愰敦〴扦㍤戳㘰昳捣㠸慦㜶ち戵㍢戱ㄳ挳ㅦ㐱㥦㜳㡢㄰搸攷㘴昸㐶挵㈲ㄹ㔹搸㔹㈴㠳摦㈱㡤愵挲㑢搴づ挱つ搶愳㑤戳㠱㑦㔷ㄷ攱敢っ㔹戴㉢㤴㕤攴㜱敥扣愱挱慤挳ㅤ慤昷挳ㅦ㈴ㅢ㔳〸㡥愹㈵㝣攸㈳摣搷捥㍤挸戶㡤搷ㄶ戰㘵㝦㍥户㡡晥ㄲ㜰扡戳户㘴㐹㠶敦攴ㄷ挹ㄵ愳㑡㠸㑢晢㈷昰㜷攷づ㕡㡥㌶づ㍡㡦㍦攸愶㈳㙣戲〱昷搹づ愲摦㤷搰㔵捣㄰攰㘷㤸㜱㠶て㠲㕥㍥戲愲昸ㄲ㤶㐵〶㐰扥㔰慡〱昴愶敡ㄷ户愲敡戱㐴㈰ぢ㥥㌱㐸㡥ㄵ昱〵㌴攴㜶㐵换〶㑢㜰搹㐲㥤㈵㤰㌷㤲ㅥ挸ㄷ〴捦ㄲ㙡㈲㝦㡦づ慤㠹搸㈸敤㍤㤱扦摢㙡㈲㠲㔶㠰㕡㘸㝡晣戱㐴㡢ㄸつ㔴ㅢづ㠱㑢攰〱㡣㔲㉣㔲搶㤴愲搰挲昷㠸ㄹ愴㝦㡤晦扥㝡攲愷慦㌰晤收㠴㔰㠲㄰㔵搹挹㔳㄰慡挹㍦㥦㥥扣㡦搲摥㤳㝦㙥慢挹㡦㔱㐶㜲㈶㐶〸㌰㌲㈰慡昸愳ㄶ搳㐴㠶晢挸㥦戸㐴㠰㕦㘶ㄶ㘳㈶㑡㔴摦慢挸愰㉦㌷㕣戵扡㠶㑣搲㔷攷晡㜳㍥敥㔱昶ㄱ㉦㐲搲㤷㔳㡡㥣戱愵㐸㉢㤶㥤搸ぢ扢㉢㘴〳㤶挴慦㘵㝢㡡昴㔲㥦ㄱ㝥昱㠹〴㌱愷㑦㈷㕦㑥㘹㜱捣〹㠴ㄱ㔹愴愴ㅦ㙥愴昸慢愴昱户扥摤㜶㤹愲〲〹搴ㄳ㌵㈶㥤愹挶ㅦ㑦ㅡㅦ挵㔷㔹慡㑤㠱㌷〸㤸㕥㑤ㅡ㤳ㅥ㔵攳㘷㤳挶扦㍥㝡愸搵㌸愱挳㘸㘴㥤㐴㤲㘳敢㉡敢㍦昵㠵昶㈸㥡敢ㄶ昵攷㤰ㄵㄵ㔳㜲慡搰㜱㐳㘹搰㘱㕣〶昱昱㡤昴〲敥㌶攱ち〸㠴㙣昴扦㑡㌸㠳㍢㑦昳㘶㘸攲ㄳ攸つ〴㥢㝤㐳㍤戱㜳挹㕡昴㔱㌰㘸㥤〹㜰愶慡敦㉡ㄲ㠱㌹㔰㡣昶㜷ㅢ愷㝣㡥改搸摥㡦㈴㐸愶昱づ㐹㝦捡㐳〵㔶㡡攲愳〹㘶ぢ捦戴㘹挶㜸ㅡ挸㠱㜴〴㘴挶㜸〶㌰ち挴昰戶㜲㘱㡣晣慦㤸晢愳慣昸ㄸ挱戳〰ㄵ㐱㘶㈷ㅤ㤴㍥づ㌰㥡晣㡦㉡㈶㌶㤴扦㐴ㄳ㑦㈶㉦㑢㤳㤱昱〹㜶昸㙢㠰〱戸㙦㐵㑣㠴ㄵ攳㙦㔰㤲㝥㈹〵㠷㝡改㈷㔹昱㈹㠲攷〰㉡㍡㈷扢攳㕤攳㥡晡搴㕣㥦㐶㔷昱っ〱㝥挶昳㜱㠶て㍡昷攱捦㝡摢捡㍣ち㈷ㅦ昶㈳搴㤹昹㠲晦㘱㝣㤱扦挹㐵て攰㝦㐸愲㉢挳扥愸扤户扦戱挸〴戴挹搵㙦ㅤ㥢晤㍡挶攱扡摡ㄱㄴ㡥㐸愵㔲搶㑡㠲昸收㠲㠵㠷㌷昰㉤挷㔵㠵㄰愴〱㔵攱挶ㄵ㈷㔰㘰㝣㡥㑤㠹㘳攲挹昸㍣㥦㠸㕡戵㠹㝦ㅢ㘷昸㈰㠸㔷搵晤昱戸㝢昲㐲攲㕡㔵搸ㅤ㉦㈴晥㔵挵㕡晡㠵㉦㜰㌰㠵㉣㘴戲㕡㠹㐸㔳㌴昴〵㘴㐶〶㐶㌹户挷昰搳慥㠹摡愵晡愵㑢扦ㅦ㉤㑥摣㔲晣挰㕦っ扦昰敡扦晣敡戳㍦晢昰昱晦晥挳㡢㉦晥散㍦㍦晢捡ㅦ㝥戸㝡晣㈷㉦扤昴攳㐷扥晣捡慦昶㕢㕦搱扥晤晢㠵慦㍣㌵㝤攵愹㈷慣ぢ昷㥥㝡敡㠳㡦㍦㍡扤㜴挳攴挰挰攰攰㍤攳晦㝣昳扢挶㥥㜹攲扢攲㐷晦㝥㤳㉢搴㜲昱㠲散㌴戸㙣㌵㡤㉦㈲㠳㘹㜰挶㙦敡㌴戸㕣戵㔱慢昱㐶捤愲愰っ㥦〶㈷愰㉡捣㙣挵搰晦〰晤戸戱摤</t>
  </si>
  <si>
    <t>Definition &amp; Application</t>
  </si>
  <si>
    <t>The numerator</t>
  </si>
  <si>
    <t>The denominator</t>
  </si>
  <si>
    <t>Activities ratios</t>
  </si>
  <si>
    <t>Evaluate the effectiveness of the business's daily operations</t>
  </si>
  <si>
    <t>Inventory turnover</t>
  </si>
  <si>
    <t>COGS</t>
  </si>
  <si>
    <t>Average inventory</t>
  </si>
  <si>
    <t>Days of inventory on hand - DOH</t>
  </si>
  <si>
    <t>Number of days in period</t>
  </si>
  <si>
    <t>Receivables turnover</t>
  </si>
  <si>
    <t>Revenue</t>
  </si>
  <si>
    <t>Average receivables</t>
  </si>
  <si>
    <t>Days of sales outstanding - DSO</t>
  </si>
  <si>
    <t>Receivable turnover</t>
  </si>
  <si>
    <t>Working capital turnover</t>
  </si>
  <si>
    <t>Average working capital</t>
  </si>
  <si>
    <t>Fixed asset turnover</t>
  </si>
  <si>
    <t>Average net fixed assets</t>
  </si>
  <si>
    <t>Total asset turnover (ROA)</t>
  </si>
  <si>
    <t>Average total assets</t>
  </si>
  <si>
    <t>…</t>
  </si>
  <si>
    <t>Liquidity ratios</t>
  </si>
  <si>
    <t>Evaluate the company's ability to pay short - term obligations</t>
  </si>
  <si>
    <t>Current ratio</t>
  </si>
  <si>
    <t>Current assets</t>
  </si>
  <si>
    <t>Current liabilities</t>
  </si>
  <si>
    <t>Quick ratio</t>
  </si>
  <si>
    <t>Cash &amp; Cash equivalent + Short term marketable investment + Receivables</t>
  </si>
  <si>
    <t>Cash ratio (Acid test)</t>
  </si>
  <si>
    <t>Cash &amp; Cash equivalent + Short term marketable investments</t>
  </si>
  <si>
    <t>Deffensive interval ratio</t>
  </si>
  <si>
    <t>Daily cash expenditure</t>
  </si>
  <si>
    <t>Cash conversion cycle</t>
  </si>
  <si>
    <t>DOH + DSO - Number of days payable</t>
  </si>
  <si>
    <t>Solvency ratios</t>
  </si>
  <si>
    <t>Evaluate the company's ability to pay long - term obligations</t>
  </si>
  <si>
    <t>Debt - to - assets ratio</t>
  </si>
  <si>
    <t>Total debt</t>
  </si>
  <si>
    <t>Total assets</t>
  </si>
  <si>
    <t>Debt - to - capital ratio</t>
  </si>
  <si>
    <t>Total debt + Total equity</t>
  </si>
  <si>
    <t>Debt - to - equity ratio</t>
  </si>
  <si>
    <t>Total equity</t>
  </si>
  <si>
    <t xml:space="preserve">Financial leverage </t>
  </si>
  <si>
    <t xml:space="preserve">Average total assets </t>
  </si>
  <si>
    <t>Average total equity</t>
  </si>
  <si>
    <t>Debt to EBITDA</t>
  </si>
  <si>
    <t>EBITDA</t>
  </si>
  <si>
    <t>Coverage ratios</t>
  </si>
  <si>
    <t>EBIT</t>
  </si>
  <si>
    <t>Interest payments</t>
  </si>
  <si>
    <t>Fixed charge coverage</t>
  </si>
  <si>
    <t>EBIT + Lease payments</t>
  </si>
  <si>
    <t>Interest payments + Lease payments</t>
  </si>
  <si>
    <t>Profitability ratios</t>
  </si>
  <si>
    <t>Evaluate the ability to generate profits from the business's resources</t>
  </si>
  <si>
    <t>Gross profit margin</t>
  </si>
  <si>
    <t>Gross profit</t>
  </si>
  <si>
    <t>Operating profit margin</t>
  </si>
  <si>
    <t>Operating income</t>
  </si>
  <si>
    <t>Pretax margin</t>
  </si>
  <si>
    <t>EBT</t>
  </si>
  <si>
    <t>Net profit margin</t>
  </si>
  <si>
    <t>Net income</t>
  </si>
  <si>
    <t>Operating ROA</t>
  </si>
  <si>
    <t>Return on asset - ROA</t>
  </si>
  <si>
    <t>Return on total capital - ROIC</t>
  </si>
  <si>
    <t>Average short - and long - term debt and equity</t>
  </si>
  <si>
    <t>Return on equity - ROE</t>
  </si>
  <si>
    <t>Return on common equity</t>
  </si>
  <si>
    <t>Net income - Preferred dividends</t>
  </si>
  <si>
    <t>Total common equity</t>
  </si>
  <si>
    <t>Valuation ratios</t>
  </si>
  <si>
    <t>Evaluate the company's valuation</t>
  </si>
  <si>
    <t>EPS</t>
  </si>
  <si>
    <t>Number of outstanding shares</t>
  </si>
  <si>
    <t>P/E</t>
  </si>
  <si>
    <t>Company's stock price</t>
  </si>
  <si>
    <t>Earning per share</t>
  </si>
  <si>
    <t>P/CF</t>
  </si>
  <si>
    <t>Cashflow per share</t>
  </si>
  <si>
    <t>P/S</t>
  </si>
  <si>
    <t>Shares per share</t>
  </si>
  <si>
    <t>P/B</t>
  </si>
  <si>
    <t>Book value per share (BVPS)</t>
  </si>
  <si>
    <t>DUPONT ANALYSIS</t>
  </si>
  <si>
    <t>Tax burden</t>
  </si>
  <si>
    <t>x</t>
  </si>
  <si>
    <t>Interest burden</t>
  </si>
  <si>
    <t>EBIT margin</t>
  </si>
  <si>
    <t>Revenues</t>
  </si>
  <si>
    <t>Total asset turnover</t>
  </si>
  <si>
    <t>=</t>
  </si>
  <si>
    <t xml:space="preserve">Leverage </t>
  </si>
  <si>
    <t>Average shareholders' equity</t>
  </si>
  <si>
    <t>Financial expenses</t>
  </si>
  <si>
    <t>Financial income</t>
  </si>
  <si>
    <t>3. Short term investments held to maturity</t>
  </si>
  <si>
    <t>6. Shortage of assets waitingfor resolution</t>
  </si>
  <si>
    <t>3. Long term equipment, materials, spare parts</t>
  </si>
  <si>
    <t>6. Retain earnings</t>
  </si>
  <si>
    <t>7. Funds</t>
  </si>
  <si>
    <t>1. Investment in subsidiaries</t>
  </si>
  <si>
    <t>3. Other long - term investments</t>
  </si>
  <si>
    <t>4. Provisions for long - term investment</t>
  </si>
  <si>
    <t xml:space="preserve">     Long term trade receivables</t>
  </si>
  <si>
    <t xml:space="preserve">     Long term loans receivables</t>
  </si>
  <si>
    <t>- Inventory turnover</t>
  </si>
  <si>
    <t>- Days of inventory on hand (DOH)</t>
  </si>
  <si>
    <t>- Receivable turnover</t>
  </si>
  <si>
    <t xml:space="preserve">- Days of sales outstanding </t>
  </si>
  <si>
    <t>= Revenue/ Average AR</t>
  </si>
  <si>
    <t>I. Cash from operating activities (OCF)</t>
  </si>
  <si>
    <t>1. Profit before tax</t>
  </si>
  <si>
    <t>2. Adjustments for:</t>
  </si>
  <si>
    <t>- Depreciation of fixed assets and real estate</t>
  </si>
  <si>
    <t>- Provision</t>
  </si>
  <si>
    <t>- Gains, losses on exchange rate differences from revaluation of accounts derived from foreign currencies</t>
  </si>
  <si>
    <t>- Profit (losses) from investing activities</t>
  </si>
  <si>
    <t>- Interest expenses</t>
  </si>
  <si>
    <t>3. Operating income before changes in working capital</t>
  </si>
  <si>
    <t>- Increase/ Decrease in inventory</t>
  </si>
  <si>
    <t>- Increase/ Decrease in payables (other than interest, corporate income tax)</t>
  </si>
  <si>
    <t>- Decrease in prepaid expenses</t>
  </si>
  <si>
    <t>- Interest paid</t>
  </si>
  <si>
    <t>- Corporate income tax paid</t>
  </si>
  <si>
    <t>II. Cash flows from investing activities</t>
  </si>
  <si>
    <t>1. Payment for purchases or construction of fixed assets and other long term assets</t>
  </si>
  <si>
    <t>III. Cash flows from financial activities</t>
  </si>
  <si>
    <t>1. Proceeds from share issuance, capital contribution</t>
  </si>
  <si>
    <t>2. Issued shares</t>
  </si>
  <si>
    <t>3. Drawdown of borrowings</t>
  </si>
  <si>
    <t>4. Repayments of borrowings</t>
  </si>
  <si>
    <t>5. Dividends and profits paid to owners</t>
  </si>
  <si>
    <t>Net cash flows from/ (used in) financial activities</t>
  </si>
  <si>
    <t>Net cash flows from/ (used in) investing activities</t>
  </si>
  <si>
    <t>Cash flows from operating activities</t>
  </si>
  <si>
    <t>Net increase/decrease in cash and cash equivalents during the year</t>
  </si>
  <si>
    <t>Cash and cash equivalents at beginning of year</t>
  </si>
  <si>
    <t>Impact of exchange rage fluctuation</t>
  </si>
  <si>
    <t>Cash and cash equivalents at end of year</t>
  </si>
  <si>
    <t>- Other adjustments</t>
  </si>
  <si>
    <t>- Increase/ Decrease in receivables</t>
  </si>
  <si>
    <t>- Other cash received from operating activities</t>
  </si>
  <si>
    <t>- Other cash expenditures from operating activities</t>
  </si>
  <si>
    <t>2. Proceeds from fixed assets and other long - term assets disposal</t>
  </si>
  <si>
    <t>3. Expenditures on loans and purchase of debt instruments from other entities</t>
  </si>
  <si>
    <t>4. Expenditures on loans and sell of debt instruments from other entities</t>
  </si>
  <si>
    <t>5. Payments for investments in other entities</t>
  </si>
  <si>
    <t>6. Received for investments in other entities</t>
  </si>
  <si>
    <t>7. Interests and dividends received</t>
  </si>
  <si>
    <t>= COGS/Average Inventory</t>
  </si>
  <si>
    <t>= 365/Inventory turnover</t>
  </si>
  <si>
    <t>= 365/Receivable turnover</t>
  </si>
  <si>
    <t>Financial Leverage</t>
  </si>
  <si>
    <t>Ability to control effective tax rate</t>
  </si>
  <si>
    <t>Ability to control interest expense level</t>
  </si>
  <si>
    <t>Ability to control costs</t>
  </si>
  <si>
    <t>Ability to manage assets</t>
  </si>
  <si>
    <t>Assessment of ROA</t>
  </si>
  <si>
    <t>Assessment of ROE</t>
  </si>
  <si>
    <t>Assessment of financial leverage</t>
  </si>
  <si>
    <t>Gross Margin</t>
  </si>
  <si>
    <t>EBITDA Margin</t>
  </si>
  <si>
    <t>EBIT Margin</t>
  </si>
  <si>
    <t>EBT Margin</t>
  </si>
  <si>
    <t>NI Margin</t>
  </si>
  <si>
    <t>SG&amp;A/Net Revenue</t>
  </si>
  <si>
    <t>R&amp;D/Net Revenue</t>
  </si>
  <si>
    <t>Depreciation/Net Revenue</t>
  </si>
  <si>
    <t>Accounts Receivable Turnover</t>
  </si>
  <si>
    <t>Days of Accounts Receivable</t>
  </si>
  <si>
    <t>Allowance/Accounts Receivable</t>
  </si>
  <si>
    <t>Inventory Turnover</t>
  </si>
  <si>
    <t>Days of Inventory</t>
  </si>
  <si>
    <t>Allowance/Inventory</t>
  </si>
  <si>
    <t>Accounts Payable Turnover</t>
  </si>
  <si>
    <t>Days of Accounts Payable</t>
  </si>
  <si>
    <t>CCC (Cash Conversion Cycle)</t>
  </si>
  <si>
    <t>LIQUIDITY AND SOLVENCY</t>
  </si>
  <si>
    <t>Liquidity</t>
  </si>
  <si>
    <t>Cash ratio</t>
  </si>
  <si>
    <t>Solvency</t>
  </si>
  <si>
    <t>Financial Leverage (Equity Multiplier)</t>
  </si>
  <si>
    <t>Debt to Equity</t>
  </si>
  <si>
    <t>Interest Coverage</t>
  </si>
  <si>
    <t>ST Debt/(AR+Inventory)</t>
  </si>
  <si>
    <t>LT Debt/Net FA</t>
  </si>
  <si>
    <t>Debt/(AR+Inventory)</t>
  </si>
  <si>
    <t>Debt/Net FA</t>
  </si>
  <si>
    <t>Explanation</t>
  </si>
  <si>
    <t>Ability to control COGS &amp; SG&amp;A</t>
  </si>
  <si>
    <t>Relative to profitability</t>
  </si>
  <si>
    <t>COGS and SG&amp;A</t>
  </si>
  <si>
    <t>AR, Inventory, Long-lived Assets</t>
  </si>
  <si>
    <t>= EBITDA/ Net Rev.</t>
  </si>
  <si>
    <t>= EBT/ Net Rev.</t>
  </si>
  <si>
    <t>= NI/ Net Rev.</t>
  </si>
  <si>
    <t>= EBIT/ Net Rev.</t>
  </si>
  <si>
    <t>= Gross profit/ Net Rev.</t>
  </si>
  <si>
    <t>= SG&amp;A profit/ Net Rev.</t>
  </si>
  <si>
    <t>= R&amp;D profit/ Net Rev.</t>
  </si>
  <si>
    <t>= Depreciation/ Net Rev.</t>
  </si>
  <si>
    <t>= Annual/ Net Rev.</t>
  </si>
  <si>
    <t>= CAGR/ Net Rev.</t>
  </si>
  <si>
    <t>Sales Growth (QoQ)</t>
  </si>
  <si>
    <t>CAGR (Compound Quarterly Growth Rate)</t>
  </si>
  <si>
    <t>PROFITABILITY RATIOS</t>
  </si>
  <si>
    <t>ACTIVITY RATIOS</t>
  </si>
  <si>
    <t>= Net Rev./ Average AR</t>
  </si>
  <si>
    <t>= 365/ AR Turnover</t>
  </si>
  <si>
    <t>6. Shortage of assets waiting for resolution</t>
  </si>
  <si>
    <t>= Provisions for doubtful AR/ AR</t>
  </si>
  <si>
    <t>= COGS/ Average Inventory</t>
  </si>
  <si>
    <t>Formula</t>
  </si>
  <si>
    <t>= 365/ Inventory Turnover</t>
  </si>
  <si>
    <t>= Provisions for decline in Inv./ Inv.</t>
  </si>
  <si>
    <t>= COGS/ Average AP</t>
  </si>
  <si>
    <t>= 365/ AP Turnover</t>
  </si>
  <si>
    <t>1. On an Average Basis</t>
  </si>
  <si>
    <t>= Current Assets/ Current Liabilities</t>
  </si>
  <si>
    <t>= (Cash &amp; Cash Equivalent+ Marketable securities + AR) /Current Liabilities</t>
  </si>
  <si>
    <t>= (Cash &amp; Cash Equivalent+ Marketable securities) /Current Liabilities</t>
  </si>
  <si>
    <t>= Total Assets/ Total Equity</t>
  </si>
  <si>
    <t>= (Short term debt + Long term debt) / Total Equity</t>
  </si>
  <si>
    <t>= EBIT/ Interest Expenses</t>
  </si>
  <si>
    <t>= Short term debt/ (AR + Inventory)</t>
  </si>
  <si>
    <t>= Long term debt/ (Tangible assets + Intangble assets + Leasing)</t>
  </si>
  <si>
    <t>= (Short term debt + Long term debt) / (AR + Inventory)</t>
  </si>
  <si>
    <t>= (Short term debt + Long term debt) / (Tangible assets + Intangble assets + Leasing)</t>
  </si>
  <si>
    <t>ROA - Return on assets</t>
  </si>
  <si>
    <t>= Net rev./ Total assets</t>
  </si>
  <si>
    <t>Asset turnover</t>
  </si>
  <si>
    <t>= NI/EBT</t>
  </si>
  <si>
    <t>= EBT/EBIT</t>
  </si>
  <si>
    <t>= EBIT/Net Rev.</t>
  </si>
  <si>
    <t>= Net Revenue/Assets</t>
  </si>
  <si>
    <t>= Total Asset/ Total Equity</t>
  </si>
  <si>
    <t>= NI/ Total Equity</t>
  </si>
  <si>
    <t>Ability to control assets</t>
  </si>
  <si>
    <t>ROE - Return on Equity</t>
  </si>
  <si>
    <t>If this ratio increases in culmulative 4 quarters =&gt; Great
If this ratio increase in culmulative 3 quarters =&gt; Good
If this ratio increase in 2 quarters after 2 quarters decreased =&gt; Improved
If this ratio decrease after 2 quarters increased =&gt; Downwards
If this ratio decreases in culmulative 3 quarters =&gt; Watch</t>
  </si>
  <si>
    <t>Ability to generate Revenues from Assets</t>
  </si>
  <si>
    <t>Ability to generate income to equity holders</t>
  </si>
  <si>
    <t>Ability to manage tax burderns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</si>
</sst>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_);_(* \(#,##0\);_(* &quot;-&quot;??_);_(@_)"/>
    <numFmt numFmtId="166" formatCode="0.0%"/>
    <numFmt numFmtId="167" formatCode="0.00_);[Red]\(0.00\)"/>
    <numFmt numFmtId="168" formatCode="_(* #,##0.0_);_(* \(#,##0.0\);_(* &quot;-&quot;??_);_(@_)"/>
  </numFmts>
  <fonts count="28" x14ac:knownFonts="1">
    <font>
      <sz val="11"/>
      <color theme="1"/>
      <name val="Calibri"/>
      <family val="2"/>
      <scheme val="minor"/>
    </font>
    <font>
      <sz val="11"/>
      <color theme="1"/>
      <name val="Calibri"/>
      <family val="2"/>
      <scheme val="minor"/>
    </font>
    <font>
      <sz val="10"/>
      <name val="Arial"/>
      <family val="2"/>
    </font>
    <font>
      <sz val="8"/>
      <color theme="1"/>
      <name val="Tahoma"/>
      <family val="2"/>
    </font>
    <font>
      <b/>
      <sz val="8"/>
      <color theme="1"/>
      <name val="Tahoma"/>
      <family val="2"/>
    </font>
    <font>
      <b/>
      <sz val="8"/>
      <name val="Tahoma"/>
      <family val="2"/>
    </font>
    <font>
      <b/>
      <sz val="11"/>
      <color theme="1"/>
      <name val="Calibri"/>
      <family val="2"/>
      <scheme val="minor"/>
    </font>
    <font>
      <sz val="9"/>
      <color indexed="81"/>
      <name val="Tahoma"/>
      <family val="2"/>
    </font>
    <font>
      <b/>
      <sz val="9"/>
      <color indexed="81"/>
      <name val="Tahoma"/>
      <family val="2"/>
    </font>
    <font>
      <sz val="8"/>
      <name val="Tahoma"/>
      <family val="2"/>
    </font>
    <font>
      <i/>
      <sz val="8"/>
      <color theme="1"/>
      <name val="Tahoma"/>
      <family val="2"/>
    </font>
    <font>
      <sz val="8"/>
      <color theme="1"/>
      <name val="Times New Roman"/>
      <family val="1"/>
    </font>
    <font>
      <b/>
      <sz val="8"/>
      <color theme="1"/>
      <name val="Times New Roman"/>
      <family val="1"/>
    </font>
    <font>
      <i/>
      <sz val="8"/>
      <color theme="1"/>
      <name val="Times New Roman"/>
      <family val="1"/>
    </font>
    <font>
      <sz val="8"/>
      <name val="Calibri"/>
      <family val="2"/>
      <scheme val="minor"/>
    </font>
    <font>
      <b/>
      <sz val="9"/>
      <color rgb="FF000000"/>
      <name val="Tahoma"/>
      <family val="2"/>
    </font>
    <font>
      <sz val="9"/>
      <color rgb="FF000000"/>
      <name val="Tahoma"/>
      <family val="2"/>
    </font>
    <font>
      <b/>
      <sz val="8"/>
      <name val="Times New Roman"/>
      <family val="1"/>
    </font>
    <font>
      <b/>
      <i/>
      <sz val="8"/>
      <color theme="1"/>
      <name val="Times New Roman"/>
      <family val="1"/>
    </font>
    <font>
      <sz val="9"/>
      <color theme="1"/>
      <name val="Times New Roman"/>
      <family val="1"/>
    </font>
    <font>
      <b/>
      <sz val="9"/>
      <color theme="1"/>
      <name val="Times New Roman"/>
      <family val="1"/>
    </font>
    <font>
      <sz val="11"/>
      <color rgb="FFFF0000"/>
      <name val="Calibri"/>
      <family val="2"/>
      <scheme val="minor"/>
    </font>
    <font>
      <sz val="11"/>
      <name val="Calibri"/>
      <family val="2"/>
      <scheme val="minor"/>
    </font>
    <font>
      <b/>
      <sz val="8"/>
      <color rgb="FFFF0000"/>
      <name val="Tahoma"/>
      <family val="2"/>
    </font>
    <font>
      <sz val="8"/>
      <color rgb="FFFF0000"/>
      <name val="Tahoma"/>
      <family val="2"/>
    </font>
    <font>
      <b/>
      <sz val="8"/>
      <name val="Cambria"/>
      <family val="1"/>
    </font>
    <font>
      <b/>
      <sz val="8"/>
      <color theme="1"/>
      <name val="Cambria"/>
      <family val="1"/>
    </font>
    <font>
      <sz val="8"/>
      <color theme="1"/>
      <name val="Cambria"/>
      <family val="1"/>
    </font>
  </fonts>
  <fills count="8">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rgb="FF99CC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FFF00"/>
        <bgColor indexed="64"/>
      </patternFill>
    </fill>
  </fills>
  <borders count="9">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s>
  <cellStyleXfs count="4">
    <xf numFmtId="0" fontId="0" fillId="0" borderId="0"/>
    <xf numFmtId="164" fontId="1" fillId="0" borderId="0" applyFont="0" applyFill="0" applyBorder="0" applyAlignment="0" applyProtection="0"/>
    <xf numFmtId="0" fontId="2" fillId="0" borderId="0"/>
    <xf numFmtId="9" fontId="1" fillId="0" borderId="0" applyFont="0" applyFill="0" applyBorder="0" applyAlignment="0" applyProtection="0"/>
  </cellStyleXfs>
  <cellXfs count="170">
    <xf numFmtId="0" fontId="0" fillId="0" borderId="0" xfId="0"/>
    <xf numFmtId="0" fontId="3" fillId="0" borderId="0" xfId="0" applyFont="1"/>
    <xf numFmtId="0" fontId="4" fillId="0" borderId="0" xfId="0" applyFont="1"/>
    <xf numFmtId="0" fontId="4" fillId="4" borderId="4" xfId="0" applyFont="1" applyFill="1" applyBorder="1"/>
    <xf numFmtId="0" fontId="5" fillId="0" borderId="0" xfId="0" applyFont="1"/>
    <xf numFmtId="0" fontId="5" fillId="4" borderId="1" xfId="0" applyFont="1" applyFill="1" applyBorder="1"/>
    <xf numFmtId="0" fontId="6" fillId="0" borderId="0" xfId="0" applyFont="1"/>
    <xf numFmtId="0" fontId="0" fillId="0" borderId="0" xfId="0" quotePrefix="1"/>
    <xf numFmtId="0" fontId="3" fillId="3" borderId="5" xfId="0" applyFont="1" applyFill="1" applyBorder="1"/>
    <xf numFmtId="40" fontId="4" fillId="3" borderId="5" xfId="1" applyNumberFormat="1" applyFont="1" applyFill="1" applyBorder="1"/>
    <xf numFmtId="0" fontId="3" fillId="0" borderId="0" xfId="0" applyFont="1" applyAlignment="1">
      <alignment vertical="center"/>
    </xf>
    <xf numFmtId="0" fontId="4" fillId="0" borderId="0" xfId="0" applyFont="1" applyAlignment="1">
      <alignment vertical="center"/>
    </xf>
    <xf numFmtId="0" fontId="3" fillId="3" borderId="5" xfId="0" applyFont="1" applyFill="1" applyBorder="1" applyAlignment="1">
      <alignment vertical="center" wrapText="1"/>
    </xf>
    <xf numFmtId="165" fontId="4" fillId="2" borderId="3" xfId="1" applyNumberFormat="1" applyFont="1" applyFill="1" applyBorder="1" applyAlignment="1">
      <alignment vertical="center"/>
    </xf>
    <xf numFmtId="165" fontId="4" fillId="3" borderId="5" xfId="1" applyNumberFormat="1" applyFont="1" applyFill="1" applyBorder="1" applyAlignment="1">
      <alignment vertical="center"/>
    </xf>
    <xf numFmtId="165" fontId="4" fillId="2" borderId="5" xfId="1" applyNumberFormat="1" applyFont="1" applyFill="1" applyBorder="1" applyAlignment="1">
      <alignment vertical="center"/>
    </xf>
    <xf numFmtId="166" fontId="3" fillId="0" borderId="0" xfId="3" applyNumberFormat="1" applyFont="1" applyAlignment="1">
      <alignment vertical="center"/>
    </xf>
    <xf numFmtId="166" fontId="3" fillId="3" borderId="5" xfId="3" applyNumberFormat="1" applyFont="1" applyFill="1" applyBorder="1" applyAlignment="1">
      <alignment vertical="center" wrapText="1"/>
    </xf>
    <xf numFmtId="166" fontId="3" fillId="2" borderId="3" xfId="3" applyNumberFormat="1" applyFont="1" applyFill="1" applyBorder="1" applyAlignment="1">
      <alignment vertical="center"/>
    </xf>
    <xf numFmtId="166" fontId="4" fillId="0" borderId="0" xfId="3" applyNumberFormat="1" applyFont="1" applyAlignment="1">
      <alignment vertical="center"/>
    </xf>
    <xf numFmtId="166" fontId="4" fillId="2" borderId="3" xfId="3" applyNumberFormat="1" applyFont="1" applyFill="1" applyBorder="1" applyAlignment="1">
      <alignment vertical="center"/>
    </xf>
    <xf numFmtId="166" fontId="3" fillId="3" borderId="5" xfId="3" applyNumberFormat="1" applyFont="1" applyFill="1" applyBorder="1" applyAlignment="1">
      <alignment vertical="center"/>
    </xf>
    <xf numFmtId="166" fontId="4" fillId="3" borderId="5" xfId="3" applyNumberFormat="1" applyFont="1" applyFill="1" applyBorder="1" applyAlignment="1">
      <alignment vertical="center"/>
    </xf>
    <xf numFmtId="166" fontId="4" fillId="2" borderId="5" xfId="3" applyNumberFormat="1" applyFont="1" applyFill="1" applyBorder="1" applyAlignment="1">
      <alignment vertical="center"/>
    </xf>
    <xf numFmtId="166" fontId="3" fillId="2" borderId="5" xfId="3" applyNumberFormat="1" applyFont="1" applyFill="1" applyBorder="1" applyAlignment="1">
      <alignment vertical="center"/>
    </xf>
    <xf numFmtId="165" fontId="3" fillId="3" borderId="5" xfId="1" applyNumberFormat="1" applyFont="1" applyFill="1" applyBorder="1" applyAlignment="1">
      <alignment vertical="center"/>
    </xf>
    <xf numFmtId="165" fontId="3" fillId="2" borderId="5" xfId="1" applyNumberFormat="1" applyFont="1" applyFill="1" applyBorder="1" applyAlignment="1">
      <alignment vertical="center"/>
    </xf>
    <xf numFmtId="165" fontId="3" fillId="2" borderId="3" xfId="1" applyNumberFormat="1" applyFont="1" applyFill="1" applyBorder="1" applyAlignment="1">
      <alignment vertical="center"/>
    </xf>
    <xf numFmtId="0" fontId="3" fillId="0" borderId="0" xfId="0" applyFont="1" applyAlignment="1">
      <alignment vertical="center" wrapText="1"/>
    </xf>
    <xf numFmtId="0" fontId="4" fillId="3" borderId="5" xfId="0" applyFont="1" applyFill="1" applyBorder="1" applyAlignment="1">
      <alignment vertical="center" wrapText="1"/>
    </xf>
    <xf numFmtId="0" fontId="9" fillId="0" borderId="0" xfId="0" applyFont="1" applyAlignment="1">
      <alignment horizontal="center" vertical="center"/>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165" fontId="4" fillId="3" borderId="5" xfId="1" applyNumberFormat="1" applyFont="1" applyFill="1" applyBorder="1" applyAlignment="1">
      <alignment vertical="center" wrapText="1"/>
    </xf>
    <xf numFmtId="0" fontId="3" fillId="0" borderId="6" xfId="0" applyFont="1" applyBorder="1" applyAlignment="1">
      <alignment vertical="center" wrapText="1"/>
    </xf>
    <xf numFmtId="0" fontId="4" fillId="0" borderId="0" xfId="0" applyFont="1" applyAlignment="1">
      <alignment wrapText="1"/>
    </xf>
    <xf numFmtId="0" fontId="3" fillId="0" borderId="0" xfId="0" applyFont="1" applyAlignment="1">
      <alignment wrapText="1"/>
    </xf>
    <xf numFmtId="166" fontId="3" fillId="0" borderId="0" xfId="3" applyNumberFormat="1" applyFont="1" applyAlignment="1">
      <alignment wrapText="1"/>
    </xf>
    <xf numFmtId="0" fontId="5" fillId="5" borderId="7" xfId="0" applyFont="1" applyFill="1" applyBorder="1" applyAlignment="1">
      <alignment horizontal="center" vertical="center"/>
    </xf>
    <xf numFmtId="0" fontId="3" fillId="0" borderId="6" xfId="0" quotePrefix="1" applyFont="1" applyBorder="1" applyAlignment="1">
      <alignment horizontal="center" vertical="center" wrapText="1"/>
    </xf>
    <xf numFmtId="0" fontId="3" fillId="0" borderId="6" xfId="0" quotePrefix="1" applyFont="1" applyBorder="1" applyAlignment="1">
      <alignment horizontal="center" vertical="center"/>
    </xf>
    <xf numFmtId="0" fontId="3" fillId="0" borderId="6" xfId="0" applyFont="1" applyBorder="1" applyAlignment="1">
      <alignment vertical="center"/>
    </xf>
    <xf numFmtId="0" fontId="4" fillId="3" borderId="6" xfId="0" applyFont="1" applyFill="1" applyBorder="1" applyAlignment="1">
      <alignment horizontal="center" vertical="center"/>
    </xf>
    <xf numFmtId="0" fontId="4" fillId="3" borderId="6" xfId="0" applyFont="1" applyFill="1" applyBorder="1" applyAlignment="1">
      <alignment vertical="center" wrapText="1"/>
    </xf>
    <xf numFmtId="0" fontId="3" fillId="0" borderId="6" xfId="0" applyFont="1" applyBorder="1" applyAlignment="1">
      <alignment horizontal="center" vertical="center"/>
    </xf>
    <xf numFmtId="0" fontId="10" fillId="0" borderId="6" xfId="0" quotePrefix="1" applyFont="1" applyBorder="1" applyAlignment="1">
      <alignment vertical="center"/>
    </xf>
    <xf numFmtId="0" fontId="4" fillId="0" borderId="6" xfId="0" applyFont="1" applyBorder="1" applyAlignment="1">
      <alignment horizontal="center" vertical="center"/>
    </xf>
    <xf numFmtId="0" fontId="4" fillId="0" borderId="6" xfId="0" applyFont="1" applyBorder="1" applyAlignment="1">
      <alignment vertical="center"/>
    </xf>
    <xf numFmtId="0" fontId="4" fillId="0" borderId="6" xfId="0" applyFont="1" applyBorder="1" applyAlignment="1">
      <alignment vertical="center" wrapText="1"/>
    </xf>
    <xf numFmtId="0" fontId="0" fillId="0" borderId="0" xfId="0" applyAlignment="1">
      <alignment vertical="center"/>
    </xf>
    <xf numFmtId="40" fontId="11" fillId="0" borderId="6" xfId="0" applyNumberFormat="1" applyFont="1" applyBorder="1" applyAlignment="1">
      <alignment vertical="center" wrapText="1"/>
    </xf>
    <xf numFmtId="40" fontId="11" fillId="0" borderId="6" xfId="0" applyNumberFormat="1" applyFont="1" applyBorder="1" applyAlignment="1">
      <alignment vertical="center"/>
    </xf>
    <xf numFmtId="40" fontId="12" fillId="3" borderId="6" xfId="0" applyNumberFormat="1" applyFont="1" applyFill="1" applyBorder="1" applyAlignment="1">
      <alignment vertical="center" wrapText="1"/>
    </xf>
    <xf numFmtId="40" fontId="13" fillId="0" borderId="6" xfId="0" quotePrefix="1" applyNumberFormat="1" applyFont="1" applyBorder="1" applyAlignment="1">
      <alignment vertical="center"/>
    </xf>
    <xf numFmtId="40" fontId="12" fillId="0" borderId="6" xfId="0" applyNumberFormat="1" applyFont="1" applyBorder="1" applyAlignment="1">
      <alignment vertical="center"/>
    </xf>
    <xf numFmtId="40" fontId="12" fillId="0" borderId="6" xfId="0" applyNumberFormat="1" applyFont="1" applyBorder="1" applyAlignment="1">
      <alignment vertical="center" wrapText="1"/>
    </xf>
    <xf numFmtId="40" fontId="12" fillId="0" borderId="5" xfId="0" applyNumberFormat="1" applyFont="1" applyBorder="1"/>
    <xf numFmtId="40" fontId="11" fillId="0" borderId="5" xfId="0" applyNumberFormat="1" applyFont="1" applyBorder="1"/>
    <xf numFmtId="10" fontId="3" fillId="3" borderId="5" xfId="3" applyNumberFormat="1" applyFont="1" applyFill="1" applyBorder="1" applyAlignment="1">
      <alignment vertical="center" wrapText="1"/>
    </xf>
    <xf numFmtId="2" fontId="3" fillId="3" borderId="5" xfId="3" applyNumberFormat="1" applyFont="1" applyFill="1" applyBorder="1" applyAlignment="1">
      <alignment vertical="center" wrapText="1"/>
    </xf>
    <xf numFmtId="2" fontId="3" fillId="3" borderId="5" xfId="0" applyNumberFormat="1" applyFont="1" applyFill="1" applyBorder="1" applyAlignment="1">
      <alignment vertical="center" wrapText="1"/>
    </xf>
    <xf numFmtId="0" fontId="5" fillId="0" borderId="0" xfId="0" applyFont="1" applyAlignment="1">
      <alignment horizontal="center" vertical="center" wrapText="1"/>
    </xf>
    <xf numFmtId="0" fontId="5" fillId="6" borderId="7" xfId="0" applyFont="1" applyFill="1" applyBorder="1" applyAlignment="1">
      <alignment horizontal="center" vertical="center"/>
    </xf>
    <xf numFmtId="40" fontId="11" fillId="6" borderId="6" xfId="0" applyNumberFormat="1" applyFont="1" applyFill="1" applyBorder="1" applyAlignment="1">
      <alignment vertical="center" wrapText="1"/>
    </xf>
    <xf numFmtId="40" fontId="11" fillId="6" borderId="6" xfId="0" applyNumberFormat="1" applyFont="1" applyFill="1" applyBorder="1" applyAlignment="1">
      <alignment vertical="center"/>
    </xf>
    <xf numFmtId="40" fontId="12" fillId="6" borderId="6" xfId="0" applyNumberFormat="1" applyFont="1" applyFill="1" applyBorder="1" applyAlignment="1">
      <alignment vertical="center" wrapText="1"/>
    </xf>
    <xf numFmtId="40" fontId="12" fillId="6" borderId="5" xfId="0" applyNumberFormat="1" applyFont="1" applyFill="1" applyBorder="1"/>
    <xf numFmtId="40" fontId="13" fillId="6" borderId="6" xfId="0" quotePrefix="1" applyNumberFormat="1" applyFont="1" applyFill="1" applyBorder="1" applyAlignment="1">
      <alignment vertical="center"/>
    </xf>
    <xf numFmtId="40" fontId="11" fillId="6" borderId="5" xfId="0" applyNumberFormat="1" applyFont="1" applyFill="1" applyBorder="1"/>
    <xf numFmtId="40" fontId="12" fillId="6" borderId="6" xfId="0" applyNumberFormat="1" applyFont="1" applyFill="1" applyBorder="1" applyAlignment="1">
      <alignment vertical="center"/>
    </xf>
    <xf numFmtId="0" fontId="4" fillId="3" borderId="5" xfId="0" applyFont="1" applyFill="1" applyBorder="1"/>
    <xf numFmtId="0" fontId="3" fillId="3" borderId="5" xfId="0" quotePrefix="1" applyFont="1" applyFill="1" applyBorder="1"/>
    <xf numFmtId="0" fontId="4" fillId="4" borderId="5" xfId="0" applyFont="1" applyFill="1" applyBorder="1"/>
    <xf numFmtId="10" fontId="11" fillId="0" borderId="6" xfId="3" applyNumberFormat="1" applyFont="1" applyBorder="1" applyAlignment="1">
      <alignment vertical="center" wrapText="1"/>
    </xf>
    <xf numFmtId="10" fontId="12" fillId="3" borderId="6" xfId="3" applyNumberFormat="1" applyFont="1" applyFill="1" applyBorder="1" applyAlignment="1">
      <alignment vertical="center" wrapText="1"/>
    </xf>
    <xf numFmtId="10" fontId="11" fillId="0" borderId="6" xfId="3" applyNumberFormat="1" applyFont="1" applyBorder="1" applyAlignment="1">
      <alignment vertical="center"/>
    </xf>
    <xf numFmtId="10" fontId="12" fillId="0" borderId="5" xfId="3" applyNumberFormat="1" applyFont="1" applyBorder="1"/>
    <xf numFmtId="10" fontId="13" fillId="0" borderId="6" xfId="3" quotePrefix="1" applyNumberFormat="1" applyFont="1" applyBorder="1" applyAlignment="1">
      <alignment vertical="center"/>
    </xf>
    <xf numFmtId="10" fontId="11" fillId="0" borderId="5" xfId="3" applyNumberFormat="1" applyFont="1" applyBorder="1"/>
    <xf numFmtId="10" fontId="12" fillId="0" borderId="6" xfId="3" applyNumberFormat="1" applyFont="1" applyBorder="1" applyAlignment="1">
      <alignment vertical="center"/>
    </xf>
    <xf numFmtId="10" fontId="12" fillId="0" borderId="6" xfId="3" applyNumberFormat="1" applyFont="1" applyBorder="1" applyAlignment="1">
      <alignment vertical="center" wrapText="1"/>
    </xf>
    <xf numFmtId="10" fontId="12" fillId="3" borderId="6" xfId="0" applyNumberFormat="1" applyFont="1" applyFill="1" applyBorder="1" applyAlignment="1">
      <alignment vertical="center" wrapText="1"/>
    </xf>
    <xf numFmtId="10" fontId="11" fillId="0" borderId="6" xfId="0" applyNumberFormat="1" applyFont="1" applyBorder="1" applyAlignment="1">
      <alignment vertical="center" wrapText="1"/>
    </xf>
    <xf numFmtId="10" fontId="12" fillId="0" borderId="5" xfId="0" applyNumberFormat="1" applyFont="1" applyBorder="1"/>
    <xf numFmtId="10" fontId="13" fillId="0" borderId="6" xfId="0" quotePrefix="1" applyNumberFormat="1" applyFont="1" applyBorder="1" applyAlignment="1">
      <alignment vertical="center"/>
    </xf>
    <xf numFmtId="10" fontId="11" fillId="0" borderId="5" xfId="0" applyNumberFormat="1" applyFont="1" applyBorder="1"/>
    <xf numFmtId="10" fontId="12" fillId="0" borderId="6" xfId="0" applyNumberFormat="1" applyFont="1" applyBorder="1" applyAlignment="1">
      <alignment vertical="center"/>
    </xf>
    <xf numFmtId="10" fontId="11" fillId="0" borderId="6" xfId="0" applyNumberFormat="1" applyFont="1" applyBorder="1" applyAlignment="1">
      <alignment vertical="center"/>
    </xf>
    <xf numFmtId="10" fontId="12" fillId="0" borderId="6" xfId="0" applyNumberFormat="1" applyFont="1" applyBorder="1" applyAlignment="1">
      <alignment vertical="center" wrapText="1"/>
    </xf>
    <xf numFmtId="0" fontId="3" fillId="3" borderId="5" xfId="0" applyFont="1" applyFill="1" applyBorder="1" applyAlignment="1">
      <alignment wrapText="1"/>
    </xf>
    <xf numFmtId="40" fontId="3" fillId="0" borderId="0" xfId="0" applyNumberFormat="1" applyFont="1"/>
    <xf numFmtId="10" fontId="4" fillId="3" borderId="5" xfId="3" applyNumberFormat="1" applyFont="1" applyFill="1" applyBorder="1"/>
    <xf numFmtId="10" fontId="3" fillId="3" borderId="5" xfId="3" applyNumberFormat="1" applyFont="1" applyFill="1" applyBorder="1"/>
    <xf numFmtId="10" fontId="3" fillId="3" borderId="3" xfId="3" applyNumberFormat="1" applyFont="1" applyFill="1" applyBorder="1"/>
    <xf numFmtId="10" fontId="3" fillId="3" borderId="5" xfId="3" quotePrefix="1" applyNumberFormat="1" applyFont="1" applyFill="1" applyBorder="1"/>
    <xf numFmtId="10" fontId="4" fillId="4" borderId="5" xfId="3" applyNumberFormat="1" applyFont="1" applyFill="1" applyBorder="1"/>
    <xf numFmtId="10" fontId="3" fillId="3" borderId="4" xfId="3" applyNumberFormat="1" applyFont="1" applyFill="1" applyBorder="1"/>
    <xf numFmtId="10" fontId="4" fillId="4" borderId="4" xfId="3" applyNumberFormat="1" applyFont="1" applyFill="1" applyBorder="1"/>
    <xf numFmtId="2" fontId="0" fillId="0" borderId="0" xfId="0" applyNumberFormat="1"/>
    <xf numFmtId="10" fontId="4" fillId="7" borderId="5" xfId="3" applyNumberFormat="1" applyFont="1" applyFill="1" applyBorder="1"/>
    <xf numFmtId="10" fontId="3" fillId="7" borderId="5" xfId="3" applyNumberFormat="1" applyFont="1" applyFill="1" applyBorder="1"/>
    <xf numFmtId="0" fontId="0" fillId="0" borderId="0" xfId="0" applyAlignment="1">
      <alignment vertical="center" wrapText="1"/>
    </xf>
    <xf numFmtId="0" fontId="17" fillId="5" borderId="7" xfId="0" applyFont="1" applyFill="1" applyBorder="1" applyAlignment="1">
      <alignment horizontal="center" vertical="center"/>
    </xf>
    <xf numFmtId="0" fontId="17" fillId="5" borderId="7" xfId="0" applyFont="1" applyFill="1" applyBorder="1" applyAlignment="1">
      <alignment horizontal="center" vertical="center" wrapText="1"/>
    </xf>
    <xf numFmtId="0" fontId="17" fillId="6" borderId="7" xfId="0" applyFont="1" applyFill="1" applyBorder="1" applyAlignment="1">
      <alignment horizontal="center" vertical="center"/>
    </xf>
    <xf numFmtId="0" fontId="11" fillId="3" borderId="0" xfId="0" applyFont="1" applyFill="1" applyAlignment="1">
      <alignment vertical="center"/>
    </xf>
    <xf numFmtId="0" fontId="12" fillId="3" borderId="0" xfId="0" applyFont="1" applyFill="1" applyAlignment="1">
      <alignment vertical="center" wrapText="1"/>
    </xf>
    <xf numFmtId="0" fontId="11" fillId="0" borderId="0" xfId="0" applyFont="1" applyAlignment="1">
      <alignment vertical="center"/>
    </xf>
    <xf numFmtId="0" fontId="18" fillId="0" borderId="0" xfId="0" applyFont="1" applyAlignment="1">
      <alignment vertical="center" wrapText="1"/>
    </xf>
    <xf numFmtId="0" fontId="11" fillId="0" borderId="0" xfId="0" applyFont="1" applyAlignment="1">
      <alignment vertical="center" wrapText="1"/>
    </xf>
    <xf numFmtId="0" fontId="11" fillId="0" borderId="0" xfId="0" quotePrefix="1" applyFont="1" applyAlignment="1">
      <alignment vertical="center" wrapText="1"/>
    </xf>
    <xf numFmtId="0" fontId="12" fillId="0" borderId="0" xfId="0" applyFont="1" applyAlignment="1">
      <alignment vertical="center"/>
    </xf>
    <xf numFmtId="0" fontId="12" fillId="0" borderId="0" xfId="0" applyFont="1" applyAlignment="1">
      <alignment vertical="center" wrapText="1"/>
    </xf>
    <xf numFmtId="167" fontId="19" fillId="3" borderId="0" xfId="0" applyNumberFormat="1" applyFont="1" applyFill="1" applyAlignment="1">
      <alignment vertical="center"/>
    </xf>
    <xf numFmtId="0" fontId="19" fillId="3"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40" fontId="19" fillId="0" borderId="0" xfId="1" applyNumberFormat="1" applyFont="1" applyAlignment="1">
      <alignment vertical="center"/>
    </xf>
    <xf numFmtId="40" fontId="20" fillId="0" borderId="0" xfId="1" applyNumberFormat="1" applyFont="1" applyAlignment="1">
      <alignment vertical="center"/>
    </xf>
    <xf numFmtId="40" fontId="19" fillId="3" borderId="0" xfId="1" applyNumberFormat="1" applyFont="1" applyFill="1" applyAlignment="1">
      <alignment vertical="center"/>
    </xf>
    <xf numFmtId="166" fontId="3" fillId="3" borderId="5" xfId="3" applyNumberFormat="1" applyFont="1" applyFill="1" applyBorder="1"/>
    <xf numFmtId="0" fontId="5" fillId="4" borderId="1" xfId="0" applyFont="1" applyFill="1" applyBorder="1" applyAlignment="1">
      <alignment vertical="center"/>
    </xf>
    <xf numFmtId="0" fontId="5" fillId="4" borderId="1" xfId="0" applyFont="1" applyFill="1" applyBorder="1" applyAlignment="1">
      <alignment vertical="center" wrapText="1"/>
    </xf>
    <xf numFmtId="0" fontId="22" fillId="0" borderId="0" xfId="0" applyFont="1" applyAlignment="1">
      <alignment vertical="center"/>
    </xf>
    <xf numFmtId="164" fontId="3" fillId="3" borderId="5" xfId="1" applyFont="1" applyFill="1" applyBorder="1" applyAlignment="1">
      <alignment vertical="center"/>
    </xf>
    <xf numFmtId="165" fontId="3" fillId="3" borderId="5" xfId="1" applyNumberFormat="1" applyFont="1" applyFill="1" applyBorder="1" applyAlignment="1">
      <alignment vertical="center" wrapText="1"/>
    </xf>
    <xf numFmtId="166" fontId="3" fillId="3" borderId="5" xfId="3" quotePrefix="1" applyNumberFormat="1" applyFont="1" applyFill="1" applyBorder="1" applyAlignment="1">
      <alignment vertical="center"/>
    </xf>
    <xf numFmtId="166" fontId="3" fillId="3" borderId="5" xfId="3" quotePrefix="1" applyNumberFormat="1" applyFont="1" applyFill="1" applyBorder="1" applyAlignment="1">
      <alignment vertical="center" wrapText="1"/>
    </xf>
    <xf numFmtId="10" fontId="3" fillId="3" borderId="5" xfId="3" applyNumberFormat="1" applyFont="1" applyFill="1" applyBorder="1" applyAlignment="1">
      <alignment vertical="center"/>
    </xf>
    <xf numFmtId="165" fontId="4" fillId="4" borderId="5" xfId="1" applyNumberFormat="1" applyFont="1" applyFill="1" applyBorder="1" applyAlignment="1">
      <alignment vertical="center"/>
    </xf>
    <xf numFmtId="165" fontId="4" fillId="4" borderId="5" xfId="1" applyNumberFormat="1" applyFont="1" applyFill="1" applyBorder="1" applyAlignment="1">
      <alignment vertical="center" wrapText="1"/>
    </xf>
    <xf numFmtId="165" fontId="3" fillId="4" borderId="5" xfId="1" applyNumberFormat="1" applyFont="1" applyFill="1" applyBorder="1" applyAlignment="1">
      <alignment vertical="center"/>
    </xf>
    <xf numFmtId="168" fontId="3" fillId="3" borderId="5" xfId="1" applyNumberFormat="1" applyFont="1" applyFill="1" applyBorder="1" applyAlignment="1">
      <alignment vertical="center"/>
    </xf>
    <xf numFmtId="168" fontId="3" fillId="3" borderId="5" xfId="1" applyNumberFormat="1" applyFont="1" applyFill="1" applyBorder="1" applyAlignment="1">
      <alignment horizontal="left" vertical="center"/>
    </xf>
    <xf numFmtId="168" fontId="3" fillId="3" borderId="5" xfId="1" applyNumberFormat="1" applyFont="1" applyFill="1" applyBorder="1" applyAlignment="1">
      <alignment horizontal="left" vertical="center" wrapText="1"/>
    </xf>
    <xf numFmtId="0" fontId="23" fillId="4" borderId="1" xfId="0" applyFont="1" applyFill="1" applyBorder="1" applyAlignment="1">
      <alignment vertical="center"/>
    </xf>
    <xf numFmtId="165" fontId="24" fillId="3" borderId="5" xfId="1" applyNumberFormat="1" applyFont="1" applyFill="1" applyBorder="1" applyAlignment="1">
      <alignment vertical="center"/>
    </xf>
    <xf numFmtId="166" fontId="24" fillId="3" borderId="5" xfId="3" applyNumberFormat="1" applyFont="1" applyFill="1" applyBorder="1" applyAlignment="1">
      <alignment vertical="center"/>
    </xf>
    <xf numFmtId="10" fontId="24" fillId="3" borderId="5" xfId="3" applyNumberFormat="1" applyFont="1" applyFill="1" applyBorder="1" applyAlignment="1">
      <alignment vertical="center"/>
    </xf>
    <xf numFmtId="165" fontId="24" fillId="4" borderId="5" xfId="1" applyNumberFormat="1" applyFont="1" applyFill="1" applyBorder="1" applyAlignment="1">
      <alignment vertical="center"/>
    </xf>
    <xf numFmtId="168" fontId="24" fillId="3" borderId="5" xfId="1" applyNumberFormat="1" applyFont="1" applyFill="1" applyBorder="1" applyAlignment="1">
      <alignment vertical="center"/>
    </xf>
    <xf numFmtId="165" fontId="23" fillId="3" borderId="5" xfId="1" applyNumberFormat="1" applyFont="1" applyFill="1" applyBorder="1" applyAlignment="1">
      <alignment vertical="center"/>
    </xf>
    <xf numFmtId="164" fontId="24" fillId="3" borderId="5" xfId="1" applyFont="1" applyFill="1" applyBorder="1" applyAlignment="1">
      <alignment vertical="center"/>
    </xf>
    <xf numFmtId="0" fontId="21" fillId="0" borderId="0" xfId="0" applyFont="1" applyAlignment="1">
      <alignment vertical="center"/>
    </xf>
    <xf numFmtId="166" fontId="23" fillId="3" borderId="5" xfId="3" applyNumberFormat="1" applyFont="1" applyFill="1" applyBorder="1" applyAlignment="1">
      <alignment vertical="center"/>
    </xf>
    <xf numFmtId="168" fontId="3" fillId="3" borderId="5" xfId="1" quotePrefix="1" applyNumberFormat="1" applyFont="1" applyFill="1" applyBorder="1" applyAlignment="1">
      <alignment horizontal="left" vertical="center" wrapText="1"/>
    </xf>
    <xf numFmtId="0" fontId="25" fillId="4" borderId="1" xfId="0" applyFont="1" applyFill="1" applyBorder="1"/>
    <xf numFmtId="0" fontId="26" fillId="3" borderId="5" xfId="0" applyFont="1" applyFill="1" applyBorder="1"/>
    <xf numFmtId="40" fontId="26" fillId="3" borderId="5" xfId="1" applyNumberFormat="1" applyFont="1" applyFill="1" applyBorder="1"/>
    <xf numFmtId="0" fontId="27" fillId="3" borderId="5" xfId="0" applyFont="1" applyFill="1" applyBorder="1"/>
    <xf numFmtId="40" fontId="27" fillId="3" borderId="5" xfId="1" applyNumberFormat="1" applyFont="1" applyFill="1" applyBorder="1"/>
    <xf numFmtId="40" fontId="27" fillId="3" borderId="3" xfId="1" applyNumberFormat="1" applyFont="1" applyFill="1" applyBorder="1"/>
    <xf numFmtId="0" fontId="27" fillId="3" borderId="5" xfId="0" applyFont="1" applyFill="1" applyBorder="1" applyAlignment="1">
      <alignment wrapText="1"/>
    </xf>
    <xf numFmtId="0" fontId="27" fillId="3" borderId="5" xfId="0" quotePrefix="1" applyFont="1" applyFill="1" applyBorder="1"/>
    <xf numFmtId="40" fontId="27" fillId="3" borderId="5" xfId="1" quotePrefix="1" applyNumberFormat="1" applyFont="1" applyFill="1" applyBorder="1"/>
    <xf numFmtId="0" fontId="26" fillId="4" borderId="5" xfId="0" applyFont="1" applyFill="1" applyBorder="1"/>
    <xf numFmtId="40" fontId="26" fillId="4" borderId="5" xfId="1" applyNumberFormat="1" applyFont="1" applyFill="1" applyBorder="1"/>
    <xf numFmtId="40" fontId="27" fillId="3" borderId="4" xfId="1" applyNumberFormat="1" applyFont="1" applyFill="1" applyBorder="1"/>
    <xf numFmtId="0" fontId="26" fillId="4" borderId="4" xfId="0" applyFont="1" applyFill="1" applyBorder="1"/>
    <xf numFmtId="40" fontId="26" fillId="4" borderId="4" xfId="1" applyNumberFormat="1" applyFont="1" applyFill="1" applyBorder="1"/>
    <xf numFmtId="0" fontId="27" fillId="0" borderId="0" xfId="0" applyFont="1"/>
    <xf numFmtId="40" fontId="27" fillId="0" borderId="0" xfId="0" applyNumberFormat="1" applyFont="1"/>
    <xf numFmtId="165" fontId="4" fillId="3" borderId="5" xfId="1" quotePrefix="1" applyNumberFormat="1" applyFont="1" applyFill="1" applyBorder="1" applyAlignment="1">
      <alignment vertical="center" wrapText="1"/>
    </xf>
    <xf numFmtId="166" fontId="4" fillId="3" borderId="5" xfId="3" quotePrefix="1" applyNumberFormat="1" applyFont="1" applyFill="1" applyBorder="1" applyAlignment="1">
      <alignment vertical="center"/>
    </xf>
    <xf numFmtId="164" fontId="3" fillId="4" borderId="5" xfId="1" applyFont="1" applyFill="1" applyBorder="1" applyAlignment="1">
      <alignment vertical="center"/>
    </xf>
    <xf numFmtId="164" fontId="4" fillId="3" borderId="5" xfId="1" applyFont="1" applyFill="1" applyBorder="1" applyAlignment="1">
      <alignment vertical="center"/>
    </xf>
    <xf numFmtId="166" fontId="3" fillId="3" borderId="4" xfId="3" applyNumberFormat="1" applyFont="1" applyFill="1" applyBorder="1" applyAlignment="1">
      <alignment horizontal="left" vertical="center" wrapText="1"/>
    </xf>
    <xf numFmtId="166" fontId="3" fillId="3" borderId="8" xfId="3" applyNumberFormat="1" applyFont="1" applyFill="1" applyBorder="1" applyAlignment="1">
      <alignment horizontal="left" vertical="center" wrapText="1"/>
    </xf>
    <xf numFmtId="166" fontId="3" fillId="3" borderId="1" xfId="3" applyNumberFormat="1" applyFont="1" applyFill="1" applyBorder="1" applyAlignment="1">
      <alignment horizontal="left" vertical="center" wrapText="1"/>
    </xf>
  </cellXfs>
  <cellStyles count="4">
    <cellStyle name="Comma" xfId="1" builtinId="3"/>
    <cellStyle name="Normal" xfId="0" builtinId="0"/>
    <cellStyle name="Normal 2" xfId="2" xr:uid="{00000000-0005-0000-0000-000003000000}"/>
    <cellStyle name="Percent" xfId="3" builtinId="5"/>
  </cellStyles>
  <dxfs count="9">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AK91"/>
  <sheetViews>
    <sheetView zoomScale="145" zoomScaleNormal="145" workbookViewId="0">
      <pane xSplit="2" ySplit="1" topLeftCell="C2" activePane="bottomRight" state="frozen"/>
      <selection pane="topRight" activeCell="D1" sqref="D1"/>
      <selection pane="bottomLeft" activeCell="A2" sqref="A2"/>
      <selection pane="bottomRight" activeCell="C34" sqref="C34"/>
    </sheetView>
  </sheetViews>
  <sheetFormatPr defaultColWidth="9.1796875" defaultRowHeight="10" x14ac:dyDescent="0.2"/>
  <cols>
    <col min="1" max="1" width="1.81640625" style="1" customWidth="1"/>
    <col min="2" max="2" width="41.453125" style="1" bestFit="1" customWidth="1"/>
    <col min="3" max="37" width="12" style="1" bestFit="1" customWidth="1"/>
    <col min="38" max="16384" width="9.1796875" style="1"/>
  </cols>
  <sheetData>
    <row r="1" spans="2:37" s="4" customFormat="1" ht="10.5" x14ac:dyDescent="0.25">
      <c r="B1" s="147"/>
      <c r="C1" s="147" t="s">
        <v>79</v>
      </c>
      <c r="D1" s="147" t="s">
        <v>80</v>
      </c>
      <c r="E1" s="147" t="s">
        <v>81</v>
      </c>
      <c r="F1" s="147" t="s">
        <v>82</v>
      </c>
      <c r="G1" s="147" t="s">
        <v>83</v>
      </c>
      <c r="H1" s="147" t="s">
        <v>84</v>
      </c>
      <c r="I1" s="147" t="s">
        <v>85</v>
      </c>
      <c r="J1" s="147" t="s">
        <v>86</v>
      </c>
      <c r="K1" s="147" t="s">
        <v>87</v>
      </c>
      <c r="L1" s="147" t="s">
        <v>88</v>
      </c>
      <c r="M1" s="147" t="s">
        <v>89</v>
      </c>
      <c r="N1" s="147" t="s">
        <v>90</v>
      </c>
      <c r="O1" s="147" t="s">
        <v>91</v>
      </c>
      <c r="P1" s="147" t="s">
        <v>92</v>
      </c>
      <c r="Q1" s="147" t="s">
        <v>93</v>
      </c>
      <c r="R1" s="147" t="s">
        <v>94</v>
      </c>
      <c r="S1" s="147" t="s">
        <v>95</v>
      </c>
      <c r="T1" s="147" t="s">
        <v>96</v>
      </c>
      <c r="U1" s="147" t="s">
        <v>97</v>
      </c>
      <c r="V1" s="147" t="s">
        <v>98</v>
      </c>
      <c r="W1" s="147" t="s">
        <v>99</v>
      </c>
      <c r="X1" s="147" t="s">
        <v>100</v>
      </c>
      <c r="Y1" s="147" t="s">
        <v>101</v>
      </c>
      <c r="Z1" s="147" t="s">
        <v>102</v>
      </c>
      <c r="AA1" s="147" t="s">
        <v>103</v>
      </c>
      <c r="AB1" s="147" t="s">
        <v>104</v>
      </c>
      <c r="AC1" s="147" t="s">
        <v>105</v>
      </c>
      <c r="AD1" s="147" t="s">
        <v>106</v>
      </c>
      <c r="AE1" s="147" t="s">
        <v>107</v>
      </c>
      <c r="AF1" s="147" t="s">
        <v>108</v>
      </c>
      <c r="AG1" s="147" t="s">
        <v>109</v>
      </c>
      <c r="AH1" s="147" t="s">
        <v>110</v>
      </c>
      <c r="AI1" s="147" t="s">
        <v>111</v>
      </c>
      <c r="AJ1" s="147" t="s">
        <v>112</v>
      </c>
      <c r="AK1" s="147" t="s">
        <v>113</v>
      </c>
    </row>
    <row r="2" spans="2:37" s="2" customFormat="1" ht="10.5" x14ac:dyDescent="0.25">
      <c r="B2" s="148" t="s">
        <v>0</v>
      </c>
      <c r="C2" s="149"/>
      <c r="D2" s="149"/>
      <c r="E2" s="149"/>
      <c r="F2" s="149"/>
      <c r="G2" s="149"/>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J2" s="149"/>
      <c r="AK2" s="149"/>
    </row>
    <row r="3" spans="2:37" s="2" customFormat="1" ht="10.5" x14ac:dyDescent="0.25">
      <c r="B3" s="148" t="s">
        <v>1</v>
      </c>
      <c r="C3" s="149">
        <f>SUM(C4, C7, C11, C18, C21)</f>
        <v>1263253.6673940001</v>
      </c>
      <c r="D3" s="149">
        <f t="shared" ref="D3:AK3" si="0">SUM(D4, D7, D11, D18, D21)</f>
        <v>1454086.5977729999</v>
      </c>
      <c r="E3" s="149">
        <f t="shared" si="0"/>
        <v>1144371.3573679999</v>
      </c>
      <c r="F3" s="149">
        <f t="shared" si="0"/>
        <v>1170848.4766429998</v>
      </c>
      <c r="G3" s="149">
        <f t="shared" si="0"/>
        <v>1232859.2664119999</v>
      </c>
      <c r="H3" s="149">
        <f t="shared" si="0"/>
        <v>1190159.0018130001</v>
      </c>
      <c r="I3" s="149">
        <f t="shared" si="0"/>
        <v>1215404.6207190002</v>
      </c>
      <c r="J3" s="149">
        <f t="shared" si="0"/>
        <v>1219276.4617960001</v>
      </c>
      <c r="K3" s="149">
        <f t="shared" si="0"/>
        <v>1083416.57018</v>
      </c>
      <c r="L3" s="149">
        <f t="shared" si="0"/>
        <v>1221116.028616</v>
      </c>
      <c r="M3" s="149">
        <f t="shared" si="0"/>
        <v>1386711.3907049999</v>
      </c>
      <c r="N3" s="149">
        <f t="shared" si="0"/>
        <v>1503219.0478010001</v>
      </c>
      <c r="O3" s="149">
        <f t="shared" si="0"/>
        <v>1298055.981281</v>
      </c>
      <c r="P3" s="149">
        <f t="shared" si="0"/>
        <v>1360990.0740299998</v>
      </c>
      <c r="Q3" s="149">
        <f t="shared" si="0"/>
        <v>1563637.2910189999</v>
      </c>
      <c r="R3" s="149">
        <f t="shared" si="0"/>
        <v>2122916.494765</v>
      </c>
      <c r="S3" s="149">
        <f t="shared" si="0"/>
        <v>1734590.249882</v>
      </c>
      <c r="T3" s="149">
        <f t="shared" si="0"/>
        <v>2037464.346961</v>
      </c>
      <c r="U3" s="149">
        <f t="shared" si="0"/>
        <v>1941470.0979500001</v>
      </c>
      <c r="V3" s="149">
        <f t="shared" si="0"/>
        <v>2306640.6896949997</v>
      </c>
      <c r="W3" s="149">
        <f t="shared" si="0"/>
        <v>1793959.5132950002</v>
      </c>
      <c r="X3" s="149">
        <f t="shared" si="0"/>
        <v>2101246.0088740001</v>
      </c>
      <c r="Y3" s="149">
        <f t="shared" si="0"/>
        <v>2154614.2580830003</v>
      </c>
      <c r="Z3" s="149">
        <f t="shared" si="0"/>
        <v>2860782.0973299998</v>
      </c>
      <c r="AA3" s="149">
        <f t="shared" si="0"/>
        <v>3140287.6057179999</v>
      </c>
      <c r="AB3" s="149">
        <f t="shared" si="0"/>
        <v>3209206.2569630002</v>
      </c>
      <c r="AC3" s="149">
        <f t="shared" si="0"/>
        <v>3544168.769605</v>
      </c>
      <c r="AD3" s="149">
        <f t="shared" si="0"/>
        <v>6258548.0748069994</v>
      </c>
      <c r="AE3" s="149">
        <f t="shared" si="0"/>
        <v>6380673.5328270001</v>
      </c>
      <c r="AF3" s="149">
        <f t="shared" si="0"/>
        <v>5852915.6703530001</v>
      </c>
      <c r="AG3" s="149">
        <f>SUM(AG4, AG7, AG11, AG18, AG21)</f>
        <v>6076240.9655809999</v>
      </c>
      <c r="AH3" s="149">
        <f t="shared" si="0"/>
        <v>5782218.1048570005</v>
      </c>
      <c r="AI3" s="149">
        <f t="shared" si="0"/>
        <v>5379051.6697120005</v>
      </c>
      <c r="AJ3" s="149">
        <f t="shared" si="0"/>
        <v>6023421.9912359994</v>
      </c>
      <c r="AK3" s="149">
        <f t="shared" si="0"/>
        <v>6483700.8839819999</v>
      </c>
    </row>
    <row r="4" spans="2:37" s="2" customFormat="1" ht="10.5" x14ac:dyDescent="0.25">
      <c r="B4" s="148" t="s">
        <v>2</v>
      </c>
      <c r="C4" s="149">
        <f>SUM(C5:C6)</f>
        <v>125282.367346</v>
      </c>
      <c r="D4" s="149">
        <f t="shared" ref="D4:AK4" si="1">SUM(D5:D6)</f>
        <v>43385.032139000003</v>
      </c>
      <c r="E4" s="149">
        <f t="shared" si="1"/>
        <v>124015.642509</v>
      </c>
      <c r="F4" s="149">
        <f t="shared" si="1"/>
        <v>31668.848074000001</v>
      </c>
      <c r="G4" s="149">
        <f t="shared" si="1"/>
        <v>20671.964945</v>
      </c>
      <c r="H4" s="149">
        <f t="shared" si="1"/>
        <v>16092.229914</v>
      </c>
      <c r="I4" s="149">
        <f t="shared" si="1"/>
        <v>167654.664773</v>
      </c>
      <c r="J4" s="149">
        <f t="shared" si="1"/>
        <v>32823.139328999998</v>
      </c>
      <c r="K4" s="149">
        <f t="shared" si="1"/>
        <v>23273.833029000001</v>
      </c>
      <c r="L4" s="149">
        <f t="shared" si="1"/>
        <v>42682.383696999997</v>
      </c>
      <c r="M4" s="149">
        <f t="shared" si="1"/>
        <v>50239.857684000002</v>
      </c>
      <c r="N4" s="149">
        <f t="shared" si="1"/>
        <v>34097.09807</v>
      </c>
      <c r="O4" s="149">
        <f t="shared" si="1"/>
        <v>25151.246858999999</v>
      </c>
      <c r="P4" s="149">
        <f t="shared" si="1"/>
        <v>107950.793542</v>
      </c>
      <c r="Q4" s="149">
        <f t="shared" si="1"/>
        <v>39112.7811</v>
      </c>
      <c r="R4" s="149">
        <f t="shared" si="1"/>
        <v>71264.154681</v>
      </c>
      <c r="S4" s="149">
        <f t="shared" si="1"/>
        <v>97314.924203999995</v>
      </c>
      <c r="T4" s="149">
        <f t="shared" si="1"/>
        <v>60308.273928000002</v>
      </c>
      <c r="U4" s="149">
        <f t="shared" si="1"/>
        <v>69152.408425000001</v>
      </c>
      <c r="V4" s="149">
        <f t="shared" si="1"/>
        <v>131040.143228</v>
      </c>
      <c r="W4" s="149">
        <f t="shared" si="1"/>
        <v>91485.431540000005</v>
      </c>
      <c r="X4" s="149">
        <f t="shared" si="1"/>
        <v>266466.00459299999</v>
      </c>
      <c r="Y4" s="149">
        <f t="shared" si="1"/>
        <v>212149.23732300001</v>
      </c>
      <c r="Z4" s="149">
        <f t="shared" si="1"/>
        <v>878056.23956199992</v>
      </c>
      <c r="AA4" s="149">
        <f t="shared" si="1"/>
        <v>823827.39102600003</v>
      </c>
      <c r="AB4" s="149">
        <f t="shared" si="1"/>
        <v>1024843.356321</v>
      </c>
      <c r="AC4" s="149">
        <f t="shared" si="1"/>
        <v>569506.98307099997</v>
      </c>
      <c r="AD4" s="149">
        <f t="shared" si="1"/>
        <v>1494332.1708460001</v>
      </c>
      <c r="AE4" s="149">
        <f t="shared" si="1"/>
        <v>536953.075388</v>
      </c>
      <c r="AF4" s="149">
        <f t="shared" si="1"/>
        <v>156110.75583000001</v>
      </c>
      <c r="AG4" s="149">
        <f t="shared" si="1"/>
        <v>986896.89539000008</v>
      </c>
      <c r="AH4" s="149">
        <f t="shared" si="1"/>
        <v>827783.77017699997</v>
      </c>
      <c r="AI4" s="149">
        <f t="shared" si="1"/>
        <v>128831.134034</v>
      </c>
      <c r="AJ4" s="149">
        <f t="shared" si="1"/>
        <v>963382.31852500001</v>
      </c>
      <c r="AK4" s="149">
        <f t="shared" si="1"/>
        <v>1562175.982259</v>
      </c>
    </row>
    <row r="5" spans="2:37" ht="10.5" x14ac:dyDescent="0.25">
      <c r="B5" s="150" t="s">
        <v>3</v>
      </c>
      <c r="C5" s="151">
        <v>125282.367346</v>
      </c>
      <c r="D5" s="151">
        <v>43385.032139000003</v>
      </c>
      <c r="E5" s="151">
        <v>124015.642509</v>
      </c>
      <c r="F5" s="151">
        <v>31668.848074000001</v>
      </c>
      <c r="G5" s="151">
        <v>20671.964945</v>
      </c>
      <c r="H5" s="151">
        <v>16092.229914</v>
      </c>
      <c r="I5" s="151">
        <v>167654.664773</v>
      </c>
      <c r="J5" s="151">
        <v>32823.139328999998</v>
      </c>
      <c r="K5" s="152">
        <v>23273.833029000001</v>
      </c>
      <c r="L5" s="152">
        <v>42682.383696999997</v>
      </c>
      <c r="M5" s="152">
        <v>50239.857684000002</v>
      </c>
      <c r="N5" s="152">
        <v>34097.09807</v>
      </c>
      <c r="O5" s="152">
        <v>25151.246858999999</v>
      </c>
      <c r="P5" s="152">
        <v>107950.793542</v>
      </c>
      <c r="Q5" s="152">
        <v>39112.7811</v>
      </c>
      <c r="R5" s="152">
        <v>71264.154681</v>
      </c>
      <c r="S5" s="152">
        <v>97314.924203999995</v>
      </c>
      <c r="T5" s="152">
        <v>60308.273928000002</v>
      </c>
      <c r="U5" s="152">
        <v>69152.408425000001</v>
      </c>
      <c r="V5" s="152">
        <v>131040.143228</v>
      </c>
      <c r="W5" s="152">
        <v>91485.431540000005</v>
      </c>
      <c r="X5" s="152">
        <v>266466.00459299999</v>
      </c>
      <c r="Y5" s="152">
        <v>51555.949652000003</v>
      </c>
      <c r="Z5" s="152">
        <v>194646.60777900001</v>
      </c>
      <c r="AA5" s="152">
        <v>271856.89787400002</v>
      </c>
      <c r="AB5" s="152">
        <v>319984.15769399999</v>
      </c>
      <c r="AC5" s="152">
        <v>82011.833115999994</v>
      </c>
      <c r="AD5" s="152">
        <v>250993.68322199999</v>
      </c>
      <c r="AE5" s="152">
        <v>206656.84911700001</v>
      </c>
      <c r="AF5" s="152">
        <v>155910.75583000001</v>
      </c>
      <c r="AG5" s="152">
        <v>156681.05180099999</v>
      </c>
      <c r="AH5" s="152">
        <v>281583.19959799998</v>
      </c>
      <c r="AI5" s="152">
        <v>128831.134034</v>
      </c>
      <c r="AJ5" s="152">
        <v>216198.597832</v>
      </c>
      <c r="AK5" s="151">
        <v>192568.723696</v>
      </c>
    </row>
    <row r="6" spans="2:37" ht="10.5" x14ac:dyDescent="0.25">
      <c r="B6" s="150" t="s">
        <v>4</v>
      </c>
      <c r="C6" s="151">
        <v>0</v>
      </c>
      <c r="D6" s="151">
        <v>0</v>
      </c>
      <c r="E6" s="151">
        <v>0</v>
      </c>
      <c r="F6" s="151">
        <v>0</v>
      </c>
      <c r="G6" s="151">
        <v>0</v>
      </c>
      <c r="H6" s="151">
        <v>0</v>
      </c>
      <c r="I6" s="151">
        <v>0</v>
      </c>
      <c r="J6" s="151">
        <v>0</v>
      </c>
      <c r="K6" s="151">
        <v>0</v>
      </c>
      <c r="L6" s="151">
        <v>0</v>
      </c>
      <c r="M6" s="151">
        <v>0</v>
      </c>
      <c r="N6" s="151">
        <v>0</v>
      </c>
      <c r="O6" s="151">
        <v>0</v>
      </c>
      <c r="P6" s="151">
        <v>0</v>
      </c>
      <c r="Q6" s="151">
        <v>0</v>
      </c>
      <c r="R6" s="151">
        <v>0</v>
      </c>
      <c r="S6" s="151">
        <v>0</v>
      </c>
      <c r="T6" s="151">
        <v>0</v>
      </c>
      <c r="U6" s="151">
        <v>0</v>
      </c>
      <c r="V6" s="151">
        <v>0</v>
      </c>
      <c r="W6" s="151">
        <v>0</v>
      </c>
      <c r="X6" s="151">
        <v>0</v>
      </c>
      <c r="Y6" s="151">
        <v>160593.287671</v>
      </c>
      <c r="Z6" s="151">
        <v>683409.63178299996</v>
      </c>
      <c r="AA6" s="151">
        <v>551970.49315200001</v>
      </c>
      <c r="AB6" s="151">
        <v>704859.19862699998</v>
      </c>
      <c r="AC6" s="151">
        <v>487495.14995499997</v>
      </c>
      <c r="AD6" s="151">
        <v>1243338.4876240001</v>
      </c>
      <c r="AE6" s="151">
        <v>330296.22627099999</v>
      </c>
      <c r="AF6" s="151">
        <v>200</v>
      </c>
      <c r="AG6" s="151">
        <v>830215.84358900005</v>
      </c>
      <c r="AH6" s="151">
        <v>546200.57057900005</v>
      </c>
      <c r="AI6" s="151">
        <v>0</v>
      </c>
      <c r="AJ6" s="151">
        <v>747183.72069300001</v>
      </c>
      <c r="AK6" s="151">
        <v>1369607.258563</v>
      </c>
    </row>
    <row r="7" spans="2:37" s="2" customFormat="1" ht="10.5" x14ac:dyDescent="0.25">
      <c r="B7" s="148" t="s">
        <v>5</v>
      </c>
      <c r="C7" s="149">
        <f>SUM(C8:C10)</f>
        <v>4900</v>
      </c>
      <c r="D7" s="149">
        <f t="shared" ref="D7:AK7" si="2">SUM(D8:D10)</f>
        <v>4900</v>
      </c>
      <c r="E7" s="149">
        <f t="shared" si="2"/>
        <v>4900</v>
      </c>
      <c r="F7" s="149">
        <f t="shared" si="2"/>
        <v>4900</v>
      </c>
      <c r="G7" s="149">
        <f t="shared" si="2"/>
        <v>4900</v>
      </c>
      <c r="H7" s="149">
        <f t="shared" si="2"/>
        <v>4900</v>
      </c>
      <c r="I7" s="149">
        <f t="shared" si="2"/>
        <v>4900</v>
      </c>
      <c r="J7" s="149">
        <f t="shared" si="2"/>
        <v>4900</v>
      </c>
      <c r="K7" s="149">
        <f t="shared" si="2"/>
        <v>0</v>
      </c>
      <c r="L7" s="149">
        <f t="shared" si="2"/>
        <v>0</v>
      </c>
      <c r="M7" s="149">
        <f t="shared" si="2"/>
        <v>0</v>
      </c>
      <c r="N7" s="149">
        <f t="shared" si="2"/>
        <v>0</v>
      </c>
      <c r="O7" s="149">
        <f t="shared" si="2"/>
        <v>0</v>
      </c>
      <c r="P7" s="149">
        <f t="shared" si="2"/>
        <v>0</v>
      </c>
      <c r="Q7" s="149">
        <f t="shared" si="2"/>
        <v>0</v>
      </c>
      <c r="R7" s="149">
        <f t="shared" si="2"/>
        <v>0</v>
      </c>
      <c r="S7" s="149">
        <f t="shared" si="2"/>
        <v>0</v>
      </c>
      <c r="T7" s="149">
        <f t="shared" si="2"/>
        <v>0</v>
      </c>
      <c r="U7" s="149">
        <f t="shared" si="2"/>
        <v>0</v>
      </c>
      <c r="V7" s="149">
        <f t="shared" si="2"/>
        <v>0</v>
      </c>
      <c r="W7" s="149">
        <f t="shared" si="2"/>
        <v>0</v>
      </c>
      <c r="X7" s="149">
        <f t="shared" si="2"/>
        <v>0</v>
      </c>
      <c r="Y7" s="149">
        <f t="shared" si="2"/>
        <v>0</v>
      </c>
      <c r="Z7" s="149">
        <f t="shared" si="2"/>
        <v>0</v>
      </c>
      <c r="AA7" s="149">
        <f t="shared" si="2"/>
        <v>0</v>
      </c>
      <c r="AB7" s="149">
        <f t="shared" si="2"/>
        <v>0</v>
      </c>
      <c r="AC7" s="149">
        <f t="shared" si="2"/>
        <v>0</v>
      </c>
      <c r="AD7" s="149">
        <f t="shared" si="2"/>
        <v>0</v>
      </c>
      <c r="AE7" s="149">
        <f t="shared" si="2"/>
        <v>0</v>
      </c>
      <c r="AF7" s="149">
        <f t="shared" si="2"/>
        <v>0</v>
      </c>
      <c r="AG7" s="149">
        <f t="shared" si="2"/>
        <v>0</v>
      </c>
      <c r="AH7" s="149">
        <f t="shared" si="2"/>
        <v>0</v>
      </c>
      <c r="AI7" s="149">
        <f t="shared" si="2"/>
        <v>0</v>
      </c>
      <c r="AJ7" s="149">
        <f t="shared" si="2"/>
        <v>0</v>
      </c>
      <c r="AK7" s="149">
        <f t="shared" si="2"/>
        <v>0</v>
      </c>
    </row>
    <row r="8" spans="2:37" ht="10.5" x14ac:dyDescent="0.25">
      <c r="B8" s="150" t="s">
        <v>6</v>
      </c>
      <c r="C8" s="151">
        <v>4900</v>
      </c>
      <c r="D8" s="151">
        <v>4900</v>
      </c>
      <c r="E8" s="151">
        <v>4900</v>
      </c>
      <c r="F8" s="151">
        <v>0</v>
      </c>
      <c r="G8" s="151">
        <v>0</v>
      </c>
      <c r="H8" s="151">
        <v>0</v>
      </c>
      <c r="I8" s="151">
        <v>0</v>
      </c>
      <c r="J8" s="151">
        <v>0</v>
      </c>
      <c r="K8" s="151">
        <v>0</v>
      </c>
      <c r="L8" s="151">
        <v>0</v>
      </c>
      <c r="M8" s="151">
        <v>0</v>
      </c>
      <c r="N8" s="151">
        <v>0</v>
      </c>
      <c r="O8" s="151">
        <v>0</v>
      </c>
      <c r="P8" s="151">
        <v>0</v>
      </c>
      <c r="Q8" s="151">
        <v>0</v>
      </c>
      <c r="R8" s="151">
        <v>0</v>
      </c>
      <c r="S8" s="151">
        <v>0</v>
      </c>
      <c r="T8" s="151">
        <v>0</v>
      </c>
      <c r="U8" s="151">
        <v>0</v>
      </c>
      <c r="V8" s="151">
        <v>0</v>
      </c>
      <c r="W8" s="151">
        <v>0</v>
      </c>
      <c r="X8" s="151">
        <v>0</v>
      </c>
      <c r="Y8" s="151">
        <v>0</v>
      </c>
      <c r="Z8" s="151">
        <v>0</v>
      </c>
      <c r="AA8" s="151">
        <v>0</v>
      </c>
      <c r="AB8" s="151">
        <v>0</v>
      </c>
      <c r="AC8" s="151">
        <v>0</v>
      </c>
      <c r="AD8" s="151">
        <v>0</v>
      </c>
      <c r="AE8" s="151">
        <v>0</v>
      </c>
      <c r="AF8" s="151">
        <v>0</v>
      </c>
      <c r="AG8" s="151">
        <v>0</v>
      </c>
      <c r="AH8" s="151">
        <v>0</v>
      </c>
      <c r="AI8" s="151">
        <v>0</v>
      </c>
      <c r="AJ8" s="151">
        <v>0</v>
      </c>
      <c r="AK8" s="151">
        <v>0</v>
      </c>
    </row>
    <row r="9" spans="2:37" ht="10.5" x14ac:dyDescent="0.25">
      <c r="B9" s="150" t="s">
        <v>7</v>
      </c>
      <c r="C9" s="151">
        <v>0</v>
      </c>
      <c r="D9" s="151">
        <v>0</v>
      </c>
      <c r="E9" s="151">
        <v>0</v>
      </c>
      <c r="F9" s="151">
        <v>0</v>
      </c>
      <c r="G9" s="151">
        <v>0</v>
      </c>
      <c r="H9" s="151">
        <v>0</v>
      </c>
      <c r="I9" s="151">
        <v>0</v>
      </c>
      <c r="J9" s="151">
        <v>0</v>
      </c>
      <c r="K9" s="151">
        <v>0</v>
      </c>
      <c r="L9" s="151">
        <v>0</v>
      </c>
      <c r="M9" s="151">
        <v>0</v>
      </c>
      <c r="N9" s="151">
        <v>0</v>
      </c>
      <c r="O9" s="151">
        <v>0</v>
      </c>
      <c r="P9" s="151">
        <v>0</v>
      </c>
      <c r="Q9" s="151">
        <v>0</v>
      </c>
      <c r="R9" s="151">
        <v>0</v>
      </c>
      <c r="S9" s="151">
        <v>0</v>
      </c>
      <c r="T9" s="151">
        <v>0</v>
      </c>
      <c r="U9" s="151">
        <v>0</v>
      </c>
      <c r="V9" s="151">
        <v>0</v>
      </c>
      <c r="W9" s="151">
        <v>0</v>
      </c>
      <c r="X9" s="151">
        <v>0</v>
      </c>
      <c r="Y9" s="151">
        <v>0</v>
      </c>
      <c r="Z9" s="151">
        <v>0</v>
      </c>
      <c r="AA9" s="151">
        <v>0</v>
      </c>
      <c r="AB9" s="151">
        <v>0</v>
      </c>
      <c r="AC9" s="151">
        <v>0</v>
      </c>
      <c r="AD9" s="151">
        <v>0</v>
      </c>
      <c r="AE9" s="151">
        <v>0</v>
      </c>
      <c r="AF9" s="151">
        <v>0</v>
      </c>
      <c r="AG9" s="151">
        <v>0</v>
      </c>
      <c r="AH9" s="151">
        <v>0</v>
      </c>
      <c r="AI9" s="151">
        <v>0</v>
      </c>
      <c r="AJ9" s="151">
        <v>0</v>
      </c>
      <c r="AK9" s="151">
        <v>0</v>
      </c>
    </row>
    <row r="10" spans="2:37" ht="10.5" x14ac:dyDescent="0.25">
      <c r="B10" s="150" t="s">
        <v>274</v>
      </c>
      <c r="C10" s="151">
        <v>0</v>
      </c>
      <c r="D10" s="151">
        <v>0</v>
      </c>
      <c r="E10" s="151">
        <v>0</v>
      </c>
      <c r="F10" s="151">
        <v>4900</v>
      </c>
      <c r="G10" s="151">
        <v>4900</v>
      </c>
      <c r="H10" s="151">
        <v>4900</v>
      </c>
      <c r="I10" s="151">
        <v>4900</v>
      </c>
      <c r="J10" s="151">
        <v>4900</v>
      </c>
      <c r="K10" s="151">
        <v>0</v>
      </c>
      <c r="L10" s="151">
        <v>0</v>
      </c>
      <c r="M10" s="151">
        <v>0</v>
      </c>
      <c r="N10" s="151">
        <v>0</v>
      </c>
      <c r="O10" s="151">
        <v>0</v>
      </c>
      <c r="P10" s="151">
        <v>0</v>
      </c>
      <c r="Q10" s="151">
        <v>0</v>
      </c>
      <c r="R10" s="151">
        <v>0</v>
      </c>
      <c r="S10" s="151">
        <v>0</v>
      </c>
      <c r="T10" s="151">
        <v>0</v>
      </c>
      <c r="U10" s="151">
        <v>0</v>
      </c>
      <c r="V10" s="151">
        <v>0</v>
      </c>
      <c r="W10" s="151">
        <v>0</v>
      </c>
      <c r="X10" s="151">
        <v>0</v>
      </c>
      <c r="Y10" s="151">
        <v>0</v>
      </c>
      <c r="Z10" s="151">
        <v>0</v>
      </c>
      <c r="AA10" s="151">
        <v>0</v>
      </c>
      <c r="AB10" s="151">
        <v>0</v>
      </c>
      <c r="AC10" s="151">
        <v>0</v>
      </c>
      <c r="AD10" s="151">
        <v>0</v>
      </c>
      <c r="AE10" s="151">
        <v>0</v>
      </c>
      <c r="AF10" s="151">
        <v>0</v>
      </c>
      <c r="AG10" s="151">
        <v>0</v>
      </c>
      <c r="AH10" s="151">
        <v>0</v>
      </c>
      <c r="AI10" s="151">
        <v>0</v>
      </c>
      <c r="AJ10" s="151">
        <v>0</v>
      </c>
      <c r="AK10" s="151">
        <v>0</v>
      </c>
    </row>
    <row r="11" spans="2:37" s="2" customFormat="1" ht="10.5" x14ac:dyDescent="0.25">
      <c r="B11" s="148" t="s">
        <v>8</v>
      </c>
      <c r="C11" s="149">
        <f>SUM(C12:C17)</f>
        <v>368510.06788599998</v>
      </c>
      <c r="D11" s="149">
        <f t="shared" ref="D11:AK11" si="3">SUM(D12:D17)</f>
        <v>655717.95545799995</v>
      </c>
      <c r="E11" s="149">
        <f t="shared" si="3"/>
        <v>379298.98865400004</v>
      </c>
      <c r="F11" s="149">
        <f t="shared" si="3"/>
        <v>348673.66978899995</v>
      </c>
      <c r="G11" s="149">
        <f t="shared" si="3"/>
        <v>417605.81626599998</v>
      </c>
      <c r="H11" s="149">
        <f t="shared" si="3"/>
        <v>407239.03897200001</v>
      </c>
      <c r="I11" s="149">
        <f t="shared" si="3"/>
        <v>442673.394493</v>
      </c>
      <c r="J11" s="149">
        <f t="shared" si="3"/>
        <v>361686.29210700002</v>
      </c>
      <c r="K11" s="149">
        <f t="shared" si="3"/>
        <v>426200.98201099999</v>
      </c>
      <c r="L11" s="149">
        <f t="shared" si="3"/>
        <v>442303.95045</v>
      </c>
      <c r="M11" s="149">
        <f t="shared" si="3"/>
        <v>640003.18487699993</v>
      </c>
      <c r="N11" s="149">
        <f t="shared" si="3"/>
        <v>481975.59302500001</v>
      </c>
      <c r="O11" s="149">
        <f t="shared" si="3"/>
        <v>582007.58637599996</v>
      </c>
      <c r="P11" s="149">
        <f t="shared" si="3"/>
        <v>485342.13483900001</v>
      </c>
      <c r="Q11" s="149">
        <f t="shared" si="3"/>
        <v>761274.84822399984</v>
      </c>
      <c r="R11" s="149">
        <f t="shared" si="3"/>
        <v>601219.84577000001</v>
      </c>
      <c r="S11" s="149">
        <f t="shared" si="3"/>
        <v>622376.92466200003</v>
      </c>
      <c r="T11" s="149">
        <f t="shared" si="3"/>
        <v>880979.77532299992</v>
      </c>
      <c r="U11" s="149">
        <f t="shared" si="3"/>
        <v>941522.67768600001</v>
      </c>
      <c r="V11" s="149">
        <f t="shared" si="3"/>
        <v>570089.59550100006</v>
      </c>
      <c r="W11" s="149">
        <f t="shared" si="3"/>
        <v>786426.05865899997</v>
      </c>
      <c r="X11" s="149">
        <f t="shared" si="3"/>
        <v>714469.37415399996</v>
      </c>
      <c r="Y11" s="149">
        <f t="shared" si="3"/>
        <v>1089333.1203390001</v>
      </c>
      <c r="Z11" s="149">
        <f t="shared" si="3"/>
        <v>1130021.8771630002</v>
      </c>
      <c r="AA11" s="149">
        <f t="shared" si="3"/>
        <v>1634157.429034</v>
      </c>
      <c r="AB11" s="149">
        <f t="shared" si="3"/>
        <v>1187501.7054920001</v>
      </c>
      <c r="AC11" s="149">
        <f t="shared" si="3"/>
        <v>2008641.574055</v>
      </c>
      <c r="AD11" s="149">
        <f t="shared" si="3"/>
        <v>1834201.589964</v>
      </c>
      <c r="AE11" s="149">
        <f t="shared" si="3"/>
        <v>2172874.6329350001</v>
      </c>
      <c r="AF11" s="149">
        <f t="shared" si="3"/>
        <v>2138118.0335549996</v>
      </c>
      <c r="AG11" s="149">
        <f t="shared" si="3"/>
        <v>2259545.1765629998</v>
      </c>
      <c r="AH11" s="149">
        <f t="shared" si="3"/>
        <v>1578648.707157</v>
      </c>
      <c r="AI11" s="149">
        <f t="shared" si="3"/>
        <v>2085830.747496</v>
      </c>
      <c r="AJ11" s="149">
        <f t="shared" si="3"/>
        <v>2355973.6492099999</v>
      </c>
      <c r="AK11" s="149">
        <f t="shared" si="3"/>
        <v>2540767.2832719996</v>
      </c>
    </row>
    <row r="12" spans="2:37" ht="10.5" x14ac:dyDescent="0.25">
      <c r="B12" s="150" t="s">
        <v>9</v>
      </c>
      <c r="C12" s="151">
        <v>281962.28244799998</v>
      </c>
      <c r="D12" s="151">
        <v>523535.33584100002</v>
      </c>
      <c r="E12" s="151">
        <v>362111.92896300001</v>
      </c>
      <c r="F12" s="151">
        <v>317246.50528699998</v>
      </c>
      <c r="G12" s="151">
        <v>334506.25647600001</v>
      </c>
      <c r="H12" s="151">
        <v>328445.93507900002</v>
      </c>
      <c r="I12" s="151">
        <v>395441.09847800003</v>
      </c>
      <c r="J12" s="151">
        <v>326808.09369499999</v>
      </c>
      <c r="K12" s="151">
        <v>342251.93582800002</v>
      </c>
      <c r="L12" s="151">
        <v>375645.99333000003</v>
      </c>
      <c r="M12" s="151">
        <v>486246.58953699999</v>
      </c>
      <c r="N12" s="151">
        <v>372861.43484900001</v>
      </c>
      <c r="O12" s="151">
        <v>478020.85343700001</v>
      </c>
      <c r="P12" s="151">
        <v>411099.53117500001</v>
      </c>
      <c r="Q12" s="151">
        <v>616434.24260999996</v>
      </c>
      <c r="R12" s="151">
        <v>545586.51229900005</v>
      </c>
      <c r="S12" s="151">
        <v>539733.38339099998</v>
      </c>
      <c r="T12" s="151">
        <v>863647.67255599995</v>
      </c>
      <c r="U12" s="151">
        <v>914588.21958999999</v>
      </c>
      <c r="V12" s="151">
        <v>552791.73832400003</v>
      </c>
      <c r="W12" s="151">
        <v>756009.60147999995</v>
      </c>
      <c r="X12" s="151">
        <v>694470.32707</v>
      </c>
      <c r="Y12" s="151">
        <v>1073307.934045</v>
      </c>
      <c r="Z12" s="151">
        <v>1100012.071824</v>
      </c>
      <c r="AA12" s="151">
        <v>1495914.2811459999</v>
      </c>
      <c r="AB12" s="151">
        <v>1153215.7022879999</v>
      </c>
      <c r="AC12" s="151">
        <v>1850521.6127520001</v>
      </c>
      <c r="AD12" s="151">
        <v>1726745.670015</v>
      </c>
      <c r="AE12" s="151">
        <v>2095108.728046</v>
      </c>
      <c r="AF12" s="151">
        <v>2035075.1408309999</v>
      </c>
      <c r="AG12" s="151">
        <v>2149508.4527690001</v>
      </c>
      <c r="AH12" s="151">
        <v>1495983.8105200001</v>
      </c>
      <c r="AI12" s="151">
        <v>1895946.473852</v>
      </c>
      <c r="AJ12" s="151">
        <v>2228097.8381670001</v>
      </c>
      <c r="AK12" s="151">
        <v>2365857.0122019998</v>
      </c>
    </row>
    <row r="13" spans="2:37" ht="10.5" x14ac:dyDescent="0.25">
      <c r="B13" s="150" t="s">
        <v>10</v>
      </c>
      <c r="C13" s="151">
        <v>83869.974902000002</v>
      </c>
      <c r="D13" s="151">
        <v>136385.65187100001</v>
      </c>
      <c r="E13" s="151">
        <v>18055.802878999999</v>
      </c>
      <c r="F13" s="151">
        <v>17900.254708</v>
      </c>
      <c r="G13" s="151">
        <v>71210.639773000003</v>
      </c>
      <c r="H13" s="151">
        <v>85518.649764999995</v>
      </c>
      <c r="I13" s="151">
        <v>53721.233526000004</v>
      </c>
      <c r="J13" s="151">
        <v>9893.8877759999996</v>
      </c>
      <c r="K13" s="151">
        <v>58882.227552999997</v>
      </c>
      <c r="L13" s="151">
        <v>41268.182894999998</v>
      </c>
      <c r="M13" s="151">
        <v>127073.590178</v>
      </c>
      <c r="N13" s="151">
        <v>89341.664728999996</v>
      </c>
      <c r="O13" s="151">
        <v>82238.453435000003</v>
      </c>
      <c r="P13" s="151">
        <v>52615.214001</v>
      </c>
      <c r="Q13" s="151">
        <v>122195.396582</v>
      </c>
      <c r="R13" s="151">
        <v>39491.229063999999</v>
      </c>
      <c r="S13" s="151">
        <v>64939.192841999997</v>
      </c>
      <c r="T13" s="151">
        <v>3495.253205</v>
      </c>
      <c r="U13" s="151">
        <v>10330.559057</v>
      </c>
      <c r="V13" s="151">
        <v>8334.4327369999992</v>
      </c>
      <c r="W13" s="151">
        <v>20583.869022999999</v>
      </c>
      <c r="X13" s="151">
        <v>16378.05078</v>
      </c>
      <c r="Y13" s="151">
        <v>14276.104028</v>
      </c>
      <c r="Z13" s="151">
        <v>28835.311811</v>
      </c>
      <c r="AA13" s="151">
        <v>31870.847238999999</v>
      </c>
      <c r="AB13" s="151">
        <v>23277.596881000001</v>
      </c>
      <c r="AC13" s="151">
        <v>142177.32685700001</v>
      </c>
      <c r="AD13" s="151">
        <v>82507.295062999998</v>
      </c>
      <c r="AE13" s="151">
        <v>52128.125999999997</v>
      </c>
      <c r="AF13" s="151">
        <v>43737.555609000003</v>
      </c>
      <c r="AG13" s="151">
        <v>55664.648028000003</v>
      </c>
      <c r="AH13" s="151">
        <v>37475.210563000001</v>
      </c>
      <c r="AI13" s="151">
        <v>94463.887138000006</v>
      </c>
      <c r="AJ13" s="151">
        <v>67888.439037999997</v>
      </c>
      <c r="AK13" s="151">
        <v>110840.735791</v>
      </c>
    </row>
    <row r="14" spans="2:37" ht="10.5" x14ac:dyDescent="0.25">
      <c r="B14" s="150" t="s">
        <v>11</v>
      </c>
      <c r="C14" s="151">
        <v>8719.4839319999992</v>
      </c>
      <c r="D14" s="151">
        <v>1842.946866</v>
      </c>
      <c r="E14" s="151">
        <v>5177.2359319999996</v>
      </c>
      <c r="F14" s="151">
        <v>22213.452686000001</v>
      </c>
      <c r="G14" s="151">
        <v>20575.462909000002</v>
      </c>
      <c r="H14" s="151">
        <v>1960.996997</v>
      </c>
      <c r="I14" s="151">
        <v>2197.6053449999999</v>
      </c>
      <c r="J14" s="151">
        <v>33772.849639</v>
      </c>
      <c r="K14" s="151">
        <v>33885.532783000002</v>
      </c>
      <c r="L14" s="151">
        <v>34194.601591999999</v>
      </c>
      <c r="M14" s="151">
        <v>37299.901817999998</v>
      </c>
      <c r="N14" s="151">
        <v>39742.754446999999</v>
      </c>
      <c r="O14" s="151">
        <v>40415.336718999999</v>
      </c>
      <c r="P14" s="151">
        <v>40294.446878000002</v>
      </c>
      <c r="Q14" s="151">
        <v>44027.516247</v>
      </c>
      <c r="R14" s="151">
        <v>42157.845100999999</v>
      </c>
      <c r="S14" s="151">
        <v>52223.363996</v>
      </c>
      <c r="T14" s="151">
        <v>46173.933766000002</v>
      </c>
      <c r="U14" s="151">
        <v>49405.829118000001</v>
      </c>
      <c r="V14" s="151">
        <v>53521.783882999996</v>
      </c>
      <c r="W14" s="151">
        <v>53007.178593999997</v>
      </c>
      <c r="X14" s="151">
        <v>46685.836742</v>
      </c>
      <c r="Y14" s="151">
        <v>45098.672703999997</v>
      </c>
      <c r="Z14" s="151">
        <v>45328.522596000003</v>
      </c>
      <c r="AA14" s="151">
        <v>52699.249081000002</v>
      </c>
      <c r="AB14" s="151">
        <v>46920.475942999998</v>
      </c>
      <c r="AC14" s="151">
        <v>51854.704065999998</v>
      </c>
      <c r="AD14" s="151">
        <v>63069.490759</v>
      </c>
      <c r="AE14" s="151">
        <v>57210.644762000004</v>
      </c>
      <c r="AF14" s="151">
        <v>72778.202988000005</v>
      </c>
      <c r="AG14" s="151">
        <v>67844.941638999997</v>
      </c>
      <c r="AH14" s="151">
        <v>64774.131168</v>
      </c>
      <c r="AI14" s="151">
        <v>117724.35159999999</v>
      </c>
      <c r="AJ14" s="151">
        <v>83291.337098999997</v>
      </c>
      <c r="AK14" s="151">
        <v>87531.540924999994</v>
      </c>
    </row>
    <row r="15" spans="2:37" ht="10.5" x14ac:dyDescent="0.25">
      <c r="B15" s="150" t="s">
        <v>12</v>
      </c>
      <c r="C15" s="151">
        <v>0</v>
      </c>
      <c r="D15" s="151">
        <v>0</v>
      </c>
      <c r="E15" s="151">
        <v>0</v>
      </c>
      <c r="F15" s="151">
        <v>0</v>
      </c>
      <c r="G15" s="151">
        <v>0</v>
      </c>
      <c r="H15" s="151">
        <v>0</v>
      </c>
      <c r="I15" s="151">
        <v>0</v>
      </c>
      <c r="J15" s="151">
        <v>0</v>
      </c>
      <c r="K15" s="151">
        <v>0</v>
      </c>
      <c r="L15" s="151">
        <v>0</v>
      </c>
      <c r="M15" s="151">
        <v>0</v>
      </c>
      <c r="N15" s="151">
        <v>0</v>
      </c>
      <c r="O15" s="151">
        <v>0</v>
      </c>
      <c r="P15" s="151">
        <v>0</v>
      </c>
      <c r="Q15" s="151">
        <v>284.75</v>
      </c>
      <c r="R15" s="151">
        <v>284.75</v>
      </c>
      <c r="S15" s="151">
        <v>0</v>
      </c>
      <c r="T15" s="151">
        <v>700</v>
      </c>
      <c r="U15" s="151">
        <v>0</v>
      </c>
      <c r="V15" s="151">
        <v>634.75</v>
      </c>
      <c r="W15" s="151">
        <v>175</v>
      </c>
      <c r="X15" s="151">
        <v>284.75</v>
      </c>
      <c r="Y15" s="151">
        <v>0</v>
      </c>
      <c r="Z15" s="151">
        <v>0</v>
      </c>
      <c r="AA15" s="151">
        <v>97985.121188000005</v>
      </c>
      <c r="AB15" s="151">
        <v>8400</v>
      </c>
      <c r="AC15" s="151">
        <v>8400</v>
      </c>
      <c r="AD15" s="151">
        <v>6400</v>
      </c>
      <c r="AE15" s="151">
        <v>12948</v>
      </c>
      <c r="AF15" s="151">
        <v>31048</v>
      </c>
      <c r="AG15" s="151">
        <v>31048</v>
      </c>
      <c r="AH15" s="151">
        <v>23719.52</v>
      </c>
      <c r="AI15" s="151">
        <v>21000</v>
      </c>
      <c r="AJ15" s="151">
        <v>20000</v>
      </c>
      <c r="AK15" s="151">
        <v>20000</v>
      </c>
    </row>
    <row r="16" spans="2:37" ht="10.5" x14ac:dyDescent="0.25">
      <c r="B16" s="150" t="s">
        <v>13</v>
      </c>
      <c r="C16" s="151">
        <v>-6045.97912</v>
      </c>
      <c r="D16" s="151">
        <v>-6045.97912</v>
      </c>
      <c r="E16" s="151">
        <v>-6045.97912</v>
      </c>
      <c r="F16" s="151">
        <v>-8690.8492910000004</v>
      </c>
      <c r="G16" s="151">
        <v>-8690.8492910000004</v>
      </c>
      <c r="H16" s="151">
        <v>-8690.8492910000004</v>
      </c>
      <c r="I16" s="151">
        <v>-8690.8492910000004</v>
      </c>
      <c r="J16" s="151">
        <v>-8823.0198830000008</v>
      </c>
      <c r="K16" s="151">
        <v>-8823.0198830000008</v>
      </c>
      <c r="L16" s="151">
        <v>-8804.8273669999999</v>
      </c>
      <c r="M16" s="151">
        <v>-10616.896656000001</v>
      </c>
      <c r="N16" s="151">
        <v>-19970.260999999999</v>
      </c>
      <c r="O16" s="151">
        <v>-18667.057215000001</v>
      </c>
      <c r="P16" s="151">
        <v>-18667.057215000001</v>
      </c>
      <c r="Q16" s="151">
        <v>-21667.057215000001</v>
      </c>
      <c r="R16" s="151">
        <v>-26300.490694</v>
      </c>
      <c r="S16" s="151">
        <v>-34519.015567000002</v>
      </c>
      <c r="T16" s="151">
        <v>-33037.084203999999</v>
      </c>
      <c r="U16" s="151">
        <v>-32801.930078999998</v>
      </c>
      <c r="V16" s="151">
        <v>-45193.109443000001</v>
      </c>
      <c r="W16" s="151">
        <v>-43349.590437999999</v>
      </c>
      <c r="X16" s="151">
        <v>-43349.590437999999</v>
      </c>
      <c r="Y16" s="151">
        <v>-43349.590437999999</v>
      </c>
      <c r="Z16" s="151">
        <v>-44154.029068000003</v>
      </c>
      <c r="AA16" s="151">
        <v>-44312.069620000002</v>
      </c>
      <c r="AB16" s="151">
        <v>-44312.069620000002</v>
      </c>
      <c r="AC16" s="151">
        <v>-44312.069620000002</v>
      </c>
      <c r="AD16" s="151">
        <v>-44520.865873000002</v>
      </c>
      <c r="AE16" s="151">
        <v>-44520.865873000002</v>
      </c>
      <c r="AF16" s="151">
        <v>-44520.865873000002</v>
      </c>
      <c r="AG16" s="151">
        <v>-44520.865873000002</v>
      </c>
      <c r="AH16" s="151">
        <v>-43303.965093999999</v>
      </c>
      <c r="AI16" s="151">
        <v>-43303.965093999999</v>
      </c>
      <c r="AJ16" s="151">
        <v>-43303.965093999999</v>
      </c>
      <c r="AK16" s="151">
        <v>-43462.005645999998</v>
      </c>
    </row>
    <row r="17" spans="2:37" ht="10.5" x14ac:dyDescent="0.25">
      <c r="B17" s="153" t="s">
        <v>388</v>
      </c>
      <c r="C17" s="151">
        <v>4.3057239999999997</v>
      </c>
      <c r="D17" s="151">
        <v>0</v>
      </c>
      <c r="E17" s="151">
        <v>0</v>
      </c>
      <c r="F17" s="151">
        <v>4.3063989999999999</v>
      </c>
      <c r="G17" s="151">
        <v>4.3063989999999999</v>
      </c>
      <c r="H17" s="151">
        <v>4.3064220000000004</v>
      </c>
      <c r="I17" s="151">
        <v>4.3064349999999996</v>
      </c>
      <c r="J17" s="151">
        <v>34.480879999999999</v>
      </c>
      <c r="K17" s="151">
        <v>4.3057299999999996</v>
      </c>
      <c r="L17" s="151">
        <v>0</v>
      </c>
      <c r="M17" s="151">
        <v>0</v>
      </c>
      <c r="N17" s="151">
        <v>0</v>
      </c>
      <c r="O17" s="151">
        <v>0</v>
      </c>
      <c r="P17" s="151">
        <v>0</v>
      </c>
      <c r="Q17" s="151">
        <v>0</v>
      </c>
      <c r="R17" s="151">
        <v>0</v>
      </c>
      <c r="S17" s="151">
        <v>0</v>
      </c>
      <c r="T17" s="151">
        <v>0</v>
      </c>
      <c r="U17" s="151">
        <v>0</v>
      </c>
      <c r="V17" s="151">
        <v>0</v>
      </c>
      <c r="W17" s="151">
        <v>0</v>
      </c>
      <c r="X17" s="151">
        <v>0</v>
      </c>
      <c r="Y17" s="151">
        <v>0</v>
      </c>
      <c r="Z17" s="151">
        <v>0</v>
      </c>
      <c r="AA17" s="151">
        <v>0</v>
      </c>
      <c r="AB17" s="151">
        <v>0</v>
      </c>
      <c r="AC17" s="151">
        <v>0</v>
      </c>
      <c r="AD17" s="151">
        <v>0</v>
      </c>
      <c r="AE17" s="151">
        <v>0</v>
      </c>
      <c r="AF17" s="151">
        <v>0</v>
      </c>
      <c r="AG17" s="151">
        <v>0</v>
      </c>
      <c r="AH17" s="151">
        <v>0</v>
      </c>
      <c r="AI17" s="151">
        <v>0</v>
      </c>
      <c r="AJ17" s="151">
        <v>0</v>
      </c>
      <c r="AK17" s="151">
        <v>0</v>
      </c>
    </row>
    <row r="18" spans="2:37" s="2" customFormat="1" ht="10.5" x14ac:dyDescent="0.25">
      <c r="B18" s="148" t="s">
        <v>14</v>
      </c>
      <c r="C18" s="149">
        <f>SUM(C19:C20)</f>
        <v>657078.63846100005</v>
      </c>
      <c r="D18" s="149">
        <f t="shared" ref="D18:AK18" si="4">SUM(D19:D20)</f>
        <v>662552.08807900001</v>
      </c>
      <c r="E18" s="149">
        <f t="shared" si="4"/>
        <v>527484.73765599995</v>
      </c>
      <c r="F18" s="149">
        <f t="shared" si="4"/>
        <v>669576.01687599998</v>
      </c>
      <c r="G18" s="149">
        <f t="shared" si="4"/>
        <v>664206.27885999996</v>
      </c>
      <c r="H18" s="149">
        <f t="shared" si="4"/>
        <v>645914.59938100004</v>
      </c>
      <c r="I18" s="149">
        <f t="shared" si="4"/>
        <v>496976.54282199999</v>
      </c>
      <c r="J18" s="149">
        <f t="shared" si="4"/>
        <v>714275.50687200006</v>
      </c>
      <c r="K18" s="149">
        <f t="shared" si="4"/>
        <v>535978.17802899994</v>
      </c>
      <c r="L18" s="149">
        <f t="shared" si="4"/>
        <v>641280.09893700003</v>
      </c>
      <c r="M18" s="149">
        <f t="shared" si="4"/>
        <v>597611.10787499999</v>
      </c>
      <c r="N18" s="149">
        <f t="shared" si="4"/>
        <v>879134.62790700002</v>
      </c>
      <c r="O18" s="149">
        <f t="shared" si="4"/>
        <v>597004.93215900008</v>
      </c>
      <c r="P18" s="149">
        <f t="shared" si="4"/>
        <v>666401.72729499999</v>
      </c>
      <c r="Q18" s="149">
        <f t="shared" si="4"/>
        <v>668012.44962700002</v>
      </c>
      <c r="R18" s="149">
        <f t="shared" si="4"/>
        <v>1313695.29856</v>
      </c>
      <c r="S18" s="149">
        <f t="shared" si="4"/>
        <v>901365.90690199996</v>
      </c>
      <c r="T18" s="149">
        <f t="shared" si="4"/>
        <v>978995.09731800004</v>
      </c>
      <c r="U18" s="149">
        <f t="shared" si="4"/>
        <v>838605.94468800002</v>
      </c>
      <c r="V18" s="149">
        <f t="shared" si="4"/>
        <v>1484432.8348269998</v>
      </c>
      <c r="W18" s="149">
        <f t="shared" si="4"/>
        <v>835894.51232099999</v>
      </c>
      <c r="X18" s="149">
        <f t="shared" si="4"/>
        <v>1028064.1918</v>
      </c>
      <c r="Y18" s="149">
        <f t="shared" si="4"/>
        <v>795375.30009400006</v>
      </c>
      <c r="Z18" s="149">
        <f t="shared" si="4"/>
        <v>827371.17436300009</v>
      </c>
      <c r="AA18" s="149">
        <f t="shared" si="4"/>
        <v>666419.25778600003</v>
      </c>
      <c r="AB18" s="149">
        <f t="shared" si="4"/>
        <v>975014.01961600001</v>
      </c>
      <c r="AC18" s="149">
        <f t="shared" si="4"/>
        <v>934955.70135500003</v>
      </c>
      <c r="AD18" s="149">
        <f t="shared" si="4"/>
        <v>2842960.706365</v>
      </c>
      <c r="AE18" s="149">
        <f t="shared" si="4"/>
        <v>3512228.463159</v>
      </c>
      <c r="AF18" s="149">
        <f t="shared" si="4"/>
        <v>3396605.0061949999</v>
      </c>
      <c r="AG18" s="149">
        <f t="shared" si="4"/>
        <v>2723119.787126</v>
      </c>
      <c r="AH18" s="149">
        <f t="shared" si="4"/>
        <v>3254338.593622</v>
      </c>
      <c r="AI18" s="149">
        <f t="shared" si="4"/>
        <v>3032766.7032670001</v>
      </c>
      <c r="AJ18" s="149">
        <f t="shared" si="4"/>
        <v>2592941.7179280003</v>
      </c>
      <c r="AK18" s="149">
        <f t="shared" si="4"/>
        <v>2248572.3547660001</v>
      </c>
    </row>
    <row r="19" spans="2:37" ht="10.5" x14ac:dyDescent="0.25">
      <c r="B19" s="150" t="s">
        <v>15</v>
      </c>
      <c r="C19" s="151">
        <v>657078.63846100005</v>
      </c>
      <c r="D19" s="151">
        <v>662552.08807900001</v>
      </c>
      <c r="E19" s="151">
        <v>527484.73765599995</v>
      </c>
      <c r="F19" s="151">
        <v>669576.01687599998</v>
      </c>
      <c r="G19" s="151">
        <v>664206.27885999996</v>
      </c>
      <c r="H19" s="151">
        <v>645914.59938100004</v>
      </c>
      <c r="I19" s="151">
        <v>496976.54282199999</v>
      </c>
      <c r="J19" s="151">
        <v>715840.23063200002</v>
      </c>
      <c r="K19" s="151">
        <v>535978.17802899994</v>
      </c>
      <c r="L19" s="151">
        <v>641280.09893700003</v>
      </c>
      <c r="M19" s="151">
        <v>597611.10787499999</v>
      </c>
      <c r="N19" s="151">
        <v>882772.83248099999</v>
      </c>
      <c r="O19" s="151">
        <v>600643.13673300005</v>
      </c>
      <c r="P19" s="151">
        <v>668217.89844000002</v>
      </c>
      <c r="Q19" s="151">
        <v>671828.62077200005</v>
      </c>
      <c r="R19" s="151">
        <v>1320935.8794829999</v>
      </c>
      <c r="S19" s="151">
        <v>908606.48782499996</v>
      </c>
      <c r="T19" s="151">
        <v>991443.17237799999</v>
      </c>
      <c r="U19" s="151">
        <v>851054.01974799996</v>
      </c>
      <c r="V19" s="151">
        <v>1493145.3516249999</v>
      </c>
      <c r="W19" s="151">
        <v>851143.41591099999</v>
      </c>
      <c r="X19" s="151">
        <v>1036060.360061</v>
      </c>
      <c r="Y19" s="151">
        <v>803371.46835500002</v>
      </c>
      <c r="Z19" s="151">
        <v>843423.89041500003</v>
      </c>
      <c r="AA19" s="151">
        <v>682471.97383799998</v>
      </c>
      <c r="AB19" s="151">
        <v>991066.73566799995</v>
      </c>
      <c r="AC19" s="151">
        <v>951008.41740699997</v>
      </c>
      <c r="AD19" s="151">
        <v>2864684.9918289999</v>
      </c>
      <c r="AE19" s="151">
        <v>3533952.748623</v>
      </c>
      <c r="AF19" s="151">
        <v>3580651.2031040001</v>
      </c>
      <c r="AG19" s="151">
        <v>2907165.9840350002</v>
      </c>
      <c r="AH19" s="151">
        <v>3444696.8349779998</v>
      </c>
      <c r="AI19" s="151">
        <v>3223124.944623</v>
      </c>
      <c r="AJ19" s="151">
        <v>2758630.5657870001</v>
      </c>
      <c r="AK19" s="151">
        <v>2414261.2026249999</v>
      </c>
    </row>
    <row r="20" spans="2:37" ht="10.5" x14ac:dyDescent="0.25">
      <c r="B20" s="150" t="s">
        <v>16</v>
      </c>
      <c r="C20" s="151">
        <v>0</v>
      </c>
      <c r="D20" s="151">
        <v>0</v>
      </c>
      <c r="E20" s="151">
        <v>0</v>
      </c>
      <c r="F20" s="151">
        <v>0</v>
      </c>
      <c r="G20" s="151">
        <v>0</v>
      </c>
      <c r="H20" s="151">
        <v>0</v>
      </c>
      <c r="I20" s="151">
        <v>0</v>
      </c>
      <c r="J20" s="151">
        <v>-1564.7237600000001</v>
      </c>
      <c r="K20" s="151">
        <v>0</v>
      </c>
      <c r="L20" s="151">
        <v>0</v>
      </c>
      <c r="M20" s="151">
        <v>0</v>
      </c>
      <c r="N20" s="151">
        <v>-3638.2045739999999</v>
      </c>
      <c r="O20" s="151">
        <v>-3638.2045739999999</v>
      </c>
      <c r="P20" s="151">
        <v>-1816.171145</v>
      </c>
      <c r="Q20" s="151">
        <v>-3816.1711449999998</v>
      </c>
      <c r="R20" s="151">
        <v>-7240.5809230000004</v>
      </c>
      <c r="S20" s="151">
        <v>-7240.5809230000004</v>
      </c>
      <c r="T20" s="151">
        <v>-12448.075059999999</v>
      </c>
      <c r="U20" s="151">
        <v>-12448.075059999999</v>
      </c>
      <c r="V20" s="151">
        <v>-8712.5167980000006</v>
      </c>
      <c r="W20" s="151">
        <v>-15248.90359</v>
      </c>
      <c r="X20" s="151">
        <v>-7996.1682609999998</v>
      </c>
      <c r="Y20" s="151">
        <v>-7996.1682609999998</v>
      </c>
      <c r="Z20" s="151">
        <v>-16052.716052</v>
      </c>
      <c r="AA20" s="151">
        <v>-16052.716052</v>
      </c>
      <c r="AB20" s="151">
        <v>-16052.716052</v>
      </c>
      <c r="AC20" s="151">
        <v>-16052.716052</v>
      </c>
      <c r="AD20" s="151">
        <v>-21724.285464000001</v>
      </c>
      <c r="AE20" s="151">
        <v>-21724.285464000001</v>
      </c>
      <c r="AF20" s="151">
        <v>-184046.19690899999</v>
      </c>
      <c r="AG20" s="151">
        <v>-184046.19690899999</v>
      </c>
      <c r="AH20" s="151">
        <v>-190358.24135600001</v>
      </c>
      <c r="AI20" s="151">
        <v>-190358.24135600001</v>
      </c>
      <c r="AJ20" s="151">
        <v>-165688.847859</v>
      </c>
      <c r="AK20" s="151">
        <v>-165688.847859</v>
      </c>
    </row>
    <row r="21" spans="2:37" s="2" customFormat="1" ht="10.5" x14ac:dyDescent="0.25">
      <c r="B21" s="148" t="s">
        <v>17</v>
      </c>
      <c r="C21" s="149">
        <f t="shared" ref="C21:AK21" si="5">SUM(C22:C25)</f>
        <v>107482.59370100001</v>
      </c>
      <c r="D21" s="149">
        <f t="shared" si="5"/>
        <v>87531.522097000008</v>
      </c>
      <c r="E21" s="149">
        <f t="shared" si="5"/>
        <v>108671.98854899999</v>
      </c>
      <c r="F21" s="149">
        <f t="shared" si="5"/>
        <v>116029.94190400001</v>
      </c>
      <c r="G21" s="149">
        <f t="shared" si="5"/>
        <v>125475.20634100001</v>
      </c>
      <c r="H21" s="149">
        <f t="shared" si="5"/>
        <v>116013.133546</v>
      </c>
      <c r="I21" s="149">
        <f t="shared" si="5"/>
        <v>103200.018631</v>
      </c>
      <c r="J21" s="149">
        <f t="shared" si="5"/>
        <v>105591.52348800001</v>
      </c>
      <c r="K21" s="149">
        <f t="shared" si="5"/>
        <v>97963.577111000006</v>
      </c>
      <c r="L21" s="149">
        <f t="shared" si="5"/>
        <v>94849.595531999992</v>
      </c>
      <c r="M21" s="149">
        <f t="shared" si="5"/>
        <v>98857.240269000016</v>
      </c>
      <c r="N21" s="149">
        <f t="shared" si="5"/>
        <v>108011.728799</v>
      </c>
      <c r="O21" s="149">
        <f t="shared" si="5"/>
        <v>93892.215886999998</v>
      </c>
      <c r="P21" s="149">
        <f t="shared" si="5"/>
        <v>101295.41835400001</v>
      </c>
      <c r="Q21" s="149">
        <f t="shared" si="5"/>
        <v>95237.212068000008</v>
      </c>
      <c r="R21" s="149">
        <f t="shared" si="5"/>
        <v>136737.19575400001</v>
      </c>
      <c r="S21" s="149">
        <f t="shared" si="5"/>
        <v>113532.494114</v>
      </c>
      <c r="T21" s="149">
        <f t="shared" si="5"/>
        <v>117181.20039200001</v>
      </c>
      <c r="U21" s="149">
        <f t="shared" si="5"/>
        <v>92189.06715100001</v>
      </c>
      <c r="V21" s="149">
        <f t="shared" si="5"/>
        <v>121078.11613900001</v>
      </c>
      <c r="W21" s="149">
        <f t="shared" si="5"/>
        <v>80153.510775000002</v>
      </c>
      <c r="X21" s="149">
        <f t="shared" si="5"/>
        <v>92246.438326999996</v>
      </c>
      <c r="Y21" s="149">
        <f t="shared" si="5"/>
        <v>57756.600327</v>
      </c>
      <c r="Z21" s="149">
        <f t="shared" si="5"/>
        <v>25332.806241999999</v>
      </c>
      <c r="AA21" s="149">
        <f t="shared" si="5"/>
        <v>15883.527871999999</v>
      </c>
      <c r="AB21" s="149">
        <f t="shared" si="5"/>
        <v>21847.175534000002</v>
      </c>
      <c r="AC21" s="149">
        <f t="shared" si="5"/>
        <v>31064.511123999997</v>
      </c>
      <c r="AD21" s="149">
        <f t="shared" si="5"/>
        <v>87053.607631999999</v>
      </c>
      <c r="AE21" s="149">
        <f t="shared" si="5"/>
        <v>158617.36134500001</v>
      </c>
      <c r="AF21" s="149">
        <f t="shared" si="5"/>
        <v>162081.87477299999</v>
      </c>
      <c r="AG21" s="149">
        <f t="shared" si="5"/>
        <v>106679.10650200001</v>
      </c>
      <c r="AH21" s="149">
        <f t="shared" si="5"/>
        <v>121447.03390099999</v>
      </c>
      <c r="AI21" s="149">
        <f t="shared" si="5"/>
        <v>131623.08491499998</v>
      </c>
      <c r="AJ21" s="149">
        <f t="shared" si="5"/>
        <v>111124.30557299999</v>
      </c>
      <c r="AK21" s="149">
        <f t="shared" si="5"/>
        <v>132185.26368500001</v>
      </c>
    </row>
    <row r="22" spans="2:37" ht="10.5" x14ac:dyDescent="0.25">
      <c r="B22" s="150" t="s">
        <v>18</v>
      </c>
      <c r="C22" s="151">
        <v>13813.264439</v>
      </c>
      <c r="D22" s="151">
        <v>5980.7130100000004</v>
      </c>
      <c r="E22" s="151">
        <v>21468.136941000001</v>
      </c>
      <c r="F22" s="151">
        <v>16334.943483999999</v>
      </c>
      <c r="G22" s="151">
        <v>21386.759733999999</v>
      </c>
      <c r="H22" s="151">
        <v>13006.367421000001</v>
      </c>
      <c r="I22" s="151">
        <v>8902.6469010000001</v>
      </c>
      <c r="J22" s="151">
        <v>3997.643556</v>
      </c>
      <c r="K22" s="151">
        <v>2782.0995160000002</v>
      </c>
      <c r="L22" s="151">
        <v>2331.4698410000001</v>
      </c>
      <c r="M22" s="151">
        <v>5889.3329720000002</v>
      </c>
      <c r="N22" s="151">
        <v>8133.8442999999997</v>
      </c>
      <c r="O22" s="151">
        <v>3369.6853799999999</v>
      </c>
      <c r="P22" s="151">
        <v>6024.0313669999996</v>
      </c>
      <c r="Q22" s="151">
        <v>7047.8513370000001</v>
      </c>
      <c r="R22" s="151">
        <v>8537.7594310000004</v>
      </c>
      <c r="S22" s="151">
        <v>9640.3655149999995</v>
      </c>
      <c r="T22" s="151">
        <v>3780.145912</v>
      </c>
      <c r="U22" s="151">
        <v>6434.5504760000003</v>
      </c>
      <c r="V22" s="151">
        <v>5707.839258</v>
      </c>
      <c r="W22" s="151">
        <v>3931.7259530000001</v>
      </c>
      <c r="X22" s="151">
        <v>3467.6477169999998</v>
      </c>
      <c r="Y22" s="151">
        <v>3137.8828199999998</v>
      </c>
      <c r="Z22" s="151">
        <v>6828.0935509999999</v>
      </c>
      <c r="AA22" s="151">
        <v>8681.0991119999999</v>
      </c>
      <c r="AB22" s="151">
        <v>8316.7119939999993</v>
      </c>
      <c r="AC22" s="151">
        <v>6356.1731920000002</v>
      </c>
      <c r="AD22" s="151">
        <v>9447.1633770000008</v>
      </c>
      <c r="AE22" s="151">
        <v>9747.400044</v>
      </c>
      <c r="AF22" s="151">
        <v>14081.075048999999</v>
      </c>
      <c r="AG22" s="151">
        <v>11416.860161000001</v>
      </c>
      <c r="AH22" s="151">
        <v>27076.513095999999</v>
      </c>
      <c r="AI22" s="151">
        <v>13262.797049000001</v>
      </c>
      <c r="AJ22" s="151">
        <v>16519.068501999998</v>
      </c>
      <c r="AK22" s="151">
        <v>13463.404017000001</v>
      </c>
    </row>
    <row r="23" spans="2:37" ht="10.5" x14ac:dyDescent="0.25">
      <c r="B23" s="150" t="s">
        <v>19</v>
      </c>
      <c r="C23" s="151">
        <v>93598.845262000003</v>
      </c>
      <c r="D23" s="151">
        <v>80291.920161000002</v>
      </c>
      <c r="E23" s="151">
        <v>86312.249337999994</v>
      </c>
      <c r="F23" s="151">
        <v>99694.998420000004</v>
      </c>
      <c r="G23" s="151">
        <v>104088.44660700001</v>
      </c>
      <c r="H23" s="151">
        <v>103006.76612499999</v>
      </c>
      <c r="I23" s="151">
        <v>94196.678167000005</v>
      </c>
      <c r="J23" s="151">
        <v>101333.38348400001</v>
      </c>
      <c r="K23" s="151">
        <v>94920.969725000003</v>
      </c>
      <c r="L23" s="151">
        <v>92252.796082999994</v>
      </c>
      <c r="M23" s="151">
        <v>92707.410849000007</v>
      </c>
      <c r="N23" s="151">
        <v>98272.578852000006</v>
      </c>
      <c r="O23" s="151">
        <v>86066.720841000002</v>
      </c>
      <c r="P23" s="151">
        <v>94889.801493999999</v>
      </c>
      <c r="Q23" s="151">
        <v>87897.210793000006</v>
      </c>
      <c r="R23" s="151">
        <v>127751.82122300001</v>
      </c>
      <c r="S23" s="151">
        <v>103601.03544000001</v>
      </c>
      <c r="T23" s="151">
        <v>113140.558032</v>
      </c>
      <c r="U23" s="151">
        <v>85494.020227000001</v>
      </c>
      <c r="V23" s="151">
        <v>115109.78043300001</v>
      </c>
      <c r="W23" s="151">
        <v>76080.731402000005</v>
      </c>
      <c r="X23" s="151">
        <v>88570.068281999993</v>
      </c>
      <c r="Y23" s="151">
        <v>54618.717507000001</v>
      </c>
      <c r="Z23" s="151">
        <v>18504.712691000001</v>
      </c>
      <c r="AA23" s="151">
        <v>7202.4287599999998</v>
      </c>
      <c r="AB23" s="151">
        <v>13530.463540000001</v>
      </c>
      <c r="AC23" s="151">
        <v>24708.337931999999</v>
      </c>
      <c r="AD23" s="151">
        <v>77606.444254999995</v>
      </c>
      <c r="AE23" s="151">
        <v>148645.117688</v>
      </c>
      <c r="AF23" s="151">
        <v>146072.52817899999</v>
      </c>
      <c r="AG23" s="151">
        <v>93853.058596000003</v>
      </c>
      <c r="AH23" s="151">
        <v>93498.790622999994</v>
      </c>
      <c r="AI23" s="151">
        <v>114621.77353999999</v>
      </c>
      <c r="AJ23" s="151">
        <v>93479.508627000003</v>
      </c>
      <c r="AK23" s="151">
        <v>117634.754849</v>
      </c>
    </row>
    <row r="24" spans="2:37" ht="10.5" x14ac:dyDescent="0.25">
      <c r="B24" s="150" t="s">
        <v>20</v>
      </c>
      <c r="C24" s="151">
        <v>70.483999999999995</v>
      </c>
      <c r="D24" s="151">
        <v>153.14941400000001</v>
      </c>
      <c r="E24" s="151">
        <v>1.2905850000000001</v>
      </c>
      <c r="F24" s="151">
        <v>0</v>
      </c>
      <c r="G24" s="151">
        <v>0</v>
      </c>
      <c r="H24" s="151">
        <v>0</v>
      </c>
      <c r="I24" s="151">
        <v>100.693563</v>
      </c>
      <c r="J24" s="151">
        <v>260.49644799999999</v>
      </c>
      <c r="K24" s="151">
        <v>260.50787000000003</v>
      </c>
      <c r="L24" s="151">
        <v>265.32960800000001</v>
      </c>
      <c r="M24" s="151">
        <v>260.49644799999999</v>
      </c>
      <c r="N24" s="151">
        <v>1605.3056469999999</v>
      </c>
      <c r="O24" s="151">
        <v>4455.8096660000001</v>
      </c>
      <c r="P24" s="151">
        <v>381.58549299999999</v>
      </c>
      <c r="Q24" s="151">
        <v>269.16691200000002</v>
      </c>
      <c r="R24" s="151">
        <v>447.61509999999998</v>
      </c>
      <c r="S24" s="151">
        <v>291.09315900000001</v>
      </c>
      <c r="T24" s="151">
        <v>260.49644799999999</v>
      </c>
      <c r="U24" s="151">
        <v>260.49644799999999</v>
      </c>
      <c r="V24" s="151">
        <v>260.49644799999999</v>
      </c>
      <c r="W24" s="151">
        <v>141.05341999999999</v>
      </c>
      <c r="X24" s="151">
        <v>208.722328</v>
      </c>
      <c r="Y24" s="151">
        <v>0</v>
      </c>
      <c r="Z24" s="151">
        <v>0</v>
      </c>
      <c r="AA24" s="151">
        <v>0</v>
      </c>
      <c r="AB24" s="151">
        <v>0</v>
      </c>
      <c r="AC24" s="151">
        <v>0</v>
      </c>
      <c r="AD24" s="151">
        <v>0</v>
      </c>
      <c r="AE24" s="151">
        <v>224.843613</v>
      </c>
      <c r="AF24" s="151">
        <v>1928.2715450000001</v>
      </c>
      <c r="AG24" s="151">
        <v>1409.1877449999999</v>
      </c>
      <c r="AH24" s="151">
        <v>871.73018200000001</v>
      </c>
      <c r="AI24" s="151">
        <v>3738.514326</v>
      </c>
      <c r="AJ24" s="151">
        <v>1125.7284440000001</v>
      </c>
      <c r="AK24" s="151">
        <v>1087.1048189999999</v>
      </c>
    </row>
    <row r="25" spans="2:37" ht="10.5" x14ac:dyDescent="0.25">
      <c r="B25" s="150" t="s">
        <v>21</v>
      </c>
      <c r="C25" s="151">
        <v>0</v>
      </c>
      <c r="D25" s="151">
        <v>1105.7395120000001</v>
      </c>
      <c r="E25" s="151">
        <v>890.31168500000001</v>
      </c>
      <c r="F25" s="151">
        <v>0</v>
      </c>
      <c r="G25" s="151">
        <v>0</v>
      </c>
      <c r="H25" s="151">
        <v>0</v>
      </c>
      <c r="I25" s="151">
        <v>0</v>
      </c>
      <c r="J25" s="151">
        <v>0</v>
      </c>
      <c r="K25" s="151">
        <v>0</v>
      </c>
      <c r="L25" s="151">
        <v>0</v>
      </c>
      <c r="M25" s="151">
        <v>0</v>
      </c>
      <c r="N25" s="151">
        <v>0</v>
      </c>
      <c r="O25" s="151">
        <v>0</v>
      </c>
      <c r="P25" s="151">
        <v>0</v>
      </c>
      <c r="Q25" s="151">
        <v>22.983025999999999</v>
      </c>
      <c r="R25" s="151">
        <v>0</v>
      </c>
      <c r="S25" s="151">
        <v>0</v>
      </c>
      <c r="T25" s="151">
        <v>0</v>
      </c>
      <c r="U25" s="151">
        <v>0</v>
      </c>
      <c r="V25" s="151">
        <v>0</v>
      </c>
      <c r="W25" s="151">
        <v>0</v>
      </c>
      <c r="X25" s="151">
        <v>0</v>
      </c>
      <c r="Y25" s="151">
        <v>0</v>
      </c>
      <c r="Z25" s="151">
        <v>0</v>
      </c>
      <c r="AA25" s="151">
        <v>0</v>
      </c>
      <c r="AB25" s="151">
        <v>0</v>
      </c>
      <c r="AC25" s="151">
        <v>0</v>
      </c>
      <c r="AD25" s="151">
        <v>0</v>
      </c>
      <c r="AE25" s="151">
        <v>0</v>
      </c>
      <c r="AF25" s="151">
        <v>0</v>
      </c>
      <c r="AG25" s="151">
        <v>0</v>
      </c>
      <c r="AH25" s="151">
        <v>0</v>
      </c>
      <c r="AI25" s="151">
        <v>0</v>
      </c>
      <c r="AJ25" s="151">
        <v>0</v>
      </c>
      <c r="AK25" s="151">
        <v>0</v>
      </c>
    </row>
    <row r="26" spans="2:37" s="2" customFormat="1" ht="10.5" x14ac:dyDescent="0.25">
      <c r="B26" s="148" t="s">
        <v>22</v>
      </c>
      <c r="C26" s="149">
        <f t="shared" ref="C26:AK26" si="6">SUM(C27, C33, C44, C47, C52, C57)</f>
        <v>84791.860306000002</v>
      </c>
      <c r="D26" s="149">
        <f t="shared" si="6"/>
        <v>84537.645379000009</v>
      </c>
      <c r="E26" s="149">
        <f t="shared" si="6"/>
        <v>85103.054913</v>
      </c>
      <c r="F26" s="149">
        <f t="shared" si="6"/>
        <v>84243.052475000004</v>
      </c>
      <c r="G26" s="149">
        <f t="shared" si="6"/>
        <v>87693.656205000007</v>
      </c>
      <c r="H26" s="149">
        <f t="shared" si="6"/>
        <v>86697.351605999997</v>
      </c>
      <c r="I26" s="149">
        <f t="shared" si="6"/>
        <v>88860.74068100001</v>
      </c>
      <c r="J26" s="149">
        <f t="shared" si="6"/>
        <v>87736.11267799999</v>
      </c>
      <c r="K26" s="149">
        <f t="shared" si="6"/>
        <v>86594.433464999995</v>
      </c>
      <c r="L26" s="149">
        <f t="shared" si="6"/>
        <v>94418.149990999998</v>
      </c>
      <c r="M26" s="149">
        <f t="shared" si="6"/>
        <v>93051.696586999999</v>
      </c>
      <c r="N26" s="149">
        <f t="shared" si="6"/>
        <v>93385.85636999998</v>
      </c>
      <c r="O26" s="149">
        <f t="shared" si="6"/>
        <v>98604.195794999992</v>
      </c>
      <c r="P26" s="149">
        <f t="shared" si="6"/>
        <v>98957.282072000002</v>
      </c>
      <c r="Q26" s="149">
        <f t="shared" si="6"/>
        <v>97846.532198000001</v>
      </c>
      <c r="R26" s="149">
        <f t="shared" si="6"/>
        <v>98921.839199999988</v>
      </c>
      <c r="S26" s="149">
        <f t="shared" si="6"/>
        <v>104484.31276</v>
      </c>
      <c r="T26" s="149">
        <f t="shared" si="6"/>
        <v>110705.07807600002</v>
      </c>
      <c r="U26" s="149">
        <f t="shared" si="6"/>
        <v>104892.705013</v>
      </c>
      <c r="V26" s="149">
        <f t="shared" si="6"/>
        <v>112377.64582400001</v>
      </c>
      <c r="W26" s="149">
        <f t="shared" si="6"/>
        <v>115652.24448099999</v>
      </c>
      <c r="X26" s="149">
        <f t="shared" si="6"/>
        <v>123218.417214</v>
      </c>
      <c r="Y26" s="149">
        <f t="shared" si="6"/>
        <v>166996.59972199996</v>
      </c>
      <c r="Z26" s="149">
        <f t="shared" si="6"/>
        <v>205523.60094400003</v>
      </c>
      <c r="AA26" s="149">
        <f t="shared" si="6"/>
        <v>214532.14533300002</v>
      </c>
      <c r="AB26" s="149">
        <f t="shared" si="6"/>
        <v>215579.75968400002</v>
      </c>
      <c r="AC26" s="149">
        <f t="shared" si="6"/>
        <v>216386.99753300002</v>
      </c>
      <c r="AD26" s="149">
        <f t="shared" si="6"/>
        <v>289326.21000700002</v>
      </c>
      <c r="AE26" s="149">
        <f t="shared" si="6"/>
        <v>288568.61062499997</v>
      </c>
      <c r="AF26" s="149">
        <f t="shared" si="6"/>
        <v>283608.01172100008</v>
      </c>
      <c r="AG26" s="149">
        <f t="shared" si="6"/>
        <v>533555.19565699995</v>
      </c>
      <c r="AH26" s="149">
        <f t="shared" si="6"/>
        <v>573071.01872100006</v>
      </c>
      <c r="AI26" s="149">
        <f t="shared" si="6"/>
        <v>537295.09641100001</v>
      </c>
      <c r="AJ26" s="149">
        <f t="shared" si="6"/>
        <v>536222.01960400003</v>
      </c>
      <c r="AK26" s="149">
        <f t="shared" si="6"/>
        <v>519453.24233000004</v>
      </c>
    </row>
    <row r="27" spans="2:37" s="2" customFormat="1" ht="10.5" x14ac:dyDescent="0.25">
      <c r="B27" s="148" t="s">
        <v>23</v>
      </c>
      <c r="C27" s="149">
        <f>SUM(C28:C32)</f>
        <v>1704.5804800000001</v>
      </c>
      <c r="D27" s="149">
        <f t="shared" ref="D27:AK27" si="7">SUM(D28:D32)</f>
        <v>0</v>
      </c>
      <c r="E27" s="149">
        <f t="shared" si="7"/>
        <v>0</v>
      </c>
      <c r="F27" s="149">
        <f t="shared" si="7"/>
        <v>2324.2199999999998</v>
      </c>
      <c r="G27" s="149">
        <f t="shared" si="7"/>
        <v>2324.2199999999998</v>
      </c>
      <c r="H27" s="149">
        <f t="shared" si="7"/>
        <v>2324.2199999999998</v>
      </c>
      <c r="I27" s="149">
        <f t="shared" si="7"/>
        <v>2323.7800000000002</v>
      </c>
      <c r="J27" s="149">
        <f t="shared" si="7"/>
        <v>2323.7800000000002</v>
      </c>
      <c r="K27" s="149">
        <f t="shared" si="7"/>
        <v>2323.7800000000002</v>
      </c>
      <c r="L27" s="149">
        <f t="shared" si="7"/>
        <v>2383.7800000000002</v>
      </c>
      <c r="M27" s="149">
        <f t="shared" si="7"/>
        <v>2383.7800000000002</v>
      </c>
      <c r="N27" s="149">
        <f t="shared" si="7"/>
        <v>2339.7800000000002</v>
      </c>
      <c r="O27" s="149">
        <f t="shared" si="7"/>
        <v>5446.5877060000003</v>
      </c>
      <c r="P27" s="149">
        <f t="shared" si="7"/>
        <v>5914.2977060000003</v>
      </c>
      <c r="Q27" s="149">
        <f t="shared" si="7"/>
        <v>3946.5877059999998</v>
      </c>
      <c r="R27" s="149">
        <f t="shared" si="7"/>
        <v>4119.7817059999998</v>
      </c>
      <c r="S27" s="149">
        <f t="shared" si="7"/>
        <v>4595.2457059999997</v>
      </c>
      <c r="T27" s="149">
        <f t="shared" si="7"/>
        <v>4539.7757060000004</v>
      </c>
      <c r="U27" s="149">
        <f t="shared" si="7"/>
        <v>4546.2757060000004</v>
      </c>
      <c r="V27" s="149">
        <f t="shared" si="7"/>
        <v>4206.0557060000001</v>
      </c>
      <c r="W27" s="149">
        <f t="shared" si="7"/>
        <v>4377.6078500000003</v>
      </c>
      <c r="X27" s="149">
        <f t="shared" si="7"/>
        <v>4163.1538499999997</v>
      </c>
      <c r="Y27" s="149">
        <f t="shared" si="7"/>
        <v>8522.6093500000006</v>
      </c>
      <c r="Z27" s="149">
        <f t="shared" si="7"/>
        <v>8828.1605</v>
      </c>
      <c r="AA27" s="149">
        <f t="shared" si="7"/>
        <v>9966.7374999999993</v>
      </c>
      <c r="AB27" s="149">
        <f t="shared" si="7"/>
        <v>12083.896500000001</v>
      </c>
      <c r="AC27" s="149">
        <f t="shared" si="7"/>
        <v>15435.170727999999</v>
      </c>
      <c r="AD27" s="149">
        <f t="shared" si="7"/>
        <v>17641.047355999999</v>
      </c>
      <c r="AE27" s="149">
        <f t="shared" si="7"/>
        <v>20153.017756000001</v>
      </c>
      <c r="AF27" s="149">
        <f t="shared" si="7"/>
        <v>21463.002155999999</v>
      </c>
      <c r="AG27" s="149">
        <f t="shared" si="7"/>
        <v>21862.002155999999</v>
      </c>
      <c r="AH27" s="149">
        <f t="shared" si="7"/>
        <v>22404.577034000002</v>
      </c>
      <c r="AI27" s="149">
        <f t="shared" si="7"/>
        <v>14748.251716000001</v>
      </c>
      <c r="AJ27" s="149">
        <f t="shared" si="7"/>
        <v>14729.750216</v>
      </c>
      <c r="AK27" s="149">
        <f t="shared" si="7"/>
        <v>15542.111113000001</v>
      </c>
    </row>
    <row r="28" spans="2:37" ht="10.5" x14ac:dyDescent="0.25">
      <c r="B28" s="150" t="s">
        <v>24</v>
      </c>
      <c r="C28" s="151"/>
      <c r="D28" s="151"/>
      <c r="E28" s="151"/>
      <c r="F28" s="151"/>
      <c r="G28" s="151"/>
      <c r="H28" s="151"/>
      <c r="I28" s="151"/>
      <c r="J28" s="151"/>
      <c r="K28" s="151"/>
      <c r="L28" s="151"/>
      <c r="M28" s="151"/>
      <c r="N28" s="151"/>
      <c r="O28" s="151"/>
      <c r="P28" s="151"/>
      <c r="Q28" s="151"/>
      <c r="R28" s="151"/>
      <c r="S28" s="151"/>
      <c r="T28" s="151"/>
      <c r="U28" s="151"/>
      <c r="V28" s="151"/>
      <c r="W28" s="151"/>
      <c r="X28" s="151"/>
      <c r="Y28" s="151"/>
      <c r="Z28" s="151"/>
      <c r="AA28" s="151"/>
      <c r="AB28" s="151"/>
      <c r="AC28" s="151"/>
      <c r="AD28" s="151"/>
      <c r="AE28" s="151"/>
      <c r="AF28" s="151"/>
      <c r="AG28" s="151"/>
      <c r="AH28" s="151"/>
      <c r="AI28" s="151"/>
      <c r="AJ28" s="151"/>
      <c r="AK28" s="151"/>
    </row>
    <row r="29" spans="2:37" ht="10.5" x14ac:dyDescent="0.25">
      <c r="B29" s="150" t="s">
        <v>282</v>
      </c>
      <c r="C29" s="151">
        <v>0</v>
      </c>
      <c r="D29" s="151">
        <v>0</v>
      </c>
      <c r="E29" s="151">
        <v>0</v>
      </c>
      <c r="F29" s="151">
        <v>0</v>
      </c>
      <c r="G29" s="151">
        <v>0</v>
      </c>
      <c r="H29" s="151">
        <v>0</v>
      </c>
      <c r="I29" s="151">
        <v>0</v>
      </c>
      <c r="J29" s="151">
        <v>0</v>
      </c>
      <c r="K29" s="151">
        <v>0</v>
      </c>
      <c r="L29" s="151">
        <v>0</v>
      </c>
      <c r="M29" s="151">
        <v>0</v>
      </c>
      <c r="N29" s="151">
        <v>0</v>
      </c>
      <c r="O29" s="151">
        <v>0</v>
      </c>
      <c r="P29" s="151">
        <v>0</v>
      </c>
      <c r="Q29" s="151">
        <v>0</v>
      </c>
      <c r="R29" s="151">
        <v>0</v>
      </c>
      <c r="S29" s="151">
        <v>284.75</v>
      </c>
      <c r="T29" s="151">
        <v>0</v>
      </c>
      <c r="U29" s="151">
        <v>284.75</v>
      </c>
      <c r="V29" s="151">
        <v>0</v>
      </c>
      <c r="W29" s="151">
        <v>0</v>
      </c>
      <c r="X29" s="151">
        <v>0</v>
      </c>
      <c r="Y29" s="151">
        <v>0</v>
      </c>
      <c r="Z29" s="151">
        <v>0</v>
      </c>
      <c r="AA29" s="151">
        <v>0</v>
      </c>
      <c r="AB29" s="151">
        <v>0</v>
      </c>
      <c r="AC29" s="151">
        <v>0</v>
      </c>
      <c r="AD29" s="151">
        <v>0</v>
      </c>
      <c r="AE29" s="151">
        <v>0</v>
      </c>
      <c r="AF29" s="151">
        <v>0</v>
      </c>
      <c r="AG29" s="151">
        <v>0</v>
      </c>
      <c r="AH29" s="151">
        <v>0</v>
      </c>
      <c r="AI29" s="151">
        <v>0</v>
      </c>
      <c r="AJ29" s="151">
        <v>0</v>
      </c>
      <c r="AK29" s="151">
        <v>0</v>
      </c>
    </row>
    <row r="30" spans="2:37" ht="10.5" x14ac:dyDescent="0.25">
      <c r="B30" s="150" t="s">
        <v>283</v>
      </c>
      <c r="C30" s="151">
        <v>0</v>
      </c>
      <c r="D30" s="151">
        <v>0</v>
      </c>
      <c r="E30" s="151">
        <v>0</v>
      </c>
      <c r="F30" s="151">
        <v>0</v>
      </c>
      <c r="G30" s="151">
        <v>0</v>
      </c>
      <c r="H30" s="151">
        <v>0</v>
      </c>
      <c r="I30" s="151">
        <v>0</v>
      </c>
      <c r="J30" s="151">
        <v>0</v>
      </c>
      <c r="K30" s="151">
        <v>0</v>
      </c>
      <c r="L30" s="151">
        <v>0</v>
      </c>
      <c r="M30" s="151">
        <v>0</v>
      </c>
      <c r="N30" s="151">
        <v>0</v>
      </c>
      <c r="O30" s="151">
        <v>0</v>
      </c>
      <c r="P30" s="151">
        <v>284.75</v>
      </c>
      <c r="Q30" s="151">
        <v>0</v>
      </c>
      <c r="R30" s="151">
        <v>0</v>
      </c>
      <c r="S30" s="151">
        <v>0</v>
      </c>
      <c r="T30" s="151">
        <v>284.75</v>
      </c>
      <c r="U30" s="151">
        <v>0</v>
      </c>
      <c r="V30" s="151">
        <v>0</v>
      </c>
      <c r="W30" s="151">
        <v>284.75</v>
      </c>
      <c r="X30" s="151">
        <v>0</v>
      </c>
      <c r="Y30" s="151">
        <v>0</v>
      </c>
      <c r="Z30" s="151">
        <v>0</v>
      </c>
      <c r="AA30" s="151">
        <v>0</v>
      </c>
      <c r="AB30" s="151">
        <v>0</v>
      </c>
      <c r="AC30" s="151">
        <v>0</v>
      </c>
      <c r="AD30" s="151">
        <v>0</v>
      </c>
      <c r="AE30" s="151">
        <v>0</v>
      </c>
      <c r="AF30" s="151">
        <v>0</v>
      </c>
      <c r="AG30" s="151">
        <v>0</v>
      </c>
      <c r="AH30" s="151">
        <v>0</v>
      </c>
      <c r="AI30" s="151">
        <v>0</v>
      </c>
      <c r="AJ30" s="151">
        <v>0</v>
      </c>
      <c r="AK30" s="151">
        <v>0</v>
      </c>
    </row>
    <row r="31" spans="2:37" ht="10.5" x14ac:dyDescent="0.25">
      <c r="B31" s="150" t="s">
        <v>25</v>
      </c>
      <c r="C31" s="151">
        <v>1704.5804800000001</v>
      </c>
      <c r="D31" s="151">
        <v>0</v>
      </c>
      <c r="E31" s="151">
        <v>0</v>
      </c>
      <c r="F31" s="151">
        <v>2324.2199999999998</v>
      </c>
      <c r="G31" s="151">
        <v>2324.2199999999998</v>
      </c>
      <c r="H31" s="151">
        <v>2324.2199999999998</v>
      </c>
      <c r="I31" s="151">
        <v>2323.7800000000002</v>
      </c>
      <c r="J31" s="151">
        <v>2323.7800000000002</v>
      </c>
      <c r="K31" s="151">
        <v>2323.7800000000002</v>
      </c>
      <c r="L31" s="151">
        <v>2383.7800000000002</v>
      </c>
      <c r="M31" s="151">
        <v>2383.7800000000002</v>
      </c>
      <c r="N31" s="151">
        <v>2339.7800000000002</v>
      </c>
      <c r="O31" s="151">
        <v>5446.5877060000003</v>
      </c>
      <c r="P31" s="151">
        <v>5629.5477060000003</v>
      </c>
      <c r="Q31" s="151">
        <v>3946.5877059999998</v>
      </c>
      <c r="R31" s="151">
        <v>4119.7817059999998</v>
      </c>
      <c r="S31" s="151">
        <v>4310.4957059999997</v>
      </c>
      <c r="T31" s="151">
        <v>4255.0257060000004</v>
      </c>
      <c r="U31" s="151">
        <v>4261.5257060000004</v>
      </c>
      <c r="V31" s="151">
        <v>4206.0557060000001</v>
      </c>
      <c r="W31" s="151">
        <v>4092.8578499999999</v>
      </c>
      <c r="X31" s="151">
        <v>4163.1538499999997</v>
      </c>
      <c r="Y31" s="151">
        <v>8522.6093500000006</v>
      </c>
      <c r="Z31" s="151">
        <v>8828.1605</v>
      </c>
      <c r="AA31" s="151">
        <v>9966.7374999999993</v>
      </c>
      <c r="AB31" s="151">
        <v>12083.896500000001</v>
      </c>
      <c r="AC31" s="151">
        <v>15435.170727999999</v>
      </c>
      <c r="AD31" s="151">
        <v>17641.047355999999</v>
      </c>
      <c r="AE31" s="151">
        <v>20153.017756000001</v>
      </c>
      <c r="AF31" s="151">
        <v>21463.002155999999</v>
      </c>
      <c r="AG31" s="151">
        <v>21862.002155999999</v>
      </c>
      <c r="AH31" s="151">
        <v>22404.577034000002</v>
      </c>
      <c r="AI31" s="151">
        <v>14748.251716000001</v>
      </c>
      <c r="AJ31" s="151">
        <v>14729.750216</v>
      </c>
      <c r="AK31" s="151">
        <v>15542.111113000001</v>
      </c>
    </row>
    <row r="32" spans="2:37" ht="10.5" x14ac:dyDescent="0.25">
      <c r="B32" s="150" t="s">
        <v>26</v>
      </c>
      <c r="C32" s="151"/>
      <c r="D32" s="151"/>
      <c r="E32" s="151"/>
      <c r="F32" s="151"/>
      <c r="G32" s="151"/>
      <c r="H32" s="151"/>
      <c r="I32" s="151"/>
      <c r="J32" s="151"/>
      <c r="K32" s="151"/>
      <c r="L32" s="151"/>
      <c r="M32" s="151"/>
      <c r="N32" s="151"/>
      <c r="O32" s="151"/>
      <c r="P32" s="151"/>
      <c r="Q32" s="151"/>
      <c r="R32" s="151"/>
      <c r="S32" s="151"/>
      <c r="T32" s="151"/>
      <c r="U32" s="151"/>
      <c r="V32" s="151"/>
      <c r="W32" s="151"/>
      <c r="X32" s="151"/>
      <c r="Y32" s="151"/>
      <c r="Z32" s="151"/>
      <c r="AA32" s="151"/>
      <c r="AB32" s="151"/>
      <c r="AC32" s="151"/>
      <c r="AD32" s="151"/>
      <c r="AE32" s="151"/>
      <c r="AF32" s="151"/>
      <c r="AG32" s="151"/>
      <c r="AH32" s="151"/>
      <c r="AI32" s="151"/>
      <c r="AJ32" s="151"/>
      <c r="AK32" s="151"/>
    </row>
    <row r="33" spans="2:37" s="2" customFormat="1" ht="10.5" x14ac:dyDescent="0.25">
      <c r="B33" s="148" t="s">
        <v>27</v>
      </c>
      <c r="C33" s="149">
        <f>SUM(C34, C37, C40, C43)</f>
        <v>82573.659041999999</v>
      </c>
      <c r="D33" s="149">
        <f t="shared" ref="D33:AK33" si="8">SUM(D34, D37, D40, D43)</f>
        <v>81786.069600000003</v>
      </c>
      <c r="E33" s="149">
        <f t="shared" si="8"/>
        <v>81983.808040000004</v>
      </c>
      <c r="F33" s="149">
        <f t="shared" si="8"/>
        <v>81294.875482000003</v>
      </c>
      <c r="G33" s="149">
        <f t="shared" si="8"/>
        <v>84744.663511999999</v>
      </c>
      <c r="H33" s="149">
        <f t="shared" si="8"/>
        <v>83757.388940999997</v>
      </c>
      <c r="I33" s="149">
        <f t="shared" si="8"/>
        <v>85901.263360000012</v>
      </c>
      <c r="J33" s="149">
        <f t="shared" si="8"/>
        <v>84785.964919999999</v>
      </c>
      <c r="K33" s="149">
        <f t="shared" si="8"/>
        <v>83672.815755999996</v>
      </c>
      <c r="L33" s="149">
        <f t="shared" si="8"/>
        <v>84817.287660000002</v>
      </c>
      <c r="M33" s="149">
        <f t="shared" si="8"/>
        <v>83667.803379000004</v>
      </c>
      <c r="N33" s="149">
        <f t="shared" si="8"/>
        <v>83693.439034999989</v>
      </c>
      <c r="O33" s="149">
        <f t="shared" si="8"/>
        <v>83915.887550999993</v>
      </c>
      <c r="P33" s="149">
        <f t="shared" si="8"/>
        <v>83778.863731000005</v>
      </c>
      <c r="Q33" s="149">
        <f t="shared" si="8"/>
        <v>84349.655073000002</v>
      </c>
      <c r="R33" s="149">
        <f t="shared" si="8"/>
        <v>84394.526209999996</v>
      </c>
      <c r="S33" s="149">
        <f t="shared" si="8"/>
        <v>83430.385993999997</v>
      </c>
      <c r="T33" s="149">
        <f t="shared" si="8"/>
        <v>83226.666728000011</v>
      </c>
      <c r="U33" s="149">
        <f t="shared" si="8"/>
        <v>82458.98603</v>
      </c>
      <c r="V33" s="149">
        <f t="shared" si="8"/>
        <v>81679.932861000008</v>
      </c>
      <c r="W33" s="149">
        <f t="shared" si="8"/>
        <v>80304.383474999995</v>
      </c>
      <c r="X33" s="149">
        <f t="shared" si="8"/>
        <v>83001.564197</v>
      </c>
      <c r="Y33" s="149">
        <f t="shared" si="8"/>
        <v>82212.760711999988</v>
      </c>
      <c r="Z33" s="149">
        <f t="shared" si="8"/>
        <v>88270.746954999995</v>
      </c>
      <c r="AA33" s="149">
        <f t="shared" si="8"/>
        <v>86881.040814000007</v>
      </c>
      <c r="AB33" s="149">
        <f t="shared" si="8"/>
        <v>85491.334677000006</v>
      </c>
      <c r="AC33" s="149">
        <f t="shared" si="8"/>
        <v>84257.745207</v>
      </c>
      <c r="AD33" s="149">
        <f t="shared" si="8"/>
        <v>94801.962058000005</v>
      </c>
      <c r="AE33" s="149">
        <f t="shared" si="8"/>
        <v>93523.101411000011</v>
      </c>
      <c r="AF33" s="149">
        <f t="shared" si="8"/>
        <v>93293.973954000001</v>
      </c>
      <c r="AG33" s="149">
        <f t="shared" si="8"/>
        <v>94645.205895000006</v>
      </c>
      <c r="AH33" s="149">
        <f t="shared" si="8"/>
        <v>95633.913127999986</v>
      </c>
      <c r="AI33" s="149">
        <f t="shared" si="8"/>
        <v>93400.538510999992</v>
      </c>
      <c r="AJ33" s="149">
        <f t="shared" si="8"/>
        <v>108457.20215299999</v>
      </c>
      <c r="AK33" s="149">
        <f t="shared" si="8"/>
        <v>110982.15753499998</v>
      </c>
    </row>
    <row r="34" spans="2:37" s="2" customFormat="1" ht="10.5" x14ac:dyDescent="0.25">
      <c r="B34" s="148" t="s">
        <v>28</v>
      </c>
      <c r="C34" s="149">
        <f>SUM(C35:C36)</f>
        <v>25305.216755000001</v>
      </c>
      <c r="D34" s="149">
        <f t="shared" ref="D34:AK34" si="9">SUM(D35:D36)</f>
        <v>24595.129778000002</v>
      </c>
      <c r="E34" s="149">
        <f t="shared" si="9"/>
        <v>24870.370683000005</v>
      </c>
      <c r="F34" s="149">
        <f t="shared" si="9"/>
        <v>24258.940591999999</v>
      </c>
      <c r="G34" s="149">
        <f t="shared" si="9"/>
        <v>27756.885696000001</v>
      </c>
      <c r="H34" s="149">
        <f t="shared" si="9"/>
        <v>26817.768199000002</v>
      </c>
      <c r="I34" s="149">
        <f t="shared" si="9"/>
        <v>29009.799692000004</v>
      </c>
      <c r="J34" s="149">
        <f t="shared" si="9"/>
        <v>27942.658327000001</v>
      </c>
      <c r="K34" s="149">
        <f t="shared" si="9"/>
        <v>26877.666237000001</v>
      </c>
      <c r="L34" s="149">
        <f t="shared" si="9"/>
        <v>26526.847373000004</v>
      </c>
      <c r="M34" s="149">
        <f t="shared" si="9"/>
        <v>25425.520166000002</v>
      </c>
      <c r="N34" s="149">
        <f t="shared" si="9"/>
        <v>26511.400737999997</v>
      </c>
      <c r="O34" s="149">
        <f t="shared" si="9"/>
        <v>25472.220075999998</v>
      </c>
      <c r="P34" s="149">
        <f t="shared" si="9"/>
        <v>23865.904092000001</v>
      </c>
      <c r="Q34" s="149">
        <f t="shared" si="9"/>
        <v>23764.164129000001</v>
      </c>
      <c r="R34" s="149">
        <f t="shared" si="9"/>
        <v>22704.077146</v>
      </c>
      <c r="S34" s="149">
        <f t="shared" si="9"/>
        <v>21887.594935000001</v>
      </c>
      <c r="T34" s="149">
        <f t="shared" si="9"/>
        <v>21719.266407000003</v>
      </c>
      <c r="U34" s="149">
        <f t="shared" si="9"/>
        <v>20794.870762999999</v>
      </c>
      <c r="V34" s="149">
        <f t="shared" si="9"/>
        <v>19911.562483000002</v>
      </c>
      <c r="W34" s="149">
        <f t="shared" si="9"/>
        <v>18949.585187000001</v>
      </c>
      <c r="X34" s="149">
        <f t="shared" si="9"/>
        <v>21790.473998000001</v>
      </c>
      <c r="Y34" s="149">
        <f t="shared" si="9"/>
        <v>21145.378603999998</v>
      </c>
      <c r="Z34" s="149">
        <f t="shared" si="9"/>
        <v>27277.105604</v>
      </c>
      <c r="AA34" s="149">
        <f t="shared" si="9"/>
        <v>26040.648555</v>
      </c>
      <c r="AB34" s="149">
        <f t="shared" si="9"/>
        <v>24804.191511000001</v>
      </c>
      <c r="AC34" s="149">
        <f t="shared" si="9"/>
        <v>23723.851129999995</v>
      </c>
      <c r="AD34" s="149">
        <f t="shared" si="9"/>
        <v>34103.023987</v>
      </c>
      <c r="AE34" s="149">
        <f t="shared" si="9"/>
        <v>32740.591232000002</v>
      </c>
      <c r="AF34" s="149">
        <f t="shared" si="9"/>
        <v>32527.217127</v>
      </c>
      <c r="AG34" s="149">
        <f t="shared" si="9"/>
        <v>30949.242272999996</v>
      </c>
      <c r="AH34" s="149">
        <f t="shared" si="9"/>
        <v>32282.943498999994</v>
      </c>
      <c r="AI34" s="149">
        <f t="shared" si="9"/>
        <v>30786.954087000006</v>
      </c>
      <c r="AJ34" s="149">
        <f t="shared" si="9"/>
        <v>41110.077678999995</v>
      </c>
      <c r="AK34" s="149">
        <f t="shared" si="9"/>
        <v>39602.864139999998</v>
      </c>
    </row>
    <row r="35" spans="2:37" ht="10.5" x14ac:dyDescent="0.25">
      <c r="B35" s="154" t="s">
        <v>29</v>
      </c>
      <c r="C35" s="155">
        <v>41003.876635000001</v>
      </c>
      <c r="D35" s="155">
        <v>41003.876635000001</v>
      </c>
      <c r="E35" s="155">
        <v>42024.319795000003</v>
      </c>
      <c r="F35" s="155">
        <v>42176.019795</v>
      </c>
      <c r="G35" s="155">
        <v>46498.911495</v>
      </c>
      <c r="H35" s="151">
        <v>46498.911495</v>
      </c>
      <c r="I35" s="151">
        <v>49671.044218000003</v>
      </c>
      <c r="J35" s="151">
        <v>47917.186260000002</v>
      </c>
      <c r="K35" s="151">
        <v>47917.186260000002</v>
      </c>
      <c r="L35" s="151">
        <v>50749.439230000004</v>
      </c>
      <c r="M35" s="151">
        <v>50749.439230000004</v>
      </c>
      <c r="N35" s="151">
        <v>51241.893494999997</v>
      </c>
      <c r="O35" s="151">
        <v>51241.893494999997</v>
      </c>
      <c r="P35" s="151">
        <v>50005.682768999999</v>
      </c>
      <c r="Q35" s="151">
        <v>51719.135083000001</v>
      </c>
      <c r="R35" s="151">
        <v>51840.095083</v>
      </c>
      <c r="S35" s="151">
        <v>52015.095083</v>
      </c>
      <c r="T35" s="151">
        <v>52206.451496000001</v>
      </c>
      <c r="U35" s="151">
        <v>52981.767445999998</v>
      </c>
      <c r="V35" s="151">
        <v>53130.319661000001</v>
      </c>
      <c r="W35" s="151">
        <v>47794.601190000001</v>
      </c>
      <c r="X35" s="151">
        <v>51849.991190000001</v>
      </c>
      <c r="Y35" s="151">
        <v>47369.651320999998</v>
      </c>
      <c r="Z35" s="151">
        <v>54543.010492000001</v>
      </c>
      <c r="AA35" s="151">
        <v>54543.010492000001</v>
      </c>
      <c r="AB35" s="151">
        <v>54543.010492000001</v>
      </c>
      <c r="AC35" s="151">
        <v>54708.310491999997</v>
      </c>
      <c r="AD35" s="151">
        <v>62327.518425000002</v>
      </c>
      <c r="AE35" s="151">
        <v>62557.518425000002</v>
      </c>
      <c r="AF35" s="151">
        <v>63816.758980999999</v>
      </c>
      <c r="AG35" s="151">
        <v>63816.758980999999</v>
      </c>
      <c r="AH35" s="151">
        <v>70980.186025999996</v>
      </c>
      <c r="AI35" s="151">
        <v>70898.937235000005</v>
      </c>
      <c r="AJ35" s="151">
        <v>82311.042688999994</v>
      </c>
      <c r="AK35" s="151">
        <v>82911.778825999994</v>
      </c>
    </row>
    <row r="36" spans="2:37" ht="10.5" x14ac:dyDescent="0.25">
      <c r="B36" s="154" t="s">
        <v>30</v>
      </c>
      <c r="C36" s="155">
        <v>-15698.659879999999</v>
      </c>
      <c r="D36" s="155">
        <v>-16408.746856999998</v>
      </c>
      <c r="E36" s="155">
        <v>-17153.949111999998</v>
      </c>
      <c r="F36" s="155">
        <v>-17917.079203000001</v>
      </c>
      <c r="G36" s="155">
        <v>-18742.025798999999</v>
      </c>
      <c r="H36" s="151">
        <v>-19681.143295999998</v>
      </c>
      <c r="I36" s="151">
        <v>-20661.244525999999</v>
      </c>
      <c r="J36" s="151">
        <v>-19974.527933000001</v>
      </c>
      <c r="K36" s="151">
        <v>-21039.520023000001</v>
      </c>
      <c r="L36" s="151">
        <v>-24222.591856999999</v>
      </c>
      <c r="M36" s="151">
        <v>-25323.919064000002</v>
      </c>
      <c r="N36" s="151">
        <v>-24730.492757</v>
      </c>
      <c r="O36" s="151">
        <v>-25769.673418999999</v>
      </c>
      <c r="P36" s="151">
        <v>-26139.778676999998</v>
      </c>
      <c r="Q36" s="151">
        <v>-27954.970954</v>
      </c>
      <c r="R36" s="151">
        <v>-29136.017937000001</v>
      </c>
      <c r="S36" s="151">
        <v>-30127.500147999999</v>
      </c>
      <c r="T36" s="151">
        <v>-30487.185088999999</v>
      </c>
      <c r="U36" s="151">
        <v>-32186.896682999999</v>
      </c>
      <c r="V36" s="151">
        <v>-33218.757178</v>
      </c>
      <c r="W36" s="151">
        <v>-28845.016003000001</v>
      </c>
      <c r="X36" s="151">
        <v>-30059.517191999999</v>
      </c>
      <c r="Y36" s="151">
        <v>-26224.272717</v>
      </c>
      <c r="Z36" s="151">
        <v>-27265.904888000001</v>
      </c>
      <c r="AA36" s="151">
        <v>-28502.361937000001</v>
      </c>
      <c r="AB36" s="151">
        <v>-29738.818981</v>
      </c>
      <c r="AC36" s="151">
        <v>-30984.459362000001</v>
      </c>
      <c r="AD36" s="151">
        <v>-28224.494438000002</v>
      </c>
      <c r="AE36" s="151">
        <v>-29816.927193</v>
      </c>
      <c r="AF36" s="151">
        <v>-31289.541853999999</v>
      </c>
      <c r="AG36" s="151">
        <v>-32867.516708000003</v>
      </c>
      <c r="AH36" s="151">
        <v>-38697.242527000002</v>
      </c>
      <c r="AI36" s="151">
        <v>-40111.983147999999</v>
      </c>
      <c r="AJ36" s="151">
        <v>-41200.96501</v>
      </c>
      <c r="AK36" s="151">
        <v>-43308.914685999996</v>
      </c>
    </row>
    <row r="37" spans="2:37" s="2" customFormat="1" ht="10.5" x14ac:dyDescent="0.25">
      <c r="B37" s="148" t="s">
        <v>31</v>
      </c>
      <c r="C37" s="149">
        <f>SUM(C38:C39)</f>
        <v>57268.442286999998</v>
      </c>
      <c r="D37" s="149">
        <f t="shared" ref="D37:AK37" si="10">SUM(D38:D39)</f>
        <v>57190.939822</v>
      </c>
      <c r="E37" s="149">
        <f t="shared" si="10"/>
        <v>57113.437357000003</v>
      </c>
      <c r="F37" s="149">
        <f t="shared" si="10"/>
        <v>57035.934890000004</v>
      </c>
      <c r="G37" s="149">
        <f t="shared" si="10"/>
        <v>56987.777816000002</v>
      </c>
      <c r="H37" s="149">
        <f t="shared" si="10"/>
        <v>56939.620741999999</v>
      </c>
      <c r="I37" s="149">
        <f t="shared" si="10"/>
        <v>56891.463668000004</v>
      </c>
      <c r="J37" s="149">
        <f t="shared" si="10"/>
        <v>56843.306593000001</v>
      </c>
      <c r="K37" s="149">
        <f t="shared" si="10"/>
        <v>56795.149518999999</v>
      </c>
      <c r="L37" s="149">
        <f t="shared" si="10"/>
        <v>58290.440287000005</v>
      </c>
      <c r="M37" s="149">
        <f t="shared" si="10"/>
        <v>58242.283213000002</v>
      </c>
      <c r="N37" s="149">
        <f t="shared" si="10"/>
        <v>57182.038296999999</v>
      </c>
      <c r="O37" s="149">
        <f t="shared" si="10"/>
        <v>58443.667475000002</v>
      </c>
      <c r="P37" s="149">
        <f t="shared" si="10"/>
        <v>59912.959639000001</v>
      </c>
      <c r="Q37" s="149">
        <f t="shared" si="10"/>
        <v>60585.490944000005</v>
      </c>
      <c r="R37" s="149">
        <f t="shared" si="10"/>
        <v>61690.449064</v>
      </c>
      <c r="S37" s="149">
        <f t="shared" si="10"/>
        <v>61542.791058999996</v>
      </c>
      <c r="T37" s="149">
        <f t="shared" si="10"/>
        <v>61507.400321000001</v>
      </c>
      <c r="U37" s="149">
        <f t="shared" si="10"/>
        <v>61664.115267000001</v>
      </c>
      <c r="V37" s="149">
        <f t="shared" si="10"/>
        <v>61768.370378</v>
      </c>
      <c r="W37" s="149">
        <f t="shared" si="10"/>
        <v>61354.798287999998</v>
      </c>
      <c r="X37" s="149">
        <f t="shared" si="10"/>
        <v>61211.090198999998</v>
      </c>
      <c r="Y37" s="149">
        <f t="shared" si="10"/>
        <v>61067.382107999998</v>
      </c>
      <c r="Z37" s="149">
        <f t="shared" si="10"/>
        <v>60993.641350999998</v>
      </c>
      <c r="AA37" s="149">
        <f t="shared" si="10"/>
        <v>60840.392259</v>
      </c>
      <c r="AB37" s="149">
        <f t="shared" si="10"/>
        <v>60687.143166000002</v>
      </c>
      <c r="AC37" s="149">
        <f t="shared" si="10"/>
        <v>60533.894077000004</v>
      </c>
      <c r="AD37" s="149">
        <f t="shared" si="10"/>
        <v>60380.644989</v>
      </c>
      <c r="AE37" s="149">
        <f t="shared" si="10"/>
        <v>60464.217097000001</v>
      </c>
      <c r="AF37" s="149">
        <f t="shared" si="10"/>
        <v>60448.463744999994</v>
      </c>
      <c r="AG37" s="149">
        <f t="shared" si="10"/>
        <v>62861.968684000007</v>
      </c>
      <c r="AH37" s="149">
        <f t="shared" si="10"/>
        <v>63350.969628999999</v>
      </c>
      <c r="AI37" s="149">
        <f t="shared" si="10"/>
        <v>62613.584423999993</v>
      </c>
      <c r="AJ37" s="149">
        <f t="shared" si="10"/>
        <v>67347.124473999997</v>
      </c>
      <c r="AK37" s="149">
        <f t="shared" si="10"/>
        <v>71379.293394999986</v>
      </c>
    </row>
    <row r="38" spans="2:37" ht="10.5" x14ac:dyDescent="0.25">
      <c r="B38" s="154" t="s">
        <v>29</v>
      </c>
      <c r="C38" s="155">
        <v>58509.622898000001</v>
      </c>
      <c r="D38" s="155">
        <v>58509.622898000001</v>
      </c>
      <c r="E38" s="155">
        <v>58509.622898000001</v>
      </c>
      <c r="F38" s="155">
        <v>58509.622898000001</v>
      </c>
      <c r="G38" s="155">
        <v>58509.622898000001</v>
      </c>
      <c r="H38" s="151">
        <v>58509.622898000001</v>
      </c>
      <c r="I38" s="151">
        <v>58509.622898000001</v>
      </c>
      <c r="J38" s="151">
        <v>58509.622898000001</v>
      </c>
      <c r="K38" s="151">
        <v>58509.622898000001</v>
      </c>
      <c r="L38" s="151">
        <v>60053.070740000003</v>
      </c>
      <c r="M38" s="151">
        <v>60079.192940000001</v>
      </c>
      <c r="N38" s="151">
        <v>59067.105098</v>
      </c>
      <c r="O38" s="151">
        <v>60377.495858000002</v>
      </c>
      <c r="P38" s="151">
        <v>61920.943700000003</v>
      </c>
      <c r="Q38" s="151">
        <v>62709.266300000003</v>
      </c>
      <c r="R38" s="151">
        <v>63948.914299999997</v>
      </c>
      <c r="S38" s="151">
        <v>63948.914299999997</v>
      </c>
      <c r="T38" s="151">
        <v>64036.081700000002</v>
      </c>
      <c r="U38" s="151">
        <v>64397.0789</v>
      </c>
      <c r="V38" s="151">
        <v>64743.616900000001</v>
      </c>
      <c r="W38" s="151">
        <v>64334.24108</v>
      </c>
      <c r="X38" s="151">
        <v>64334.24108</v>
      </c>
      <c r="Y38" s="151">
        <v>64334.24108</v>
      </c>
      <c r="Z38" s="151">
        <v>64410.569080000001</v>
      </c>
      <c r="AA38" s="151">
        <v>64410.569080000001</v>
      </c>
      <c r="AB38" s="151">
        <v>64410.569080000001</v>
      </c>
      <c r="AC38" s="151">
        <v>64410.569080000001</v>
      </c>
      <c r="AD38" s="151">
        <v>64410.569080000001</v>
      </c>
      <c r="AE38" s="151">
        <v>64668.919479999997</v>
      </c>
      <c r="AF38" s="151">
        <v>64864.407744999997</v>
      </c>
      <c r="AG38" s="151">
        <v>67776.381785000005</v>
      </c>
      <c r="AH38" s="151">
        <v>69168.297227999996</v>
      </c>
      <c r="AI38" s="151">
        <v>69168.297227999996</v>
      </c>
      <c r="AJ38" s="151">
        <v>74787.649458</v>
      </c>
      <c r="AK38" s="151">
        <v>80191.433437999993</v>
      </c>
    </row>
    <row r="39" spans="2:37" ht="10.5" x14ac:dyDescent="0.25">
      <c r="B39" s="154" t="s">
        <v>32</v>
      </c>
      <c r="C39" s="155">
        <v>-1241.180611</v>
      </c>
      <c r="D39" s="155">
        <v>-1318.683076</v>
      </c>
      <c r="E39" s="155">
        <v>-1396.1855410000001</v>
      </c>
      <c r="F39" s="155">
        <v>-1473.6880080000001</v>
      </c>
      <c r="G39" s="155">
        <v>-1521.845082</v>
      </c>
      <c r="H39" s="151">
        <v>-1570.002156</v>
      </c>
      <c r="I39" s="151">
        <v>-1618.15923</v>
      </c>
      <c r="J39" s="151">
        <v>-1666.3163050000001</v>
      </c>
      <c r="K39" s="151">
        <v>-1714.473379</v>
      </c>
      <c r="L39" s="151">
        <v>-1762.630453</v>
      </c>
      <c r="M39" s="151">
        <v>-1836.909727</v>
      </c>
      <c r="N39" s="151">
        <v>-1885.0668009999999</v>
      </c>
      <c r="O39" s="151">
        <v>-1933.828383</v>
      </c>
      <c r="P39" s="151">
        <v>-2007.9840610000001</v>
      </c>
      <c r="Q39" s="151">
        <v>-2123.7753560000001</v>
      </c>
      <c r="R39" s="151">
        <v>-2258.465236</v>
      </c>
      <c r="S39" s="151">
        <v>-2406.1232409999998</v>
      </c>
      <c r="T39" s="151">
        <v>-2528.6813790000001</v>
      </c>
      <c r="U39" s="151">
        <v>-2732.9636329999998</v>
      </c>
      <c r="V39" s="151">
        <v>-2975.2465219999999</v>
      </c>
      <c r="W39" s="151">
        <v>-2979.4427919999998</v>
      </c>
      <c r="X39" s="151">
        <v>-3123.150881</v>
      </c>
      <c r="Y39" s="151">
        <v>-3266.858972</v>
      </c>
      <c r="Z39" s="151">
        <v>-3416.927729</v>
      </c>
      <c r="AA39" s="151">
        <v>-3570.176821</v>
      </c>
      <c r="AB39" s="151">
        <v>-3723.4259139999999</v>
      </c>
      <c r="AC39" s="151">
        <v>-3876.6750029999998</v>
      </c>
      <c r="AD39" s="151">
        <v>-4029.9240909999999</v>
      </c>
      <c r="AE39" s="151">
        <v>-4204.7023829999998</v>
      </c>
      <c r="AF39" s="151">
        <v>-4415.9440000000004</v>
      </c>
      <c r="AG39" s="151">
        <v>-4914.4131010000001</v>
      </c>
      <c r="AH39" s="151">
        <v>-5817.3275990000002</v>
      </c>
      <c r="AI39" s="151">
        <v>-6554.7128039999998</v>
      </c>
      <c r="AJ39" s="151">
        <v>-7440.5249839999997</v>
      </c>
      <c r="AK39" s="151">
        <v>-8812.1400429999994</v>
      </c>
    </row>
    <row r="40" spans="2:37" s="2" customFormat="1" ht="10.5" x14ac:dyDescent="0.25">
      <c r="B40" s="148" t="s">
        <v>33</v>
      </c>
      <c r="C40" s="149"/>
      <c r="D40" s="149"/>
      <c r="E40" s="149"/>
      <c r="F40" s="149"/>
      <c r="G40" s="149"/>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149"/>
      <c r="AJ40" s="149"/>
      <c r="AK40" s="149"/>
    </row>
    <row r="41" spans="2:37" ht="10.5" x14ac:dyDescent="0.25">
      <c r="B41" s="154" t="s">
        <v>34</v>
      </c>
      <c r="C41" s="155"/>
      <c r="D41" s="155"/>
      <c r="E41" s="155"/>
      <c r="F41" s="155"/>
      <c r="G41" s="155"/>
      <c r="H41" s="151"/>
      <c r="I41" s="151"/>
      <c r="J41" s="151"/>
      <c r="K41" s="151"/>
      <c r="L41" s="151"/>
      <c r="M41" s="151"/>
      <c r="N41" s="151"/>
      <c r="O41" s="151"/>
      <c r="P41" s="151"/>
      <c r="Q41" s="151"/>
      <c r="R41" s="151"/>
      <c r="S41" s="151"/>
      <c r="T41" s="151"/>
      <c r="U41" s="151"/>
      <c r="V41" s="151"/>
      <c r="W41" s="151"/>
      <c r="X41" s="151"/>
      <c r="Y41" s="151"/>
      <c r="Z41" s="151"/>
      <c r="AA41" s="151"/>
      <c r="AB41" s="151"/>
      <c r="AC41" s="151"/>
      <c r="AD41" s="151"/>
      <c r="AE41" s="151"/>
      <c r="AF41" s="151"/>
      <c r="AG41" s="151"/>
      <c r="AH41" s="151"/>
      <c r="AI41" s="151"/>
      <c r="AJ41" s="151"/>
      <c r="AK41" s="151"/>
    </row>
    <row r="42" spans="2:37" ht="10.5" x14ac:dyDescent="0.25">
      <c r="B42" s="154" t="s">
        <v>35</v>
      </c>
      <c r="C42" s="155"/>
      <c r="D42" s="155"/>
      <c r="E42" s="155"/>
      <c r="F42" s="155"/>
      <c r="G42" s="155"/>
      <c r="H42" s="151"/>
      <c r="I42" s="151"/>
      <c r="J42" s="151"/>
      <c r="K42" s="151"/>
      <c r="L42" s="151"/>
      <c r="M42" s="151"/>
      <c r="N42" s="151"/>
      <c r="O42" s="151"/>
      <c r="P42" s="151"/>
      <c r="Q42" s="151"/>
      <c r="R42" s="151"/>
      <c r="S42" s="151"/>
      <c r="T42" s="151"/>
      <c r="U42" s="151"/>
      <c r="V42" s="151"/>
      <c r="W42" s="151"/>
      <c r="X42" s="151"/>
      <c r="Y42" s="151"/>
      <c r="Z42" s="151"/>
      <c r="AA42" s="151"/>
      <c r="AB42" s="151"/>
      <c r="AC42" s="151"/>
      <c r="AD42" s="151"/>
      <c r="AE42" s="151"/>
      <c r="AF42" s="151"/>
      <c r="AG42" s="151"/>
      <c r="AH42" s="151"/>
      <c r="AI42" s="151"/>
      <c r="AJ42" s="151"/>
      <c r="AK42" s="151"/>
    </row>
    <row r="43" spans="2:37" s="2" customFormat="1" ht="10.5" x14ac:dyDescent="0.25">
      <c r="B43" s="148" t="s">
        <v>36</v>
      </c>
      <c r="C43" s="149">
        <v>0</v>
      </c>
      <c r="D43" s="149">
        <v>0</v>
      </c>
      <c r="E43" s="149">
        <v>0</v>
      </c>
      <c r="F43" s="149">
        <v>0</v>
      </c>
      <c r="G43" s="149">
        <v>0</v>
      </c>
      <c r="H43" s="149">
        <v>0</v>
      </c>
      <c r="I43" s="149">
        <v>0</v>
      </c>
      <c r="J43" s="149">
        <v>0</v>
      </c>
      <c r="K43" s="149">
        <v>0</v>
      </c>
      <c r="L43" s="149">
        <v>0</v>
      </c>
      <c r="M43" s="149">
        <v>0</v>
      </c>
      <c r="N43" s="149">
        <v>0</v>
      </c>
      <c r="O43" s="149">
        <v>0</v>
      </c>
      <c r="P43" s="149">
        <v>0</v>
      </c>
      <c r="Q43" s="149">
        <v>0</v>
      </c>
      <c r="R43" s="149">
        <v>0</v>
      </c>
      <c r="S43" s="149">
        <v>0</v>
      </c>
      <c r="T43" s="149">
        <v>0</v>
      </c>
      <c r="U43" s="149">
        <v>0</v>
      </c>
      <c r="V43" s="149">
        <v>0</v>
      </c>
      <c r="W43" s="149">
        <v>0</v>
      </c>
      <c r="X43" s="149">
        <v>0</v>
      </c>
      <c r="Y43" s="149">
        <v>0</v>
      </c>
      <c r="Z43" s="149">
        <v>0</v>
      </c>
      <c r="AA43" s="149">
        <v>0</v>
      </c>
      <c r="AB43" s="149">
        <v>0</v>
      </c>
      <c r="AC43" s="149">
        <v>0</v>
      </c>
      <c r="AD43" s="149">
        <v>318.29308200000003</v>
      </c>
      <c r="AE43" s="149">
        <v>318.29308200000003</v>
      </c>
      <c r="AF43" s="149">
        <v>318.29308200000003</v>
      </c>
      <c r="AG43" s="149">
        <v>833.99493800000005</v>
      </c>
      <c r="AH43" s="149">
        <v>0</v>
      </c>
      <c r="AI43" s="149">
        <v>0</v>
      </c>
      <c r="AJ43" s="149">
        <v>0</v>
      </c>
      <c r="AK43" s="149">
        <v>0</v>
      </c>
    </row>
    <row r="44" spans="2:37" s="2" customFormat="1" ht="10.5" x14ac:dyDescent="0.25">
      <c r="B44" s="148" t="s">
        <v>37</v>
      </c>
      <c r="C44" s="149"/>
      <c r="D44" s="149"/>
      <c r="E44" s="149"/>
      <c r="F44" s="149"/>
      <c r="G44" s="149"/>
      <c r="H44" s="149"/>
      <c r="I44" s="149"/>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c r="AG44" s="149"/>
      <c r="AH44" s="149"/>
      <c r="AI44" s="149"/>
      <c r="AJ44" s="149"/>
      <c r="AK44" s="149"/>
    </row>
    <row r="45" spans="2:37" ht="10.5" x14ac:dyDescent="0.25">
      <c r="B45" s="154" t="s">
        <v>34</v>
      </c>
      <c r="C45" s="155"/>
      <c r="D45" s="155"/>
      <c r="E45" s="155"/>
      <c r="F45" s="155"/>
      <c r="G45" s="155"/>
      <c r="H45" s="151"/>
      <c r="I45" s="151"/>
      <c r="J45" s="151"/>
      <c r="K45" s="151"/>
      <c r="L45" s="151"/>
      <c r="M45" s="151"/>
      <c r="N45" s="151"/>
      <c r="O45" s="151"/>
      <c r="P45" s="151"/>
      <c r="Q45" s="151"/>
      <c r="R45" s="151"/>
      <c r="S45" s="151"/>
      <c r="T45" s="151"/>
      <c r="U45" s="151"/>
      <c r="V45" s="151"/>
      <c r="W45" s="151"/>
      <c r="X45" s="151"/>
      <c r="Y45" s="151"/>
      <c r="Z45" s="151"/>
      <c r="AA45" s="151"/>
      <c r="AB45" s="151"/>
      <c r="AC45" s="151"/>
      <c r="AD45" s="151"/>
      <c r="AE45" s="151"/>
      <c r="AF45" s="151"/>
      <c r="AG45" s="151"/>
      <c r="AH45" s="151"/>
      <c r="AI45" s="151"/>
      <c r="AJ45" s="151"/>
      <c r="AK45" s="151"/>
    </row>
    <row r="46" spans="2:37" ht="10.5" x14ac:dyDescent="0.25">
      <c r="B46" s="154" t="s">
        <v>35</v>
      </c>
      <c r="C46" s="155"/>
      <c r="D46" s="155"/>
      <c r="E46" s="155"/>
      <c r="F46" s="155"/>
      <c r="G46" s="155"/>
      <c r="H46" s="151"/>
      <c r="I46" s="151"/>
      <c r="J46" s="151"/>
      <c r="K46" s="151"/>
      <c r="L46" s="151"/>
      <c r="M46" s="151"/>
      <c r="N46" s="151"/>
      <c r="O46" s="151"/>
      <c r="P46" s="151"/>
      <c r="Q46" s="151"/>
      <c r="R46" s="151"/>
      <c r="S46" s="151"/>
      <c r="T46" s="151"/>
      <c r="U46" s="151"/>
      <c r="V46" s="151"/>
      <c r="W46" s="151"/>
      <c r="X46" s="151"/>
      <c r="Y46" s="151"/>
      <c r="Z46" s="151"/>
      <c r="AA46" s="151"/>
      <c r="AB46" s="151"/>
      <c r="AC46" s="151"/>
      <c r="AD46" s="151"/>
      <c r="AE46" s="151"/>
      <c r="AF46" s="151"/>
      <c r="AG46" s="151"/>
      <c r="AH46" s="151"/>
      <c r="AI46" s="151"/>
      <c r="AJ46" s="151"/>
      <c r="AK46" s="151"/>
    </row>
    <row r="47" spans="2:37" s="2" customFormat="1" ht="10.5" x14ac:dyDescent="0.25">
      <c r="B47" s="148" t="s">
        <v>38</v>
      </c>
      <c r="C47" s="149">
        <f>SUM(C48:C51)</f>
        <v>0</v>
      </c>
      <c r="D47" s="149">
        <f t="shared" ref="D47:AK47" si="11">SUM(D48:D51)</f>
        <v>0</v>
      </c>
      <c r="E47" s="149">
        <f t="shared" si="11"/>
        <v>400</v>
      </c>
      <c r="F47" s="149">
        <f t="shared" si="11"/>
        <v>0</v>
      </c>
      <c r="G47" s="149">
        <f t="shared" si="11"/>
        <v>0</v>
      </c>
      <c r="H47" s="149">
        <f t="shared" si="11"/>
        <v>0</v>
      </c>
      <c r="I47" s="149">
        <f t="shared" si="11"/>
        <v>0</v>
      </c>
      <c r="J47" s="149">
        <f t="shared" si="11"/>
        <v>0</v>
      </c>
      <c r="K47" s="149">
        <f t="shared" si="11"/>
        <v>0</v>
      </c>
      <c r="L47" s="149">
        <f t="shared" si="11"/>
        <v>0</v>
      </c>
      <c r="M47" s="149">
        <f t="shared" si="11"/>
        <v>0</v>
      </c>
      <c r="N47" s="149">
        <f t="shared" si="11"/>
        <v>355.37254200000001</v>
      </c>
      <c r="O47" s="149">
        <f t="shared" si="11"/>
        <v>3001.6693140000002</v>
      </c>
      <c r="P47" s="149">
        <f t="shared" si="11"/>
        <v>3019.1530950000001</v>
      </c>
      <c r="Q47" s="149">
        <f t="shared" si="11"/>
        <v>3506.6476269999998</v>
      </c>
      <c r="R47" s="149">
        <f t="shared" si="11"/>
        <v>3553.25</v>
      </c>
      <c r="S47" s="149">
        <f t="shared" si="11"/>
        <v>5497.9747010000001</v>
      </c>
      <c r="T47" s="149">
        <f t="shared" si="11"/>
        <v>6921.8675819999999</v>
      </c>
      <c r="U47" s="149">
        <f t="shared" si="11"/>
        <v>8103.9092979999996</v>
      </c>
      <c r="V47" s="149">
        <f t="shared" si="11"/>
        <v>6665.4608070000004</v>
      </c>
      <c r="W47" s="149">
        <f t="shared" si="11"/>
        <v>7281.3183340000005</v>
      </c>
      <c r="X47" s="149">
        <f t="shared" si="11"/>
        <v>6850.1066549999996</v>
      </c>
      <c r="Y47" s="149">
        <f t="shared" si="11"/>
        <v>47243.807000000001</v>
      </c>
      <c r="Z47" s="149">
        <f t="shared" si="11"/>
        <v>58685.014246000006</v>
      </c>
      <c r="AA47" s="149">
        <f t="shared" si="11"/>
        <v>68804.325201</v>
      </c>
      <c r="AB47" s="149">
        <f t="shared" si="11"/>
        <v>67195.624255999996</v>
      </c>
      <c r="AC47" s="149">
        <f t="shared" si="11"/>
        <v>65694.422797000007</v>
      </c>
      <c r="AD47" s="149">
        <f t="shared" si="11"/>
        <v>65269.613977000001</v>
      </c>
      <c r="AE47" s="149">
        <f t="shared" si="11"/>
        <v>63609.242836000005</v>
      </c>
      <c r="AF47" s="149">
        <f t="shared" si="11"/>
        <v>63269.768282000005</v>
      </c>
      <c r="AG47" s="149">
        <f t="shared" si="11"/>
        <v>320716.90380999999</v>
      </c>
      <c r="AH47" s="149">
        <f t="shared" si="11"/>
        <v>70627.336628999998</v>
      </c>
      <c r="AI47" s="149">
        <f t="shared" si="11"/>
        <v>66450.387504999992</v>
      </c>
      <c r="AJ47" s="149">
        <f t="shared" si="11"/>
        <v>61129.874293000001</v>
      </c>
      <c r="AK47" s="149">
        <f t="shared" si="11"/>
        <v>60960.384296999997</v>
      </c>
    </row>
    <row r="48" spans="2:37" ht="10.5" x14ac:dyDescent="0.25">
      <c r="B48" s="150" t="s">
        <v>279</v>
      </c>
      <c r="C48" s="151">
        <v>0</v>
      </c>
      <c r="D48" s="151">
        <v>0</v>
      </c>
      <c r="E48" s="151">
        <v>400</v>
      </c>
      <c r="F48" s="151">
        <v>0</v>
      </c>
      <c r="G48" s="151">
        <v>0</v>
      </c>
      <c r="H48" s="151">
        <v>0</v>
      </c>
      <c r="I48" s="151">
        <v>0</v>
      </c>
      <c r="J48" s="151">
        <v>0</v>
      </c>
      <c r="K48" s="151">
        <v>0</v>
      </c>
      <c r="L48" s="151">
        <v>0</v>
      </c>
      <c r="M48" s="151">
        <v>0</v>
      </c>
      <c r="N48" s="151">
        <v>0</v>
      </c>
      <c r="O48" s="151">
        <v>0</v>
      </c>
      <c r="P48" s="151">
        <v>0</v>
      </c>
      <c r="Q48" s="151">
        <v>0</v>
      </c>
      <c r="R48" s="151">
        <v>0</v>
      </c>
      <c r="S48" s="151">
        <v>0</v>
      </c>
      <c r="T48" s="151">
        <v>0</v>
      </c>
      <c r="U48" s="151">
        <v>0</v>
      </c>
      <c r="V48" s="151">
        <v>0</v>
      </c>
      <c r="W48" s="151">
        <v>0</v>
      </c>
      <c r="X48" s="151">
        <v>0</v>
      </c>
      <c r="Y48" s="151">
        <v>0</v>
      </c>
      <c r="Z48" s="151">
        <v>0</v>
      </c>
      <c r="AA48" s="151">
        <v>0</v>
      </c>
      <c r="AB48" s="151">
        <v>0</v>
      </c>
      <c r="AC48" s="151">
        <v>0</v>
      </c>
      <c r="AD48" s="151">
        <v>0</v>
      </c>
      <c r="AE48" s="151">
        <v>0</v>
      </c>
      <c r="AF48" s="151">
        <v>0</v>
      </c>
      <c r="AG48" s="151">
        <v>0</v>
      </c>
      <c r="AH48" s="151">
        <v>62083.786629000002</v>
      </c>
      <c r="AI48" s="151">
        <v>0</v>
      </c>
      <c r="AJ48" s="151">
        <v>0</v>
      </c>
      <c r="AK48" s="151">
        <v>0</v>
      </c>
    </row>
    <row r="49" spans="2:37" ht="10.5" x14ac:dyDescent="0.25">
      <c r="B49" s="150" t="s">
        <v>39</v>
      </c>
      <c r="C49" s="151">
        <v>0</v>
      </c>
      <c r="D49" s="151">
        <v>0</v>
      </c>
      <c r="E49" s="151">
        <v>0</v>
      </c>
      <c r="F49" s="151">
        <v>0</v>
      </c>
      <c r="G49" s="151">
        <v>0</v>
      </c>
      <c r="H49" s="151">
        <v>0</v>
      </c>
      <c r="I49" s="151">
        <v>0</v>
      </c>
      <c r="J49" s="151">
        <v>0</v>
      </c>
      <c r="K49" s="151">
        <v>0</v>
      </c>
      <c r="L49" s="151">
        <v>0</v>
      </c>
      <c r="M49" s="151">
        <v>0</v>
      </c>
      <c r="N49" s="151">
        <v>355.37254200000001</v>
      </c>
      <c r="O49" s="151">
        <v>3001.6693140000002</v>
      </c>
      <c r="P49" s="151">
        <v>3019.1530950000001</v>
      </c>
      <c r="Q49" s="151">
        <v>3506.6476269999998</v>
      </c>
      <c r="R49" s="151">
        <v>3553.25</v>
      </c>
      <c r="S49" s="151">
        <v>5497.9747010000001</v>
      </c>
      <c r="T49" s="151">
        <v>6921.8675819999999</v>
      </c>
      <c r="U49" s="151">
        <v>8103.9092979999996</v>
      </c>
      <c r="V49" s="151">
        <v>5799.7110830000001</v>
      </c>
      <c r="W49" s="151">
        <v>6362.6007550000004</v>
      </c>
      <c r="X49" s="151">
        <v>6242.6066549999996</v>
      </c>
      <c r="Y49" s="151">
        <v>7470.8383620000004</v>
      </c>
      <c r="Z49" s="151">
        <v>7319.3066419999996</v>
      </c>
      <c r="AA49" s="151">
        <v>68196.825201</v>
      </c>
      <c r="AB49" s="151">
        <v>66588.124255999996</v>
      </c>
      <c r="AC49" s="151">
        <v>65016.872797000004</v>
      </c>
      <c r="AD49" s="151">
        <v>64592.063976999998</v>
      </c>
      <c r="AE49" s="151">
        <v>62931.692836000002</v>
      </c>
      <c r="AF49" s="151">
        <v>62592.218282000002</v>
      </c>
      <c r="AG49" s="151">
        <v>320039.35381</v>
      </c>
      <c r="AH49" s="151">
        <v>8543.5499999999993</v>
      </c>
      <c r="AI49" s="151">
        <v>59895.387504999999</v>
      </c>
      <c r="AJ49" s="151">
        <v>61129.874293000001</v>
      </c>
      <c r="AK49" s="151">
        <v>60960.384296999997</v>
      </c>
    </row>
    <row r="50" spans="2:37" ht="10.5" x14ac:dyDescent="0.25">
      <c r="B50" s="150" t="s">
        <v>280</v>
      </c>
      <c r="C50" s="151">
        <v>0</v>
      </c>
      <c r="D50" s="151">
        <v>0</v>
      </c>
      <c r="E50" s="151">
        <v>0</v>
      </c>
      <c r="F50" s="151">
        <v>0</v>
      </c>
      <c r="G50" s="151">
        <v>0</v>
      </c>
      <c r="H50" s="151">
        <v>0</v>
      </c>
      <c r="I50" s="151">
        <v>0</v>
      </c>
      <c r="J50" s="151">
        <v>0</v>
      </c>
      <c r="K50" s="151">
        <v>0</v>
      </c>
      <c r="L50" s="151">
        <v>0</v>
      </c>
      <c r="M50" s="151">
        <v>0</v>
      </c>
      <c r="N50" s="151">
        <v>0</v>
      </c>
      <c r="O50" s="151">
        <v>0</v>
      </c>
      <c r="P50" s="151">
        <v>0</v>
      </c>
      <c r="Q50" s="151">
        <v>0</v>
      </c>
      <c r="R50" s="151">
        <v>0</v>
      </c>
      <c r="S50" s="151">
        <v>0</v>
      </c>
      <c r="T50" s="151">
        <v>0</v>
      </c>
      <c r="U50" s="151">
        <v>0</v>
      </c>
      <c r="V50" s="151">
        <v>865.74972400000001</v>
      </c>
      <c r="W50" s="151">
        <v>918.717579</v>
      </c>
      <c r="X50" s="151">
        <v>607.5</v>
      </c>
      <c r="Y50" s="151">
        <v>39772.968637999998</v>
      </c>
      <c r="Z50" s="151">
        <v>51365.707604000003</v>
      </c>
      <c r="AA50" s="151">
        <v>607.5</v>
      </c>
      <c r="AB50" s="151">
        <v>607.5</v>
      </c>
      <c r="AC50" s="151">
        <v>677.55</v>
      </c>
      <c r="AD50" s="151">
        <v>677.55</v>
      </c>
      <c r="AE50" s="151">
        <v>677.55</v>
      </c>
      <c r="AF50" s="151">
        <v>677.55</v>
      </c>
      <c r="AG50" s="151">
        <v>677.55</v>
      </c>
      <c r="AH50" s="151">
        <v>0</v>
      </c>
      <c r="AI50" s="151">
        <v>6555</v>
      </c>
      <c r="AJ50" s="151">
        <v>0</v>
      </c>
      <c r="AK50" s="151">
        <v>0</v>
      </c>
    </row>
    <row r="51" spans="2:37" ht="10.5" x14ac:dyDescent="0.25">
      <c r="B51" s="150" t="s">
        <v>281</v>
      </c>
      <c r="C51" s="151"/>
      <c r="D51" s="151"/>
      <c r="E51" s="151"/>
      <c r="F51" s="151"/>
      <c r="G51" s="151"/>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c r="AE51" s="151"/>
      <c r="AF51" s="151"/>
      <c r="AG51" s="151"/>
      <c r="AH51" s="151"/>
      <c r="AI51" s="151"/>
      <c r="AJ51" s="151"/>
      <c r="AK51" s="151"/>
    </row>
    <row r="52" spans="2:37" s="2" customFormat="1" ht="10.5" x14ac:dyDescent="0.25">
      <c r="B52" s="148" t="s">
        <v>40</v>
      </c>
      <c r="C52" s="149">
        <f>SUM(C53:C56)</f>
        <v>513.62078399999996</v>
      </c>
      <c r="D52" s="149">
        <f t="shared" ref="D52:AK52" si="12">SUM(D53:D56)</f>
        <v>2751.5757790000002</v>
      </c>
      <c r="E52" s="149">
        <f t="shared" si="12"/>
        <v>2719.2468730000001</v>
      </c>
      <c r="F52" s="149">
        <f t="shared" si="12"/>
        <v>623.95699300000001</v>
      </c>
      <c r="G52" s="149">
        <f t="shared" si="12"/>
        <v>624.772693</v>
      </c>
      <c r="H52" s="149">
        <f t="shared" si="12"/>
        <v>615.74266499999999</v>
      </c>
      <c r="I52" s="149">
        <f t="shared" si="12"/>
        <v>635.69732099999999</v>
      </c>
      <c r="J52" s="149">
        <f t="shared" si="12"/>
        <v>626.36775799999998</v>
      </c>
      <c r="K52" s="149">
        <f t="shared" si="12"/>
        <v>597.83770900000002</v>
      </c>
      <c r="L52" s="149">
        <f t="shared" si="12"/>
        <v>579.53929800000003</v>
      </c>
      <c r="M52" s="149">
        <f t="shared" si="12"/>
        <v>528.50875099999996</v>
      </c>
      <c r="N52" s="149">
        <f t="shared" si="12"/>
        <v>1526.809348</v>
      </c>
      <c r="O52" s="149">
        <f t="shared" si="12"/>
        <v>918.71148800000003</v>
      </c>
      <c r="P52" s="149">
        <f t="shared" si="12"/>
        <v>1067.447797</v>
      </c>
      <c r="Q52" s="149">
        <f t="shared" si="12"/>
        <v>1009.9420419999999</v>
      </c>
      <c r="R52" s="149">
        <f t="shared" si="12"/>
        <v>1964.401527</v>
      </c>
      <c r="S52" s="149">
        <f t="shared" si="12"/>
        <v>5251.4792950000001</v>
      </c>
      <c r="T52" s="149">
        <f t="shared" si="12"/>
        <v>16016.768060000002</v>
      </c>
      <c r="U52" s="149">
        <f t="shared" si="12"/>
        <v>4218.1269080000002</v>
      </c>
      <c r="V52" s="149">
        <f t="shared" si="12"/>
        <v>19826.196450000003</v>
      </c>
      <c r="W52" s="149">
        <f t="shared" si="12"/>
        <v>20481.322329999999</v>
      </c>
      <c r="X52" s="149">
        <f t="shared" si="12"/>
        <v>25176.632712999999</v>
      </c>
      <c r="Y52" s="149">
        <f t="shared" si="12"/>
        <v>25134.282854000001</v>
      </c>
      <c r="Z52" s="149">
        <f t="shared" si="12"/>
        <v>46000.359429999997</v>
      </c>
      <c r="AA52" s="149">
        <f t="shared" si="12"/>
        <v>45284.541998000001</v>
      </c>
      <c r="AB52" s="149">
        <f t="shared" si="12"/>
        <v>50808.904251</v>
      </c>
      <c r="AC52" s="149">
        <f t="shared" si="12"/>
        <v>47691.798966999995</v>
      </c>
      <c r="AD52" s="149">
        <f t="shared" si="12"/>
        <v>108449.54677500001</v>
      </c>
      <c r="AE52" s="149">
        <f t="shared" si="12"/>
        <v>108263.02877400001</v>
      </c>
      <c r="AF52" s="149">
        <f t="shared" si="12"/>
        <v>102704.86747400001</v>
      </c>
      <c r="AG52" s="149">
        <f t="shared" si="12"/>
        <v>93598.503934000008</v>
      </c>
      <c r="AH52" s="149">
        <f t="shared" si="12"/>
        <v>107349.84471800001</v>
      </c>
      <c r="AI52" s="149">
        <f t="shared" si="12"/>
        <v>92646.056144000002</v>
      </c>
      <c r="AJ52" s="149">
        <f t="shared" si="12"/>
        <v>88860.815083000009</v>
      </c>
      <c r="AK52" s="149">
        <f t="shared" si="12"/>
        <v>75929.696203</v>
      </c>
    </row>
    <row r="53" spans="2:37" ht="10.5" x14ac:dyDescent="0.25">
      <c r="B53" s="150" t="s">
        <v>41</v>
      </c>
      <c r="C53" s="151">
        <v>513.62078399999996</v>
      </c>
      <c r="D53" s="151">
        <v>546.99529900000005</v>
      </c>
      <c r="E53" s="151">
        <v>637.21639300000004</v>
      </c>
      <c r="F53" s="151">
        <v>623.95699300000001</v>
      </c>
      <c r="G53" s="151">
        <v>624.772693</v>
      </c>
      <c r="H53" s="151">
        <v>615.74266499999999</v>
      </c>
      <c r="I53" s="151">
        <v>635.69732099999999</v>
      </c>
      <c r="J53" s="151">
        <v>626.36775799999998</v>
      </c>
      <c r="K53" s="151">
        <v>597.83770900000002</v>
      </c>
      <c r="L53" s="151">
        <v>579.53929800000003</v>
      </c>
      <c r="M53" s="151">
        <v>528.50875099999996</v>
      </c>
      <c r="N53" s="151">
        <v>504.40934800000002</v>
      </c>
      <c r="O53" s="151">
        <v>660.47548900000004</v>
      </c>
      <c r="P53" s="151">
        <v>1010.647797</v>
      </c>
      <c r="Q53" s="151">
        <v>779.94804199999999</v>
      </c>
      <c r="R53" s="151">
        <v>876.28534200000001</v>
      </c>
      <c r="S53" s="151">
        <v>3803.3631099999998</v>
      </c>
      <c r="T53" s="151">
        <v>9035.3503810000002</v>
      </c>
      <c r="U53" s="151">
        <v>2770.0107229999999</v>
      </c>
      <c r="V53" s="151">
        <v>2205.2029069999999</v>
      </c>
      <c r="W53" s="151">
        <v>5867.6512140000004</v>
      </c>
      <c r="X53" s="151">
        <v>4373.628326</v>
      </c>
      <c r="Y53" s="151">
        <v>4331.2784680000004</v>
      </c>
      <c r="Z53" s="151">
        <v>4683.8797029999996</v>
      </c>
      <c r="AA53" s="151">
        <v>3868.0622709999998</v>
      </c>
      <c r="AB53" s="151">
        <v>4919.9256009999999</v>
      </c>
      <c r="AC53" s="151">
        <v>4478.8457619999999</v>
      </c>
      <c r="AD53" s="151">
        <v>5138.3604009999999</v>
      </c>
      <c r="AE53" s="151">
        <v>4951.8424000000005</v>
      </c>
      <c r="AF53" s="151">
        <v>5247.7805470000003</v>
      </c>
      <c r="AG53" s="151">
        <v>5562.7693710000003</v>
      </c>
      <c r="AH53" s="151">
        <v>8959.4193630000009</v>
      </c>
      <c r="AI53" s="151">
        <v>14739.040693000001</v>
      </c>
      <c r="AJ53" s="151">
        <v>15761.073907</v>
      </c>
      <c r="AK53" s="151">
        <v>13501.522555</v>
      </c>
    </row>
    <row r="54" spans="2:37" ht="10.5" x14ac:dyDescent="0.25">
      <c r="B54" s="150" t="s">
        <v>42</v>
      </c>
      <c r="C54" s="151">
        <v>0</v>
      </c>
      <c r="D54" s="151">
        <v>2204.5804800000001</v>
      </c>
      <c r="E54" s="151">
        <v>2082.0304799999999</v>
      </c>
      <c r="F54" s="151">
        <v>0</v>
      </c>
      <c r="G54" s="151">
        <v>0</v>
      </c>
      <c r="H54" s="151">
        <v>0</v>
      </c>
      <c r="I54" s="151">
        <v>0</v>
      </c>
      <c r="J54" s="151">
        <v>0</v>
      </c>
      <c r="K54" s="151">
        <v>0</v>
      </c>
      <c r="L54" s="151">
        <v>0</v>
      </c>
      <c r="M54" s="151">
        <v>0</v>
      </c>
      <c r="N54" s="151">
        <v>1022.4</v>
      </c>
      <c r="O54" s="151">
        <v>56.8</v>
      </c>
      <c r="P54" s="151">
        <v>56.8</v>
      </c>
      <c r="Q54" s="151">
        <v>56.8</v>
      </c>
      <c r="R54" s="151">
        <v>1088.1161850000001</v>
      </c>
      <c r="S54" s="151">
        <v>1448.1161850000001</v>
      </c>
      <c r="T54" s="151">
        <v>1448.1161850000001</v>
      </c>
      <c r="U54" s="151">
        <v>1448.1161850000001</v>
      </c>
      <c r="V54" s="151">
        <v>13306.393758</v>
      </c>
      <c r="W54" s="151">
        <v>14613.671116</v>
      </c>
      <c r="X54" s="151">
        <v>14613.671116</v>
      </c>
      <c r="Y54" s="151">
        <v>14613.671116</v>
      </c>
      <c r="Z54" s="151">
        <v>33912.597207999999</v>
      </c>
      <c r="AA54" s="151">
        <v>33912.597207999999</v>
      </c>
      <c r="AB54" s="151">
        <v>33912.597207999999</v>
      </c>
      <c r="AC54" s="151">
        <v>33912.597207999999</v>
      </c>
      <c r="AD54" s="151">
        <v>94010.830377000006</v>
      </c>
      <c r="AE54" s="151">
        <v>94010.830377000006</v>
      </c>
      <c r="AF54" s="151">
        <v>88156.730930000005</v>
      </c>
      <c r="AG54" s="151">
        <v>78735.378565999999</v>
      </c>
      <c r="AH54" s="151">
        <v>89142.419299999994</v>
      </c>
      <c r="AI54" s="151">
        <v>68659.009395999994</v>
      </c>
      <c r="AJ54" s="151">
        <v>63741.735120999998</v>
      </c>
      <c r="AK54" s="151">
        <v>53070.167592999998</v>
      </c>
    </row>
    <row r="55" spans="2:37" ht="10.5" x14ac:dyDescent="0.25">
      <c r="B55" s="150" t="s">
        <v>276</v>
      </c>
      <c r="C55" s="151">
        <v>0</v>
      </c>
      <c r="D55" s="151">
        <v>0</v>
      </c>
      <c r="E55" s="151">
        <v>0</v>
      </c>
      <c r="F55" s="151">
        <v>0</v>
      </c>
      <c r="G55" s="151">
        <v>0</v>
      </c>
      <c r="H55" s="151">
        <v>0</v>
      </c>
      <c r="I55" s="151">
        <v>0</v>
      </c>
      <c r="J55" s="151">
        <v>0</v>
      </c>
      <c r="K55" s="151">
        <v>0</v>
      </c>
      <c r="L55" s="151">
        <v>0</v>
      </c>
      <c r="M55" s="151">
        <v>0</v>
      </c>
      <c r="N55" s="151">
        <v>0</v>
      </c>
      <c r="O55" s="151">
        <v>0</v>
      </c>
      <c r="P55" s="151">
        <v>0</v>
      </c>
      <c r="Q55" s="151">
        <v>0</v>
      </c>
      <c r="R55" s="151">
        <v>0</v>
      </c>
      <c r="S55" s="151">
        <v>0</v>
      </c>
      <c r="T55" s="151">
        <v>5533.3014940000003</v>
      </c>
      <c r="U55" s="151">
        <v>0</v>
      </c>
      <c r="V55" s="151">
        <v>4314.5997850000003</v>
      </c>
      <c r="W55" s="151">
        <v>0</v>
      </c>
      <c r="X55" s="151">
        <v>0</v>
      </c>
      <c r="Y55" s="151">
        <v>0</v>
      </c>
      <c r="Z55" s="151">
        <v>7403.8825189999998</v>
      </c>
      <c r="AA55" s="151">
        <v>7503.8825189999998</v>
      </c>
      <c r="AB55" s="151">
        <v>8524.7016149999999</v>
      </c>
      <c r="AC55" s="151">
        <v>0</v>
      </c>
      <c r="AD55" s="151">
        <v>9300.3559970000006</v>
      </c>
      <c r="AE55" s="151">
        <v>0</v>
      </c>
      <c r="AF55" s="151">
        <v>0</v>
      </c>
      <c r="AG55" s="151">
        <v>0</v>
      </c>
      <c r="AH55" s="151">
        <v>0</v>
      </c>
      <c r="AI55" s="151">
        <v>0</v>
      </c>
      <c r="AJ55" s="151">
        <v>0</v>
      </c>
      <c r="AK55" s="151">
        <v>0</v>
      </c>
    </row>
    <row r="56" spans="2:37" ht="10.5" x14ac:dyDescent="0.25">
      <c r="B56" s="150" t="s">
        <v>43</v>
      </c>
      <c r="C56" s="151">
        <v>0</v>
      </c>
      <c r="D56" s="151">
        <v>0</v>
      </c>
      <c r="E56" s="151">
        <v>0</v>
      </c>
      <c r="F56" s="151">
        <v>0</v>
      </c>
      <c r="G56" s="151">
        <v>0</v>
      </c>
      <c r="H56" s="151">
        <v>0</v>
      </c>
      <c r="I56" s="151">
        <v>0</v>
      </c>
      <c r="J56" s="151">
        <v>0</v>
      </c>
      <c r="K56" s="151">
        <v>0</v>
      </c>
      <c r="L56" s="151">
        <v>0</v>
      </c>
      <c r="M56" s="151">
        <v>0</v>
      </c>
      <c r="N56" s="151">
        <v>0</v>
      </c>
      <c r="O56" s="151">
        <v>201.43599900000001</v>
      </c>
      <c r="P56" s="151">
        <v>0</v>
      </c>
      <c r="Q56" s="151">
        <v>173.19399999999999</v>
      </c>
      <c r="R56" s="151">
        <v>0</v>
      </c>
      <c r="S56" s="151">
        <v>0</v>
      </c>
      <c r="T56" s="151">
        <v>0</v>
      </c>
      <c r="U56" s="151">
        <v>0</v>
      </c>
      <c r="V56" s="151">
        <v>0</v>
      </c>
      <c r="W56" s="151">
        <v>0</v>
      </c>
      <c r="X56" s="151">
        <v>6189.3332710000004</v>
      </c>
      <c r="Y56" s="151">
        <v>6189.3332700000001</v>
      </c>
      <c r="Z56" s="151">
        <v>0</v>
      </c>
      <c r="AA56" s="151">
        <v>0</v>
      </c>
      <c r="AB56" s="151">
        <v>3451.6798269999999</v>
      </c>
      <c r="AC56" s="151">
        <v>9300.3559970000006</v>
      </c>
      <c r="AD56" s="151">
        <v>0</v>
      </c>
      <c r="AE56" s="151">
        <v>9300.3559970000006</v>
      </c>
      <c r="AF56" s="151">
        <v>9300.3559970000006</v>
      </c>
      <c r="AG56" s="151">
        <v>9300.3559970000006</v>
      </c>
      <c r="AH56" s="151">
        <v>9248.0060549999998</v>
      </c>
      <c r="AI56" s="151">
        <v>9248.0060549999998</v>
      </c>
      <c r="AJ56" s="151">
        <v>9358.0060549999998</v>
      </c>
      <c r="AK56" s="151">
        <v>9358.0060549999998</v>
      </c>
    </row>
    <row r="57" spans="2:37" s="2" customFormat="1" ht="10.5" x14ac:dyDescent="0.25">
      <c r="B57" s="148" t="s">
        <v>44</v>
      </c>
      <c r="C57" s="149">
        <v>0</v>
      </c>
      <c r="D57" s="149">
        <v>0</v>
      </c>
      <c r="E57" s="149">
        <v>0</v>
      </c>
      <c r="F57" s="149">
        <v>0</v>
      </c>
      <c r="G57" s="149">
        <v>0</v>
      </c>
      <c r="H57" s="149">
        <v>0</v>
      </c>
      <c r="I57" s="149">
        <v>0</v>
      </c>
      <c r="J57" s="149">
        <v>0</v>
      </c>
      <c r="K57" s="149">
        <v>0</v>
      </c>
      <c r="L57" s="149">
        <v>6637.5430329999999</v>
      </c>
      <c r="M57" s="149">
        <v>6471.6044570000004</v>
      </c>
      <c r="N57" s="149">
        <v>5470.4554449999996</v>
      </c>
      <c r="O57" s="149">
        <v>5321.3397359999999</v>
      </c>
      <c r="P57" s="149">
        <v>5177.5197429999998</v>
      </c>
      <c r="Q57" s="149">
        <v>5033.6997499999998</v>
      </c>
      <c r="R57" s="149">
        <v>4889.8797569999997</v>
      </c>
      <c r="S57" s="149">
        <v>5709.2270639999997</v>
      </c>
      <c r="T57" s="149">
        <v>0</v>
      </c>
      <c r="U57" s="149">
        <v>5565.4070709999996</v>
      </c>
      <c r="V57" s="149">
        <v>0</v>
      </c>
      <c r="W57" s="149">
        <v>3207.6124920000002</v>
      </c>
      <c r="X57" s="149">
        <v>4026.9597990000002</v>
      </c>
      <c r="Y57" s="149">
        <v>3883.1398060000001</v>
      </c>
      <c r="Z57" s="149">
        <v>3739.3198130000001</v>
      </c>
      <c r="AA57" s="149">
        <v>3595.49982</v>
      </c>
      <c r="AB57" s="149">
        <v>0</v>
      </c>
      <c r="AC57" s="149">
        <v>3307.8598339999999</v>
      </c>
      <c r="AD57" s="149">
        <v>3164.0398409999998</v>
      </c>
      <c r="AE57" s="149">
        <v>3020.2198480000002</v>
      </c>
      <c r="AF57" s="149">
        <v>2876.3998550000001</v>
      </c>
      <c r="AG57" s="149">
        <v>2732.579862</v>
      </c>
      <c r="AH57" s="149">
        <v>277055.34721199999</v>
      </c>
      <c r="AI57" s="149">
        <v>270049.86253500002</v>
      </c>
      <c r="AJ57" s="149">
        <v>263044.377859</v>
      </c>
      <c r="AK57" s="149">
        <v>256038.893182</v>
      </c>
    </row>
    <row r="58" spans="2:37" s="2" customFormat="1" ht="10.5" x14ac:dyDescent="0.25">
      <c r="B58" s="156" t="s">
        <v>45</v>
      </c>
      <c r="C58" s="157">
        <f t="shared" ref="C58:AK58" si="13">SUM(C3, C26)</f>
        <v>1348045.5277000002</v>
      </c>
      <c r="D58" s="157">
        <f t="shared" si="13"/>
        <v>1538624.243152</v>
      </c>
      <c r="E58" s="157">
        <f t="shared" si="13"/>
        <v>1229474.4122809998</v>
      </c>
      <c r="F58" s="157">
        <f t="shared" si="13"/>
        <v>1255091.5291179998</v>
      </c>
      <c r="G58" s="157">
        <f t="shared" si="13"/>
        <v>1320552.9226170001</v>
      </c>
      <c r="H58" s="157">
        <f t="shared" si="13"/>
        <v>1276856.3534190001</v>
      </c>
      <c r="I58" s="157">
        <f t="shared" si="13"/>
        <v>1304265.3614000003</v>
      </c>
      <c r="J58" s="157">
        <f t="shared" si="13"/>
        <v>1307012.5744740001</v>
      </c>
      <c r="K58" s="157">
        <f t="shared" si="13"/>
        <v>1170011.003645</v>
      </c>
      <c r="L58" s="157">
        <f t="shared" si="13"/>
        <v>1315534.178607</v>
      </c>
      <c r="M58" s="157">
        <f t="shared" si="13"/>
        <v>1479763.087292</v>
      </c>
      <c r="N58" s="157">
        <f t="shared" si="13"/>
        <v>1596604.904171</v>
      </c>
      <c r="O58" s="157">
        <f t="shared" si="13"/>
        <v>1396660.177076</v>
      </c>
      <c r="P58" s="157">
        <f t="shared" si="13"/>
        <v>1459947.3561019998</v>
      </c>
      <c r="Q58" s="157">
        <f t="shared" si="13"/>
        <v>1661483.8232169999</v>
      </c>
      <c r="R58" s="157">
        <f t="shared" si="13"/>
        <v>2221838.3339649998</v>
      </c>
      <c r="S58" s="157">
        <f t="shared" si="13"/>
        <v>1839074.5626420001</v>
      </c>
      <c r="T58" s="157">
        <f t="shared" si="13"/>
        <v>2148169.4250369999</v>
      </c>
      <c r="U58" s="157">
        <f t="shared" si="13"/>
        <v>2046362.802963</v>
      </c>
      <c r="V58" s="157">
        <f t="shared" si="13"/>
        <v>2419018.335519</v>
      </c>
      <c r="W58" s="157">
        <f t="shared" si="13"/>
        <v>1909611.7577760001</v>
      </c>
      <c r="X58" s="157">
        <f t="shared" si="13"/>
        <v>2224464.4260880002</v>
      </c>
      <c r="Y58" s="157">
        <f t="shared" si="13"/>
        <v>2321610.8578050002</v>
      </c>
      <c r="Z58" s="157">
        <f t="shared" si="13"/>
        <v>3066305.6982739996</v>
      </c>
      <c r="AA58" s="157">
        <f t="shared" si="13"/>
        <v>3354819.7510509999</v>
      </c>
      <c r="AB58" s="157">
        <f t="shared" si="13"/>
        <v>3424786.0166470003</v>
      </c>
      <c r="AC58" s="157">
        <f t="shared" si="13"/>
        <v>3760555.7671380001</v>
      </c>
      <c r="AD58" s="157">
        <f t="shared" si="13"/>
        <v>6547874.2848139992</v>
      </c>
      <c r="AE58" s="157">
        <f t="shared" si="13"/>
        <v>6669242.1434519999</v>
      </c>
      <c r="AF58" s="157">
        <f t="shared" si="13"/>
        <v>6136523.6820740001</v>
      </c>
      <c r="AG58" s="157">
        <f t="shared" si="13"/>
        <v>6609796.1612379998</v>
      </c>
      <c r="AH58" s="157">
        <f t="shared" si="13"/>
        <v>6355289.1235780008</v>
      </c>
      <c r="AI58" s="157">
        <f t="shared" si="13"/>
        <v>5916346.7661230005</v>
      </c>
      <c r="AJ58" s="157">
        <f t="shared" si="13"/>
        <v>6559644.0108399997</v>
      </c>
      <c r="AK58" s="157">
        <f t="shared" si="13"/>
        <v>7003154.1263119997</v>
      </c>
    </row>
    <row r="59" spans="2:37" s="2" customFormat="1" ht="10.5" x14ac:dyDescent="0.25">
      <c r="B59" s="148" t="s">
        <v>46</v>
      </c>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c r="AH59" s="149"/>
      <c r="AI59" s="149"/>
      <c r="AJ59" s="149"/>
      <c r="AK59" s="149"/>
    </row>
    <row r="60" spans="2:37" s="2" customFormat="1" ht="10.5" x14ac:dyDescent="0.25">
      <c r="B60" s="148" t="s">
        <v>47</v>
      </c>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c r="AA60" s="149"/>
      <c r="AB60" s="149"/>
      <c r="AC60" s="149"/>
      <c r="AD60" s="149"/>
      <c r="AE60" s="149"/>
      <c r="AF60" s="149"/>
      <c r="AG60" s="149"/>
      <c r="AH60" s="149"/>
      <c r="AI60" s="149"/>
      <c r="AJ60" s="149"/>
      <c r="AK60" s="149"/>
    </row>
    <row r="61" spans="2:37" s="2" customFormat="1" ht="10.5" x14ac:dyDescent="0.25">
      <c r="B61" s="148" t="s">
        <v>48</v>
      </c>
      <c r="C61" s="149">
        <f>SUM(C62:C71)</f>
        <v>789276.21816699998</v>
      </c>
      <c r="D61" s="149">
        <f t="shared" ref="D61:AK61" si="14">SUM(D62:D71)</f>
        <v>923918.37962200015</v>
      </c>
      <c r="E61" s="149">
        <f t="shared" si="14"/>
        <v>609716.29029500007</v>
      </c>
      <c r="F61" s="149">
        <f t="shared" si="14"/>
        <v>622329.52132499998</v>
      </c>
      <c r="G61" s="149">
        <f t="shared" si="14"/>
        <v>709142.7069189999</v>
      </c>
      <c r="H61" s="149">
        <f t="shared" si="14"/>
        <v>657382.32295800012</v>
      </c>
      <c r="I61" s="149">
        <f t="shared" si="14"/>
        <v>681423.12173000001</v>
      </c>
      <c r="J61" s="149">
        <f t="shared" si="14"/>
        <v>672668.03204099985</v>
      </c>
      <c r="K61" s="149">
        <f t="shared" si="14"/>
        <v>528258.04787400004</v>
      </c>
      <c r="L61" s="149">
        <f t="shared" si="14"/>
        <v>675443.26980199991</v>
      </c>
      <c r="M61" s="149">
        <f t="shared" si="14"/>
        <v>812383.22039099981</v>
      </c>
      <c r="N61" s="149">
        <f t="shared" si="14"/>
        <v>903893.76541500015</v>
      </c>
      <c r="O61" s="149">
        <f t="shared" si="14"/>
        <v>685074.93429299991</v>
      </c>
      <c r="P61" s="149">
        <f t="shared" si="14"/>
        <v>757352.46154400008</v>
      </c>
      <c r="Q61" s="149">
        <f t="shared" si="14"/>
        <v>922227.92913800012</v>
      </c>
      <c r="R61" s="149">
        <f t="shared" si="14"/>
        <v>1450729.3536480002</v>
      </c>
      <c r="S61" s="149">
        <f t="shared" si="14"/>
        <v>1027141.5306930001</v>
      </c>
      <c r="T61" s="149">
        <f t="shared" si="14"/>
        <v>1306647.2909209998</v>
      </c>
      <c r="U61" s="149">
        <f t="shared" si="14"/>
        <v>1151385.1426410004</v>
      </c>
      <c r="V61" s="149">
        <f t="shared" si="14"/>
        <v>1491971.396222</v>
      </c>
      <c r="W61" s="149">
        <f t="shared" si="14"/>
        <v>935035.82338900003</v>
      </c>
      <c r="X61" s="149">
        <f t="shared" si="14"/>
        <v>1190136.8187589999</v>
      </c>
      <c r="Y61" s="149">
        <f t="shared" si="14"/>
        <v>1257705.4505860002</v>
      </c>
      <c r="Z61" s="149">
        <f t="shared" si="14"/>
        <v>1917214.7358879999</v>
      </c>
      <c r="AA61" s="149">
        <f t="shared" si="14"/>
        <v>2084981.9111560001</v>
      </c>
      <c r="AB61" s="149">
        <f t="shared" si="14"/>
        <v>2026026.0098720002</v>
      </c>
      <c r="AC61" s="149">
        <f t="shared" si="14"/>
        <v>2298790.0768600004</v>
      </c>
      <c r="AD61" s="149">
        <f t="shared" si="14"/>
        <v>4753330.1322729997</v>
      </c>
      <c r="AE61" s="149">
        <f t="shared" si="14"/>
        <v>4663297.7611339996</v>
      </c>
      <c r="AF61" s="149">
        <f t="shared" si="14"/>
        <v>4066265.8329640003</v>
      </c>
      <c r="AG61" s="149">
        <f t="shared" si="14"/>
        <v>4359144.8438450005</v>
      </c>
      <c r="AH61" s="149">
        <f t="shared" si="14"/>
        <v>3882135.1037640003</v>
      </c>
      <c r="AI61" s="149">
        <f t="shared" si="14"/>
        <v>3378902.5990809998</v>
      </c>
      <c r="AJ61" s="149">
        <f t="shared" si="14"/>
        <v>3985645.8401460005</v>
      </c>
      <c r="AK61" s="149">
        <f t="shared" si="14"/>
        <v>4326054.5828919997</v>
      </c>
    </row>
    <row r="62" spans="2:37" ht="10.5" x14ac:dyDescent="0.25">
      <c r="B62" s="150" t="s">
        <v>49</v>
      </c>
      <c r="C62" s="151">
        <v>567981.73529099999</v>
      </c>
      <c r="D62" s="151">
        <v>420369.24611299997</v>
      </c>
      <c r="E62" s="151">
        <v>227528.71262000001</v>
      </c>
      <c r="F62" s="151">
        <v>422906.98452300002</v>
      </c>
      <c r="G62" s="151">
        <v>561261.91908899997</v>
      </c>
      <c r="H62" s="151">
        <v>445417.08259599999</v>
      </c>
      <c r="I62" s="151">
        <v>431723.61089299998</v>
      </c>
      <c r="J62" s="151">
        <v>342569.03368599998</v>
      </c>
      <c r="K62" s="151">
        <v>347603.75295699999</v>
      </c>
      <c r="L62" s="151">
        <v>431615.25425200001</v>
      </c>
      <c r="M62" s="151">
        <v>480290.87000599998</v>
      </c>
      <c r="N62" s="151">
        <v>620944.44701600005</v>
      </c>
      <c r="O62" s="151">
        <v>560925.441093</v>
      </c>
      <c r="P62" s="151">
        <v>501175.01431900001</v>
      </c>
      <c r="Q62" s="151">
        <v>644618.25578500004</v>
      </c>
      <c r="R62" s="151">
        <v>836884.13477</v>
      </c>
      <c r="S62" s="151">
        <v>809845.37202000001</v>
      </c>
      <c r="T62" s="151">
        <v>934328.33513999998</v>
      </c>
      <c r="U62" s="151">
        <v>594193.515564</v>
      </c>
      <c r="V62" s="151">
        <v>620251.72500600002</v>
      </c>
      <c r="W62" s="151">
        <v>510934.24370300001</v>
      </c>
      <c r="X62" s="151">
        <v>529061.49662999995</v>
      </c>
      <c r="Y62" s="151">
        <v>474045.310811</v>
      </c>
      <c r="Z62" s="151">
        <v>629601.07420799998</v>
      </c>
      <c r="AA62" s="151">
        <v>675783.44247000001</v>
      </c>
      <c r="AB62" s="151">
        <v>612018.09300300002</v>
      </c>
      <c r="AC62" s="151">
        <v>1067362.6280650001</v>
      </c>
      <c r="AD62" s="151">
        <v>1117227.937872</v>
      </c>
      <c r="AE62" s="151">
        <v>1978914.3955049999</v>
      </c>
      <c r="AF62" s="151">
        <v>1243415.3264049999</v>
      </c>
      <c r="AG62" s="151">
        <v>2372424.2786400001</v>
      </c>
      <c r="AH62" s="151">
        <v>1914826.3759930001</v>
      </c>
      <c r="AI62" s="151">
        <v>1752303.2440140001</v>
      </c>
      <c r="AJ62" s="151">
        <v>2120740.7170879999</v>
      </c>
      <c r="AK62" s="151">
        <v>2022127.765905</v>
      </c>
    </row>
    <row r="63" spans="2:37" ht="10.5" x14ac:dyDescent="0.25">
      <c r="B63" s="150" t="s">
        <v>50</v>
      </c>
      <c r="C63" s="151">
        <v>169424.29565399999</v>
      </c>
      <c r="D63" s="151">
        <v>332142.03361500002</v>
      </c>
      <c r="E63" s="151">
        <v>277921.97485699999</v>
      </c>
      <c r="F63" s="151">
        <v>153198.53067499999</v>
      </c>
      <c r="G63" s="151">
        <v>85987.873514999999</v>
      </c>
      <c r="H63" s="151">
        <v>152824.983274</v>
      </c>
      <c r="I63" s="151">
        <v>195553.49738399999</v>
      </c>
      <c r="J63" s="151">
        <v>275889.64887999999</v>
      </c>
      <c r="K63" s="151">
        <v>134710.36667700001</v>
      </c>
      <c r="L63" s="151">
        <v>172617.93590300001</v>
      </c>
      <c r="M63" s="151">
        <v>281476.35777900001</v>
      </c>
      <c r="N63" s="151">
        <v>224930.80085500001</v>
      </c>
      <c r="O63" s="151">
        <v>77757.402751000001</v>
      </c>
      <c r="P63" s="151">
        <v>174411.161043</v>
      </c>
      <c r="Q63" s="151">
        <v>230040.49444899999</v>
      </c>
      <c r="R63" s="151">
        <v>547269.18851799995</v>
      </c>
      <c r="S63" s="151">
        <v>141713.90111400001</v>
      </c>
      <c r="T63" s="151">
        <v>298227.37794899999</v>
      </c>
      <c r="U63" s="151">
        <v>443205.24407900003</v>
      </c>
      <c r="V63" s="151">
        <v>702004.71601099998</v>
      </c>
      <c r="W63" s="151">
        <v>267718.99076700001</v>
      </c>
      <c r="X63" s="151">
        <v>550512.64384300006</v>
      </c>
      <c r="Y63" s="151">
        <v>597600.57665800001</v>
      </c>
      <c r="Z63" s="151">
        <v>941370.27256399998</v>
      </c>
      <c r="AA63" s="151">
        <v>973378.95618600002</v>
      </c>
      <c r="AB63" s="151">
        <v>855967.38223900006</v>
      </c>
      <c r="AC63" s="151">
        <v>645812.96821299999</v>
      </c>
      <c r="AD63" s="151">
        <v>2844456.0701950002</v>
      </c>
      <c r="AE63" s="151">
        <v>1816654.82638</v>
      </c>
      <c r="AF63" s="151">
        <v>1739489.579067</v>
      </c>
      <c r="AG63" s="151">
        <v>1431023.0681980001</v>
      </c>
      <c r="AH63" s="151">
        <v>1210476.408516</v>
      </c>
      <c r="AI63" s="151">
        <v>1192215.350142</v>
      </c>
      <c r="AJ63" s="151">
        <v>1271805.564639</v>
      </c>
      <c r="AK63" s="151">
        <v>1542539.0185420001</v>
      </c>
    </row>
    <row r="64" spans="2:37" ht="10.5" x14ac:dyDescent="0.25">
      <c r="B64" s="150" t="s">
        <v>51</v>
      </c>
      <c r="C64" s="151">
        <v>7172.7121109999998</v>
      </c>
      <c r="D64" s="151">
        <v>139791.59777600001</v>
      </c>
      <c r="E64" s="151">
        <v>4963.1499430000003</v>
      </c>
      <c r="F64" s="151">
        <v>3962.2903369999999</v>
      </c>
      <c r="G64" s="151">
        <v>2187.5134050000001</v>
      </c>
      <c r="H64" s="151">
        <v>2801.1563139999998</v>
      </c>
      <c r="I64" s="151">
        <v>11448.239662</v>
      </c>
      <c r="J64" s="151">
        <v>10236.510898</v>
      </c>
      <c r="K64" s="151">
        <v>13024.390852</v>
      </c>
      <c r="L64" s="151">
        <v>29525.811991999999</v>
      </c>
      <c r="M64" s="151">
        <v>15892.573700999999</v>
      </c>
      <c r="N64" s="151">
        <v>2882.2370820000001</v>
      </c>
      <c r="O64" s="151">
        <v>6024.0149920000003</v>
      </c>
      <c r="P64" s="151">
        <v>48457.432493</v>
      </c>
      <c r="Q64" s="151">
        <v>10367.229663</v>
      </c>
      <c r="R64" s="151">
        <v>12729.306825</v>
      </c>
      <c r="S64" s="151">
        <v>43275.351346000003</v>
      </c>
      <c r="T64" s="151">
        <v>30406.561325999999</v>
      </c>
      <c r="U64" s="151">
        <v>26529.34807</v>
      </c>
      <c r="V64" s="151">
        <v>2378.7156420000001</v>
      </c>
      <c r="W64" s="151">
        <v>45735.988201</v>
      </c>
      <c r="X64" s="151">
        <v>22981.691537999999</v>
      </c>
      <c r="Y64" s="151">
        <v>16144.439867999999</v>
      </c>
      <c r="Z64" s="151">
        <v>66763.186038999993</v>
      </c>
      <c r="AA64" s="151">
        <v>40615.243708000002</v>
      </c>
      <c r="AB64" s="151">
        <v>80651.955759000004</v>
      </c>
      <c r="AC64" s="151">
        <v>73161.726924000002</v>
      </c>
      <c r="AD64" s="151">
        <v>72175.292673000004</v>
      </c>
      <c r="AE64" s="151">
        <v>59497.273039</v>
      </c>
      <c r="AF64" s="151">
        <v>97582.099570999999</v>
      </c>
      <c r="AG64" s="151">
        <v>120332.22136700001</v>
      </c>
      <c r="AH64" s="151">
        <v>95943.311704000007</v>
      </c>
      <c r="AI64" s="151">
        <v>125211.638177</v>
      </c>
      <c r="AJ64" s="151">
        <v>162403.24618300001</v>
      </c>
      <c r="AK64" s="151">
        <v>111891.932472</v>
      </c>
    </row>
    <row r="65" spans="2:37" ht="10.5" x14ac:dyDescent="0.25">
      <c r="B65" s="150" t="s">
        <v>52</v>
      </c>
      <c r="C65" s="151">
        <v>8778.7358850000001</v>
      </c>
      <c r="D65" s="151">
        <v>7895.937887</v>
      </c>
      <c r="E65" s="151">
        <v>7550.8903879999998</v>
      </c>
      <c r="F65" s="151">
        <v>5926.875086</v>
      </c>
      <c r="G65" s="151">
        <v>7388.2048910000003</v>
      </c>
      <c r="H65" s="151">
        <v>4173.5810119999996</v>
      </c>
      <c r="I65" s="151">
        <v>6300.69013</v>
      </c>
      <c r="J65" s="151">
        <v>5717.0215289999996</v>
      </c>
      <c r="K65" s="151">
        <v>4333.0981830000001</v>
      </c>
      <c r="L65" s="151">
        <v>7088.8950759999998</v>
      </c>
      <c r="M65" s="151">
        <v>10226.189022</v>
      </c>
      <c r="N65" s="151">
        <v>9093.6546870000002</v>
      </c>
      <c r="O65" s="151">
        <v>5450.6966320000001</v>
      </c>
      <c r="P65" s="151">
        <v>5907.4005550000002</v>
      </c>
      <c r="Q65" s="151">
        <v>10928.246273000001</v>
      </c>
      <c r="R65" s="151">
        <v>11724.938204</v>
      </c>
      <c r="S65" s="151">
        <v>10163.455894999999</v>
      </c>
      <c r="T65" s="151">
        <v>12419.973034000001</v>
      </c>
      <c r="U65" s="151">
        <v>16902.079666000001</v>
      </c>
      <c r="V65" s="151">
        <v>28087.301159999999</v>
      </c>
      <c r="W65" s="151">
        <v>10224.678177</v>
      </c>
      <c r="X65" s="151">
        <v>21047.284466000001</v>
      </c>
      <c r="Y65" s="151">
        <v>39130.999817000004</v>
      </c>
      <c r="Z65" s="151">
        <v>42054.559182999998</v>
      </c>
      <c r="AA65" s="151">
        <v>29707.647803</v>
      </c>
      <c r="AB65" s="151">
        <v>30454.364621000001</v>
      </c>
      <c r="AC65" s="151">
        <v>27588.004798999998</v>
      </c>
      <c r="AD65" s="151">
        <v>71149.271330000003</v>
      </c>
      <c r="AE65" s="151">
        <v>54924.819087000003</v>
      </c>
      <c r="AF65" s="151">
        <v>28815.046584</v>
      </c>
      <c r="AG65" s="151">
        <v>37251.086949999997</v>
      </c>
      <c r="AH65" s="151">
        <v>38651.778315000003</v>
      </c>
      <c r="AI65" s="151">
        <v>3956.8449329999999</v>
      </c>
      <c r="AJ65" s="151">
        <v>51231.287527</v>
      </c>
      <c r="AK65" s="151">
        <v>46535.603603000003</v>
      </c>
    </row>
    <row r="66" spans="2:37" ht="10.5" x14ac:dyDescent="0.25">
      <c r="B66" s="150" t="s">
        <v>53</v>
      </c>
      <c r="C66" s="151">
        <v>8488.9864610000004</v>
      </c>
      <c r="D66" s="151">
        <v>7476.3878219999997</v>
      </c>
      <c r="E66" s="151">
        <v>11513.633327</v>
      </c>
      <c r="F66" s="151">
        <v>15787.426704</v>
      </c>
      <c r="G66" s="151">
        <v>19513.431832999999</v>
      </c>
      <c r="H66" s="151">
        <v>13380.118092000001</v>
      </c>
      <c r="I66" s="151">
        <v>16752.851745</v>
      </c>
      <c r="J66" s="151">
        <v>20109.595096000001</v>
      </c>
      <c r="K66" s="151">
        <v>11457.568771</v>
      </c>
      <c r="L66" s="151">
        <v>11059.319202000001</v>
      </c>
      <c r="M66" s="151">
        <v>14704.753973999999</v>
      </c>
      <c r="N66" s="151">
        <v>19007.136672000001</v>
      </c>
      <c r="O66" s="151">
        <v>11729.90129</v>
      </c>
      <c r="P66" s="151">
        <v>12106.793272999999</v>
      </c>
      <c r="Q66" s="151">
        <v>14821.285446</v>
      </c>
      <c r="R66" s="151">
        <v>21416.175210000001</v>
      </c>
      <c r="S66" s="151">
        <v>9042.8931809999995</v>
      </c>
      <c r="T66" s="151">
        <v>12562.324393999999</v>
      </c>
      <c r="U66" s="151">
        <v>14778.579664000001</v>
      </c>
      <c r="V66" s="151">
        <v>17119.964495</v>
      </c>
      <c r="W66" s="151">
        <v>9029.8005379999995</v>
      </c>
      <c r="X66" s="151">
        <v>10852.791295999999</v>
      </c>
      <c r="Y66" s="151">
        <v>13823.608883999999</v>
      </c>
      <c r="Z66" s="151">
        <v>17982.75504</v>
      </c>
      <c r="AA66" s="151">
        <v>11276.304795</v>
      </c>
      <c r="AB66" s="151">
        <v>17618.944508</v>
      </c>
      <c r="AC66" s="151">
        <v>20595.194568999999</v>
      </c>
      <c r="AD66" s="151">
        <v>26738.314917</v>
      </c>
      <c r="AE66" s="151">
        <v>11540.155092000001</v>
      </c>
      <c r="AF66" s="151">
        <v>15615.474539000001</v>
      </c>
      <c r="AG66" s="151">
        <v>19648.577324000002</v>
      </c>
      <c r="AH66" s="151">
        <v>28120.828619</v>
      </c>
      <c r="AI66" s="151">
        <v>14364.459881999999</v>
      </c>
      <c r="AJ66" s="151">
        <v>21768.333798</v>
      </c>
      <c r="AK66" s="151">
        <v>28097.197196000001</v>
      </c>
    </row>
    <row r="67" spans="2:37" ht="10.5" x14ac:dyDescent="0.25">
      <c r="B67" s="150" t="s">
        <v>54</v>
      </c>
      <c r="C67" s="151">
        <v>1679.497856</v>
      </c>
      <c r="D67" s="151">
        <v>1859.5068229999999</v>
      </c>
      <c r="E67" s="151">
        <v>1222.4620420000001</v>
      </c>
      <c r="F67" s="151">
        <v>1156.84572</v>
      </c>
      <c r="G67" s="151">
        <v>576.78005099999996</v>
      </c>
      <c r="H67" s="151">
        <v>1787.2692999999999</v>
      </c>
      <c r="I67" s="151">
        <v>71.150000000000006</v>
      </c>
      <c r="J67" s="151">
        <v>1135.2011970000001</v>
      </c>
      <c r="K67" s="151">
        <v>322.71236299999998</v>
      </c>
      <c r="L67" s="151">
        <v>1248.5084469999999</v>
      </c>
      <c r="M67" s="151">
        <v>143.27600000000001</v>
      </c>
      <c r="N67" s="151">
        <v>7020.8362120000002</v>
      </c>
      <c r="O67" s="151">
        <v>10164.842753999999</v>
      </c>
      <c r="P67" s="151">
        <v>4592.9229789999999</v>
      </c>
      <c r="Q67" s="151">
        <v>3362.6751690000001</v>
      </c>
      <c r="R67" s="151">
        <v>14209.970656</v>
      </c>
      <c r="S67" s="151">
        <v>6060.4467180000001</v>
      </c>
      <c r="T67" s="151">
        <v>9236.0224940000007</v>
      </c>
      <c r="U67" s="151">
        <v>42171.019979999997</v>
      </c>
      <c r="V67" s="151">
        <v>109222.53567500001</v>
      </c>
      <c r="W67" s="151">
        <v>76650.067475000003</v>
      </c>
      <c r="X67" s="151">
        <v>47898.679468000002</v>
      </c>
      <c r="Y67" s="151">
        <v>97412.370454000004</v>
      </c>
      <c r="Z67" s="151">
        <v>204069.65517499999</v>
      </c>
      <c r="AA67" s="151">
        <v>304628.07924300001</v>
      </c>
      <c r="AB67" s="151">
        <v>422428.91821999999</v>
      </c>
      <c r="AC67" s="151">
        <v>442239.23432799999</v>
      </c>
      <c r="AD67" s="151">
        <v>604946.06534700003</v>
      </c>
      <c r="AE67" s="151">
        <v>735718.76393500005</v>
      </c>
      <c r="AF67" s="151">
        <v>480670.34412000002</v>
      </c>
      <c r="AG67" s="151">
        <v>211168.30596299999</v>
      </c>
      <c r="AH67" s="151">
        <v>306510.99730699998</v>
      </c>
      <c r="AI67" s="151">
        <v>157894.938979</v>
      </c>
      <c r="AJ67" s="151">
        <v>161309.47464</v>
      </c>
      <c r="AK67" s="151">
        <v>111522.251972</v>
      </c>
    </row>
    <row r="68" spans="2:37" ht="10.5" x14ac:dyDescent="0.25">
      <c r="B68" s="150" t="s">
        <v>55</v>
      </c>
      <c r="C68" s="151">
        <v>0</v>
      </c>
      <c r="D68" s="151">
        <v>0</v>
      </c>
      <c r="E68" s="151">
        <v>0</v>
      </c>
      <c r="F68" s="151">
        <v>0</v>
      </c>
      <c r="G68" s="151">
        <v>0</v>
      </c>
      <c r="H68" s="151">
        <v>0</v>
      </c>
      <c r="I68" s="151">
        <v>0</v>
      </c>
      <c r="J68" s="151">
        <v>0</v>
      </c>
      <c r="K68" s="151">
        <v>0</v>
      </c>
      <c r="L68" s="151">
        <v>0</v>
      </c>
      <c r="M68" s="151">
        <v>0</v>
      </c>
      <c r="N68" s="151">
        <v>5112</v>
      </c>
      <c r="O68" s="151">
        <v>284</v>
      </c>
      <c r="P68" s="151">
        <v>0</v>
      </c>
      <c r="Q68" s="151">
        <v>1278</v>
      </c>
      <c r="R68" s="151">
        <v>0</v>
      </c>
      <c r="S68" s="151">
        <v>0</v>
      </c>
      <c r="T68" s="151">
        <v>0</v>
      </c>
      <c r="U68" s="151">
        <v>0</v>
      </c>
      <c r="V68" s="151">
        <v>0</v>
      </c>
      <c r="W68" s="151">
        <v>0</v>
      </c>
      <c r="X68" s="151">
        <v>0</v>
      </c>
      <c r="Y68" s="151">
        <v>0</v>
      </c>
      <c r="Z68" s="151">
        <v>17.02</v>
      </c>
      <c r="AA68" s="151">
        <v>20.309999999999999</v>
      </c>
      <c r="AB68" s="151">
        <v>24.81</v>
      </c>
      <c r="AC68" s="151">
        <v>24.81</v>
      </c>
      <c r="AD68" s="151">
        <v>47.574891000000001</v>
      </c>
      <c r="AE68" s="151">
        <v>0</v>
      </c>
      <c r="AF68" s="151">
        <v>5.35</v>
      </c>
      <c r="AG68" s="151">
        <v>5.35</v>
      </c>
      <c r="AH68" s="151">
        <v>247.446844</v>
      </c>
      <c r="AI68" s="151">
        <v>0</v>
      </c>
      <c r="AJ68" s="151">
        <v>0</v>
      </c>
      <c r="AK68" s="151">
        <v>0</v>
      </c>
    </row>
    <row r="69" spans="2:37" ht="10.5" x14ac:dyDescent="0.25">
      <c r="B69" s="150" t="s">
        <v>56</v>
      </c>
      <c r="C69" s="151">
        <v>25750.254908999999</v>
      </c>
      <c r="D69" s="151">
        <v>14383.669586</v>
      </c>
      <c r="E69" s="151">
        <v>79015.467118</v>
      </c>
      <c r="F69" s="151">
        <v>19390.56828</v>
      </c>
      <c r="G69" s="151">
        <v>32226.984134999999</v>
      </c>
      <c r="H69" s="151">
        <v>36998.132369999999</v>
      </c>
      <c r="I69" s="151">
        <v>19573.081915999999</v>
      </c>
      <c r="J69" s="151">
        <v>17011.020755000001</v>
      </c>
      <c r="K69" s="151">
        <v>16806.158071000002</v>
      </c>
      <c r="L69" s="151">
        <v>22287.54493</v>
      </c>
      <c r="M69" s="151">
        <v>9649.1999090000008</v>
      </c>
      <c r="N69" s="151">
        <v>14902.652891</v>
      </c>
      <c r="O69" s="151">
        <v>12738.634781000001</v>
      </c>
      <c r="P69" s="151">
        <v>10701.736881999999</v>
      </c>
      <c r="Q69" s="151">
        <v>6811.7423529999996</v>
      </c>
      <c r="R69" s="151">
        <v>6495.6394650000002</v>
      </c>
      <c r="S69" s="151">
        <v>7040.1104189999996</v>
      </c>
      <c r="T69" s="151">
        <v>9466.6965839999993</v>
      </c>
      <c r="U69" s="151">
        <v>13605.355618</v>
      </c>
      <c r="V69" s="151">
        <v>12906.438233000001</v>
      </c>
      <c r="W69" s="151">
        <v>14742.054528000001</v>
      </c>
      <c r="X69" s="151">
        <v>7782.2315179999996</v>
      </c>
      <c r="Y69" s="151">
        <v>19548.144093999999</v>
      </c>
      <c r="Z69" s="151">
        <v>15356.213679</v>
      </c>
      <c r="AA69" s="151">
        <v>49571.926951000001</v>
      </c>
      <c r="AB69" s="151">
        <v>6861.5415220000004</v>
      </c>
      <c r="AC69" s="151">
        <v>22005.509962</v>
      </c>
      <c r="AD69" s="151">
        <v>16589.605048000001</v>
      </c>
      <c r="AE69" s="151">
        <v>6047.528096</v>
      </c>
      <c r="AF69" s="151">
        <v>460672.612678</v>
      </c>
      <c r="AG69" s="151">
        <v>167291.955403</v>
      </c>
      <c r="AH69" s="151">
        <v>287433.15034200001</v>
      </c>
      <c r="AI69" s="151">
        <v>132959.47080700001</v>
      </c>
      <c r="AJ69" s="151">
        <v>196387.21627100001</v>
      </c>
      <c r="AK69" s="151">
        <v>463370.63314200001</v>
      </c>
    </row>
    <row r="70" spans="2:37" ht="10.5" x14ac:dyDescent="0.25">
      <c r="B70" s="150" t="s">
        <v>57</v>
      </c>
      <c r="C70" s="151">
        <v>0</v>
      </c>
      <c r="D70" s="151">
        <v>0</v>
      </c>
      <c r="E70" s="151">
        <v>0</v>
      </c>
      <c r="F70" s="151">
        <v>0</v>
      </c>
      <c r="G70" s="151">
        <v>0</v>
      </c>
      <c r="H70" s="151">
        <v>0</v>
      </c>
      <c r="I70" s="151">
        <v>0</v>
      </c>
      <c r="J70" s="151">
        <v>0</v>
      </c>
      <c r="K70" s="151">
        <v>0</v>
      </c>
      <c r="L70" s="151">
        <v>0</v>
      </c>
      <c r="M70" s="151">
        <v>0</v>
      </c>
      <c r="N70" s="151">
        <v>0</v>
      </c>
      <c r="O70" s="151">
        <v>0</v>
      </c>
      <c r="P70" s="151">
        <v>0</v>
      </c>
      <c r="Q70" s="151">
        <v>0</v>
      </c>
      <c r="R70" s="151">
        <v>0</v>
      </c>
      <c r="S70" s="151">
        <v>0</v>
      </c>
      <c r="T70" s="151">
        <v>0</v>
      </c>
      <c r="U70" s="151">
        <v>0</v>
      </c>
      <c r="V70" s="151">
        <v>0</v>
      </c>
      <c r="W70" s="151">
        <v>0</v>
      </c>
      <c r="X70" s="151">
        <v>0</v>
      </c>
      <c r="Y70" s="151">
        <v>0</v>
      </c>
      <c r="Z70" s="151">
        <v>0</v>
      </c>
      <c r="AA70" s="151">
        <v>0</v>
      </c>
      <c r="AB70" s="151">
        <v>0</v>
      </c>
      <c r="AC70" s="151">
        <v>0</v>
      </c>
      <c r="AD70" s="151">
        <v>0</v>
      </c>
      <c r="AE70" s="151">
        <v>0</v>
      </c>
      <c r="AF70" s="151">
        <v>0</v>
      </c>
      <c r="AG70" s="151">
        <v>0</v>
      </c>
      <c r="AH70" s="151">
        <v>-75.193876000000003</v>
      </c>
      <c r="AI70" s="151">
        <v>-3.3478530000000002</v>
      </c>
      <c r="AJ70" s="151">
        <v>0</v>
      </c>
      <c r="AK70" s="151">
        <v>-29.819939999999999</v>
      </c>
    </row>
    <row r="71" spans="2:37" ht="10.5" x14ac:dyDescent="0.25">
      <c r="B71" s="150" t="s">
        <v>58</v>
      </c>
      <c r="C71" s="151">
        <v>0</v>
      </c>
      <c r="D71" s="151">
        <v>0</v>
      </c>
      <c r="E71" s="151">
        <v>0</v>
      </c>
      <c r="F71" s="151">
        <v>0</v>
      </c>
      <c r="G71" s="151">
        <v>0</v>
      </c>
      <c r="H71" s="151">
        <v>0</v>
      </c>
      <c r="I71" s="151">
        <v>0</v>
      </c>
      <c r="J71" s="151">
        <v>0</v>
      </c>
      <c r="K71" s="151">
        <v>0</v>
      </c>
      <c r="L71" s="151">
        <v>0</v>
      </c>
      <c r="M71" s="151">
        <v>0</v>
      </c>
      <c r="N71" s="151">
        <v>0</v>
      </c>
      <c r="O71" s="151">
        <v>0</v>
      </c>
      <c r="P71" s="151">
        <v>0</v>
      </c>
      <c r="Q71" s="151">
        <v>0</v>
      </c>
      <c r="R71" s="151">
        <v>0</v>
      </c>
      <c r="S71" s="151">
        <v>0</v>
      </c>
      <c r="T71" s="151">
        <v>0</v>
      </c>
      <c r="U71" s="151">
        <v>0</v>
      </c>
      <c r="V71" s="151">
        <v>0</v>
      </c>
      <c r="W71" s="151">
        <v>0</v>
      </c>
      <c r="X71" s="151">
        <v>0</v>
      </c>
      <c r="Y71" s="151">
        <v>0</v>
      </c>
      <c r="Z71" s="151">
        <v>0</v>
      </c>
      <c r="AA71" s="151">
        <v>0</v>
      </c>
      <c r="AB71" s="151">
        <v>0</v>
      </c>
      <c r="AC71" s="151">
        <v>0</v>
      </c>
      <c r="AD71" s="151">
        <v>0</v>
      </c>
      <c r="AE71" s="151">
        <v>0</v>
      </c>
      <c r="AF71" s="151">
        <v>0</v>
      </c>
      <c r="AG71" s="151">
        <v>0</v>
      </c>
      <c r="AH71" s="151">
        <v>0</v>
      </c>
      <c r="AI71" s="151">
        <v>0</v>
      </c>
      <c r="AJ71" s="151">
        <v>0</v>
      </c>
      <c r="AK71" s="151">
        <v>0</v>
      </c>
    </row>
    <row r="72" spans="2:37" s="2" customFormat="1" ht="10.5" x14ac:dyDescent="0.25">
      <c r="B72" s="148" t="s">
        <v>59</v>
      </c>
      <c r="C72" s="149">
        <f>SUM(C73:C78)</f>
        <v>29260.429878999999</v>
      </c>
      <c r="D72" s="149">
        <f t="shared" ref="D72:AK72" si="15">SUM(D73:D78)</f>
        <v>26460.429878999999</v>
      </c>
      <c r="E72" s="149">
        <f t="shared" si="15"/>
        <v>29260.429878999999</v>
      </c>
      <c r="F72" s="149">
        <f t="shared" si="15"/>
        <v>23660.429878999999</v>
      </c>
      <c r="G72" s="149">
        <f t="shared" si="15"/>
        <v>27884.772878</v>
      </c>
      <c r="H72" s="149">
        <f t="shared" si="15"/>
        <v>24422.552878000002</v>
      </c>
      <c r="I72" s="149">
        <f t="shared" si="15"/>
        <v>4020.4298779999999</v>
      </c>
      <c r="J72" s="149">
        <f t="shared" si="15"/>
        <v>4053.4298789999998</v>
      </c>
      <c r="K72" s="149">
        <f t="shared" si="15"/>
        <v>3588.4298789999998</v>
      </c>
      <c r="L72" s="149">
        <f t="shared" si="15"/>
        <v>3458.4298789999998</v>
      </c>
      <c r="M72" s="149">
        <f t="shared" si="15"/>
        <v>3608.4298789999998</v>
      </c>
      <c r="N72" s="149">
        <f t="shared" si="15"/>
        <v>3208.4298789999998</v>
      </c>
      <c r="O72" s="149">
        <f t="shared" si="15"/>
        <v>2648.7829620000002</v>
      </c>
      <c r="P72" s="149">
        <f t="shared" si="15"/>
        <v>3100.0814999999998</v>
      </c>
      <c r="Q72" s="149">
        <f t="shared" si="15"/>
        <v>4843.7109270000001</v>
      </c>
      <c r="R72" s="149">
        <f t="shared" si="15"/>
        <v>4950.7109520000004</v>
      </c>
      <c r="S72" s="149">
        <f t="shared" si="15"/>
        <v>4990.7109270000001</v>
      </c>
      <c r="T72" s="149">
        <f t="shared" si="15"/>
        <v>4498.7609270000003</v>
      </c>
      <c r="U72" s="149">
        <f t="shared" si="15"/>
        <v>4488.6294269999999</v>
      </c>
      <c r="V72" s="149">
        <f t="shared" si="15"/>
        <v>4458.6294269999999</v>
      </c>
      <c r="W72" s="149">
        <f t="shared" si="15"/>
        <v>4528.6294269999999</v>
      </c>
      <c r="X72" s="149">
        <f t="shared" si="15"/>
        <v>4358.6294269999999</v>
      </c>
      <c r="Y72" s="149">
        <f t="shared" si="15"/>
        <v>4558.6294269999999</v>
      </c>
      <c r="Z72" s="149">
        <f t="shared" si="15"/>
        <v>4608.6294269999999</v>
      </c>
      <c r="AA72" s="149">
        <f t="shared" si="15"/>
        <v>4358.6294269999999</v>
      </c>
      <c r="AB72" s="149">
        <f t="shared" si="15"/>
        <v>4708.6294269999999</v>
      </c>
      <c r="AC72" s="149">
        <f t="shared" si="15"/>
        <v>4658.6294269999999</v>
      </c>
      <c r="AD72" s="149">
        <f t="shared" si="15"/>
        <v>10242.542364000001</v>
      </c>
      <c r="AE72" s="149">
        <f t="shared" si="15"/>
        <v>10942.542364000001</v>
      </c>
      <c r="AF72" s="149">
        <f t="shared" si="15"/>
        <v>9842.5423640000008</v>
      </c>
      <c r="AG72" s="149">
        <f t="shared" si="15"/>
        <v>9942.5423640000008</v>
      </c>
      <c r="AH72" s="149">
        <f t="shared" si="15"/>
        <v>49872.286537</v>
      </c>
      <c r="AI72" s="149">
        <f t="shared" si="15"/>
        <v>32253.949729</v>
      </c>
      <c r="AJ72" s="149">
        <f t="shared" si="15"/>
        <v>20852.286507000001</v>
      </c>
      <c r="AK72" s="149">
        <f t="shared" si="15"/>
        <v>20652.286507000001</v>
      </c>
    </row>
    <row r="73" spans="2:37" ht="10.5" x14ac:dyDescent="0.25">
      <c r="B73" s="150" t="s">
        <v>60</v>
      </c>
      <c r="C73" s="151">
        <v>28500</v>
      </c>
      <c r="D73" s="151">
        <v>25700</v>
      </c>
      <c r="E73" s="151">
        <v>28500</v>
      </c>
      <c r="F73" s="151">
        <v>22900</v>
      </c>
      <c r="G73" s="151">
        <v>22900</v>
      </c>
      <c r="H73" s="151">
        <v>20100</v>
      </c>
      <c r="I73" s="151">
        <v>0</v>
      </c>
      <c r="J73" s="151">
        <v>0</v>
      </c>
      <c r="K73" s="151">
        <v>0</v>
      </c>
      <c r="L73" s="151">
        <v>0</v>
      </c>
      <c r="M73" s="151">
        <v>0</v>
      </c>
      <c r="N73" s="151">
        <v>0</v>
      </c>
      <c r="O73" s="151">
        <v>0</v>
      </c>
      <c r="P73" s="151">
        <v>0</v>
      </c>
      <c r="Q73" s="151">
        <v>0</v>
      </c>
      <c r="R73" s="151">
        <v>0</v>
      </c>
      <c r="S73" s="151">
        <v>0</v>
      </c>
      <c r="T73" s="151">
        <v>0</v>
      </c>
      <c r="U73" s="151">
        <v>0</v>
      </c>
      <c r="V73" s="151">
        <v>0</v>
      </c>
      <c r="W73" s="151">
        <v>0</v>
      </c>
      <c r="X73" s="151">
        <v>0</v>
      </c>
      <c r="Y73" s="151">
        <v>0</v>
      </c>
      <c r="Z73" s="151">
        <v>0</v>
      </c>
      <c r="AA73" s="151">
        <v>0</v>
      </c>
      <c r="AB73" s="151">
        <v>0</v>
      </c>
      <c r="AC73" s="151">
        <v>0</v>
      </c>
      <c r="AD73" s="151">
        <v>0</v>
      </c>
      <c r="AE73" s="151">
        <v>0</v>
      </c>
      <c r="AF73" s="151">
        <v>0</v>
      </c>
      <c r="AG73" s="151">
        <v>0</v>
      </c>
      <c r="AH73" s="151">
        <v>41100</v>
      </c>
      <c r="AI73" s="151">
        <v>23500</v>
      </c>
      <c r="AJ73" s="151">
        <v>9805</v>
      </c>
      <c r="AK73" s="151">
        <v>9805</v>
      </c>
    </row>
    <row r="74" spans="2:37" ht="10.5" x14ac:dyDescent="0.25">
      <c r="B74" s="150" t="s">
        <v>61</v>
      </c>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c r="AA74" s="151"/>
      <c r="AB74" s="151"/>
      <c r="AC74" s="151"/>
      <c r="AD74" s="151"/>
      <c r="AE74" s="151"/>
      <c r="AF74" s="151"/>
      <c r="AG74" s="151"/>
      <c r="AH74" s="151"/>
      <c r="AI74" s="151"/>
      <c r="AJ74" s="151"/>
      <c r="AK74" s="151"/>
    </row>
    <row r="75" spans="2:37" ht="10.5" x14ac:dyDescent="0.25">
      <c r="B75" s="150" t="s">
        <v>62</v>
      </c>
      <c r="C75" s="151"/>
      <c r="D75" s="151"/>
      <c r="E75" s="151"/>
      <c r="F75" s="151"/>
      <c r="G75" s="151"/>
      <c r="H75" s="151"/>
      <c r="I75" s="151"/>
      <c r="J75" s="151"/>
      <c r="K75" s="151"/>
      <c r="L75" s="151"/>
      <c r="M75" s="151"/>
      <c r="N75" s="151"/>
      <c r="O75" s="151"/>
      <c r="P75" s="151"/>
      <c r="Q75" s="151"/>
      <c r="R75" s="151"/>
      <c r="S75" s="151"/>
      <c r="T75" s="151"/>
      <c r="U75" s="151"/>
      <c r="V75" s="151"/>
      <c r="W75" s="151"/>
      <c r="X75" s="151"/>
      <c r="Y75" s="151"/>
      <c r="Z75" s="151"/>
      <c r="AA75" s="151"/>
      <c r="AB75" s="151"/>
      <c r="AC75" s="151"/>
      <c r="AD75" s="151"/>
      <c r="AE75" s="151"/>
      <c r="AF75" s="151"/>
      <c r="AG75" s="151"/>
      <c r="AH75" s="151"/>
      <c r="AI75" s="151"/>
      <c r="AJ75" s="151"/>
      <c r="AK75" s="151"/>
    </row>
    <row r="76" spans="2:37" ht="10.5" x14ac:dyDescent="0.25">
      <c r="B76" s="150" t="s">
        <v>63</v>
      </c>
      <c r="C76" s="151">
        <v>760.42987900000003</v>
      </c>
      <c r="D76" s="151">
        <v>760.42987900000003</v>
      </c>
      <c r="E76" s="151">
        <v>760.42987900000003</v>
      </c>
      <c r="F76" s="151">
        <v>760.42987900000003</v>
      </c>
      <c r="G76" s="151">
        <v>4984.7728779999998</v>
      </c>
      <c r="H76" s="151">
        <v>4322.5528780000004</v>
      </c>
      <c r="I76" s="151">
        <v>4020.4298779999999</v>
      </c>
      <c r="J76" s="151">
        <v>4053.4298789999998</v>
      </c>
      <c r="K76" s="151">
        <v>3588.4298789999998</v>
      </c>
      <c r="L76" s="151">
        <v>3458.4298789999998</v>
      </c>
      <c r="M76" s="151">
        <v>3608.4298789999998</v>
      </c>
      <c r="N76" s="151">
        <v>3208.4298789999998</v>
      </c>
      <c r="O76" s="151">
        <v>2648.7829620000002</v>
      </c>
      <c r="P76" s="151">
        <v>3100.0814999999998</v>
      </c>
      <c r="Q76" s="151">
        <v>4843.7109270000001</v>
      </c>
      <c r="R76" s="151">
        <v>4950.7109520000004</v>
      </c>
      <c r="S76" s="151">
        <v>4990.7109270000001</v>
      </c>
      <c r="T76" s="151">
        <v>4498.7609270000003</v>
      </c>
      <c r="U76" s="151">
        <v>4488.6294269999999</v>
      </c>
      <c r="V76" s="151">
        <v>4458.6294269999999</v>
      </c>
      <c r="W76" s="151">
        <v>4528.6294269999999</v>
      </c>
      <c r="X76" s="151">
        <v>4358.6294269999999</v>
      </c>
      <c r="Y76" s="151">
        <v>4558.6294269999999</v>
      </c>
      <c r="Z76" s="151">
        <v>4608.6294269999999</v>
      </c>
      <c r="AA76" s="151">
        <v>4358.6294269999999</v>
      </c>
      <c r="AB76" s="151">
        <v>4708.6294269999999</v>
      </c>
      <c r="AC76" s="151">
        <v>4658.6294269999999</v>
      </c>
      <c r="AD76" s="151">
        <v>6058.6294269999999</v>
      </c>
      <c r="AE76" s="151">
        <v>6758.6294269999999</v>
      </c>
      <c r="AF76" s="151">
        <v>5658.6294269999999</v>
      </c>
      <c r="AG76" s="151">
        <v>5758.6294269999999</v>
      </c>
      <c r="AH76" s="151">
        <v>5858.6294269999999</v>
      </c>
      <c r="AI76" s="151">
        <v>5933.6294269999999</v>
      </c>
      <c r="AJ76" s="151">
        <v>8133.6294269999999</v>
      </c>
      <c r="AK76" s="151">
        <v>7933.6294269999999</v>
      </c>
    </row>
    <row r="77" spans="2:37" ht="10.5" x14ac:dyDescent="0.25">
      <c r="B77" s="150" t="s">
        <v>64</v>
      </c>
      <c r="C77" s="151">
        <v>0</v>
      </c>
      <c r="D77" s="151">
        <v>0</v>
      </c>
      <c r="E77" s="151">
        <v>0</v>
      </c>
      <c r="F77" s="151">
        <v>0</v>
      </c>
      <c r="G77" s="151">
        <v>0</v>
      </c>
      <c r="H77" s="151">
        <v>0</v>
      </c>
      <c r="I77" s="151">
        <v>0</v>
      </c>
      <c r="J77" s="151">
        <v>0</v>
      </c>
      <c r="K77" s="151">
        <v>0</v>
      </c>
      <c r="L77" s="151">
        <v>0</v>
      </c>
      <c r="M77" s="151">
        <v>0</v>
      </c>
      <c r="N77" s="151">
        <v>0</v>
      </c>
      <c r="O77" s="151">
        <v>0</v>
      </c>
      <c r="P77" s="151">
        <v>0</v>
      </c>
      <c r="Q77" s="151">
        <v>0</v>
      </c>
      <c r="R77" s="151">
        <v>0</v>
      </c>
      <c r="S77" s="151">
        <v>0</v>
      </c>
      <c r="T77" s="151">
        <v>0</v>
      </c>
      <c r="U77" s="151">
        <v>0</v>
      </c>
      <c r="V77" s="151">
        <v>0</v>
      </c>
      <c r="W77" s="151">
        <v>0</v>
      </c>
      <c r="X77" s="151">
        <v>0</v>
      </c>
      <c r="Y77" s="151">
        <v>0</v>
      </c>
      <c r="Z77" s="151">
        <v>0</v>
      </c>
      <c r="AA77" s="151">
        <v>0</v>
      </c>
      <c r="AB77" s="151">
        <v>0</v>
      </c>
      <c r="AC77" s="151">
        <v>0</v>
      </c>
      <c r="AD77" s="151">
        <v>4183.9129370000001</v>
      </c>
      <c r="AE77" s="151">
        <v>4183.9129370000001</v>
      </c>
      <c r="AF77" s="151">
        <v>4183.9129370000001</v>
      </c>
      <c r="AG77" s="151">
        <v>4183.9129370000001</v>
      </c>
      <c r="AH77" s="151">
        <v>2913.6571100000001</v>
      </c>
      <c r="AI77" s="151">
        <v>2820.3203020000001</v>
      </c>
      <c r="AJ77" s="151">
        <v>2913.65708</v>
      </c>
      <c r="AK77" s="151">
        <v>2913.65708</v>
      </c>
    </row>
    <row r="78" spans="2:37" ht="10.5" x14ac:dyDescent="0.25">
      <c r="B78" s="150" t="s">
        <v>65</v>
      </c>
      <c r="C78" s="151"/>
      <c r="D78" s="151"/>
      <c r="E78" s="151"/>
      <c r="F78" s="151"/>
      <c r="G78" s="151"/>
      <c r="H78" s="151"/>
      <c r="I78" s="151"/>
      <c r="J78" s="151"/>
      <c r="K78" s="151"/>
      <c r="L78" s="151"/>
      <c r="M78" s="151"/>
      <c r="N78" s="151"/>
      <c r="O78" s="151"/>
      <c r="P78" s="151"/>
      <c r="Q78" s="151"/>
      <c r="R78" s="151"/>
      <c r="S78" s="151"/>
      <c r="T78" s="151"/>
      <c r="U78" s="151"/>
      <c r="V78" s="151"/>
      <c r="W78" s="151"/>
      <c r="X78" s="151"/>
      <c r="Y78" s="151"/>
      <c r="Z78" s="151"/>
      <c r="AA78" s="151"/>
      <c r="AB78" s="151"/>
      <c r="AC78" s="151"/>
      <c r="AD78" s="151"/>
      <c r="AE78" s="151"/>
      <c r="AF78" s="151"/>
      <c r="AG78" s="151"/>
      <c r="AH78" s="151"/>
      <c r="AI78" s="151"/>
      <c r="AJ78" s="151"/>
      <c r="AK78" s="151"/>
    </row>
    <row r="79" spans="2:37" s="2" customFormat="1" ht="10.5" x14ac:dyDescent="0.25">
      <c r="B79" s="156" t="s">
        <v>66</v>
      </c>
      <c r="C79" s="157">
        <f>SUM(C72, C61)</f>
        <v>818536.64804599993</v>
      </c>
      <c r="D79" s="157">
        <f t="shared" ref="D79:AK79" si="16">SUM(D72, D61)</f>
        <v>950378.8095010001</v>
      </c>
      <c r="E79" s="157">
        <f t="shared" si="16"/>
        <v>638976.72017400002</v>
      </c>
      <c r="F79" s="157">
        <f t="shared" si="16"/>
        <v>645989.95120399992</v>
      </c>
      <c r="G79" s="157">
        <f t="shared" si="16"/>
        <v>737027.47979699995</v>
      </c>
      <c r="H79" s="157">
        <f t="shared" si="16"/>
        <v>681804.87583600008</v>
      </c>
      <c r="I79" s="157">
        <f t="shared" si="16"/>
        <v>685443.55160800007</v>
      </c>
      <c r="J79" s="157">
        <f t="shared" si="16"/>
        <v>676721.4619199998</v>
      </c>
      <c r="K79" s="157">
        <f t="shared" si="16"/>
        <v>531846.47775299998</v>
      </c>
      <c r="L79" s="157">
        <f t="shared" si="16"/>
        <v>678901.69968099985</v>
      </c>
      <c r="M79" s="157">
        <f t="shared" si="16"/>
        <v>815991.65026999975</v>
      </c>
      <c r="N79" s="157">
        <f t="shared" si="16"/>
        <v>907102.19529400009</v>
      </c>
      <c r="O79" s="157">
        <f t="shared" si="16"/>
        <v>687723.71725499991</v>
      </c>
      <c r="P79" s="157">
        <f t="shared" si="16"/>
        <v>760452.54304400005</v>
      </c>
      <c r="Q79" s="157">
        <f t="shared" si="16"/>
        <v>927071.64006500016</v>
      </c>
      <c r="R79" s="157">
        <f t="shared" si="16"/>
        <v>1455680.0646000002</v>
      </c>
      <c r="S79" s="157">
        <f t="shared" si="16"/>
        <v>1032132.2416200001</v>
      </c>
      <c r="T79" s="157">
        <f t="shared" si="16"/>
        <v>1311146.0518479999</v>
      </c>
      <c r="U79" s="157">
        <f t="shared" si="16"/>
        <v>1155873.7720680004</v>
      </c>
      <c r="V79" s="157">
        <f t="shared" si="16"/>
        <v>1496430.025649</v>
      </c>
      <c r="W79" s="157">
        <f t="shared" si="16"/>
        <v>939564.45281599998</v>
      </c>
      <c r="X79" s="157">
        <f t="shared" si="16"/>
        <v>1194495.4481859999</v>
      </c>
      <c r="Y79" s="157">
        <f t="shared" si="16"/>
        <v>1262264.0800130002</v>
      </c>
      <c r="Z79" s="157">
        <f t="shared" si="16"/>
        <v>1921823.3653149998</v>
      </c>
      <c r="AA79" s="157">
        <f t="shared" si="16"/>
        <v>2089340.5405830001</v>
      </c>
      <c r="AB79" s="157">
        <f t="shared" si="16"/>
        <v>2030734.6392990001</v>
      </c>
      <c r="AC79" s="157">
        <f t="shared" si="16"/>
        <v>2303448.7062870003</v>
      </c>
      <c r="AD79" s="157">
        <f t="shared" si="16"/>
        <v>4763572.6746370001</v>
      </c>
      <c r="AE79" s="157">
        <f t="shared" si="16"/>
        <v>4674240.3034979999</v>
      </c>
      <c r="AF79" s="157">
        <f t="shared" si="16"/>
        <v>4076108.3753280002</v>
      </c>
      <c r="AG79" s="157">
        <f t="shared" si="16"/>
        <v>4369087.3862090008</v>
      </c>
      <c r="AH79" s="157">
        <f t="shared" si="16"/>
        <v>3932007.3903010003</v>
      </c>
      <c r="AI79" s="157">
        <f t="shared" si="16"/>
        <v>3411156.5488100001</v>
      </c>
      <c r="AJ79" s="157">
        <f t="shared" si="16"/>
        <v>4006498.1266530007</v>
      </c>
      <c r="AK79" s="157">
        <f t="shared" si="16"/>
        <v>4346706.869399</v>
      </c>
    </row>
    <row r="80" spans="2:37" s="2" customFormat="1" ht="10.5" x14ac:dyDescent="0.25">
      <c r="B80" s="156" t="s">
        <v>67</v>
      </c>
      <c r="C80" s="157"/>
      <c r="D80" s="157"/>
      <c r="E80" s="157"/>
      <c r="F80" s="157"/>
      <c r="G80" s="157"/>
      <c r="H80" s="157"/>
      <c r="I80" s="157"/>
      <c r="J80" s="157"/>
      <c r="K80" s="157"/>
      <c r="L80" s="157"/>
      <c r="M80" s="157"/>
      <c r="N80" s="157"/>
      <c r="O80" s="157"/>
      <c r="P80" s="157"/>
      <c r="Q80" s="157"/>
      <c r="R80" s="157"/>
      <c r="S80" s="157"/>
      <c r="T80" s="157"/>
      <c r="U80" s="157"/>
      <c r="V80" s="157"/>
      <c r="W80" s="157"/>
      <c r="X80" s="157"/>
      <c r="Y80" s="157"/>
      <c r="Z80" s="157"/>
      <c r="AA80" s="157"/>
      <c r="AB80" s="157"/>
      <c r="AC80" s="157"/>
      <c r="AD80" s="157"/>
      <c r="AE80" s="157"/>
      <c r="AF80" s="157"/>
      <c r="AG80" s="157"/>
      <c r="AH80" s="157"/>
      <c r="AI80" s="157"/>
      <c r="AJ80" s="157"/>
      <c r="AK80" s="157"/>
    </row>
    <row r="81" spans="2:37" s="2" customFormat="1" ht="10.5" x14ac:dyDescent="0.25">
      <c r="B81" s="148" t="s">
        <v>68</v>
      </c>
      <c r="C81" s="149">
        <f>SUM(C82:C89)</f>
        <v>529508.87965400005</v>
      </c>
      <c r="D81" s="149">
        <f t="shared" ref="D81:AK81" si="17">SUM(D82:D89)</f>
        <v>588245.43365099991</v>
      </c>
      <c r="E81" s="149">
        <f t="shared" si="17"/>
        <v>590497.69210699992</v>
      </c>
      <c r="F81" s="149">
        <f t="shared" si="17"/>
        <v>609101.57791399991</v>
      </c>
      <c r="G81" s="149">
        <f t="shared" si="17"/>
        <v>583525.44281999988</v>
      </c>
      <c r="H81" s="149">
        <f t="shared" si="17"/>
        <v>595051.47758299997</v>
      </c>
      <c r="I81" s="149">
        <f t="shared" si="17"/>
        <v>618821.80979199987</v>
      </c>
      <c r="J81" s="149">
        <f t="shared" si="17"/>
        <v>630291.11255399988</v>
      </c>
      <c r="K81" s="149">
        <f t="shared" si="17"/>
        <v>638164.52589199995</v>
      </c>
      <c r="L81" s="149">
        <f t="shared" si="17"/>
        <v>636632.47892600007</v>
      </c>
      <c r="M81" s="149">
        <f t="shared" si="17"/>
        <v>663771.43702199997</v>
      </c>
      <c r="N81" s="149">
        <f t="shared" si="17"/>
        <v>689502.70887699991</v>
      </c>
      <c r="O81" s="149">
        <f t="shared" si="17"/>
        <v>708936.459821</v>
      </c>
      <c r="P81" s="149">
        <f t="shared" si="17"/>
        <v>699494.81305800006</v>
      </c>
      <c r="Q81" s="149">
        <f t="shared" si="17"/>
        <v>734412.18315200007</v>
      </c>
      <c r="R81" s="149">
        <f t="shared" si="17"/>
        <v>766158.26936499996</v>
      </c>
      <c r="S81" s="149">
        <f t="shared" si="17"/>
        <v>806942.32102199993</v>
      </c>
      <c r="T81" s="149">
        <f t="shared" si="17"/>
        <v>837023.37318899995</v>
      </c>
      <c r="U81" s="149">
        <f t="shared" si="17"/>
        <v>890489.03089499997</v>
      </c>
      <c r="V81" s="149">
        <f t="shared" si="17"/>
        <v>922588.30987</v>
      </c>
      <c r="W81" s="149">
        <f t="shared" si="17"/>
        <v>970047.30495999998</v>
      </c>
      <c r="X81" s="149">
        <f t="shared" si="17"/>
        <v>1029968.9779019998</v>
      </c>
      <c r="Y81" s="149">
        <f t="shared" si="17"/>
        <v>1059346.777792</v>
      </c>
      <c r="Z81" s="149">
        <f t="shared" si="17"/>
        <v>1144482.332959</v>
      </c>
      <c r="AA81" s="149">
        <f t="shared" si="17"/>
        <v>1265479.210468</v>
      </c>
      <c r="AB81" s="149">
        <f t="shared" si="17"/>
        <v>1394051.377348</v>
      </c>
      <c r="AC81" s="149">
        <f t="shared" si="17"/>
        <v>1457107.060851</v>
      </c>
      <c r="AD81" s="149">
        <f t="shared" si="17"/>
        <v>1784301.6101769998</v>
      </c>
      <c r="AE81" s="149">
        <f t="shared" si="17"/>
        <v>1995001.839954</v>
      </c>
      <c r="AF81" s="149">
        <f t="shared" si="17"/>
        <v>2060415.3067460002</v>
      </c>
      <c r="AG81" s="149">
        <f t="shared" si="17"/>
        <v>2240708.7750289999</v>
      </c>
      <c r="AH81" s="149">
        <f t="shared" si="17"/>
        <v>2423281.733277</v>
      </c>
      <c r="AI81" s="149">
        <f t="shared" si="17"/>
        <v>2505190.217313</v>
      </c>
      <c r="AJ81" s="149">
        <f t="shared" si="17"/>
        <v>2553145.8841869999</v>
      </c>
      <c r="AK81" s="149">
        <f t="shared" si="17"/>
        <v>2656447.2569129998</v>
      </c>
    </row>
    <row r="82" spans="2:37" ht="10.5" x14ac:dyDescent="0.25">
      <c r="B82" s="150" t="s">
        <v>69</v>
      </c>
      <c r="C82" s="151">
        <v>108024.69</v>
      </c>
      <c r="D82" s="151">
        <v>235836.69</v>
      </c>
      <c r="E82" s="151">
        <v>306133.28999999998</v>
      </c>
      <c r="F82" s="151">
        <v>306133.28999999998</v>
      </c>
      <c r="G82" s="151">
        <v>306133.28999999998</v>
      </c>
      <c r="H82" s="151">
        <v>306133.28999999998</v>
      </c>
      <c r="I82" s="151">
        <v>306133.28999999998</v>
      </c>
      <c r="J82" s="151">
        <v>306133.28999999998</v>
      </c>
      <c r="K82" s="151">
        <v>397517.47</v>
      </c>
      <c r="L82" s="151">
        <v>397517.47</v>
      </c>
      <c r="M82" s="151">
        <v>397517.47</v>
      </c>
      <c r="N82" s="151">
        <v>407517.47</v>
      </c>
      <c r="O82" s="151">
        <v>407517.47</v>
      </c>
      <c r="P82" s="151">
        <v>407517.47</v>
      </c>
      <c r="Q82" s="151">
        <v>407517.47</v>
      </c>
      <c r="R82" s="151">
        <v>407517.47</v>
      </c>
      <c r="S82" s="151">
        <v>419517.47</v>
      </c>
      <c r="T82" s="151">
        <v>419517.47</v>
      </c>
      <c r="U82" s="151">
        <v>419517.47</v>
      </c>
      <c r="V82" s="151">
        <v>419517.47</v>
      </c>
      <c r="W82" s="151">
        <v>419932.47</v>
      </c>
      <c r="X82" s="151">
        <v>431517.47</v>
      </c>
      <c r="Y82" s="151">
        <v>431517.47</v>
      </c>
      <c r="Z82" s="151">
        <v>431517.47</v>
      </c>
      <c r="AA82" s="151">
        <v>431517.47</v>
      </c>
      <c r="AB82" s="151">
        <v>443517.47</v>
      </c>
      <c r="AC82" s="151">
        <v>885520.25</v>
      </c>
      <c r="AD82" s="151">
        <v>885520.25</v>
      </c>
      <c r="AE82" s="151">
        <v>888400.25</v>
      </c>
      <c r="AF82" s="151">
        <v>907520.25</v>
      </c>
      <c r="AG82" s="151">
        <v>1632299.43</v>
      </c>
      <c r="AH82" s="151">
        <v>1632299.43</v>
      </c>
      <c r="AI82" s="151">
        <v>1632299.43</v>
      </c>
      <c r="AJ82" s="151">
        <v>1632244.43</v>
      </c>
      <c r="AK82" s="151">
        <v>1632244.43</v>
      </c>
    </row>
    <row r="83" spans="2:37" ht="10.5" x14ac:dyDescent="0.25">
      <c r="B83" s="150" t="s">
        <v>70</v>
      </c>
      <c r="C83" s="151">
        <v>135485.568016</v>
      </c>
      <c r="D83" s="151">
        <v>152717.94141599999</v>
      </c>
      <c r="E83" s="151">
        <v>152617.94141599999</v>
      </c>
      <c r="F83" s="151">
        <v>152617.94141599999</v>
      </c>
      <c r="G83" s="151">
        <v>152617.94141599999</v>
      </c>
      <c r="H83" s="151">
        <v>152617.94141599999</v>
      </c>
      <c r="I83" s="151">
        <v>152617.94141599999</v>
      </c>
      <c r="J83" s="151">
        <v>152617.94141599999</v>
      </c>
      <c r="K83" s="151">
        <v>61233.761416000001</v>
      </c>
      <c r="L83" s="151">
        <v>61233.761416000001</v>
      </c>
      <c r="M83" s="151">
        <v>61233.761416000001</v>
      </c>
      <c r="N83" s="151">
        <v>61233.761416000001</v>
      </c>
      <c r="O83" s="151">
        <v>61233.761416000001</v>
      </c>
      <c r="P83" s="151">
        <v>61233.761416000001</v>
      </c>
      <c r="Q83" s="151">
        <v>61233.761416000001</v>
      </c>
      <c r="R83" s="151">
        <v>61233.761416000001</v>
      </c>
      <c r="S83" s="151">
        <v>61233.761416000001</v>
      </c>
      <c r="T83" s="151">
        <v>61233.761416000001</v>
      </c>
      <c r="U83" s="151">
        <v>61233.761416000001</v>
      </c>
      <c r="V83" s="151">
        <v>61233.761416000001</v>
      </c>
      <c r="W83" s="151">
        <v>61233.761416000001</v>
      </c>
      <c r="X83" s="151">
        <v>61233.761416000001</v>
      </c>
      <c r="Y83" s="151">
        <v>61233.761416000001</v>
      </c>
      <c r="Z83" s="151">
        <v>61233.761416000001</v>
      </c>
      <c r="AA83" s="151">
        <v>61233.761416000001</v>
      </c>
      <c r="AB83" s="151">
        <v>61233.761416000001</v>
      </c>
      <c r="AC83" s="151">
        <v>61233.761416000001</v>
      </c>
      <c r="AD83" s="151">
        <v>61233.761416000001</v>
      </c>
      <c r="AE83" s="151">
        <v>61233.761416000001</v>
      </c>
      <c r="AF83" s="151">
        <v>61233.761416000001</v>
      </c>
      <c r="AG83" s="151">
        <v>61233.761416000001</v>
      </c>
      <c r="AH83" s="151">
        <v>61233.761416000001</v>
      </c>
      <c r="AI83" s="151">
        <v>61233.761416000001</v>
      </c>
      <c r="AJ83" s="151">
        <v>61233.761416000001</v>
      </c>
      <c r="AK83" s="151">
        <v>61233.761416000001</v>
      </c>
    </row>
    <row r="84" spans="2:37" ht="10.5" x14ac:dyDescent="0.25">
      <c r="B84" s="150" t="s">
        <v>71</v>
      </c>
      <c r="C84" s="151"/>
      <c r="D84" s="151"/>
      <c r="E84" s="151"/>
      <c r="F84" s="151"/>
      <c r="G84" s="151"/>
      <c r="H84" s="151"/>
      <c r="I84" s="151"/>
      <c r="J84" s="151"/>
      <c r="K84" s="151"/>
      <c r="L84" s="151"/>
      <c r="M84" s="151"/>
      <c r="N84" s="151"/>
      <c r="O84" s="151"/>
      <c r="P84" s="151"/>
      <c r="Q84" s="151"/>
      <c r="R84" s="151"/>
      <c r="S84" s="151"/>
      <c r="T84" s="151"/>
      <c r="U84" s="151"/>
      <c r="V84" s="151"/>
      <c r="W84" s="151"/>
      <c r="X84" s="151"/>
      <c r="Y84" s="151"/>
      <c r="Z84" s="151"/>
      <c r="AA84" s="151"/>
      <c r="AB84" s="151"/>
      <c r="AC84" s="151"/>
      <c r="AD84" s="151"/>
      <c r="AE84" s="151"/>
      <c r="AF84" s="151"/>
      <c r="AG84" s="151"/>
      <c r="AH84" s="151"/>
      <c r="AI84" s="151"/>
      <c r="AJ84" s="151"/>
      <c r="AK84" s="151"/>
    </row>
    <row r="85" spans="2:37" ht="10.5" x14ac:dyDescent="0.25">
      <c r="B85" s="150" t="s">
        <v>72</v>
      </c>
      <c r="C85" s="151">
        <v>-19189.963766000001</v>
      </c>
      <c r="D85" s="151">
        <v>-6272.9371659999997</v>
      </c>
      <c r="E85" s="151">
        <v>-6272.9371659999997</v>
      </c>
      <c r="F85" s="151">
        <v>-6272.9371659999997</v>
      </c>
      <c r="G85" s="151">
        <v>-6272.9371659999997</v>
      </c>
      <c r="H85" s="151">
        <v>-6272.9371659999997</v>
      </c>
      <c r="I85" s="151">
        <v>-6272.9371659999997</v>
      </c>
      <c r="J85" s="151">
        <v>-6272.9371659999997</v>
      </c>
      <c r="K85" s="151">
        <v>-6272.9371659999997</v>
      </c>
      <c r="L85" s="151">
        <v>-6272.9371659999997</v>
      </c>
      <c r="M85" s="151">
        <v>-6272.9371659999997</v>
      </c>
      <c r="N85" s="151">
        <v>-6272.9371659999997</v>
      </c>
      <c r="O85" s="151">
        <v>-6272.9371659999997</v>
      </c>
      <c r="P85" s="151">
        <v>-6272.9371659999997</v>
      </c>
      <c r="Q85" s="151">
        <v>-6272.9371659999997</v>
      </c>
      <c r="R85" s="151">
        <v>-6272.9371659999997</v>
      </c>
      <c r="S85" s="151">
        <v>-6272.9371659999997</v>
      </c>
      <c r="T85" s="151">
        <v>-6272.9371659999997</v>
      </c>
      <c r="U85" s="151">
        <v>-6272.9371659999997</v>
      </c>
      <c r="V85" s="151">
        <v>-6272.9371659999997</v>
      </c>
      <c r="W85" s="151">
        <v>-6272.9371659999997</v>
      </c>
      <c r="X85" s="151">
        <v>-6272.9371659999997</v>
      </c>
      <c r="Y85" s="151">
        <v>-6272.9371659999997</v>
      </c>
      <c r="Z85" s="151">
        <v>-6272.9371659999997</v>
      </c>
      <c r="AA85" s="151">
        <v>-6272.9371659999997</v>
      </c>
      <c r="AB85" s="151">
        <v>-6272.9371659999997</v>
      </c>
      <c r="AC85" s="151">
        <v>-6272.9371659999997</v>
      </c>
      <c r="AD85" s="151">
        <v>-6272.9371659999997</v>
      </c>
      <c r="AE85" s="151">
        <v>-6272.9371659999997</v>
      </c>
      <c r="AF85" s="151">
        <v>-6302.9371659999997</v>
      </c>
      <c r="AG85" s="151">
        <v>-6302.9371659999997</v>
      </c>
      <c r="AH85" s="151">
        <v>-6302.9371659999997</v>
      </c>
      <c r="AI85" s="151">
        <v>-6302.9371659999997</v>
      </c>
      <c r="AJ85" s="151">
        <v>-6272.9371659999997</v>
      </c>
      <c r="AK85" s="151">
        <v>-6272.9371659999997</v>
      </c>
    </row>
    <row r="86" spans="2:37" ht="10.5" x14ac:dyDescent="0.25">
      <c r="B86" s="150" t="s">
        <v>73</v>
      </c>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c r="AA86" s="151"/>
      <c r="AB86" s="151"/>
      <c r="AC86" s="151"/>
      <c r="AD86" s="151"/>
      <c r="AE86" s="151"/>
      <c r="AF86" s="151"/>
      <c r="AG86" s="151"/>
      <c r="AH86" s="151"/>
      <c r="AI86" s="151"/>
      <c r="AJ86" s="151"/>
      <c r="AK86" s="151"/>
    </row>
    <row r="87" spans="2:37" ht="10.5" x14ac:dyDescent="0.25">
      <c r="B87" s="150" t="s">
        <v>277</v>
      </c>
      <c r="C87" s="151">
        <v>304788.58540400001</v>
      </c>
      <c r="D87" s="151">
        <v>205563.739401</v>
      </c>
      <c r="E87" s="151">
        <v>137619.397857</v>
      </c>
      <c r="F87" s="151">
        <v>156223.28366399999</v>
      </c>
      <c r="G87" s="151">
        <v>130647.14857</v>
      </c>
      <c r="H87" s="151">
        <v>142173.18333299999</v>
      </c>
      <c r="I87" s="151">
        <v>165943.51554200001</v>
      </c>
      <c r="J87" s="151">
        <v>177412.81830399999</v>
      </c>
      <c r="K87" s="151">
        <v>185286.231642</v>
      </c>
      <c r="L87" s="151">
        <v>177979.89205900001</v>
      </c>
      <c r="M87" s="151">
        <v>205751.275566</v>
      </c>
      <c r="N87" s="151">
        <v>224222.224212</v>
      </c>
      <c r="O87" s="151">
        <v>243254.13556</v>
      </c>
      <c r="P87" s="151">
        <v>233821.244829</v>
      </c>
      <c r="Q87" s="151">
        <v>269995.22645900003</v>
      </c>
      <c r="R87" s="151">
        <v>302320.878081</v>
      </c>
      <c r="S87" s="151">
        <v>327677.83798299998</v>
      </c>
      <c r="T87" s="151">
        <v>360663.89617299999</v>
      </c>
      <c r="U87" s="151">
        <v>415406.59312500001</v>
      </c>
      <c r="V87" s="151">
        <v>444618.93054700003</v>
      </c>
      <c r="W87" s="151">
        <v>491398.70694599999</v>
      </c>
      <c r="X87" s="151">
        <v>539843.92237199994</v>
      </c>
      <c r="Y87" s="151">
        <v>571187.73864</v>
      </c>
      <c r="Z87" s="151">
        <v>656072.35754300002</v>
      </c>
      <c r="AA87" s="151">
        <v>776861.56161800004</v>
      </c>
      <c r="AB87" s="151">
        <v>893308.64138399996</v>
      </c>
      <c r="AC87" s="151">
        <v>514320.909124</v>
      </c>
      <c r="AD87" s="151">
        <v>841335.32324099995</v>
      </c>
      <c r="AE87" s="151">
        <v>1049156.585217</v>
      </c>
      <c r="AF87" s="151">
        <v>1095443.7514780001</v>
      </c>
      <c r="AG87" s="151">
        <v>550970.544781</v>
      </c>
      <c r="AH87" s="151">
        <v>706724.93152800004</v>
      </c>
      <c r="AI87" s="151">
        <v>786114.06786499999</v>
      </c>
      <c r="AJ87" s="151">
        <v>842282.23622299999</v>
      </c>
      <c r="AK87" s="151">
        <v>944697.53697699995</v>
      </c>
    </row>
    <row r="88" spans="2:37" ht="10.5" x14ac:dyDescent="0.25">
      <c r="B88" s="150" t="s">
        <v>278</v>
      </c>
      <c r="C88" s="151">
        <v>400</v>
      </c>
      <c r="D88" s="151">
        <v>400</v>
      </c>
      <c r="E88" s="151">
        <v>400</v>
      </c>
      <c r="F88" s="151">
        <v>400</v>
      </c>
      <c r="G88" s="151">
        <v>400</v>
      </c>
      <c r="H88" s="151">
        <v>400</v>
      </c>
      <c r="I88" s="151">
        <v>400</v>
      </c>
      <c r="J88" s="151">
        <v>400</v>
      </c>
      <c r="K88" s="151">
        <v>400</v>
      </c>
      <c r="L88" s="151">
        <v>400</v>
      </c>
      <c r="M88" s="151">
        <v>400</v>
      </c>
      <c r="N88" s="151">
        <v>400</v>
      </c>
      <c r="O88" s="151">
        <v>400</v>
      </c>
      <c r="P88" s="151">
        <v>400</v>
      </c>
      <c r="Q88" s="151">
        <v>400</v>
      </c>
      <c r="R88" s="151">
        <v>400</v>
      </c>
      <c r="S88" s="151">
        <v>400</v>
      </c>
      <c r="T88" s="151">
        <v>400</v>
      </c>
      <c r="U88" s="151">
        <v>400</v>
      </c>
      <c r="V88" s="151">
        <v>400</v>
      </c>
      <c r="W88" s="151">
        <v>400</v>
      </c>
      <c r="X88" s="151">
        <v>400</v>
      </c>
      <c r="Y88" s="151">
        <v>400</v>
      </c>
      <c r="Z88" s="151">
        <v>400</v>
      </c>
      <c r="AA88" s="151">
        <v>400</v>
      </c>
      <c r="AB88" s="151">
        <v>400</v>
      </c>
      <c r="AC88" s="151">
        <v>400</v>
      </c>
      <c r="AD88" s="151">
        <v>400</v>
      </c>
      <c r="AE88" s="151">
        <v>400</v>
      </c>
      <c r="AF88" s="151">
        <v>400</v>
      </c>
      <c r="AG88" s="151">
        <v>400</v>
      </c>
      <c r="AH88" s="151">
        <v>400</v>
      </c>
      <c r="AI88" s="151">
        <v>400</v>
      </c>
      <c r="AJ88" s="151">
        <v>400</v>
      </c>
      <c r="AK88" s="151">
        <v>400</v>
      </c>
    </row>
    <row r="89" spans="2:37" ht="10.5" x14ac:dyDescent="0.25">
      <c r="B89" s="150" t="s">
        <v>74</v>
      </c>
      <c r="C89" s="158">
        <v>0</v>
      </c>
      <c r="D89" s="158">
        <v>0</v>
      </c>
      <c r="E89" s="158">
        <v>0</v>
      </c>
      <c r="F89" s="158">
        <v>0</v>
      </c>
      <c r="G89" s="158">
        <v>0</v>
      </c>
      <c r="H89" s="158">
        <v>0</v>
      </c>
      <c r="I89" s="158">
        <v>0</v>
      </c>
      <c r="J89" s="158">
        <v>0</v>
      </c>
      <c r="K89" s="158">
        <v>0</v>
      </c>
      <c r="L89" s="158">
        <v>5774.2926170000001</v>
      </c>
      <c r="M89" s="158">
        <v>5141.8672059999999</v>
      </c>
      <c r="N89" s="158">
        <v>2402.190415</v>
      </c>
      <c r="O89" s="158">
        <v>2804.0300109999998</v>
      </c>
      <c r="P89" s="158">
        <v>2795.2739790000001</v>
      </c>
      <c r="Q89" s="158">
        <v>1538.6624429999999</v>
      </c>
      <c r="R89" s="158">
        <v>959.09703400000001</v>
      </c>
      <c r="S89" s="158">
        <v>4386.1887889999998</v>
      </c>
      <c r="T89" s="158">
        <v>1481.1827659999999</v>
      </c>
      <c r="U89" s="158">
        <v>204.14352</v>
      </c>
      <c r="V89" s="158">
        <v>3091.0850730000002</v>
      </c>
      <c r="W89" s="158">
        <v>3355.3037639999998</v>
      </c>
      <c r="X89" s="158">
        <v>3246.7612800000002</v>
      </c>
      <c r="Y89" s="158">
        <v>1280.7449019999999</v>
      </c>
      <c r="Z89" s="158">
        <v>1531.6811660000001</v>
      </c>
      <c r="AA89" s="158">
        <v>1739.3545999999999</v>
      </c>
      <c r="AB89" s="158">
        <v>1864.441714</v>
      </c>
      <c r="AC89" s="158">
        <v>1905.077477</v>
      </c>
      <c r="AD89" s="158">
        <v>2085.2126859999998</v>
      </c>
      <c r="AE89" s="158">
        <v>2084.1804870000001</v>
      </c>
      <c r="AF89" s="158">
        <v>2120.4810179999999</v>
      </c>
      <c r="AG89" s="158">
        <v>2107.9759979999999</v>
      </c>
      <c r="AH89" s="158">
        <v>28926.547499</v>
      </c>
      <c r="AI89" s="158">
        <v>31445.895197999998</v>
      </c>
      <c r="AJ89" s="158">
        <v>23258.393714000002</v>
      </c>
      <c r="AK89" s="158">
        <v>24144.465686</v>
      </c>
    </row>
    <row r="90" spans="2:37" s="2" customFormat="1" ht="10.5" x14ac:dyDescent="0.25">
      <c r="B90" s="159" t="s">
        <v>75</v>
      </c>
      <c r="C90" s="160">
        <f>SUM(C81, C79)</f>
        <v>1348045.5277</v>
      </c>
      <c r="D90" s="160">
        <f t="shared" ref="D90:AK90" si="18">SUM(D81, D79)</f>
        <v>1538624.243152</v>
      </c>
      <c r="E90" s="160">
        <f t="shared" si="18"/>
        <v>1229474.4122810001</v>
      </c>
      <c r="F90" s="160">
        <f t="shared" si="18"/>
        <v>1255091.5291179998</v>
      </c>
      <c r="G90" s="160">
        <f t="shared" si="18"/>
        <v>1320552.9226169998</v>
      </c>
      <c r="H90" s="160">
        <f t="shared" si="18"/>
        <v>1276856.3534190001</v>
      </c>
      <c r="I90" s="160">
        <f t="shared" si="18"/>
        <v>1304265.3613999998</v>
      </c>
      <c r="J90" s="160">
        <f t="shared" si="18"/>
        <v>1307012.5744739997</v>
      </c>
      <c r="K90" s="160">
        <f t="shared" si="18"/>
        <v>1170011.003645</v>
      </c>
      <c r="L90" s="160">
        <f t="shared" si="18"/>
        <v>1315534.178607</v>
      </c>
      <c r="M90" s="160">
        <f t="shared" si="18"/>
        <v>1479763.0872919997</v>
      </c>
      <c r="N90" s="160">
        <f t="shared" si="18"/>
        <v>1596604.904171</v>
      </c>
      <c r="O90" s="160">
        <f t="shared" si="18"/>
        <v>1396660.1770759998</v>
      </c>
      <c r="P90" s="160">
        <f t="shared" si="18"/>
        <v>1459947.356102</v>
      </c>
      <c r="Q90" s="160">
        <f t="shared" si="18"/>
        <v>1661483.8232170003</v>
      </c>
      <c r="R90" s="160">
        <f t="shared" si="18"/>
        <v>2221838.3339650002</v>
      </c>
      <c r="S90" s="160">
        <f t="shared" si="18"/>
        <v>1839074.5626420001</v>
      </c>
      <c r="T90" s="160">
        <f t="shared" si="18"/>
        <v>2148169.4250369999</v>
      </c>
      <c r="U90" s="160">
        <f t="shared" si="18"/>
        <v>2046362.8029630003</v>
      </c>
      <c r="V90" s="160">
        <f t="shared" si="18"/>
        <v>2419018.335519</v>
      </c>
      <c r="W90" s="160">
        <f t="shared" si="18"/>
        <v>1909611.7577760001</v>
      </c>
      <c r="X90" s="160">
        <f t="shared" si="18"/>
        <v>2224464.4260879997</v>
      </c>
      <c r="Y90" s="160">
        <f t="shared" si="18"/>
        <v>2321610.8578050002</v>
      </c>
      <c r="Z90" s="160">
        <f t="shared" si="18"/>
        <v>3066305.6982739996</v>
      </c>
      <c r="AA90" s="160">
        <f t="shared" si="18"/>
        <v>3354819.7510510003</v>
      </c>
      <c r="AB90" s="160">
        <f t="shared" si="18"/>
        <v>3424786.0166469999</v>
      </c>
      <c r="AC90" s="160">
        <f t="shared" si="18"/>
        <v>3760555.7671380006</v>
      </c>
      <c r="AD90" s="160">
        <f t="shared" si="18"/>
        <v>6547874.2848140001</v>
      </c>
      <c r="AE90" s="160">
        <f t="shared" si="18"/>
        <v>6669242.1434519999</v>
      </c>
      <c r="AF90" s="160">
        <f t="shared" si="18"/>
        <v>6136523.6820740001</v>
      </c>
      <c r="AG90" s="160">
        <f t="shared" si="18"/>
        <v>6609796.1612380007</v>
      </c>
      <c r="AH90" s="160">
        <f t="shared" si="18"/>
        <v>6355289.1235780008</v>
      </c>
      <c r="AI90" s="160">
        <f t="shared" si="18"/>
        <v>5916346.7661230005</v>
      </c>
      <c r="AJ90" s="160">
        <f t="shared" si="18"/>
        <v>6559644.0108400006</v>
      </c>
      <c r="AK90" s="160">
        <f t="shared" si="18"/>
        <v>7003154.1263119997</v>
      </c>
    </row>
    <row r="91" spans="2:37" ht="10.5" x14ac:dyDescent="0.25">
      <c r="B91" s="161" t="s">
        <v>76</v>
      </c>
      <c r="C91" s="161">
        <f>C90-C58</f>
        <v>0</v>
      </c>
      <c r="D91" s="161">
        <f t="shared" ref="D91:AK91" si="19">D90-D58</f>
        <v>0</v>
      </c>
      <c r="E91" s="161">
        <f t="shared" si="19"/>
        <v>0</v>
      </c>
      <c r="F91" s="161">
        <f t="shared" si="19"/>
        <v>0</v>
      </c>
      <c r="G91" s="161">
        <f t="shared" si="19"/>
        <v>0</v>
      </c>
      <c r="H91" s="161">
        <f t="shared" si="19"/>
        <v>0</v>
      </c>
      <c r="I91" s="161">
        <f t="shared" si="19"/>
        <v>0</v>
      </c>
      <c r="J91" s="161">
        <f t="shared" si="19"/>
        <v>0</v>
      </c>
      <c r="K91" s="161">
        <f t="shared" si="19"/>
        <v>0</v>
      </c>
      <c r="L91" s="161">
        <f t="shared" si="19"/>
        <v>0</v>
      </c>
      <c r="M91" s="161">
        <f t="shared" si="19"/>
        <v>0</v>
      </c>
      <c r="N91" s="161">
        <f t="shared" si="19"/>
        <v>0</v>
      </c>
      <c r="O91" s="161">
        <f t="shared" si="19"/>
        <v>0</v>
      </c>
      <c r="P91" s="161">
        <f t="shared" si="19"/>
        <v>0</v>
      </c>
      <c r="Q91" s="161">
        <f t="shared" si="19"/>
        <v>0</v>
      </c>
      <c r="R91" s="161">
        <f t="shared" si="19"/>
        <v>0</v>
      </c>
      <c r="S91" s="161">
        <f t="shared" si="19"/>
        <v>0</v>
      </c>
      <c r="T91" s="161">
        <f t="shared" si="19"/>
        <v>0</v>
      </c>
      <c r="U91" s="161">
        <f t="shared" si="19"/>
        <v>0</v>
      </c>
      <c r="V91" s="161">
        <f t="shared" si="19"/>
        <v>0</v>
      </c>
      <c r="W91" s="162">
        <f>W90-W58</f>
        <v>0</v>
      </c>
      <c r="X91" s="161">
        <f t="shared" si="19"/>
        <v>0</v>
      </c>
      <c r="Y91" s="161">
        <f t="shared" si="19"/>
        <v>0</v>
      </c>
      <c r="Z91" s="161">
        <f t="shared" si="19"/>
        <v>0</v>
      </c>
      <c r="AA91" s="161">
        <f t="shared" si="19"/>
        <v>0</v>
      </c>
      <c r="AB91" s="161">
        <f t="shared" si="19"/>
        <v>0</v>
      </c>
      <c r="AC91" s="161">
        <f t="shared" si="19"/>
        <v>0</v>
      </c>
      <c r="AD91" s="161">
        <f t="shared" si="19"/>
        <v>0</v>
      </c>
      <c r="AE91" s="161">
        <f t="shared" si="19"/>
        <v>0</v>
      </c>
      <c r="AF91" s="161">
        <f t="shared" si="19"/>
        <v>0</v>
      </c>
      <c r="AG91" s="161">
        <f t="shared" si="19"/>
        <v>0</v>
      </c>
      <c r="AH91" s="161">
        <f t="shared" si="19"/>
        <v>0</v>
      </c>
      <c r="AI91" s="161">
        <f t="shared" si="19"/>
        <v>0</v>
      </c>
      <c r="AJ91" s="161">
        <f t="shared" si="19"/>
        <v>0</v>
      </c>
      <c r="AK91" s="161">
        <f t="shared" si="19"/>
        <v>0</v>
      </c>
    </row>
  </sheetData>
  <conditionalFormatting sqref="C91:AK91">
    <cfRule type="cellIs" dxfId="8" priority="1" operator="notEqual">
      <formula>0</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P31"/>
  <sheetViews>
    <sheetView workbookViewId="0"/>
  </sheetViews>
  <sheetFormatPr defaultColWidth="8.81640625" defaultRowHeight="14.5" x14ac:dyDescent="0.35"/>
  <cols>
    <col min="1" max="5" width="36.7265625" customWidth="1"/>
  </cols>
  <sheetData>
    <row r="1" spans="1:16" x14ac:dyDescent="0.35">
      <c r="A1" s="6" t="s">
        <v>148</v>
      </c>
    </row>
    <row r="2" spans="1:16" x14ac:dyDescent="0.35">
      <c r="P2" t="e">
        <f ca="1">_xll.CB.RecalcCounterFN()</f>
        <v>#NAME?</v>
      </c>
    </row>
    <row r="3" spans="1:16" x14ac:dyDescent="0.35">
      <c r="A3" t="s">
        <v>149</v>
      </c>
      <c r="B3" t="s">
        <v>150</v>
      </c>
      <c r="C3">
        <v>0</v>
      </c>
    </row>
    <row r="4" spans="1:16" x14ac:dyDescent="0.35">
      <c r="A4" t="s">
        <v>151</v>
      </c>
    </row>
    <row r="5" spans="1:16" x14ac:dyDescent="0.35">
      <c r="A5" t="s">
        <v>152</v>
      </c>
    </row>
    <row r="7" spans="1:16" x14ac:dyDescent="0.35">
      <c r="A7" s="6" t="s">
        <v>153</v>
      </c>
      <c r="B7" t="s">
        <v>154</v>
      </c>
    </row>
    <row r="8" spans="1:16" x14ac:dyDescent="0.35">
      <c r="B8">
        <v>5</v>
      </c>
    </row>
    <row r="10" spans="1:16" x14ac:dyDescent="0.35">
      <c r="A10" t="s">
        <v>155</v>
      </c>
    </row>
    <row r="11" spans="1:16" x14ac:dyDescent="0.35">
      <c r="A11" t="e">
        <f>CB_DATA_!#REF!</f>
        <v>#REF!</v>
      </c>
      <c r="B11" t="e">
        <f>#REF!</f>
        <v>#REF!</v>
      </c>
      <c r="C11" t="e">
        <f>#REF!</f>
        <v>#REF!</v>
      </c>
      <c r="D11" t="e">
        <f>#REF!</f>
        <v>#REF!</v>
      </c>
      <c r="E11" t="e">
        <f>#REF!</f>
        <v>#REF!</v>
      </c>
    </row>
    <row r="13" spans="1:16" x14ac:dyDescent="0.35">
      <c r="A13" t="s">
        <v>156</v>
      </c>
    </row>
    <row r="14" spans="1:16" x14ac:dyDescent="0.35">
      <c r="A14" t="s">
        <v>157</v>
      </c>
      <c r="B14" t="s">
        <v>158</v>
      </c>
      <c r="C14" t="s">
        <v>159</v>
      </c>
      <c r="D14" t="s">
        <v>160</v>
      </c>
      <c r="E14" t="s">
        <v>161</v>
      </c>
    </row>
    <row r="16" spans="1:16" x14ac:dyDescent="0.35">
      <c r="A16" t="s">
        <v>162</v>
      </c>
    </row>
    <row r="17" spans="1:5" x14ac:dyDescent="0.35">
      <c r="B17">
        <v>4</v>
      </c>
      <c r="C17">
        <v>3</v>
      </c>
      <c r="D17">
        <v>3</v>
      </c>
    </row>
    <row r="19" spans="1:5" x14ac:dyDescent="0.35">
      <c r="A19" t="s">
        <v>163</v>
      </c>
    </row>
    <row r="20" spans="1:5" x14ac:dyDescent="0.35">
      <c r="A20">
        <v>31</v>
      </c>
      <c r="B20">
        <v>31</v>
      </c>
      <c r="C20">
        <v>26</v>
      </c>
      <c r="D20">
        <v>31</v>
      </c>
      <c r="E20">
        <v>31</v>
      </c>
    </row>
    <row r="25" spans="1:5" x14ac:dyDescent="0.35">
      <c r="A25" s="6" t="s">
        <v>164</v>
      </c>
    </row>
    <row r="26" spans="1:5" x14ac:dyDescent="0.35">
      <c r="A26" s="7" t="s">
        <v>165</v>
      </c>
      <c r="B26" s="7" t="s">
        <v>166</v>
      </c>
      <c r="D26" s="7" t="s">
        <v>166</v>
      </c>
      <c r="E26" s="7" t="s">
        <v>166</v>
      </c>
    </row>
    <row r="27" spans="1:5" x14ac:dyDescent="0.35">
      <c r="A27" t="s">
        <v>167</v>
      </c>
      <c r="B27" t="s">
        <v>168</v>
      </c>
      <c r="D27" t="s">
        <v>169</v>
      </c>
      <c r="E27" t="s">
        <v>170</v>
      </c>
    </row>
    <row r="28" spans="1:5" x14ac:dyDescent="0.35">
      <c r="A28" s="7" t="s">
        <v>171</v>
      </c>
      <c r="B28" s="7" t="s">
        <v>171</v>
      </c>
      <c r="D28" s="7" t="s">
        <v>171</v>
      </c>
      <c r="E28" s="7" t="s">
        <v>171</v>
      </c>
    </row>
    <row r="29" spans="1:5" x14ac:dyDescent="0.35">
      <c r="A29" s="7" t="s">
        <v>166</v>
      </c>
      <c r="B29" s="7" t="s">
        <v>165</v>
      </c>
      <c r="D29" s="7" t="s">
        <v>165</v>
      </c>
      <c r="E29" s="7" t="s">
        <v>165</v>
      </c>
    </row>
    <row r="30" spans="1:5" x14ac:dyDescent="0.35">
      <c r="A30" t="s">
        <v>172</v>
      </c>
      <c r="B30" t="s">
        <v>173</v>
      </c>
      <c r="D30" t="s">
        <v>174</v>
      </c>
      <c r="E30" t="s">
        <v>175</v>
      </c>
    </row>
    <row r="31" spans="1:5" x14ac:dyDescent="0.35">
      <c r="A31" s="7" t="s">
        <v>171</v>
      </c>
      <c r="B31" s="7" t="s">
        <v>171</v>
      </c>
      <c r="D31" s="7" t="s">
        <v>171</v>
      </c>
      <c r="E31" s="7" t="s">
        <v>171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AED57-ADC8-4D41-A1FF-FEACA1492FAC}">
  <dimension ref="A1:Z53"/>
  <sheetViews>
    <sheetView topLeftCell="B1" zoomScale="214" zoomScaleNormal="130" zoomScaleSheetLayoutView="140" workbookViewId="0">
      <pane xSplit="2" ySplit="1" topLeftCell="D2" activePane="bottomRight" state="frozen"/>
      <selection pane="topRight" activeCell="D1" sqref="D1"/>
      <selection pane="bottomLeft" activeCell="B2" sqref="B2"/>
      <selection pane="bottomRight" activeCell="F3" sqref="F3:O54"/>
    </sheetView>
  </sheetViews>
  <sheetFormatPr defaultColWidth="9.1796875" defaultRowHeight="10" x14ac:dyDescent="0.35"/>
  <cols>
    <col min="1" max="1" width="2.7265625" style="10" customWidth="1"/>
    <col min="2" max="2" width="28.7265625" style="28" bestFit="1" customWidth="1"/>
    <col min="3" max="3" width="26.81640625" style="28" customWidth="1"/>
    <col min="4" max="4" width="24" style="28" bestFit="1" customWidth="1"/>
    <col min="5" max="5" width="14.7265625" style="28" customWidth="1"/>
    <col min="6" max="9" width="6.7265625" style="28" customWidth="1"/>
    <col min="10" max="26" width="6.7265625" style="10" customWidth="1"/>
    <col min="27" max="16384" width="9.1796875" style="10"/>
  </cols>
  <sheetData>
    <row r="1" spans="2:26" s="30" customFormat="1" ht="18" customHeight="1" x14ac:dyDescent="0.35">
      <c r="B1" s="31"/>
      <c r="C1" s="31" t="s">
        <v>176</v>
      </c>
      <c r="D1" s="31" t="s">
        <v>177</v>
      </c>
      <c r="E1" s="31" t="s">
        <v>178</v>
      </c>
      <c r="F1" s="31">
        <v>2010</v>
      </c>
      <c r="G1" s="31">
        <v>2011</v>
      </c>
      <c r="H1" s="31">
        <v>2012</v>
      </c>
      <c r="I1" s="31">
        <v>2013</v>
      </c>
      <c r="J1" s="32" t="str">
        <f>BS!H1</f>
        <v>Q2/2016</v>
      </c>
      <c r="K1" s="32" t="e">
        <f>J1+1</f>
        <v>#VALUE!</v>
      </c>
      <c r="L1" s="32" t="e">
        <f t="shared" ref="L1:Z1" si="0">K1+1</f>
        <v>#VALUE!</v>
      </c>
      <c r="M1" s="32" t="e">
        <f t="shared" si="0"/>
        <v>#VALUE!</v>
      </c>
      <c r="N1" s="32" t="e">
        <f t="shared" si="0"/>
        <v>#VALUE!</v>
      </c>
      <c r="O1" s="32" t="e">
        <f t="shared" si="0"/>
        <v>#VALUE!</v>
      </c>
      <c r="P1" s="32" t="e">
        <f t="shared" si="0"/>
        <v>#VALUE!</v>
      </c>
      <c r="Q1" s="32" t="e">
        <f t="shared" si="0"/>
        <v>#VALUE!</v>
      </c>
      <c r="R1" s="32" t="e">
        <f t="shared" si="0"/>
        <v>#VALUE!</v>
      </c>
      <c r="S1" s="32" t="e">
        <f t="shared" si="0"/>
        <v>#VALUE!</v>
      </c>
      <c r="T1" s="32" t="e">
        <f t="shared" si="0"/>
        <v>#VALUE!</v>
      </c>
      <c r="U1" s="32" t="e">
        <f t="shared" si="0"/>
        <v>#VALUE!</v>
      </c>
      <c r="V1" s="32" t="e">
        <f t="shared" si="0"/>
        <v>#VALUE!</v>
      </c>
      <c r="W1" s="32" t="e">
        <f t="shared" si="0"/>
        <v>#VALUE!</v>
      </c>
      <c r="X1" s="32" t="e">
        <f>W1+1</f>
        <v>#VALUE!</v>
      </c>
      <c r="Y1" s="32" t="e">
        <f t="shared" si="0"/>
        <v>#VALUE!</v>
      </c>
      <c r="Z1" s="33" t="e">
        <f t="shared" si="0"/>
        <v>#VALUE!</v>
      </c>
    </row>
    <row r="2" spans="2:26" s="11" customFormat="1" ht="20" x14ac:dyDescent="0.35">
      <c r="B2" s="29" t="s">
        <v>179</v>
      </c>
      <c r="C2" s="12" t="s">
        <v>180</v>
      </c>
      <c r="D2" s="12"/>
      <c r="E2" s="12"/>
      <c r="F2" s="12"/>
      <c r="G2" s="12"/>
      <c r="H2" s="12"/>
      <c r="I2" s="12"/>
      <c r="J2" s="14"/>
      <c r="K2" s="14"/>
      <c r="L2" s="14"/>
      <c r="M2" s="14"/>
      <c r="N2" s="14"/>
      <c r="O2" s="14"/>
      <c r="P2" s="14"/>
      <c r="Q2" s="14"/>
      <c r="R2" s="14"/>
      <c r="S2" s="15"/>
      <c r="T2" s="15"/>
      <c r="U2" s="15"/>
      <c r="V2" s="15"/>
      <c r="W2" s="15"/>
      <c r="X2" s="15"/>
      <c r="Y2" s="15"/>
      <c r="Z2" s="13"/>
    </row>
    <row r="3" spans="2:26" x14ac:dyDescent="0.35">
      <c r="B3" s="12" t="s">
        <v>181</v>
      </c>
      <c r="C3" s="12"/>
      <c r="D3" s="12" t="s">
        <v>182</v>
      </c>
      <c r="E3" s="12" t="s">
        <v>183</v>
      </c>
      <c r="F3" s="61"/>
      <c r="G3" s="61"/>
      <c r="H3" s="61"/>
      <c r="I3" s="61"/>
      <c r="J3" s="61"/>
      <c r="K3" s="61"/>
      <c r="L3" s="61"/>
      <c r="M3" s="61"/>
      <c r="N3" s="61"/>
      <c r="O3" s="61"/>
      <c r="P3" s="61"/>
      <c r="Q3" s="61"/>
      <c r="R3" s="61"/>
      <c r="S3" s="26"/>
      <c r="T3" s="26"/>
      <c r="U3" s="26"/>
      <c r="V3" s="26"/>
      <c r="W3" s="26"/>
      <c r="X3" s="26"/>
      <c r="Y3" s="26"/>
      <c r="Z3" s="27"/>
    </row>
    <row r="4" spans="2:26" x14ac:dyDescent="0.35">
      <c r="B4" s="12" t="s">
        <v>184</v>
      </c>
      <c r="C4" s="12"/>
      <c r="D4" s="12" t="s">
        <v>185</v>
      </c>
      <c r="E4" s="12" t="s">
        <v>181</v>
      </c>
      <c r="F4" s="61"/>
      <c r="G4" s="61"/>
      <c r="H4" s="61"/>
      <c r="I4" s="61"/>
      <c r="J4" s="61"/>
      <c r="K4" s="61"/>
      <c r="L4" s="61"/>
      <c r="M4" s="61"/>
      <c r="N4" s="61"/>
      <c r="O4" s="61"/>
      <c r="P4" s="61"/>
      <c r="Q4" s="61"/>
      <c r="R4" s="61"/>
      <c r="S4" s="26"/>
      <c r="T4" s="26"/>
      <c r="U4" s="26"/>
      <c r="V4" s="26"/>
      <c r="W4" s="26"/>
      <c r="X4" s="26"/>
      <c r="Y4" s="26"/>
      <c r="Z4" s="27"/>
    </row>
    <row r="5" spans="2:26" x14ac:dyDescent="0.35">
      <c r="B5" s="12" t="s">
        <v>186</v>
      </c>
      <c r="C5" s="12"/>
      <c r="D5" s="12" t="s">
        <v>187</v>
      </c>
      <c r="E5" s="12" t="s">
        <v>188</v>
      </c>
      <c r="F5" s="61"/>
      <c r="G5" s="61"/>
      <c r="H5" s="61"/>
      <c r="I5" s="61"/>
      <c r="J5" s="61"/>
      <c r="K5" s="61"/>
      <c r="L5" s="61"/>
      <c r="M5" s="61"/>
      <c r="N5" s="61"/>
      <c r="O5" s="61"/>
      <c r="P5" s="61"/>
      <c r="Q5" s="61"/>
      <c r="R5" s="61"/>
      <c r="S5" s="26"/>
      <c r="T5" s="26"/>
      <c r="U5" s="26"/>
      <c r="V5" s="26"/>
      <c r="W5" s="26"/>
      <c r="X5" s="26"/>
      <c r="Y5" s="26"/>
      <c r="Z5" s="27"/>
    </row>
    <row r="6" spans="2:26" x14ac:dyDescent="0.35">
      <c r="B6" s="12" t="s">
        <v>189</v>
      </c>
      <c r="C6" s="12"/>
      <c r="D6" s="12" t="s">
        <v>185</v>
      </c>
      <c r="E6" s="12" t="s">
        <v>190</v>
      </c>
      <c r="F6" s="61"/>
      <c r="G6" s="61"/>
      <c r="H6" s="61"/>
      <c r="I6" s="61"/>
      <c r="J6" s="61"/>
      <c r="K6" s="61"/>
      <c r="L6" s="61"/>
      <c r="M6" s="61"/>
      <c r="N6" s="61"/>
      <c r="O6" s="61"/>
      <c r="P6" s="61"/>
      <c r="Q6" s="61"/>
      <c r="R6" s="61"/>
      <c r="S6" s="26"/>
      <c r="T6" s="26"/>
      <c r="U6" s="26"/>
      <c r="V6" s="26"/>
      <c r="W6" s="26"/>
      <c r="X6" s="26"/>
      <c r="Y6" s="26"/>
      <c r="Z6" s="27"/>
    </row>
    <row r="7" spans="2:26" ht="20" x14ac:dyDescent="0.35">
      <c r="B7" s="12" t="s">
        <v>191</v>
      </c>
      <c r="C7" s="12"/>
      <c r="D7" s="12" t="s">
        <v>187</v>
      </c>
      <c r="E7" s="12" t="s">
        <v>192</v>
      </c>
      <c r="F7" s="12"/>
      <c r="G7" s="12"/>
      <c r="H7" s="12"/>
      <c r="I7" s="12"/>
      <c r="J7" s="25"/>
      <c r="K7" s="25"/>
      <c r="L7" s="25"/>
      <c r="M7" s="25"/>
      <c r="N7" s="25"/>
      <c r="O7" s="25"/>
      <c r="P7" s="25"/>
      <c r="Q7" s="25"/>
      <c r="R7" s="25"/>
      <c r="S7" s="26"/>
      <c r="T7" s="26"/>
      <c r="U7" s="26"/>
      <c r="V7" s="26"/>
      <c r="W7" s="26"/>
      <c r="X7" s="26"/>
      <c r="Y7" s="26"/>
      <c r="Z7" s="27"/>
    </row>
    <row r="8" spans="2:26" ht="20" x14ac:dyDescent="0.35">
      <c r="B8" s="12" t="s">
        <v>193</v>
      </c>
      <c r="C8" s="12"/>
      <c r="D8" s="12" t="s">
        <v>187</v>
      </c>
      <c r="E8" s="12" t="s">
        <v>194</v>
      </c>
      <c r="F8" s="12"/>
      <c r="G8" s="12"/>
      <c r="H8" s="12"/>
      <c r="I8" s="12"/>
      <c r="J8" s="25"/>
      <c r="K8" s="25"/>
      <c r="L8" s="25"/>
      <c r="M8" s="25"/>
      <c r="N8" s="25"/>
      <c r="O8" s="25"/>
      <c r="P8" s="25"/>
      <c r="Q8" s="25"/>
      <c r="R8" s="25"/>
      <c r="S8" s="26"/>
      <c r="T8" s="26"/>
      <c r="U8" s="26"/>
      <c r="V8" s="26"/>
      <c r="W8" s="26"/>
      <c r="X8" s="26"/>
      <c r="Y8" s="26"/>
      <c r="Z8" s="27"/>
    </row>
    <row r="9" spans="2:26" x14ac:dyDescent="0.35">
      <c r="B9" s="12" t="s">
        <v>195</v>
      </c>
      <c r="C9" s="12"/>
      <c r="D9" s="12" t="s">
        <v>187</v>
      </c>
      <c r="E9" s="12" t="s">
        <v>196</v>
      </c>
      <c r="F9" s="60"/>
      <c r="G9" s="60"/>
      <c r="H9" s="60"/>
      <c r="I9" s="60"/>
      <c r="J9" s="60"/>
      <c r="K9" s="60"/>
      <c r="L9" s="60"/>
      <c r="M9" s="60"/>
      <c r="N9" s="60"/>
      <c r="O9" s="60"/>
      <c r="P9" s="60"/>
      <c r="Q9" s="60"/>
      <c r="R9" s="60"/>
      <c r="S9" s="26"/>
      <c r="T9" s="26"/>
      <c r="U9" s="26"/>
      <c r="V9" s="26"/>
      <c r="W9" s="26"/>
      <c r="X9" s="26"/>
      <c r="Y9" s="26"/>
      <c r="Z9" s="27"/>
    </row>
    <row r="10" spans="2:26" x14ac:dyDescent="0.35">
      <c r="B10" s="12" t="s">
        <v>197</v>
      </c>
      <c r="C10" s="12"/>
      <c r="D10" s="12"/>
      <c r="E10" s="12"/>
      <c r="F10" s="12"/>
      <c r="G10" s="12"/>
      <c r="H10" s="12"/>
      <c r="I10" s="12"/>
      <c r="J10" s="25"/>
      <c r="K10" s="25"/>
      <c r="L10" s="25"/>
      <c r="M10" s="25"/>
      <c r="N10" s="25"/>
      <c r="O10" s="25"/>
      <c r="P10" s="25"/>
      <c r="Q10" s="25"/>
      <c r="R10" s="25"/>
      <c r="S10" s="26"/>
      <c r="T10" s="26"/>
      <c r="U10" s="26"/>
      <c r="V10" s="26"/>
      <c r="W10" s="26"/>
      <c r="X10" s="26"/>
      <c r="Y10" s="26"/>
      <c r="Z10" s="27"/>
    </row>
    <row r="11" spans="2:26" s="11" customFormat="1" ht="20" x14ac:dyDescent="0.35">
      <c r="B11" s="29" t="s">
        <v>198</v>
      </c>
      <c r="C11" s="12" t="s">
        <v>199</v>
      </c>
      <c r="D11" s="12"/>
      <c r="E11" s="12"/>
      <c r="F11" s="12"/>
      <c r="G11" s="12"/>
      <c r="H11" s="12"/>
      <c r="I11" s="12"/>
      <c r="J11" s="14"/>
      <c r="K11" s="14"/>
      <c r="L11" s="14"/>
      <c r="M11" s="14"/>
      <c r="N11" s="14"/>
      <c r="O11" s="14"/>
      <c r="P11" s="14"/>
      <c r="Q11" s="14"/>
      <c r="R11" s="14"/>
      <c r="S11" s="15"/>
      <c r="T11" s="15"/>
      <c r="U11" s="15"/>
      <c r="V11" s="15"/>
      <c r="W11" s="15"/>
      <c r="X11" s="15"/>
      <c r="Y11" s="15"/>
      <c r="Z11" s="13"/>
    </row>
    <row r="12" spans="2:26" x14ac:dyDescent="0.35">
      <c r="B12" s="12" t="s">
        <v>200</v>
      </c>
      <c r="C12" s="12"/>
      <c r="D12" s="12" t="s">
        <v>201</v>
      </c>
      <c r="E12" s="12" t="s">
        <v>202</v>
      </c>
      <c r="F12" s="61"/>
      <c r="G12" s="61"/>
      <c r="H12" s="61"/>
      <c r="I12" s="61"/>
      <c r="J12" s="61"/>
      <c r="K12" s="61"/>
      <c r="L12" s="61"/>
      <c r="M12" s="61"/>
      <c r="N12" s="61"/>
      <c r="O12" s="61"/>
      <c r="P12" s="61"/>
      <c r="Q12" s="61"/>
      <c r="R12" s="61"/>
      <c r="S12" s="26"/>
      <c r="T12" s="26"/>
      <c r="U12" s="26"/>
      <c r="V12" s="26"/>
      <c r="W12" s="26"/>
      <c r="X12" s="26"/>
      <c r="Y12" s="26"/>
      <c r="Z12" s="27"/>
    </row>
    <row r="13" spans="2:26" ht="30" x14ac:dyDescent="0.35">
      <c r="B13" s="12" t="s">
        <v>203</v>
      </c>
      <c r="C13" s="12"/>
      <c r="D13" s="12" t="s">
        <v>204</v>
      </c>
      <c r="E13" s="12" t="s">
        <v>202</v>
      </c>
      <c r="F13" s="61"/>
      <c r="G13" s="61"/>
      <c r="H13" s="61"/>
      <c r="I13" s="61"/>
      <c r="J13" s="61"/>
      <c r="K13" s="61"/>
      <c r="L13" s="61"/>
      <c r="M13" s="61"/>
      <c r="N13" s="61"/>
      <c r="O13" s="61"/>
      <c r="P13" s="61"/>
      <c r="Q13" s="61"/>
      <c r="R13" s="61"/>
      <c r="S13" s="26"/>
      <c r="T13" s="26"/>
      <c r="U13" s="26"/>
      <c r="V13" s="26"/>
      <c r="W13" s="26"/>
      <c r="X13" s="26"/>
      <c r="Y13" s="26"/>
      <c r="Z13" s="27"/>
    </row>
    <row r="14" spans="2:26" ht="20" x14ac:dyDescent="0.35">
      <c r="B14" s="12" t="s">
        <v>205</v>
      </c>
      <c r="C14" s="12"/>
      <c r="D14" s="12" t="s">
        <v>206</v>
      </c>
      <c r="E14" s="12" t="s">
        <v>202</v>
      </c>
      <c r="F14" s="12"/>
      <c r="G14" s="12"/>
      <c r="H14" s="12"/>
      <c r="I14" s="12"/>
      <c r="J14" s="25"/>
      <c r="K14" s="25"/>
      <c r="L14" s="25"/>
      <c r="M14" s="25"/>
      <c r="N14" s="25"/>
      <c r="O14" s="25"/>
      <c r="P14" s="25"/>
      <c r="Q14" s="25"/>
      <c r="R14" s="25"/>
      <c r="S14" s="26"/>
      <c r="T14" s="26"/>
      <c r="U14" s="26"/>
      <c r="V14" s="26"/>
      <c r="W14" s="26"/>
      <c r="X14" s="26"/>
      <c r="Y14" s="26"/>
      <c r="Z14" s="27"/>
    </row>
    <row r="15" spans="2:26" ht="30" x14ac:dyDescent="0.35">
      <c r="B15" s="12" t="s">
        <v>207</v>
      </c>
      <c r="C15" s="12"/>
      <c r="D15" s="12" t="s">
        <v>204</v>
      </c>
      <c r="E15" s="12" t="s">
        <v>208</v>
      </c>
      <c r="F15" s="12"/>
      <c r="G15" s="12"/>
      <c r="H15" s="12"/>
      <c r="I15" s="12"/>
      <c r="J15" s="25"/>
      <c r="K15" s="25"/>
      <c r="L15" s="25"/>
      <c r="M15" s="25"/>
      <c r="N15" s="25"/>
      <c r="O15" s="25"/>
      <c r="P15" s="25"/>
      <c r="Q15" s="25"/>
      <c r="R15" s="25"/>
      <c r="S15" s="26"/>
      <c r="T15" s="26"/>
      <c r="U15" s="26"/>
      <c r="V15" s="26"/>
      <c r="W15" s="26"/>
      <c r="X15" s="26"/>
      <c r="Y15" s="26"/>
      <c r="Z15" s="27"/>
    </row>
    <row r="16" spans="2:26" ht="20" x14ac:dyDescent="0.35">
      <c r="B16" s="12" t="s">
        <v>209</v>
      </c>
      <c r="C16" s="12"/>
      <c r="D16" s="12" t="s">
        <v>210</v>
      </c>
      <c r="E16" s="12"/>
      <c r="F16" s="12"/>
      <c r="G16" s="12"/>
      <c r="H16" s="12"/>
      <c r="I16" s="12"/>
      <c r="J16" s="25"/>
      <c r="K16" s="25"/>
      <c r="L16" s="25"/>
      <c r="M16" s="25"/>
      <c r="N16" s="25"/>
      <c r="O16" s="25"/>
      <c r="P16" s="25"/>
      <c r="Q16" s="25"/>
      <c r="R16" s="25"/>
      <c r="S16" s="26"/>
      <c r="T16" s="26"/>
      <c r="U16" s="26"/>
      <c r="V16" s="26"/>
      <c r="W16" s="26"/>
      <c r="X16" s="26"/>
      <c r="Y16" s="26"/>
      <c r="Z16" s="27"/>
    </row>
    <row r="17" spans="2:26" x14ac:dyDescent="0.35">
      <c r="B17" s="12" t="s">
        <v>197</v>
      </c>
      <c r="C17" s="12"/>
      <c r="D17" s="12"/>
      <c r="E17" s="12"/>
      <c r="F17" s="12"/>
      <c r="G17" s="12"/>
      <c r="H17" s="12"/>
      <c r="I17" s="12"/>
      <c r="J17" s="25"/>
      <c r="K17" s="25"/>
      <c r="L17" s="25"/>
      <c r="M17" s="25"/>
      <c r="N17" s="25"/>
      <c r="O17" s="25"/>
      <c r="P17" s="25"/>
      <c r="Q17" s="25"/>
      <c r="R17" s="25"/>
      <c r="S17" s="26"/>
      <c r="T17" s="26"/>
      <c r="U17" s="26"/>
      <c r="V17" s="26"/>
      <c r="W17" s="26"/>
      <c r="X17" s="26"/>
      <c r="Y17" s="26"/>
      <c r="Z17" s="27"/>
    </row>
    <row r="18" spans="2:26" s="11" customFormat="1" ht="20" x14ac:dyDescent="0.35">
      <c r="B18" s="29" t="s">
        <v>211</v>
      </c>
      <c r="C18" s="12" t="s">
        <v>212</v>
      </c>
      <c r="D18" s="12"/>
      <c r="E18" s="12"/>
      <c r="F18" s="12"/>
      <c r="G18" s="12"/>
      <c r="H18" s="12"/>
      <c r="I18" s="12"/>
      <c r="J18" s="14"/>
      <c r="K18" s="14"/>
      <c r="L18" s="14"/>
      <c r="M18" s="14"/>
      <c r="N18" s="14"/>
      <c r="O18" s="14"/>
      <c r="P18" s="14"/>
      <c r="Q18" s="14"/>
      <c r="R18" s="14"/>
      <c r="S18" s="15"/>
      <c r="T18" s="15"/>
      <c r="U18" s="15"/>
      <c r="V18" s="15"/>
      <c r="W18" s="15"/>
      <c r="X18" s="15"/>
      <c r="Y18" s="15"/>
      <c r="Z18" s="13"/>
    </row>
    <row r="19" spans="2:26" x14ac:dyDescent="0.35">
      <c r="B19" s="12" t="s">
        <v>213</v>
      </c>
      <c r="C19" s="12"/>
      <c r="D19" s="12" t="s">
        <v>214</v>
      </c>
      <c r="E19" s="12" t="s">
        <v>215</v>
      </c>
      <c r="F19" s="59"/>
      <c r="G19" s="59"/>
      <c r="H19" s="59"/>
      <c r="I19" s="59"/>
      <c r="J19" s="59"/>
      <c r="K19" s="59"/>
      <c r="L19" s="59"/>
      <c r="M19" s="59"/>
      <c r="N19" s="59"/>
      <c r="O19" s="59"/>
      <c r="P19" s="59"/>
      <c r="Q19" s="59"/>
      <c r="R19" s="59"/>
      <c r="S19" s="26"/>
      <c r="T19" s="26"/>
      <c r="U19" s="26"/>
      <c r="V19" s="26"/>
      <c r="W19" s="26"/>
      <c r="X19" s="26"/>
      <c r="Y19" s="26"/>
      <c r="Z19" s="27"/>
    </row>
    <row r="20" spans="2:26" ht="20" x14ac:dyDescent="0.35">
      <c r="B20" s="12" t="s">
        <v>216</v>
      </c>
      <c r="C20" s="12"/>
      <c r="D20" s="12" t="s">
        <v>214</v>
      </c>
      <c r="E20" s="12" t="s">
        <v>217</v>
      </c>
      <c r="F20" s="12"/>
      <c r="G20" s="12"/>
      <c r="H20" s="12"/>
      <c r="I20" s="12"/>
      <c r="J20" s="25"/>
      <c r="K20" s="25"/>
      <c r="L20" s="25"/>
      <c r="M20" s="25"/>
      <c r="N20" s="25"/>
      <c r="O20" s="25"/>
      <c r="P20" s="25"/>
      <c r="Q20" s="25"/>
      <c r="R20" s="25"/>
      <c r="S20" s="26"/>
      <c r="T20" s="26"/>
      <c r="U20" s="26"/>
      <c r="V20" s="26"/>
      <c r="W20" s="26"/>
      <c r="X20" s="26"/>
      <c r="Y20" s="26"/>
      <c r="Z20" s="27"/>
    </row>
    <row r="21" spans="2:26" x14ac:dyDescent="0.35">
      <c r="B21" s="12" t="s">
        <v>218</v>
      </c>
      <c r="C21" s="12"/>
      <c r="D21" s="12" t="s">
        <v>214</v>
      </c>
      <c r="E21" s="12" t="s">
        <v>219</v>
      </c>
      <c r="F21" s="12"/>
      <c r="G21" s="12"/>
      <c r="H21" s="12"/>
      <c r="I21" s="12"/>
      <c r="J21" s="25"/>
      <c r="K21" s="25"/>
      <c r="L21" s="25"/>
      <c r="M21" s="25"/>
      <c r="N21" s="25"/>
      <c r="O21" s="25"/>
      <c r="P21" s="25"/>
      <c r="Q21" s="25"/>
      <c r="R21" s="25"/>
      <c r="S21" s="26"/>
      <c r="T21" s="26"/>
      <c r="U21" s="26"/>
      <c r="V21" s="26"/>
      <c r="W21" s="26"/>
      <c r="X21" s="26"/>
      <c r="Y21" s="26"/>
      <c r="Z21" s="27"/>
    </row>
    <row r="22" spans="2:26" x14ac:dyDescent="0.35">
      <c r="B22" s="12" t="s">
        <v>220</v>
      </c>
      <c r="C22" s="12"/>
      <c r="D22" s="12" t="s">
        <v>221</v>
      </c>
      <c r="E22" s="12" t="s">
        <v>222</v>
      </c>
      <c r="F22" s="12"/>
      <c r="G22" s="12"/>
      <c r="H22" s="12"/>
      <c r="I22" s="12"/>
      <c r="J22" s="25"/>
      <c r="K22" s="25"/>
      <c r="L22" s="25"/>
      <c r="M22" s="25"/>
      <c r="N22" s="25"/>
      <c r="O22" s="25"/>
      <c r="P22" s="25"/>
      <c r="Q22" s="25"/>
      <c r="R22" s="25"/>
      <c r="S22" s="26"/>
      <c r="T22" s="26"/>
      <c r="U22" s="26"/>
      <c r="V22" s="26"/>
      <c r="W22" s="26"/>
      <c r="X22" s="26"/>
      <c r="Y22" s="26"/>
      <c r="Z22" s="27"/>
    </row>
    <row r="23" spans="2:26" x14ac:dyDescent="0.35">
      <c r="B23" s="12" t="s">
        <v>223</v>
      </c>
      <c r="C23" s="12"/>
      <c r="D23" s="12" t="s">
        <v>214</v>
      </c>
      <c r="E23" s="12" t="s">
        <v>224</v>
      </c>
      <c r="F23" s="12"/>
      <c r="G23" s="12"/>
      <c r="H23" s="12"/>
      <c r="I23" s="12"/>
      <c r="J23" s="25"/>
      <c r="K23" s="25"/>
      <c r="L23" s="25"/>
      <c r="M23" s="25"/>
      <c r="N23" s="25"/>
      <c r="O23" s="25"/>
      <c r="P23" s="25"/>
      <c r="Q23" s="25"/>
      <c r="R23" s="25"/>
      <c r="S23" s="26"/>
      <c r="T23" s="26"/>
      <c r="U23" s="26"/>
      <c r="V23" s="26"/>
      <c r="W23" s="26"/>
      <c r="X23" s="26"/>
      <c r="Y23" s="26"/>
      <c r="Z23" s="27"/>
    </row>
    <row r="24" spans="2:26" x14ac:dyDescent="0.35">
      <c r="B24" s="12" t="s">
        <v>225</v>
      </c>
      <c r="C24" s="12"/>
      <c r="D24" s="12" t="s">
        <v>226</v>
      </c>
      <c r="E24" s="12" t="s">
        <v>227</v>
      </c>
      <c r="F24" s="12"/>
      <c r="G24" s="12"/>
      <c r="H24" s="12"/>
      <c r="I24" s="12"/>
      <c r="J24" s="25"/>
      <c r="K24" s="25"/>
      <c r="L24" s="25"/>
      <c r="M24" s="25"/>
      <c r="N24" s="25"/>
      <c r="O24" s="25"/>
      <c r="P24" s="25"/>
      <c r="Q24" s="25"/>
      <c r="R24" s="25"/>
      <c r="S24" s="26"/>
      <c r="T24" s="26"/>
      <c r="U24" s="26"/>
      <c r="V24" s="26"/>
      <c r="W24" s="26"/>
      <c r="X24" s="26"/>
      <c r="Y24" s="26"/>
      <c r="Z24" s="27"/>
    </row>
    <row r="25" spans="2:26" ht="20" x14ac:dyDescent="0.35">
      <c r="B25" s="12" t="s">
        <v>228</v>
      </c>
      <c r="C25" s="12"/>
      <c r="D25" s="12" t="s">
        <v>229</v>
      </c>
      <c r="E25" s="12" t="s">
        <v>230</v>
      </c>
      <c r="F25" s="12"/>
      <c r="G25" s="12"/>
      <c r="H25" s="12"/>
      <c r="I25" s="12"/>
      <c r="J25" s="25"/>
      <c r="K25" s="25"/>
      <c r="L25" s="25"/>
      <c r="M25" s="25"/>
      <c r="N25" s="25"/>
      <c r="O25" s="25"/>
      <c r="P25" s="25"/>
      <c r="Q25" s="25"/>
      <c r="R25" s="25"/>
      <c r="S25" s="26"/>
      <c r="T25" s="26"/>
      <c r="U25" s="26"/>
      <c r="V25" s="26"/>
      <c r="W25" s="26"/>
      <c r="X25" s="26"/>
      <c r="Y25" s="26"/>
      <c r="Z25" s="27"/>
    </row>
    <row r="26" spans="2:26" x14ac:dyDescent="0.35">
      <c r="B26" s="12" t="s">
        <v>197</v>
      </c>
      <c r="C26" s="12"/>
      <c r="D26" s="12"/>
      <c r="E26" s="12"/>
      <c r="F26" s="12"/>
      <c r="G26" s="12"/>
      <c r="H26" s="12"/>
      <c r="I26" s="12"/>
      <c r="J26" s="25"/>
      <c r="K26" s="25"/>
      <c r="L26" s="25"/>
      <c r="M26" s="25"/>
      <c r="N26" s="25"/>
      <c r="O26" s="25"/>
      <c r="P26" s="25"/>
      <c r="Q26" s="25"/>
      <c r="R26" s="25"/>
      <c r="S26" s="26"/>
      <c r="T26" s="26"/>
      <c r="U26" s="26"/>
      <c r="V26" s="26"/>
      <c r="W26" s="26"/>
      <c r="X26" s="26"/>
      <c r="Y26" s="26"/>
      <c r="Z26" s="27"/>
    </row>
    <row r="27" spans="2:26" s="11" customFormat="1" ht="20" x14ac:dyDescent="0.35">
      <c r="B27" s="29" t="s">
        <v>231</v>
      </c>
      <c r="C27" s="12" t="s">
        <v>232</v>
      </c>
      <c r="D27" s="12"/>
      <c r="E27" s="12"/>
      <c r="F27" s="12"/>
      <c r="G27" s="12"/>
      <c r="H27" s="12"/>
      <c r="I27" s="12"/>
      <c r="J27" s="14"/>
      <c r="K27" s="14"/>
      <c r="L27" s="14"/>
      <c r="M27" s="14"/>
      <c r="N27" s="14"/>
      <c r="O27" s="14"/>
      <c r="P27" s="14"/>
      <c r="Q27" s="14"/>
      <c r="R27" s="14"/>
      <c r="S27" s="15"/>
      <c r="T27" s="15"/>
      <c r="U27" s="15"/>
      <c r="V27" s="15"/>
      <c r="W27" s="15"/>
      <c r="X27" s="15"/>
      <c r="Y27" s="15"/>
      <c r="Z27" s="13"/>
    </row>
    <row r="28" spans="2:26" x14ac:dyDescent="0.35">
      <c r="B28" s="12" t="s">
        <v>233</v>
      </c>
      <c r="C28" s="12"/>
      <c r="D28" s="12" t="s">
        <v>234</v>
      </c>
      <c r="E28" s="12" t="s">
        <v>187</v>
      </c>
      <c r="F28" s="59"/>
      <c r="G28" s="59"/>
      <c r="H28" s="59"/>
      <c r="I28" s="59"/>
      <c r="J28" s="59"/>
      <c r="K28" s="59"/>
      <c r="L28" s="59"/>
      <c r="M28" s="59"/>
      <c r="N28" s="59"/>
      <c r="O28" s="59"/>
      <c r="P28" s="59"/>
      <c r="Q28" s="59"/>
      <c r="R28" s="59"/>
      <c r="S28" s="26"/>
      <c r="T28" s="26"/>
      <c r="U28" s="26"/>
      <c r="V28" s="26"/>
      <c r="W28" s="26"/>
      <c r="X28" s="26"/>
      <c r="Y28" s="26"/>
      <c r="Z28" s="27"/>
    </row>
    <row r="29" spans="2:26" x14ac:dyDescent="0.35">
      <c r="B29" s="12" t="s">
        <v>235</v>
      </c>
      <c r="C29" s="12"/>
      <c r="D29" s="12" t="s">
        <v>236</v>
      </c>
      <c r="E29" s="12" t="s">
        <v>187</v>
      </c>
      <c r="F29" s="59"/>
      <c r="G29" s="12"/>
      <c r="H29" s="12"/>
      <c r="I29" s="12"/>
      <c r="J29" s="25"/>
      <c r="K29" s="25"/>
      <c r="L29" s="25"/>
      <c r="M29" s="25"/>
      <c r="N29" s="25"/>
      <c r="O29" s="25"/>
      <c r="P29" s="25"/>
      <c r="Q29" s="25"/>
      <c r="R29" s="25"/>
      <c r="S29" s="26"/>
      <c r="T29" s="26"/>
      <c r="U29" s="26"/>
      <c r="V29" s="26"/>
      <c r="W29" s="26"/>
      <c r="X29" s="26"/>
      <c r="Y29" s="26"/>
      <c r="Z29" s="27"/>
    </row>
    <row r="30" spans="2:26" x14ac:dyDescent="0.35">
      <c r="B30" s="12" t="s">
        <v>237</v>
      </c>
      <c r="C30" s="12"/>
      <c r="D30" s="12" t="s">
        <v>238</v>
      </c>
      <c r="E30" s="12" t="s">
        <v>187</v>
      </c>
      <c r="F30" s="12"/>
      <c r="G30" s="12"/>
      <c r="H30" s="12"/>
      <c r="I30" s="12"/>
      <c r="J30" s="25"/>
      <c r="K30" s="25"/>
      <c r="L30" s="25"/>
      <c r="M30" s="25"/>
      <c r="N30" s="25"/>
      <c r="O30" s="25"/>
      <c r="P30" s="25"/>
      <c r="Q30" s="25"/>
      <c r="R30" s="25"/>
      <c r="S30" s="26"/>
      <c r="T30" s="26"/>
      <c r="U30" s="26"/>
      <c r="V30" s="26"/>
      <c r="W30" s="26"/>
      <c r="X30" s="26"/>
      <c r="Y30" s="26"/>
      <c r="Z30" s="27"/>
    </row>
    <row r="31" spans="2:26" x14ac:dyDescent="0.35">
      <c r="B31" s="12" t="s">
        <v>239</v>
      </c>
      <c r="C31" s="12"/>
      <c r="D31" s="12" t="s">
        <v>240</v>
      </c>
      <c r="E31" s="12" t="s">
        <v>187</v>
      </c>
      <c r="F31" s="12"/>
      <c r="G31" s="12"/>
      <c r="H31" s="12"/>
      <c r="I31" s="12"/>
      <c r="J31" s="25"/>
      <c r="K31" s="25"/>
      <c r="L31" s="25"/>
      <c r="M31" s="25"/>
      <c r="N31" s="25"/>
      <c r="O31" s="25"/>
      <c r="P31" s="25"/>
      <c r="Q31" s="25"/>
      <c r="R31" s="25"/>
      <c r="S31" s="26"/>
      <c r="T31" s="26"/>
      <c r="U31" s="26"/>
      <c r="V31" s="26"/>
      <c r="W31" s="26"/>
      <c r="X31" s="26"/>
      <c r="Y31" s="26"/>
      <c r="Z31" s="27"/>
    </row>
    <row r="32" spans="2:26" x14ac:dyDescent="0.35">
      <c r="B32" s="12" t="s">
        <v>241</v>
      </c>
      <c r="C32" s="12"/>
      <c r="D32" s="12" t="s">
        <v>236</v>
      </c>
      <c r="E32" s="12" t="s">
        <v>196</v>
      </c>
      <c r="F32" s="12"/>
      <c r="G32" s="12"/>
      <c r="H32" s="12"/>
      <c r="I32" s="12"/>
      <c r="J32" s="25"/>
      <c r="K32" s="25"/>
      <c r="L32" s="25"/>
      <c r="M32" s="25"/>
      <c r="N32" s="25"/>
      <c r="O32" s="25"/>
      <c r="P32" s="25"/>
      <c r="Q32" s="25"/>
      <c r="R32" s="25"/>
      <c r="S32" s="26"/>
      <c r="T32" s="26"/>
      <c r="U32" s="26"/>
      <c r="V32" s="26"/>
      <c r="W32" s="26"/>
      <c r="X32" s="26"/>
      <c r="Y32" s="26"/>
      <c r="Z32" s="27"/>
    </row>
    <row r="33" spans="1:26" x14ac:dyDescent="0.35">
      <c r="B33" s="12" t="s">
        <v>242</v>
      </c>
      <c r="C33" s="12"/>
      <c r="D33" s="12" t="s">
        <v>240</v>
      </c>
      <c r="E33" s="12" t="s">
        <v>196</v>
      </c>
      <c r="F33" s="12"/>
      <c r="G33" s="12"/>
      <c r="H33" s="12"/>
      <c r="I33" s="12"/>
      <c r="J33" s="25"/>
      <c r="K33" s="25"/>
      <c r="L33" s="25"/>
      <c r="M33" s="25"/>
      <c r="N33" s="25"/>
      <c r="O33" s="25"/>
      <c r="P33" s="25"/>
      <c r="Q33" s="25"/>
      <c r="R33" s="25"/>
      <c r="S33" s="26"/>
      <c r="T33" s="26"/>
      <c r="U33" s="26"/>
      <c r="V33" s="26"/>
      <c r="W33" s="26"/>
      <c r="X33" s="26"/>
      <c r="Y33" s="26"/>
      <c r="Z33" s="27"/>
    </row>
    <row r="34" spans="1:26" ht="30" x14ac:dyDescent="0.35">
      <c r="B34" s="12" t="s">
        <v>243</v>
      </c>
      <c r="C34" s="12"/>
      <c r="D34" s="12" t="s">
        <v>226</v>
      </c>
      <c r="E34" s="12" t="s">
        <v>244</v>
      </c>
      <c r="F34" s="12"/>
      <c r="G34" s="12"/>
      <c r="H34" s="12"/>
      <c r="I34" s="12"/>
      <c r="J34" s="25"/>
      <c r="K34" s="25"/>
      <c r="L34" s="25"/>
      <c r="M34" s="25"/>
      <c r="N34" s="25"/>
      <c r="O34" s="25"/>
      <c r="P34" s="25"/>
      <c r="Q34" s="25"/>
      <c r="R34" s="25"/>
      <c r="S34" s="26"/>
      <c r="T34" s="26"/>
      <c r="U34" s="26"/>
      <c r="V34" s="26"/>
      <c r="W34" s="26"/>
      <c r="X34" s="26"/>
      <c r="Y34" s="26"/>
      <c r="Z34" s="27"/>
    </row>
    <row r="35" spans="1:26" x14ac:dyDescent="0.35">
      <c r="B35" s="12" t="s">
        <v>245</v>
      </c>
      <c r="C35" s="12"/>
      <c r="D35" s="12" t="s">
        <v>240</v>
      </c>
      <c r="E35" s="12" t="s">
        <v>222</v>
      </c>
      <c r="F35" s="12"/>
      <c r="G35" s="12"/>
      <c r="H35" s="12"/>
      <c r="I35" s="12"/>
      <c r="J35" s="25"/>
      <c r="K35" s="25"/>
      <c r="L35" s="25"/>
      <c r="M35" s="25"/>
      <c r="N35" s="25"/>
      <c r="O35" s="25"/>
      <c r="P35" s="25"/>
      <c r="Q35" s="25"/>
      <c r="R35" s="25"/>
      <c r="S35" s="26"/>
      <c r="T35" s="26"/>
      <c r="U35" s="26"/>
      <c r="V35" s="26"/>
      <c r="W35" s="26"/>
      <c r="X35" s="26"/>
      <c r="Y35" s="26"/>
      <c r="Z35" s="27"/>
    </row>
    <row r="36" spans="1:26" x14ac:dyDescent="0.35">
      <c r="B36" s="12" t="s">
        <v>246</v>
      </c>
      <c r="C36" s="12"/>
      <c r="D36" s="12" t="s">
        <v>247</v>
      </c>
      <c r="E36" s="12" t="s">
        <v>248</v>
      </c>
      <c r="F36" s="12"/>
      <c r="G36" s="12"/>
      <c r="H36" s="12"/>
      <c r="I36" s="12"/>
      <c r="J36" s="25"/>
      <c r="K36" s="25"/>
      <c r="L36" s="25"/>
      <c r="M36" s="25"/>
      <c r="N36" s="25"/>
      <c r="O36" s="25"/>
      <c r="P36" s="25"/>
      <c r="Q36" s="25"/>
      <c r="R36" s="25"/>
      <c r="S36" s="26"/>
      <c r="T36" s="26"/>
      <c r="U36" s="26"/>
      <c r="V36" s="26"/>
      <c r="W36" s="26"/>
      <c r="X36" s="26"/>
      <c r="Y36" s="26"/>
      <c r="Z36" s="27"/>
    </row>
    <row r="37" spans="1:26" x14ac:dyDescent="0.35">
      <c r="B37" s="12" t="s">
        <v>197</v>
      </c>
      <c r="C37" s="12"/>
      <c r="D37" s="12"/>
      <c r="E37" s="12"/>
      <c r="F37" s="12"/>
      <c r="G37" s="12"/>
      <c r="H37" s="12"/>
      <c r="I37" s="12"/>
      <c r="J37" s="25"/>
      <c r="K37" s="25"/>
      <c r="L37" s="25"/>
      <c r="M37" s="25"/>
      <c r="N37" s="25"/>
      <c r="O37" s="25"/>
      <c r="P37" s="25"/>
      <c r="Q37" s="25"/>
      <c r="R37" s="25"/>
      <c r="S37" s="26"/>
      <c r="T37" s="26"/>
      <c r="U37" s="26"/>
      <c r="V37" s="26"/>
      <c r="W37" s="26"/>
      <c r="X37" s="26"/>
      <c r="Y37" s="26"/>
      <c r="Z37" s="27"/>
    </row>
    <row r="38" spans="1:26" s="11" customFormat="1" x14ac:dyDescent="0.35">
      <c r="B38" s="29" t="s">
        <v>249</v>
      </c>
      <c r="C38" s="12" t="s">
        <v>250</v>
      </c>
      <c r="D38" s="12"/>
      <c r="E38" s="12"/>
      <c r="F38" s="12"/>
      <c r="G38" s="12"/>
      <c r="H38" s="12"/>
      <c r="I38" s="12"/>
      <c r="J38" s="14"/>
      <c r="K38" s="14"/>
      <c r="L38" s="14"/>
      <c r="M38" s="14"/>
      <c r="N38" s="14"/>
      <c r="O38" s="14"/>
      <c r="P38" s="14"/>
      <c r="Q38" s="14"/>
      <c r="R38" s="14"/>
      <c r="S38" s="15"/>
      <c r="T38" s="15"/>
      <c r="U38" s="15"/>
      <c r="V38" s="15"/>
      <c r="W38" s="15"/>
      <c r="X38" s="15"/>
      <c r="Y38" s="15"/>
      <c r="Z38" s="13"/>
    </row>
    <row r="39" spans="1:26" ht="20" x14ac:dyDescent="0.35">
      <c r="B39" s="12" t="s">
        <v>251</v>
      </c>
      <c r="C39" s="12"/>
      <c r="D39" s="12" t="s">
        <v>247</v>
      </c>
      <c r="E39" s="12" t="s">
        <v>252</v>
      </c>
      <c r="F39" s="12"/>
      <c r="G39" s="12"/>
      <c r="H39" s="12"/>
      <c r="I39" s="12"/>
      <c r="J39" s="25"/>
      <c r="K39" s="25"/>
      <c r="L39" s="25"/>
      <c r="M39" s="25"/>
      <c r="N39" s="25"/>
      <c r="O39" s="25"/>
      <c r="P39" s="25"/>
      <c r="Q39" s="25"/>
      <c r="R39" s="25"/>
      <c r="S39" s="26"/>
      <c r="T39" s="26"/>
      <c r="U39" s="26"/>
      <c r="V39" s="26"/>
      <c r="W39" s="26"/>
      <c r="X39" s="26"/>
      <c r="Y39" s="26"/>
      <c r="Z39" s="27"/>
    </row>
    <row r="40" spans="1:26" x14ac:dyDescent="0.35">
      <c r="B40" s="12" t="s">
        <v>253</v>
      </c>
      <c r="C40" s="12"/>
      <c r="D40" s="12" t="s">
        <v>254</v>
      </c>
      <c r="E40" s="12" t="s">
        <v>255</v>
      </c>
      <c r="F40" s="12"/>
      <c r="G40" s="12"/>
      <c r="H40" s="12"/>
      <c r="I40" s="12"/>
      <c r="J40" s="25"/>
      <c r="K40" s="25"/>
      <c r="L40" s="25"/>
      <c r="M40" s="25"/>
      <c r="N40" s="25"/>
      <c r="O40" s="25"/>
      <c r="P40" s="25"/>
      <c r="Q40" s="25"/>
      <c r="R40" s="25"/>
      <c r="S40" s="26"/>
      <c r="T40" s="26"/>
      <c r="U40" s="26"/>
      <c r="V40" s="26"/>
      <c r="W40" s="26"/>
      <c r="X40" s="26"/>
      <c r="Y40" s="26"/>
      <c r="Z40" s="27"/>
    </row>
    <row r="41" spans="1:26" x14ac:dyDescent="0.35">
      <c r="B41" s="12" t="s">
        <v>256</v>
      </c>
      <c r="C41" s="12"/>
      <c r="D41" s="12" t="s">
        <v>254</v>
      </c>
      <c r="E41" s="12" t="s">
        <v>257</v>
      </c>
      <c r="F41" s="12"/>
      <c r="G41" s="12"/>
      <c r="H41" s="12"/>
      <c r="I41" s="12"/>
      <c r="J41" s="25"/>
      <c r="K41" s="25"/>
      <c r="L41" s="25"/>
      <c r="M41" s="25"/>
      <c r="N41" s="25"/>
      <c r="O41" s="25"/>
      <c r="P41" s="25"/>
      <c r="Q41" s="25"/>
      <c r="R41" s="25"/>
      <c r="S41" s="26"/>
      <c r="T41" s="26"/>
      <c r="U41" s="26"/>
      <c r="V41" s="26"/>
      <c r="W41" s="26"/>
      <c r="X41" s="26"/>
      <c r="Y41" s="26"/>
      <c r="Z41" s="27"/>
    </row>
    <row r="42" spans="1:26" x14ac:dyDescent="0.35">
      <c r="B42" s="12" t="s">
        <v>258</v>
      </c>
      <c r="C42" s="12"/>
      <c r="D42" s="12" t="s">
        <v>254</v>
      </c>
      <c r="E42" s="12" t="s">
        <v>259</v>
      </c>
      <c r="F42" s="12"/>
      <c r="G42" s="12"/>
      <c r="H42" s="12"/>
      <c r="I42" s="12"/>
      <c r="J42" s="25"/>
      <c r="K42" s="25"/>
      <c r="L42" s="25"/>
      <c r="M42" s="25"/>
      <c r="N42" s="25"/>
      <c r="O42" s="25"/>
      <c r="P42" s="25"/>
      <c r="Q42" s="25"/>
      <c r="R42" s="25"/>
      <c r="S42" s="26"/>
      <c r="T42" s="26"/>
      <c r="U42" s="26"/>
      <c r="V42" s="26"/>
      <c r="W42" s="26"/>
      <c r="X42" s="26"/>
      <c r="Y42" s="26"/>
      <c r="Z42" s="27"/>
    </row>
    <row r="43" spans="1:26" ht="20" x14ac:dyDescent="0.35">
      <c r="B43" s="12" t="s">
        <v>260</v>
      </c>
      <c r="C43" s="12"/>
      <c r="D43" s="12" t="s">
        <v>254</v>
      </c>
      <c r="E43" s="12" t="s">
        <v>261</v>
      </c>
      <c r="F43" s="12"/>
      <c r="G43" s="12"/>
      <c r="H43" s="12"/>
      <c r="I43" s="12"/>
      <c r="J43" s="25"/>
      <c r="K43" s="25"/>
      <c r="L43" s="25"/>
      <c r="M43" s="25"/>
      <c r="N43" s="25"/>
      <c r="O43" s="25"/>
      <c r="P43" s="25"/>
      <c r="Q43" s="25"/>
      <c r="R43" s="25"/>
      <c r="S43" s="26"/>
      <c r="T43" s="26"/>
      <c r="U43" s="26"/>
      <c r="V43" s="26"/>
      <c r="W43" s="26"/>
      <c r="X43" s="26"/>
      <c r="Y43" s="26"/>
      <c r="Z43" s="27"/>
    </row>
    <row r="44" spans="1:26" x14ac:dyDescent="0.35">
      <c r="B44" s="12" t="s">
        <v>197</v>
      </c>
      <c r="C44" s="12"/>
      <c r="D44" s="12"/>
      <c r="E44" s="12"/>
      <c r="F44" s="12"/>
      <c r="G44" s="12"/>
      <c r="H44" s="12"/>
      <c r="I44" s="12"/>
      <c r="J44" s="25"/>
      <c r="K44" s="25"/>
      <c r="L44" s="25"/>
      <c r="M44" s="25"/>
      <c r="N44" s="25"/>
      <c r="O44" s="25"/>
      <c r="P44" s="25"/>
      <c r="Q44" s="25"/>
      <c r="R44" s="25"/>
      <c r="S44" s="26"/>
      <c r="T44" s="26"/>
      <c r="U44" s="26"/>
      <c r="V44" s="26"/>
      <c r="W44" s="26"/>
      <c r="X44" s="26"/>
      <c r="Y44" s="26"/>
      <c r="Z44" s="27"/>
    </row>
    <row r="45" spans="1:26" s="11" customFormat="1" x14ac:dyDescent="0.35">
      <c r="B45" s="34" t="s">
        <v>262</v>
      </c>
      <c r="C45" s="12"/>
      <c r="D45" s="12"/>
      <c r="E45" s="12"/>
      <c r="F45" s="12"/>
      <c r="G45" s="12"/>
      <c r="H45" s="12"/>
      <c r="I45" s="12"/>
      <c r="J45" s="14"/>
      <c r="K45" s="14"/>
      <c r="L45" s="14"/>
      <c r="M45" s="14"/>
      <c r="N45" s="14"/>
      <c r="O45" s="14"/>
      <c r="P45" s="14"/>
      <c r="Q45" s="14"/>
      <c r="R45" s="14"/>
      <c r="S45" s="15"/>
      <c r="T45" s="15"/>
      <c r="U45" s="15"/>
      <c r="V45" s="15"/>
      <c r="W45" s="15"/>
      <c r="X45" s="15"/>
      <c r="Y45" s="15"/>
      <c r="Z45" s="13"/>
    </row>
    <row r="46" spans="1:26" s="16" customFormat="1" x14ac:dyDescent="0.35">
      <c r="B46" s="17" t="s">
        <v>263</v>
      </c>
      <c r="C46" s="17"/>
      <c r="D46" s="17" t="s">
        <v>240</v>
      </c>
      <c r="E46" s="17" t="s">
        <v>238</v>
      </c>
      <c r="F46" s="17"/>
      <c r="G46" s="17"/>
      <c r="H46" s="17"/>
      <c r="I46" s="17"/>
      <c r="J46" s="21"/>
      <c r="K46" s="21"/>
      <c r="L46" s="21"/>
      <c r="M46" s="21"/>
      <c r="N46" s="21"/>
      <c r="O46" s="21"/>
      <c r="P46" s="21"/>
      <c r="Q46" s="21"/>
      <c r="R46" s="21"/>
      <c r="S46" s="24"/>
      <c r="T46" s="24"/>
      <c r="U46" s="24"/>
      <c r="V46" s="24"/>
      <c r="W46" s="24"/>
      <c r="X46" s="24"/>
      <c r="Y46" s="24"/>
      <c r="Z46" s="18"/>
    </row>
    <row r="47" spans="1:26" s="16" customFormat="1" x14ac:dyDescent="0.35">
      <c r="A47" s="16" t="s">
        <v>264</v>
      </c>
      <c r="B47" s="17" t="s">
        <v>265</v>
      </c>
      <c r="C47" s="17"/>
      <c r="D47" s="17" t="s">
        <v>238</v>
      </c>
      <c r="E47" s="17" t="s">
        <v>226</v>
      </c>
      <c r="F47" s="17"/>
      <c r="G47" s="17"/>
      <c r="H47" s="17"/>
      <c r="I47" s="17"/>
      <c r="J47" s="21"/>
      <c r="K47" s="21"/>
      <c r="L47" s="21"/>
      <c r="M47" s="21"/>
      <c r="N47" s="21"/>
      <c r="O47" s="21"/>
      <c r="P47" s="21"/>
      <c r="Q47" s="21"/>
      <c r="R47" s="21"/>
      <c r="S47" s="24"/>
      <c r="T47" s="24"/>
      <c r="U47" s="24"/>
      <c r="V47" s="24"/>
      <c r="W47" s="24"/>
      <c r="X47" s="24"/>
      <c r="Y47" s="24"/>
      <c r="Z47" s="18"/>
    </row>
    <row r="48" spans="1:26" s="16" customFormat="1" x14ac:dyDescent="0.35">
      <c r="A48" s="16" t="s">
        <v>264</v>
      </c>
      <c r="B48" s="17" t="s">
        <v>266</v>
      </c>
      <c r="C48" s="17"/>
      <c r="D48" s="17" t="s">
        <v>226</v>
      </c>
      <c r="E48" s="17" t="s">
        <v>267</v>
      </c>
      <c r="F48" s="17"/>
      <c r="G48" s="17"/>
      <c r="H48" s="17"/>
      <c r="I48" s="17"/>
      <c r="J48" s="21"/>
      <c r="K48" s="21"/>
      <c r="L48" s="21"/>
      <c r="M48" s="21"/>
      <c r="N48" s="21"/>
      <c r="O48" s="21"/>
      <c r="P48" s="21"/>
      <c r="Q48" s="21"/>
      <c r="R48" s="21"/>
      <c r="S48" s="24"/>
      <c r="T48" s="24"/>
      <c r="U48" s="24"/>
      <c r="V48" s="24"/>
      <c r="W48" s="24"/>
      <c r="X48" s="24"/>
      <c r="Y48" s="24"/>
      <c r="Z48" s="18"/>
    </row>
    <row r="49" spans="1:26" s="16" customFormat="1" x14ac:dyDescent="0.35">
      <c r="B49" s="17" t="s">
        <v>239</v>
      </c>
      <c r="C49" s="17"/>
      <c r="D49" s="17" t="s">
        <v>240</v>
      </c>
      <c r="E49" s="17" t="s">
        <v>267</v>
      </c>
      <c r="F49" s="17"/>
      <c r="G49" s="17"/>
      <c r="H49" s="17"/>
      <c r="I49" s="17"/>
      <c r="J49" s="21"/>
      <c r="K49" s="21"/>
      <c r="L49" s="21"/>
      <c r="M49" s="21"/>
      <c r="N49" s="21"/>
      <c r="O49" s="21"/>
      <c r="P49" s="21"/>
      <c r="Q49" s="21"/>
      <c r="R49" s="21"/>
      <c r="S49" s="24"/>
      <c r="T49" s="24"/>
      <c r="U49" s="24"/>
      <c r="V49" s="24"/>
      <c r="W49" s="24"/>
      <c r="X49" s="24"/>
      <c r="Y49" s="24"/>
      <c r="Z49" s="18"/>
    </row>
    <row r="50" spans="1:26" s="16" customFormat="1" x14ac:dyDescent="0.35">
      <c r="A50" s="16" t="s">
        <v>264</v>
      </c>
      <c r="B50" s="17" t="s">
        <v>268</v>
      </c>
      <c r="C50" s="17"/>
      <c r="D50" s="17" t="s">
        <v>267</v>
      </c>
      <c r="E50" s="17" t="s">
        <v>196</v>
      </c>
      <c r="F50" s="17"/>
      <c r="G50" s="17"/>
      <c r="H50" s="17"/>
      <c r="I50" s="17"/>
      <c r="J50" s="21"/>
      <c r="K50" s="21"/>
      <c r="L50" s="21"/>
      <c r="M50" s="21"/>
      <c r="N50" s="21"/>
      <c r="O50" s="21"/>
      <c r="P50" s="21"/>
      <c r="Q50" s="21"/>
      <c r="R50" s="21"/>
      <c r="S50" s="24"/>
      <c r="T50" s="24"/>
      <c r="U50" s="24"/>
      <c r="V50" s="24"/>
      <c r="W50" s="24"/>
      <c r="X50" s="24"/>
      <c r="Y50" s="24"/>
      <c r="Z50" s="18"/>
    </row>
    <row r="51" spans="1:26" s="16" customFormat="1" x14ac:dyDescent="0.35">
      <c r="A51" s="16" t="s">
        <v>264</v>
      </c>
      <c r="B51" s="17" t="s">
        <v>242</v>
      </c>
      <c r="C51" s="17"/>
      <c r="D51" s="17" t="s">
        <v>240</v>
      </c>
      <c r="E51" s="17" t="s">
        <v>196</v>
      </c>
      <c r="F51" s="17"/>
      <c r="G51" s="17"/>
      <c r="H51" s="17"/>
      <c r="I51" s="17"/>
      <c r="J51" s="21"/>
      <c r="K51" s="21"/>
      <c r="L51" s="21"/>
      <c r="M51" s="21"/>
      <c r="N51" s="21"/>
      <c r="O51" s="21"/>
      <c r="P51" s="21"/>
      <c r="Q51" s="21"/>
      <c r="R51" s="21"/>
      <c r="S51" s="24"/>
      <c r="T51" s="24"/>
      <c r="U51" s="24"/>
      <c r="V51" s="24"/>
      <c r="W51" s="24"/>
      <c r="X51" s="24"/>
      <c r="Y51" s="24"/>
      <c r="Z51" s="18"/>
    </row>
    <row r="52" spans="1:26" s="16" customFormat="1" ht="20" x14ac:dyDescent="0.35">
      <c r="A52" s="16" t="s">
        <v>269</v>
      </c>
      <c r="B52" s="17" t="s">
        <v>270</v>
      </c>
      <c r="C52" s="17"/>
      <c r="D52" s="17" t="s">
        <v>196</v>
      </c>
      <c r="E52" s="17" t="s">
        <v>271</v>
      </c>
      <c r="F52" s="17"/>
      <c r="G52" s="17"/>
      <c r="H52" s="17"/>
      <c r="I52" s="17"/>
      <c r="J52" s="21"/>
      <c r="K52" s="21"/>
      <c r="L52" s="21"/>
      <c r="M52" s="21"/>
      <c r="N52" s="21"/>
      <c r="O52" s="21"/>
      <c r="P52" s="21"/>
      <c r="Q52" s="21"/>
      <c r="R52" s="21"/>
      <c r="S52" s="24"/>
      <c r="T52" s="24"/>
      <c r="U52" s="24"/>
      <c r="V52" s="24"/>
      <c r="W52" s="24"/>
      <c r="X52" s="24"/>
      <c r="Y52" s="24"/>
      <c r="Z52" s="18"/>
    </row>
    <row r="53" spans="1:26" s="19" customFormat="1" x14ac:dyDescent="0.35">
      <c r="B53" s="34"/>
      <c r="C53" s="17"/>
      <c r="D53" s="17"/>
      <c r="E53" s="17"/>
      <c r="F53" s="17"/>
      <c r="G53" s="17"/>
      <c r="H53" s="17"/>
      <c r="I53" s="17"/>
      <c r="J53" s="22"/>
      <c r="K53" s="22"/>
      <c r="L53" s="22"/>
      <c r="M53" s="22"/>
      <c r="N53" s="22"/>
      <c r="O53" s="22"/>
      <c r="P53" s="22"/>
      <c r="Q53" s="22"/>
      <c r="R53" s="22"/>
      <c r="S53" s="23"/>
      <c r="T53" s="23"/>
      <c r="U53" s="23"/>
      <c r="V53" s="23"/>
      <c r="W53" s="23"/>
      <c r="X53" s="23"/>
      <c r="Y53" s="23"/>
      <c r="Z53" s="2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P77"/>
  <sheetViews>
    <sheetView zoomScaleNormal="100" workbookViewId="0">
      <pane xSplit="2" ySplit="2" topLeftCell="C3" activePane="bottomRight" state="frozen"/>
      <selection pane="topRight" activeCell="D1" sqref="D1"/>
      <selection pane="bottomLeft" activeCell="A3" sqref="A3"/>
      <selection pane="bottomRight" activeCell="AK22" sqref="C20:AK22"/>
    </sheetView>
  </sheetViews>
  <sheetFormatPr defaultColWidth="9.1796875" defaultRowHeight="14.5" x14ac:dyDescent="0.2"/>
  <cols>
    <col min="1" max="1" width="6" style="50" bestFit="1" customWidth="1"/>
    <col min="2" max="2" width="29.7265625" style="50" bestFit="1" customWidth="1"/>
    <col min="3" max="3" width="10.7265625" style="50" bestFit="1" customWidth="1"/>
    <col min="4" max="4" width="11.81640625" style="50" bestFit="1" customWidth="1"/>
    <col min="5" max="5" width="11.54296875" style="50" bestFit="1" customWidth="1"/>
    <col min="6" max="6" width="11" style="50" bestFit="1" customWidth="1"/>
    <col min="7" max="7" width="10.81640625" style="50" bestFit="1" customWidth="1"/>
    <col min="8" max="8" width="11" style="50" bestFit="1" customWidth="1"/>
    <col min="9" max="9" width="11.54296875" style="50" bestFit="1" customWidth="1"/>
    <col min="10" max="10" width="11.81640625" style="50" bestFit="1" customWidth="1"/>
    <col min="11" max="11" width="10.54296875" style="50" bestFit="1" customWidth="1"/>
    <col min="12" max="12" width="11" style="50" bestFit="1" customWidth="1"/>
    <col min="13" max="13" width="11.81640625" style="50" bestFit="1" customWidth="1"/>
    <col min="14" max="14" width="11.26953125" style="50" bestFit="1" customWidth="1"/>
    <col min="15" max="17" width="11.81640625" style="50" bestFit="1" customWidth="1"/>
    <col min="18" max="18" width="12.26953125" style="50" bestFit="1" customWidth="1"/>
    <col min="19" max="19" width="11.81640625" style="50" bestFit="1" customWidth="1"/>
    <col min="20" max="21" width="12.26953125" style="50" bestFit="1" customWidth="1"/>
    <col min="22" max="22" width="12.54296875" style="50" bestFit="1" customWidth="1"/>
    <col min="23" max="23" width="11.54296875" style="50" bestFit="1" customWidth="1"/>
    <col min="24" max="24" width="12.26953125" style="50" bestFit="1" customWidth="1"/>
    <col min="25" max="25" width="12.54296875" style="50" bestFit="1" customWidth="1"/>
    <col min="26" max="26" width="11.81640625" style="50" bestFit="1" customWidth="1"/>
    <col min="27" max="27" width="12.54296875" style="50" bestFit="1" customWidth="1"/>
    <col min="28" max="28" width="12.26953125" style="50" bestFit="1" customWidth="1"/>
    <col min="29" max="29" width="11.81640625" style="50" bestFit="1" customWidth="1"/>
    <col min="30" max="31" width="12.26953125" style="50" bestFit="1" customWidth="1"/>
    <col min="32" max="32" width="11.81640625" style="50" bestFit="1" customWidth="1"/>
    <col min="33" max="33" width="12.54296875" style="50" bestFit="1" customWidth="1"/>
    <col min="34" max="35" width="12.26953125" style="50" bestFit="1" customWidth="1"/>
    <col min="36" max="36" width="12.54296875" style="50" bestFit="1" customWidth="1"/>
    <col min="37" max="37" width="12.26953125" style="50" bestFit="1" customWidth="1"/>
    <col min="38" max="38" width="8.54296875" style="50" bestFit="1" customWidth="1"/>
    <col min="39" max="39" width="8.1796875" style="50" bestFit="1" customWidth="1"/>
    <col min="40" max="42" width="8.54296875" style="50" bestFit="1" customWidth="1"/>
    <col min="43" max="16384" width="9.1796875" style="37"/>
  </cols>
  <sheetData>
    <row r="1" spans="1:42" s="62" customFormat="1" ht="10" x14ac:dyDescent="0.35">
      <c r="A1" s="39" t="s">
        <v>77</v>
      </c>
      <c r="B1" s="39" t="s">
        <v>78</v>
      </c>
      <c r="C1" s="39" t="s">
        <v>79</v>
      </c>
      <c r="D1" s="39" t="s">
        <v>80</v>
      </c>
      <c r="E1" s="39" t="s">
        <v>81</v>
      </c>
      <c r="F1" s="39" t="s">
        <v>82</v>
      </c>
      <c r="G1" s="39" t="s">
        <v>83</v>
      </c>
      <c r="H1" s="39" t="s">
        <v>84</v>
      </c>
      <c r="I1" s="39" t="s">
        <v>85</v>
      </c>
      <c r="J1" s="39" t="s">
        <v>86</v>
      </c>
      <c r="K1" s="39" t="s">
        <v>87</v>
      </c>
      <c r="L1" s="39" t="s">
        <v>88</v>
      </c>
      <c r="M1" s="39" t="s">
        <v>89</v>
      </c>
      <c r="N1" s="39" t="s">
        <v>90</v>
      </c>
      <c r="O1" s="39" t="s">
        <v>91</v>
      </c>
      <c r="P1" s="39" t="s">
        <v>92</v>
      </c>
      <c r="Q1" s="39" t="s">
        <v>93</v>
      </c>
      <c r="R1" s="39" t="s">
        <v>94</v>
      </c>
      <c r="S1" s="39" t="s">
        <v>95</v>
      </c>
      <c r="T1" s="39" t="s">
        <v>96</v>
      </c>
      <c r="U1" s="39" t="s">
        <v>97</v>
      </c>
      <c r="V1" s="39" t="s">
        <v>98</v>
      </c>
      <c r="W1" s="39" t="s">
        <v>99</v>
      </c>
      <c r="X1" s="39" t="s">
        <v>100</v>
      </c>
      <c r="Y1" s="39" t="s">
        <v>101</v>
      </c>
      <c r="Z1" s="39" t="s">
        <v>102</v>
      </c>
      <c r="AA1" s="39" t="s">
        <v>103</v>
      </c>
      <c r="AB1" s="39" t="s">
        <v>104</v>
      </c>
      <c r="AC1" s="39" t="s">
        <v>105</v>
      </c>
      <c r="AD1" s="39" t="s">
        <v>106</v>
      </c>
      <c r="AE1" s="39" t="s">
        <v>107</v>
      </c>
      <c r="AF1" s="39" t="s">
        <v>108</v>
      </c>
      <c r="AG1" s="39" t="s">
        <v>109</v>
      </c>
      <c r="AH1" s="39" t="s">
        <v>110</v>
      </c>
      <c r="AI1" s="39" t="s">
        <v>111</v>
      </c>
      <c r="AJ1" s="39" t="s">
        <v>112</v>
      </c>
      <c r="AK1" s="39" t="s">
        <v>113</v>
      </c>
      <c r="AL1" s="63" t="s">
        <v>114</v>
      </c>
      <c r="AM1" s="63" t="s">
        <v>115</v>
      </c>
      <c r="AN1" s="63" t="s">
        <v>116</v>
      </c>
      <c r="AO1" s="63" t="s">
        <v>117</v>
      </c>
      <c r="AP1" s="63" t="s">
        <v>118</v>
      </c>
    </row>
    <row r="2" spans="1:42" s="36" customFormat="1" ht="20" x14ac:dyDescent="0.2">
      <c r="A2" s="40" t="s">
        <v>119</v>
      </c>
      <c r="B2" s="35" t="s">
        <v>120</v>
      </c>
      <c r="C2" s="51">
        <v>939856.56577900006</v>
      </c>
      <c r="D2" s="51">
        <v>1169368.7675330001</v>
      </c>
      <c r="E2" s="51">
        <v>1178593.4782120001</v>
      </c>
      <c r="F2" s="51">
        <v>958570.76939200005</v>
      </c>
      <c r="G2" s="51">
        <v>822129.72003900004</v>
      </c>
      <c r="H2" s="51">
        <v>950538.45509800001</v>
      </c>
      <c r="I2" s="51">
        <v>1050062.5457929999</v>
      </c>
      <c r="J2" s="51">
        <v>1020277.640879</v>
      </c>
      <c r="K2" s="51">
        <v>767859.652336</v>
      </c>
      <c r="L2" s="51">
        <v>797541.87797799997</v>
      </c>
      <c r="M2" s="51">
        <v>1156668.2041410001</v>
      </c>
      <c r="N2" s="51">
        <v>1142594.7668270001</v>
      </c>
      <c r="O2" s="51">
        <v>1276495.225167</v>
      </c>
      <c r="P2" s="51">
        <v>1371619.2590650001</v>
      </c>
      <c r="Q2" s="51">
        <v>1759820.4602270001</v>
      </c>
      <c r="R2" s="51">
        <v>1585601.320567</v>
      </c>
      <c r="S2" s="51">
        <v>1372871.5693950001</v>
      </c>
      <c r="T2" s="51">
        <v>2010584.11889</v>
      </c>
      <c r="U2" s="51">
        <v>2629391.5140430001</v>
      </c>
      <c r="V2" s="51">
        <v>2587619.725416</v>
      </c>
      <c r="W2" s="51">
        <v>2356748.734644</v>
      </c>
      <c r="X2" s="51">
        <v>2556474.5751470001</v>
      </c>
      <c r="Y2" s="51">
        <v>3654806.8054070002</v>
      </c>
      <c r="Z2" s="51">
        <v>4112257.1914860001</v>
      </c>
      <c r="AA2" s="51">
        <v>5063160.6505439999</v>
      </c>
      <c r="AB2" s="51">
        <v>4346197.0736910002</v>
      </c>
      <c r="AC2" s="51">
        <v>3868090.61631</v>
      </c>
      <c r="AD2" s="51">
        <v>8073416.2574009998</v>
      </c>
      <c r="AE2" s="51">
        <v>7104074.6711229999</v>
      </c>
      <c r="AF2" s="51">
        <v>4824513.8081470001</v>
      </c>
      <c r="AG2" s="51">
        <v>5942279.7151569994</v>
      </c>
      <c r="AH2" s="51">
        <v>4267569.1671839999</v>
      </c>
      <c r="AI2" s="51">
        <v>3941909.5183569998</v>
      </c>
      <c r="AJ2" s="51">
        <v>4622642.232477</v>
      </c>
      <c r="AK2" s="51">
        <v>5552963.6372929998</v>
      </c>
      <c r="AL2" s="64"/>
      <c r="AM2" s="64"/>
      <c r="AN2" s="64"/>
      <c r="AO2" s="64"/>
      <c r="AP2" s="64"/>
    </row>
    <row r="3" spans="1:42" s="36" customFormat="1" ht="10.5" x14ac:dyDescent="0.2">
      <c r="A3" s="41" t="s">
        <v>121</v>
      </c>
      <c r="B3" s="42" t="s">
        <v>122</v>
      </c>
      <c r="C3" s="52">
        <v>-6983.052162</v>
      </c>
      <c r="D3" s="52">
        <v>-10119.796364</v>
      </c>
      <c r="E3" s="52">
        <v>-11975.150793000001</v>
      </c>
      <c r="F3" s="52">
        <v>-13241.319097</v>
      </c>
      <c r="G3" s="52">
        <v>-11029.508764</v>
      </c>
      <c r="H3" s="52">
        <v>-11441.033218</v>
      </c>
      <c r="I3" s="52">
        <v>-9731.3600999999999</v>
      </c>
      <c r="J3" s="52">
        <v>-10833.476151999999</v>
      </c>
      <c r="K3" s="52">
        <v>-6368.0118240000002</v>
      </c>
      <c r="L3" s="52">
        <v>-7018.4403380000003</v>
      </c>
      <c r="M3" s="52">
        <v>-12713.817499999999</v>
      </c>
      <c r="N3" s="52">
        <v>-18480.04926</v>
      </c>
      <c r="O3" s="52">
        <v>-11978.546839000001</v>
      </c>
      <c r="P3" s="52">
        <v>999.37448900000004</v>
      </c>
      <c r="Q3" s="52">
        <v>-17669.730613</v>
      </c>
      <c r="R3" s="52">
        <v>-24881.038229999998</v>
      </c>
      <c r="S3" s="52">
        <v>-1077.190844</v>
      </c>
      <c r="T3" s="52">
        <v>-8429.8721289999994</v>
      </c>
      <c r="U3" s="52">
        <v>-14843.812534000001</v>
      </c>
      <c r="V3" s="52">
        <v>-87813.225823999994</v>
      </c>
      <c r="W3" s="52">
        <v>-46033.588262999998</v>
      </c>
      <c r="X3" s="52">
        <v>25501.628113999999</v>
      </c>
      <c r="Y3" s="52">
        <v>-30532.521798999998</v>
      </c>
      <c r="Z3" s="52">
        <v>-95080.110104000007</v>
      </c>
      <c r="AA3" s="52">
        <v>-56363.167518000002</v>
      </c>
      <c r="AB3" s="52">
        <v>-128656.438708</v>
      </c>
      <c r="AC3" s="52">
        <v>-42966.499102000002</v>
      </c>
      <c r="AD3" s="52">
        <v>-151862.73892599999</v>
      </c>
      <c r="AE3" s="52">
        <v>-95374.478749999995</v>
      </c>
      <c r="AF3" s="52">
        <v>85650.124802999999</v>
      </c>
      <c r="AG3" s="52">
        <v>122941.15678200001</v>
      </c>
      <c r="AH3" s="52">
        <v>-192446.47821100001</v>
      </c>
      <c r="AI3" s="52">
        <v>18017.694814999999</v>
      </c>
      <c r="AJ3" s="52">
        <v>-26835.644598999999</v>
      </c>
      <c r="AK3" s="52">
        <v>-140198.82136599999</v>
      </c>
      <c r="AL3" s="65"/>
      <c r="AM3" s="65"/>
      <c r="AN3" s="65"/>
      <c r="AO3" s="65"/>
      <c r="AP3" s="65"/>
    </row>
    <row r="4" spans="1:42" s="36" customFormat="1" ht="20" x14ac:dyDescent="0.2">
      <c r="A4" s="43">
        <v>10</v>
      </c>
      <c r="B4" s="44" t="s">
        <v>123</v>
      </c>
      <c r="C4" s="53">
        <v>932873.51361699996</v>
      </c>
      <c r="D4" s="53">
        <v>1159248.971169</v>
      </c>
      <c r="E4" s="53">
        <v>1166618.327419</v>
      </c>
      <c r="F4" s="53">
        <v>945329.45029499999</v>
      </c>
      <c r="G4" s="53">
        <v>811100.21127500001</v>
      </c>
      <c r="H4" s="53">
        <v>939097.42188000004</v>
      </c>
      <c r="I4" s="53">
        <v>1040331.185693</v>
      </c>
      <c r="J4" s="53">
        <v>1009444.1647270001</v>
      </c>
      <c r="K4" s="53">
        <v>761491.64051199995</v>
      </c>
      <c r="L4" s="53">
        <v>790523.43764000002</v>
      </c>
      <c r="M4" s="53">
        <v>1143954.3866409999</v>
      </c>
      <c r="N4" s="53">
        <v>1124114.7175670001</v>
      </c>
      <c r="O4" s="53">
        <v>1264516.678328</v>
      </c>
      <c r="P4" s="53">
        <v>1372618.6335539999</v>
      </c>
      <c r="Q4" s="53">
        <v>1742150.7296140001</v>
      </c>
      <c r="R4" s="53">
        <v>1560720.2823369999</v>
      </c>
      <c r="S4" s="53">
        <v>1371794.378551</v>
      </c>
      <c r="T4" s="53">
        <v>2002154.246761</v>
      </c>
      <c r="U4" s="53">
        <v>2614547.7015089998</v>
      </c>
      <c r="V4" s="53">
        <v>2499806.4995920002</v>
      </c>
      <c r="W4" s="53">
        <v>2310715.1463810001</v>
      </c>
      <c r="X4" s="53">
        <v>2581976.2032610001</v>
      </c>
      <c r="Y4" s="53">
        <v>3624274.2836079998</v>
      </c>
      <c r="Z4" s="53">
        <v>4017177.0813819999</v>
      </c>
      <c r="AA4" s="53">
        <v>5006797.4830259997</v>
      </c>
      <c r="AB4" s="53">
        <v>4217540.6349830003</v>
      </c>
      <c r="AC4" s="53">
        <v>3825124.1172079998</v>
      </c>
      <c r="AD4" s="53">
        <v>7921553.5184750007</v>
      </c>
      <c r="AE4" s="53">
        <v>7008700.1923730001</v>
      </c>
      <c r="AF4" s="53">
        <v>4910163.9329500003</v>
      </c>
      <c r="AG4" s="53">
        <v>6065220.8719390007</v>
      </c>
      <c r="AH4" s="53">
        <v>4075122.6889729998</v>
      </c>
      <c r="AI4" s="53">
        <v>3959927.2131719999</v>
      </c>
      <c r="AJ4" s="53">
        <v>4595806.587878</v>
      </c>
      <c r="AK4" s="53">
        <v>5412764.8159270007</v>
      </c>
      <c r="AL4" s="53"/>
      <c r="AM4" s="53"/>
      <c r="AN4" s="53"/>
      <c r="AO4" s="53"/>
      <c r="AP4" s="53"/>
    </row>
    <row r="5" spans="1:42" s="36" customFormat="1" ht="10.5" x14ac:dyDescent="0.2">
      <c r="A5" s="45">
        <v>11</v>
      </c>
      <c r="B5" s="35" t="s">
        <v>124</v>
      </c>
      <c r="C5" s="51">
        <v>-862398.54303599999</v>
      </c>
      <c r="D5" s="51">
        <v>-1083657.701683</v>
      </c>
      <c r="E5" s="51">
        <v>-1111477.304859</v>
      </c>
      <c r="F5" s="51">
        <v>-882305.60775600001</v>
      </c>
      <c r="G5" s="51">
        <v>-749060.67320700001</v>
      </c>
      <c r="H5" s="51">
        <v>-887789.39382400003</v>
      </c>
      <c r="I5" s="51">
        <v>-982485.67311500001</v>
      </c>
      <c r="J5" s="51">
        <v>-939111.54191499995</v>
      </c>
      <c r="K5" s="51">
        <v>-717609.62121600006</v>
      </c>
      <c r="L5" s="51">
        <v>-732455.47382700001</v>
      </c>
      <c r="M5" s="51">
        <v>-1061087.562532</v>
      </c>
      <c r="N5" s="51">
        <v>-1034535.413402</v>
      </c>
      <c r="O5" s="51">
        <v>-1192249.3691489999</v>
      </c>
      <c r="P5" s="51">
        <v>-1290898.279873</v>
      </c>
      <c r="Q5" s="51">
        <v>-1638802.5162249999</v>
      </c>
      <c r="R5" s="51">
        <v>-1448852.826499</v>
      </c>
      <c r="S5" s="51">
        <v>-1291073.165975</v>
      </c>
      <c r="T5" s="51">
        <v>-1881040.684173</v>
      </c>
      <c r="U5" s="51">
        <v>-2435405.295676</v>
      </c>
      <c r="V5" s="51">
        <v>-2333602.5072960001</v>
      </c>
      <c r="W5" s="51">
        <v>-2167451.1783440001</v>
      </c>
      <c r="X5" s="51">
        <v>-2416432.8479470001</v>
      </c>
      <c r="Y5" s="51">
        <v>-3392968.8999879998</v>
      </c>
      <c r="Z5" s="51">
        <v>-3762649.9515609997</v>
      </c>
      <c r="AA5" s="51">
        <v>-4687768.8930449998</v>
      </c>
      <c r="AB5" s="51">
        <v>-3912418.9683449995</v>
      </c>
      <c r="AC5" s="51">
        <v>-3551152.990708</v>
      </c>
      <c r="AD5" s="51">
        <v>-7308629.0162929995</v>
      </c>
      <c r="AE5" s="51">
        <v>-6542247.5455400003</v>
      </c>
      <c r="AF5" s="51">
        <v>-4589935.7838660004</v>
      </c>
      <c r="AG5" s="51">
        <v>-5659264.7217250001</v>
      </c>
      <c r="AH5" s="51">
        <v>-3605299.8848150005</v>
      </c>
      <c r="AI5" s="51">
        <v>-3699193.6032409999</v>
      </c>
      <c r="AJ5" s="51">
        <v>-4202830.110568</v>
      </c>
      <c r="AK5" s="51">
        <v>-5027924.6902160002</v>
      </c>
      <c r="AL5" s="64"/>
      <c r="AM5" s="64"/>
      <c r="AN5" s="64"/>
      <c r="AO5" s="64"/>
      <c r="AP5" s="64"/>
    </row>
    <row r="6" spans="1:42" s="36" customFormat="1" ht="20" x14ac:dyDescent="0.2">
      <c r="A6" s="43">
        <v>20</v>
      </c>
      <c r="B6" s="44" t="s">
        <v>125</v>
      </c>
      <c r="C6" s="53">
        <v>70474.970581000001</v>
      </c>
      <c r="D6" s="53">
        <v>75591.269486000005</v>
      </c>
      <c r="E6" s="53">
        <v>55141.022559999998</v>
      </c>
      <c r="F6" s="53">
        <v>63023.842538999997</v>
      </c>
      <c r="G6" s="53">
        <v>62039.538068000002</v>
      </c>
      <c r="H6" s="53">
        <v>51308.028056000003</v>
      </c>
      <c r="I6" s="53">
        <v>57845.512578000002</v>
      </c>
      <c r="J6" s="53">
        <v>70332.622812000001</v>
      </c>
      <c r="K6" s="53">
        <v>43882.019295999999</v>
      </c>
      <c r="L6" s="53">
        <v>58067.963813000002</v>
      </c>
      <c r="M6" s="53">
        <v>82866.824108999994</v>
      </c>
      <c r="N6" s="53">
        <v>89579.304164999994</v>
      </c>
      <c r="O6" s="53">
        <v>72267.309179000003</v>
      </c>
      <c r="P6" s="53">
        <v>81720.353680999993</v>
      </c>
      <c r="Q6" s="53">
        <v>103348.213389</v>
      </c>
      <c r="R6" s="53">
        <v>111867.45583799999</v>
      </c>
      <c r="S6" s="53">
        <v>80721.212576000005</v>
      </c>
      <c r="T6" s="53">
        <v>121113.562588</v>
      </c>
      <c r="U6" s="53">
        <v>179142.405833</v>
      </c>
      <c r="V6" s="53">
        <v>166203.99229600001</v>
      </c>
      <c r="W6" s="53">
        <v>143263.96803700001</v>
      </c>
      <c r="X6" s="53">
        <v>165543.35531399999</v>
      </c>
      <c r="Y6" s="53">
        <v>231305.38362000001</v>
      </c>
      <c r="Z6" s="53">
        <v>254527.12982100001</v>
      </c>
      <c r="AA6" s="53">
        <v>319028.589981</v>
      </c>
      <c r="AB6" s="53">
        <v>305121.666638</v>
      </c>
      <c r="AC6" s="53">
        <v>273971.12650000001</v>
      </c>
      <c r="AD6" s="53">
        <v>612924.50218199997</v>
      </c>
      <c r="AE6" s="53">
        <v>466452.64683300001</v>
      </c>
      <c r="AF6" s="53">
        <v>320228.14908399998</v>
      </c>
      <c r="AG6" s="53">
        <v>405956.15021400002</v>
      </c>
      <c r="AH6" s="53">
        <v>469822.80415799998</v>
      </c>
      <c r="AI6" s="53">
        <v>260733.60993100001</v>
      </c>
      <c r="AJ6" s="53">
        <v>392976.47730999999</v>
      </c>
      <c r="AK6" s="53">
        <v>384840.125711</v>
      </c>
      <c r="AL6" s="53"/>
      <c r="AM6" s="53"/>
      <c r="AN6" s="53"/>
      <c r="AO6" s="53"/>
      <c r="AP6" s="53"/>
    </row>
    <row r="7" spans="1:42" s="36" customFormat="1" ht="10.5" x14ac:dyDescent="0.2">
      <c r="A7" s="43"/>
      <c r="B7" s="35" t="s">
        <v>233</v>
      </c>
      <c r="C7" s="75">
        <f t="shared" ref="C7:AK7" si="0">C6/C4</f>
        <v>7.5546115901339833E-2</v>
      </c>
      <c r="D7" s="75">
        <f t="shared" si="0"/>
        <v>6.5207105087850881E-2</v>
      </c>
      <c r="E7" s="75">
        <f t="shared" si="0"/>
        <v>4.7265692012564857E-2</v>
      </c>
      <c r="F7" s="75">
        <f t="shared" si="0"/>
        <v>6.6668654530262175E-2</v>
      </c>
      <c r="G7" s="75">
        <f t="shared" si="0"/>
        <v>7.6488129586944176E-2</v>
      </c>
      <c r="H7" s="75">
        <f t="shared" si="0"/>
        <v>5.4635468973267244E-2</v>
      </c>
      <c r="I7" s="75">
        <f t="shared" si="0"/>
        <v>5.5602978525984628E-2</v>
      </c>
      <c r="J7" s="75">
        <f t="shared" si="0"/>
        <v>6.9674604371031429E-2</v>
      </c>
      <c r="K7" s="75">
        <f t="shared" si="0"/>
        <v>5.7626396616114246E-2</v>
      </c>
      <c r="L7" s="75">
        <f t="shared" si="0"/>
        <v>7.3455081845965248E-2</v>
      </c>
      <c r="M7" s="75">
        <f t="shared" si="0"/>
        <v>7.2438923331831731E-2</v>
      </c>
      <c r="N7" s="75">
        <f t="shared" si="0"/>
        <v>7.9688756641210723E-2</v>
      </c>
      <c r="O7" s="75">
        <f t="shared" si="0"/>
        <v>5.7150143147621464E-2</v>
      </c>
      <c r="P7" s="75">
        <f t="shared" si="0"/>
        <v>5.9536095229458394E-2</v>
      </c>
      <c r="Q7" s="75">
        <f t="shared" si="0"/>
        <v>5.9322199642219457E-2</v>
      </c>
      <c r="R7" s="75">
        <f t="shared" si="0"/>
        <v>7.167681301001054E-2</v>
      </c>
      <c r="S7" s="75">
        <f t="shared" si="0"/>
        <v>5.8843521914169285E-2</v>
      </c>
      <c r="T7" s="75">
        <f t="shared" si="0"/>
        <v>6.0491624351087021E-2</v>
      </c>
      <c r="U7" s="75">
        <f t="shared" si="0"/>
        <v>6.8517551134984853E-2</v>
      </c>
      <c r="V7" s="75">
        <f t="shared" si="0"/>
        <v>6.6486743003159085E-2</v>
      </c>
      <c r="W7" s="75">
        <f t="shared" si="0"/>
        <v>6.1999839426931283E-2</v>
      </c>
      <c r="X7" s="75">
        <f t="shared" si="0"/>
        <v>6.4114981038524296E-2</v>
      </c>
      <c r="Y7" s="75">
        <f t="shared" si="0"/>
        <v>6.3821158532663069E-2</v>
      </c>
      <c r="Z7" s="75">
        <f t="shared" si="0"/>
        <v>6.3359698779680604E-2</v>
      </c>
      <c r="AA7" s="75">
        <f t="shared" si="0"/>
        <v>6.3719092106794384E-2</v>
      </c>
      <c r="AB7" s="75">
        <f t="shared" si="0"/>
        <v>7.2345874775247981E-2</v>
      </c>
      <c r="AC7" s="75">
        <f t="shared" si="0"/>
        <v>7.1624114173836156E-2</v>
      </c>
      <c r="AD7" s="75">
        <f t="shared" si="0"/>
        <v>7.7374280278800125E-2</v>
      </c>
      <c r="AE7" s="75">
        <f t="shared" si="0"/>
        <v>6.6553374239149587E-2</v>
      </c>
      <c r="AF7" s="75">
        <f t="shared" si="0"/>
        <v>6.5217404847745811E-2</v>
      </c>
      <c r="AG7" s="75">
        <f t="shared" si="0"/>
        <v>6.6931799976514161E-2</v>
      </c>
      <c r="AH7" s="75">
        <f t="shared" si="0"/>
        <v>0.11529046853713337</v>
      </c>
      <c r="AI7" s="75">
        <f t="shared" si="0"/>
        <v>6.5843030918274356E-2</v>
      </c>
      <c r="AJ7" s="75">
        <f t="shared" si="0"/>
        <v>8.5507618694512372E-2</v>
      </c>
      <c r="AK7" s="75">
        <f t="shared" si="0"/>
        <v>7.1098623124842261E-2</v>
      </c>
      <c r="AL7" s="53"/>
      <c r="AM7" s="53"/>
      <c r="AN7" s="53"/>
      <c r="AO7" s="53"/>
      <c r="AP7" s="53"/>
    </row>
    <row r="8" spans="1:42" ht="10.5" x14ac:dyDescent="0.2">
      <c r="A8" s="45"/>
      <c r="B8" s="35" t="s">
        <v>126</v>
      </c>
      <c r="C8" s="51"/>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64"/>
      <c r="AM8" s="64"/>
      <c r="AN8" s="64"/>
      <c r="AO8" s="64"/>
      <c r="AP8" s="64"/>
    </row>
    <row r="9" spans="1:42" ht="10.5" x14ac:dyDescent="0.25">
      <c r="A9" s="45">
        <v>25</v>
      </c>
      <c r="B9" s="46" t="s">
        <v>127</v>
      </c>
      <c r="C9" s="57">
        <v>-18084.012150999999</v>
      </c>
      <c r="D9" s="57">
        <v>-18572.686379999999</v>
      </c>
      <c r="E9" s="57">
        <v>-4789.5065910000003</v>
      </c>
      <c r="F9" s="57">
        <v>-21920.700354000001</v>
      </c>
      <c r="G9" s="57">
        <v>-24590.388004</v>
      </c>
      <c r="H9" s="57">
        <v>-18257.258809999999</v>
      </c>
      <c r="I9" s="57">
        <v>-15443.851968000001</v>
      </c>
      <c r="J9" s="57">
        <v>-39975.314471999998</v>
      </c>
      <c r="K9" s="57">
        <v>-21049.368564</v>
      </c>
      <c r="L9" s="57">
        <v>-23220.127111999998</v>
      </c>
      <c r="M9" s="57">
        <v>-34456.570678999997</v>
      </c>
      <c r="N9" s="57">
        <v>-48479.993044000003</v>
      </c>
      <c r="O9" s="57">
        <v>-28327.413551000001</v>
      </c>
      <c r="P9" s="57">
        <v>-32886.462673000002</v>
      </c>
      <c r="Q9" s="57">
        <v>-33436.569044999997</v>
      </c>
      <c r="R9" s="57">
        <v>-41241.673949000004</v>
      </c>
      <c r="S9" s="57">
        <v>-29322.333581999999</v>
      </c>
      <c r="T9" s="57">
        <v>-55106.531880000002</v>
      </c>
      <c r="U9" s="57">
        <v>-89471.437292000002</v>
      </c>
      <c r="V9" s="57">
        <v>-72956.052223999999</v>
      </c>
      <c r="W9" s="57">
        <v>-64100.135621000001</v>
      </c>
      <c r="X9" s="57">
        <v>-111052.87437000001</v>
      </c>
      <c r="Y9" s="57">
        <v>-124848.449483</v>
      </c>
      <c r="Z9" s="57">
        <v>-146566.474288</v>
      </c>
      <c r="AA9" s="57">
        <v>-181496.853133</v>
      </c>
      <c r="AB9" s="57">
        <v>-163900.15019399999</v>
      </c>
      <c r="AC9" s="57">
        <v>-151075.35902999999</v>
      </c>
      <c r="AD9" s="57">
        <v>-211810.541046</v>
      </c>
      <c r="AE9" s="57">
        <v>-231965.017873</v>
      </c>
      <c r="AF9" s="57">
        <v>-117019.910873</v>
      </c>
      <c r="AG9" s="57">
        <v>-149563.58346299999</v>
      </c>
      <c r="AH9" s="57">
        <v>-223219.460189</v>
      </c>
      <c r="AI9" s="57">
        <v>-118380.98523999999</v>
      </c>
      <c r="AJ9" s="57">
        <v>-241457.45261099999</v>
      </c>
      <c r="AK9" s="57">
        <v>-212929.10467599999</v>
      </c>
      <c r="AL9" s="67"/>
      <c r="AM9" s="67"/>
      <c r="AN9" s="67"/>
      <c r="AO9" s="67"/>
      <c r="AP9" s="67"/>
    </row>
    <row r="10" spans="1:42" ht="10.5" x14ac:dyDescent="0.25">
      <c r="A10" s="45">
        <v>26</v>
      </c>
      <c r="B10" s="46" t="s">
        <v>128</v>
      </c>
      <c r="C10" s="57">
        <v>-8741.8092610000003</v>
      </c>
      <c r="D10" s="57">
        <v>-9302.2062330000008</v>
      </c>
      <c r="E10" s="57">
        <v>-11827.954827</v>
      </c>
      <c r="F10" s="57">
        <v>-15566.901496</v>
      </c>
      <c r="G10" s="57">
        <v>-11229.791474</v>
      </c>
      <c r="H10" s="57">
        <v>-13339.957050999999</v>
      </c>
      <c r="I10" s="57">
        <v>-14514.050319</v>
      </c>
      <c r="J10" s="57">
        <v>-14705.465361</v>
      </c>
      <c r="K10" s="57">
        <v>-13281.067419999999</v>
      </c>
      <c r="L10" s="57">
        <v>-9241.1940240000004</v>
      </c>
      <c r="M10" s="57">
        <v>-14021.848588999999</v>
      </c>
      <c r="N10" s="57">
        <v>-18317.159565999998</v>
      </c>
      <c r="O10" s="57">
        <v>-17396.081596</v>
      </c>
      <c r="P10" s="57">
        <v>-18800.080157</v>
      </c>
      <c r="Q10" s="57">
        <v>-23887.016393999998</v>
      </c>
      <c r="R10" s="57">
        <v>-29132.815887000001</v>
      </c>
      <c r="S10" s="57">
        <v>-23376.234288</v>
      </c>
      <c r="T10" s="57">
        <v>-16555.429925</v>
      </c>
      <c r="U10" s="57">
        <v>-24588.472718000001</v>
      </c>
      <c r="V10" s="57">
        <v>-34835.035509000001</v>
      </c>
      <c r="W10" s="57">
        <v>-28177.778053999999</v>
      </c>
      <c r="X10" s="57">
        <v>-9684.9339729999992</v>
      </c>
      <c r="Y10" s="57">
        <v>-17601.609595999998</v>
      </c>
      <c r="Z10" s="57">
        <v>-12748.857307</v>
      </c>
      <c r="AA10" s="57">
        <v>-20574.394779999999</v>
      </c>
      <c r="AB10" s="57">
        <v>-25006.892436999999</v>
      </c>
      <c r="AC10" s="57">
        <v>-26760.418962</v>
      </c>
      <c r="AD10" s="57">
        <v>-41362.222905000002</v>
      </c>
      <c r="AE10" s="57">
        <v>-24712.718185999998</v>
      </c>
      <c r="AF10" s="57">
        <v>-32897.217329999999</v>
      </c>
      <c r="AG10" s="57">
        <v>-37973.614708000001</v>
      </c>
      <c r="AH10" s="57">
        <v>-40238.001393999999</v>
      </c>
      <c r="AI10" s="57">
        <v>-45549.452313000002</v>
      </c>
      <c r="AJ10" s="57">
        <v>-40020.389195999996</v>
      </c>
      <c r="AK10" s="57">
        <v>-48940.968794</v>
      </c>
      <c r="AL10" s="67"/>
      <c r="AM10" s="67"/>
      <c r="AN10" s="67"/>
      <c r="AO10" s="67"/>
      <c r="AP10" s="67"/>
    </row>
    <row r="11" spans="1:42" s="36" customFormat="1" ht="10.5" x14ac:dyDescent="0.25">
      <c r="A11" s="47">
        <v>21</v>
      </c>
      <c r="B11" s="48" t="s">
        <v>273</v>
      </c>
      <c r="C11" s="57">
        <v>1110.910805</v>
      </c>
      <c r="D11" s="57">
        <v>1919.548873</v>
      </c>
      <c r="E11" s="57">
        <v>5407.9031720000003</v>
      </c>
      <c r="F11" s="57">
        <v>5675.6815999999999</v>
      </c>
      <c r="G11" s="57">
        <v>5290.4287750000003</v>
      </c>
      <c r="H11" s="57">
        <v>3327.0826510000002</v>
      </c>
      <c r="I11" s="57">
        <v>5210.8054480000001</v>
      </c>
      <c r="J11" s="57">
        <v>5486.9491159999998</v>
      </c>
      <c r="K11" s="57">
        <v>5571.8575279999995</v>
      </c>
      <c r="L11" s="57">
        <v>5432.1650449999997</v>
      </c>
      <c r="M11" s="57">
        <v>6307.8060489999998</v>
      </c>
      <c r="N11" s="57">
        <v>7174.9184599999999</v>
      </c>
      <c r="O11" s="57">
        <v>4412.4648370000004</v>
      </c>
      <c r="P11" s="57">
        <v>6411.9894610000001</v>
      </c>
      <c r="Q11" s="57">
        <v>8968.4341249999998</v>
      </c>
      <c r="R11" s="57">
        <v>12611.747012</v>
      </c>
      <c r="S11" s="57">
        <v>11684.023214999999</v>
      </c>
      <c r="T11" s="57">
        <v>12630.172614999999</v>
      </c>
      <c r="U11" s="57">
        <v>21342.665153999998</v>
      </c>
      <c r="V11" s="57">
        <v>14706.561401000001</v>
      </c>
      <c r="W11" s="57">
        <v>14373.516471999999</v>
      </c>
      <c r="X11" s="57">
        <v>27553.942584</v>
      </c>
      <c r="Y11" s="57">
        <v>20806.711141</v>
      </c>
      <c r="Z11" s="57">
        <v>21634.387426000001</v>
      </c>
      <c r="AA11" s="57">
        <v>24899.826731000001</v>
      </c>
      <c r="AB11" s="57">
        <v>38901.809830999999</v>
      </c>
      <c r="AC11" s="57">
        <v>48472.524155999999</v>
      </c>
      <c r="AD11" s="57">
        <v>67855.981891000003</v>
      </c>
      <c r="AE11" s="57">
        <v>73276.796017000001</v>
      </c>
      <c r="AF11" s="57">
        <v>29651.346468</v>
      </c>
      <c r="AG11" s="57">
        <v>38241.857040000003</v>
      </c>
      <c r="AH11" s="57">
        <v>67876.618447000001</v>
      </c>
      <c r="AI11" s="57">
        <v>37004.086646000003</v>
      </c>
      <c r="AJ11" s="57">
        <v>44646.004862000002</v>
      </c>
      <c r="AK11" s="57">
        <v>46744.473083999997</v>
      </c>
      <c r="AL11" s="67"/>
      <c r="AM11" s="67"/>
      <c r="AN11" s="67"/>
      <c r="AO11" s="67"/>
      <c r="AP11" s="67"/>
    </row>
    <row r="12" spans="1:42" ht="10.5" x14ac:dyDescent="0.2">
      <c r="A12" s="45">
        <v>21</v>
      </c>
      <c r="B12" s="46" t="s">
        <v>129</v>
      </c>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68"/>
      <c r="AM12" s="68"/>
      <c r="AN12" s="68"/>
      <c r="AO12" s="68"/>
      <c r="AP12" s="68"/>
    </row>
    <row r="13" spans="1:42" s="36" customFormat="1" ht="10.5" x14ac:dyDescent="0.2">
      <c r="A13" s="45">
        <v>23</v>
      </c>
      <c r="B13" s="48" t="s">
        <v>272</v>
      </c>
      <c r="C13" s="54">
        <v>-8770.6908569999996</v>
      </c>
      <c r="D13" s="54">
        <v>-13923.089663999999</v>
      </c>
      <c r="E13" s="54">
        <v>-10796.460461999999</v>
      </c>
      <c r="F13" s="54">
        <v>-6714.6970849999998</v>
      </c>
      <c r="G13" s="54">
        <v>-5510.6670100000001</v>
      </c>
      <c r="H13" s="54">
        <v>-9358.8680469999999</v>
      </c>
      <c r="I13" s="54">
        <v>-4041.0902860000001</v>
      </c>
      <c r="J13" s="54">
        <v>-9030.3416240000006</v>
      </c>
      <c r="K13" s="54">
        <v>-4423.4771879999998</v>
      </c>
      <c r="L13" s="54">
        <v>-6943.429709</v>
      </c>
      <c r="M13" s="54">
        <v>-3879.2058940000002</v>
      </c>
      <c r="N13" s="54">
        <v>-8622.9427070000002</v>
      </c>
      <c r="O13" s="54">
        <v>-7565.5917440000003</v>
      </c>
      <c r="P13" s="54">
        <v>-7211.8680029999996</v>
      </c>
      <c r="Q13" s="54">
        <v>-11052.774256999999</v>
      </c>
      <c r="R13" s="54">
        <v>-12985.517094999999</v>
      </c>
      <c r="S13" s="54">
        <v>-11865.111712</v>
      </c>
      <c r="T13" s="54">
        <v>-18042.870158000002</v>
      </c>
      <c r="U13" s="54">
        <v>-19040.261603999999</v>
      </c>
      <c r="V13" s="54">
        <v>-3679.4758409999999</v>
      </c>
      <c r="W13" s="54">
        <v>-12636.189420000001</v>
      </c>
      <c r="X13" s="54">
        <v>-9460.5480189999998</v>
      </c>
      <c r="Y13" s="54">
        <v>-12002.124712999999</v>
      </c>
      <c r="Z13" s="54">
        <v>-3188.2359409999999</v>
      </c>
      <c r="AA13" s="54">
        <v>-5480.3579719999998</v>
      </c>
      <c r="AB13" s="54">
        <v>-6495.657099</v>
      </c>
      <c r="AC13" s="54">
        <v>-8635.7172570000002</v>
      </c>
      <c r="AD13" s="54">
        <v>-21755.746541</v>
      </c>
      <c r="AE13" s="54">
        <v>-15388.422713</v>
      </c>
      <c r="AF13" s="54">
        <v>-24987.945299999999</v>
      </c>
      <c r="AG13" s="54">
        <v>-30156.690247999999</v>
      </c>
      <c r="AH13" s="54">
        <v>-73499.848935000002</v>
      </c>
      <c r="AI13" s="54">
        <v>-26572.395303000001</v>
      </c>
      <c r="AJ13" s="54">
        <v>-45568.525713000003</v>
      </c>
      <c r="AK13" s="54">
        <v>-38443.397262999999</v>
      </c>
      <c r="AL13" s="68"/>
      <c r="AM13" s="68"/>
      <c r="AN13" s="68"/>
      <c r="AO13" s="68"/>
      <c r="AP13" s="68"/>
    </row>
    <row r="14" spans="1:42" s="36" customFormat="1" ht="10.5" x14ac:dyDescent="0.25">
      <c r="A14" s="45"/>
      <c r="B14" s="46" t="s">
        <v>130</v>
      </c>
      <c r="C14" s="58">
        <v>-6006.5815480000001</v>
      </c>
      <c r="D14" s="58">
        <v>-8247.0555540000005</v>
      </c>
      <c r="E14" s="58">
        <v>-3467.1356879999998</v>
      </c>
      <c r="F14" s="58">
        <v>-5413.020262</v>
      </c>
      <c r="G14" s="58">
        <v>-5083.1575270000003</v>
      </c>
      <c r="H14" s="58">
        <v>-9093.1289560000005</v>
      </c>
      <c r="I14" s="58">
        <v>-3860.563611</v>
      </c>
      <c r="J14" s="58">
        <v>-4758.6477869999999</v>
      </c>
      <c r="K14" s="58">
        <v>-3657.3603440000002</v>
      </c>
      <c r="L14" s="58">
        <v>-6871.7389000000003</v>
      </c>
      <c r="M14" s="58">
        <v>-3736.576157</v>
      </c>
      <c r="N14" s="58">
        <v>-8418.30321</v>
      </c>
      <c r="O14" s="58">
        <v>-7388.5506379999997</v>
      </c>
      <c r="P14" s="58">
        <v>-6582.5805120000005</v>
      </c>
      <c r="Q14" s="58">
        <v>-5774.339935</v>
      </c>
      <c r="R14" s="58">
        <v>-12373.313496000001</v>
      </c>
      <c r="S14" s="58">
        <v>-11655.150828</v>
      </c>
      <c r="T14" s="58">
        <v>-15389.230889</v>
      </c>
      <c r="U14" s="58">
        <v>-11719.631595999999</v>
      </c>
      <c r="V14" s="58">
        <v>-8827.4400569999998</v>
      </c>
      <c r="W14" s="58">
        <v>-10484.684730000001</v>
      </c>
      <c r="X14" s="58">
        <v>-7787.194598</v>
      </c>
      <c r="Y14" s="58">
        <v>-6391.7470549999998</v>
      </c>
      <c r="Z14" s="58">
        <v>-2354.4170330000002</v>
      </c>
      <c r="AA14" s="58">
        <v>-5532.5722599999999</v>
      </c>
      <c r="AB14" s="58">
        <v>-5914.3162929999999</v>
      </c>
      <c r="AC14" s="58">
        <v>-8434.1058950000006</v>
      </c>
      <c r="AD14" s="58">
        <v>-12005.528257</v>
      </c>
      <c r="AE14" s="58">
        <v>-13822.439606</v>
      </c>
      <c r="AF14" s="58">
        <v>-21826.082441999999</v>
      </c>
      <c r="AG14" s="58">
        <v>-21773.196286999999</v>
      </c>
      <c r="AH14" s="58">
        <v>-41567.513759000001</v>
      </c>
      <c r="AI14" s="58">
        <v>-24134.120926</v>
      </c>
      <c r="AJ14" s="58">
        <v>-44523.722854</v>
      </c>
      <c r="AK14" s="58">
        <v>-30677.435764999998</v>
      </c>
      <c r="AL14" s="69"/>
      <c r="AM14" s="69"/>
      <c r="AN14" s="69"/>
      <c r="AO14" s="69"/>
      <c r="AP14" s="69"/>
    </row>
    <row r="15" spans="1:42" s="36" customFormat="1" ht="10.5" x14ac:dyDescent="0.2">
      <c r="A15" s="43">
        <v>30</v>
      </c>
      <c r="B15" s="44" t="s">
        <v>131</v>
      </c>
      <c r="C15" s="53"/>
      <c r="D15" s="53"/>
      <c r="E15" s="53"/>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row>
    <row r="16" spans="1:42" ht="10.5" x14ac:dyDescent="0.2">
      <c r="A16" s="47">
        <v>31</v>
      </c>
      <c r="B16" s="46" t="s">
        <v>132</v>
      </c>
      <c r="C16" s="54">
        <v>4265.1406390000002</v>
      </c>
      <c r="D16" s="54">
        <v>1487.712675</v>
      </c>
      <c r="E16" s="54">
        <v>239.440608</v>
      </c>
      <c r="F16" s="54">
        <v>45.844650999999999</v>
      </c>
      <c r="G16" s="54">
        <v>230.89642900000001</v>
      </c>
      <c r="H16" s="54">
        <v>1409.2970479999999</v>
      </c>
      <c r="I16" s="54">
        <v>1280.586955</v>
      </c>
      <c r="J16" s="54">
        <v>3019.0422349999999</v>
      </c>
      <c r="K16" s="54">
        <v>493.17983800000002</v>
      </c>
      <c r="L16" s="54">
        <v>2386.6260630000002</v>
      </c>
      <c r="M16" s="54">
        <v>2001.220278</v>
      </c>
      <c r="N16" s="54">
        <v>4561.7119149999999</v>
      </c>
      <c r="O16" s="54">
        <v>1287.272019</v>
      </c>
      <c r="P16" s="54">
        <v>392.672011</v>
      </c>
      <c r="Q16" s="54">
        <v>1918.8877600000001</v>
      </c>
      <c r="R16" s="54">
        <v>635.92510700000003</v>
      </c>
      <c r="S16" s="54">
        <v>2691.3422679999999</v>
      </c>
      <c r="T16" s="54">
        <v>304.88739299999997</v>
      </c>
      <c r="U16" s="54">
        <v>291.572746</v>
      </c>
      <c r="V16" s="54">
        <v>537.20418500000005</v>
      </c>
      <c r="W16" s="54">
        <v>179.93759499999999</v>
      </c>
      <c r="X16" s="54">
        <v>366.87963300000001</v>
      </c>
      <c r="Y16" s="54">
        <v>2494.9983080000002</v>
      </c>
      <c r="Z16" s="54">
        <v>295.52615500000002</v>
      </c>
      <c r="AA16" s="54">
        <v>130.770173</v>
      </c>
      <c r="AB16" s="54">
        <v>192.25238400000001</v>
      </c>
      <c r="AC16" s="54">
        <v>252.04307800000001</v>
      </c>
      <c r="AD16" s="54">
        <v>676.34889199999998</v>
      </c>
      <c r="AE16" s="54">
        <v>215.59942899999999</v>
      </c>
      <c r="AF16" s="54">
        <v>179.189097</v>
      </c>
      <c r="AG16" s="54">
        <v>305.90114499999999</v>
      </c>
      <c r="AH16" s="54">
        <v>1379.3579810000001</v>
      </c>
      <c r="AI16" s="54">
        <v>2688.597162</v>
      </c>
      <c r="AJ16" s="54">
        <v>671.80338900000004</v>
      </c>
      <c r="AK16" s="54">
        <v>3902.8548249999999</v>
      </c>
      <c r="AL16" s="68"/>
      <c r="AM16" s="68"/>
      <c r="AN16" s="68"/>
      <c r="AO16" s="68"/>
      <c r="AP16" s="68"/>
    </row>
    <row r="17" spans="1:42" ht="10.5" x14ac:dyDescent="0.2">
      <c r="A17" s="47">
        <v>32</v>
      </c>
      <c r="B17" s="46" t="s">
        <v>133</v>
      </c>
      <c r="C17" s="54">
        <v>-315.06979699999999</v>
      </c>
      <c r="D17" s="54">
        <v>-348.671312</v>
      </c>
      <c r="E17" s="54">
        <v>-317.446439</v>
      </c>
      <c r="F17" s="54">
        <v>-321.66503499999999</v>
      </c>
      <c r="G17" s="54">
        <v>-355.86494499999998</v>
      </c>
      <c r="H17" s="54">
        <v>-437.27807300000001</v>
      </c>
      <c r="I17" s="54">
        <v>-470.00374799999997</v>
      </c>
      <c r="J17" s="54">
        <v>-436.73671000000002</v>
      </c>
      <c r="K17" s="54">
        <v>-428.58706899999999</v>
      </c>
      <c r="L17" s="54">
        <v>-464.25957799999998</v>
      </c>
      <c r="M17" s="54">
        <v>-1963.8180829999999</v>
      </c>
      <c r="N17" s="54">
        <v>-463.788567</v>
      </c>
      <c r="O17" s="54">
        <v>-426.16950100000003</v>
      </c>
      <c r="P17" s="54">
        <v>-587.69733499999995</v>
      </c>
      <c r="Q17" s="54">
        <v>-510.28574200000003</v>
      </c>
      <c r="R17" s="54">
        <v>-387.051017</v>
      </c>
      <c r="S17" s="54">
        <v>-767.59175900000002</v>
      </c>
      <c r="T17" s="54">
        <v>-675.65448000000004</v>
      </c>
      <c r="U17" s="54">
        <v>-1515.7675549999999</v>
      </c>
      <c r="V17" s="54">
        <v>-1581.30576</v>
      </c>
      <c r="W17" s="54">
        <v>-298.30832299999997</v>
      </c>
      <c r="X17" s="54">
        <v>-392.53422499999999</v>
      </c>
      <c r="Y17" s="54">
        <v>-434.778727</v>
      </c>
      <c r="Z17" s="54">
        <v>-341.049173</v>
      </c>
      <c r="AA17" s="54">
        <v>-483.34409499999998</v>
      </c>
      <c r="AB17" s="54">
        <v>-478.78838200000001</v>
      </c>
      <c r="AC17" s="54">
        <v>-475.35741100000001</v>
      </c>
      <c r="AD17" s="54">
        <v>-1367.0645099999999</v>
      </c>
      <c r="AE17" s="54">
        <v>-1052.179093</v>
      </c>
      <c r="AF17" s="54">
        <v>-2006.5760849999999</v>
      </c>
      <c r="AG17" s="54">
        <v>-835.28300999999999</v>
      </c>
      <c r="AH17" s="54">
        <v>-3875.839238</v>
      </c>
      <c r="AI17" s="54">
        <v>-1137.6420439999999</v>
      </c>
      <c r="AJ17" s="54">
        <v>-2084.1910539999999</v>
      </c>
      <c r="AK17" s="54">
        <v>-1214.7943299999999</v>
      </c>
      <c r="AL17" s="68"/>
      <c r="AM17" s="68"/>
      <c r="AN17" s="68"/>
      <c r="AO17" s="68"/>
      <c r="AP17" s="68"/>
    </row>
    <row r="18" spans="1:42" s="36" customFormat="1" ht="10.5" x14ac:dyDescent="0.2">
      <c r="A18" s="47">
        <v>40</v>
      </c>
      <c r="B18" s="48" t="s">
        <v>134</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70"/>
      <c r="AM18" s="70"/>
      <c r="AN18" s="70"/>
      <c r="AO18" s="70"/>
      <c r="AP18" s="70"/>
    </row>
    <row r="19" spans="1:42" ht="10.5" x14ac:dyDescent="0.25">
      <c r="A19" s="45"/>
      <c r="B19" s="42" t="s">
        <v>135</v>
      </c>
      <c r="C19" s="57">
        <v>0</v>
      </c>
      <c r="D19" s="57">
        <v>0</v>
      </c>
      <c r="E19" s="57">
        <v>0</v>
      </c>
      <c r="F19" s="57">
        <v>0</v>
      </c>
      <c r="G19" s="57">
        <v>0</v>
      </c>
      <c r="H19" s="57">
        <v>0</v>
      </c>
      <c r="I19" s="57">
        <v>0</v>
      </c>
      <c r="J19" s="57">
        <v>0</v>
      </c>
      <c r="K19" s="57">
        <v>0</v>
      </c>
      <c r="L19" s="57">
        <v>0</v>
      </c>
      <c r="M19" s="57">
        <v>0</v>
      </c>
      <c r="N19" s="57">
        <v>345.37254200000001</v>
      </c>
      <c r="O19" s="57">
        <v>-286.11354599999999</v>
      </c>
      <c r="P19" s="57">
        <v>27.483781</v>
      </c>
      <c r="Q19" s="57">
        <v>487.49712899999997</v>
      </c>
      <c r="R19" s="57">
        <v>589.29587400000003</v>
      </c>
      <c r="S19" s="57">
        <v>1355.0917099999999</v>
      </c>
      <c r="T19" s="57">
        <v>1353.842881</v>
      </c>
      <c r="U19" s="57">
        <v>1182.2775429999999</v>
      </c>
      <c r="V19" s="57">
        <v>-1438.4484910000001</v>
      </c>
      <c r="W19" s="57">
        <v>1155.463131</v>
      </c>
      <c r="X19" s="57">
        <v>682.91459599999996</v>
      </c>
      <c r="Y19" s="57">
        <v>1278.310446</v>
      </c>
      <c r="Z19" s="57">
        <v>-158.84557599999999</v>
      </c>
      <c r="AA19" s="57">
        <v>-978.73006799999996</v>
      </c>
      <c r="AB19" s="57">
        <v>-1608.700945</v>
      </c>
      <c r="AC19" s="57">
        <v>-1571.2514590000001</v>
      </c>
      <c r="AD19" s="57">
        <v>1781.082392</v>
      </c>
      <c r="AE19" s="57">
        <v>-1660.3711410000001</v>
      </c>
      <c r="AF19" s="57">
        <v>-339.47455400000001</v>
      </c>
      <c r="AG19" s="57">
        <v>878.98181099999999</v>
      </c>
      <c r="AH19" s="57">
        <v>-705.56718100000001</v>
      </c>
      <c r="AI19" s="57">
        <v>-2188.399124</v>
      </c>
      <c r="AJ19" s="57">
        <v>2704.2310590000002</v>
      </c>
      <c r="AK19" s="57">
        <v>-169.48999599999999</v>
      </c>
      <c r="AL19" s="67"/>
      <c r="AM19" s="67"/>
      <c r="AN19" s="67"/>
      <c r="AO19" s="67"/>
      <c r="AP19" s="67"/>
    </row>
    <row r="20" spans="1:42" ht="20" x14ac:dyDescent="0.2">
      <c r="A20" s="43"/>
      <c r="B20" s="44" t="s">
        <v>136</v>
      </c>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row>
    <row r="21" spans="1:42" ht="10.5" x14ac:dyDescent="0.2">
      <c r="A21" s="45"/>
      <c r="B21" s="42" t="s">
        <v>137</v>
      </c>
      <c r="C21" s="52"/>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65"/>
      <c r="AM21" s="65"/>
      <c r="AN21" s="65"/>
      <c r="AO21" s="65"/>
      <c r="AP21" s="65"/>
    </row>
    <row r="22" spans="1:42" s="36" customFormat="1" ht="20" x14ac:dyDescent="0.2">
      <c r="A22" s="47"/>
      <c r="B22" s="49" t="s">
        <v>138</v>
      </c>
      <c r="C22" s="56"/>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66"/>
      <c r="AM22" s="66"/>
      <c r="AN22" s="66"/>
      <c r="AO22" s="66"/>
      <c r="AP22" s="66"/>
    </row>
    <row r="23" spans="1:42" ht="10.5" x14ac:dyDescent="0.2">
      <c r="A23" s="47">
        <v>50</v>
      </c>
      <c r="B23" s="48" t="s">
        <v>139</v>
      </c>
      <c r="C23" s="55">
        <v>39939.439959000003</v>
      </c>
      <c r="D23" s="55">
        <v>36851.877444999998</v>
      </c>
      <c r="E23" s="55">
        <v>33056.998020999999</v>
      </c>
      <c r="F23" s="55">
        <v>24221.40482</v>
      </c>
      <c r="G23" s="55">
        <v>25874.151838999998</v>
      </c>
      <c r="H23" s="55">
        <v>14651.045774</v>
      </c>
      <c r="I23" s="55">
        <v>29867.908660000001</v>
      </c>
      <c r="J23" s="55">
        <v>14690.755996</v>
      </c>
      <c r="K23" s="55">
        <v>10764.556420999999</v>
      </c>
      <c r="L23" s="55">
        <v>26017.744498</v>
      </c>
      <c r="M23" s="55">
        <v>36854.407190999998</v>
      </c>
      <c r="N23" s="55">
        <v>25777.423198</v>
      </c>
      <c r="O23" s="55">
        <v>23965.676097</v>
      </c>
      <c r="P23" s="55">
        <v>29066.390766</v>
      </c>
      <c r="Q23" s="55">
        <v>45836.386964999998</v>
      </c>
      <c r="R23" s="55">
        <v>41957.365882999999</v>
      </c>
      <c r="S23" s="55">
        <v>31120.398428</v>
      </c>
      <c r="T23" s="55">
        <v>45021.979034000004</v>
      </c>
      <c r="U23" s="55">
        <v>67342.982107000003</v>
      </c>
      <c r="V23" s="55">
        <v>66957.440057</v>
      </c>
      <c r="W23" s="55">
        <v>53760.473816999998</v>
      </c>
      <c r="X23" s="55">
        <v>63556.201540000002</v>
      </c>
      <c r="Y23" s="55">
        <v>100998.440996</v>
      </c>
      <c r="Z23" s="55">
        <v>113453.58111699999</v>
      </c>
      <c r="AA23" s="55">
        <v>135045.50683699999</v>
      </c>
      <c r="AB23" s="55">
        <v>146725.539796</v>
      </c>
      <c r="AC23" s="55">
        <v>134177.589615</v>
      </c>
      <c r="AD23" s="55">
        <v>406942.34035499999</v>
      </c>
      <c r="AE23" s="55">
        <v>265166.33327300003</v>
      </c>
      <c r="AF23" s="55">
        <v>172807.56050699999</v>
      </c>
      <c r="AG23" s="55">
        <v>226853.718781</v>
      </c>
      <c r="AH23" s="55">
        <v>197540.06364899999</v>
      </c>
      <c r="AI23" s="55">
        <v>106597.419715</v>
      </c>
      <c r="AJ23" s="55">
        <v>111867.958046</v>
      </c>
      <c r="AK23" s="55">
        <v>133789.698561</v>
      </c>
      <c r="AL23" s="70"/>
      <c r="AM23" s="70"/>
      <c r="AN23" s="70"/>
      <c r="AO23" s="70"/>
      <c r="AP23" s="70"/>
    </row>
    <row r="24" spans="1:42" ht="10.5" x14ac:dyDescent="0.2">
      <c r="A24" s="45">
        <v>51</v>
      </c>
      <c r="B24" s="42" t="s">
        <v>140</v>
      </c>
      <c r="C24" s="52">
        <v>-8786.6767909999999</v>
      </c>
      <c r="D24" s="52">
        <v>-8264.7234480000006</v>
      </c>
      <c r="E24" s="52">
        <v>-7272.539565</v>
      </c>
      <c r="F24" s="52">
        <v>-5602.5519889999996</v>
      </c>
      <c r="G24" s="52">
        <v>-5200.1729420000001</v>
      </c>
      <c r="H24" s="52">
        <v>-3125.0110110000001</v>
      </c>
      <c r="I24" s="52">
        <v>-6097.5764520000002</v>
      </c>
      <c r="J24" s="52">
        <v>-3221.4532340000001</v>
      </c>
      <c r="K24" s="52">
        <v>-2178.6036819999999</v>
      </c>
      <c r="L24" s="52">
        <v>-5603.8894810000002</v>
      </c>
      <c r="M24" s="52">
        <v>-9715.4490949999999</v>
      </c>
      <c r="N24" s="52">
        <v>-4596.9342269999997</v>
      </c>
      <c r="O24" s="52">
        <v>-4464.1292350000003</v>
      </c>
      <c r="P24" s="52">
        <v>-6027.8151289999996</v>
      </c>
      <c r="Q24" s="52">
        <v>-10471.425778999999</v>
      </c>
      <c r="R24" s="52">
        <v>-11265.241248</v>
      </c>
      <c r="S24" s="52">
        <v>-6632.1611929999999</v>
      </c>
      <c r="T24" s="52">
        <v>-12340.926869000001</v>
      </c>
      <c r="U24" s="52">
        <v>-16704.677573000001</v>
      </c>
      <c r="V24" s="52">
        <v>-27942.28442</v>
      </c>
      <c r="W24" s="52">
        <v>-8976.5818749999999</v>
      </c>
      <c r="X24" s="52">
        <v>-15219.528598000001</v>
      </c>
      <c r="Y24" s="52">
        <v>-25810.943375999999</v>
      </c>
      <c r="Z24" s="52">
        <v>-47616.952042999998</v>
      </c>
      <c r="AA24" s="52">
        <v>-28152.590134999999</v>
      </c>
      <c r="AB24" s="52">
        <v>-30153.372916</v>
      </c>
      <c r="AC24" s="52">
        <v>-26921.628111999999</v>
      </c>
      <c r="AD24" s="52">
        <v>-135662.11126100001</v>
      </c>
      <c r="AE24" s="52">
        <v>-54329.160701000001</v>
      </c>
      <c r="AF24" s="52">
        <v>-30032.438268000002</v>
      </c>
      <c r="AG24" s="52">
        <v>-37138.898134000003</v>
      </c>
      <c r="AH24" s="52">
        <v>-53666.677065999997</v>
      </c>
      <c r="AI24" s="52">
        <v>-4298.8625830000001</v>
      </c>
      <c r="AJ24" s="52">
        <v>-19721.255088000002</v>
      </c>
      <c r="AK24" s="52">
        <v>-19816.758307</v>
      </c>
      <c r="AL24" s="65"/>
      <c r="AM24" s="65"/>
      <c r="AN24" s="65"/>
      <c r="AO24" s="65"/>
      <c r="AP24" s="65"/>
    </row>
    <row r="25" spans="1:42" ht="10.5" x14ac:dyDescent="0.2">
      <c r="A25" s="45">
        <v>52</v>
      </c>
      <c r="B25" s="42" t="s">
        <v>141</v>
      </c>
      <c r="C25" s="52">
        <v>0</v>
      </c>
      <c r="D25" s="52">
        <v>0</v>
      </c>
      <c r="E25" s="52">
        <v>0</v>
      </c>
      <c r="F25" s="52">
        <v>0</v>
      </c>
      <c r="G25" s="52">
        <v>0</v>
      </c>
      <c r="H25" s="52">
        <v>0</v>
      </c>
      <c r="I25" s="52">
        <v>0</v>
      </c>
      <c r="J25" s="52">
        <v>0</v>
      </c>
      <c r="K25" s="52">
        <v>0</v>
      </c>
      <c r="L25" s="52">
        <v>0</v>
      </c>
      <c r="M25" s="52">
        <v>0</v>
      </c>
      <c r="N25" s="52">
        <v>1022.4</v>
      </c>
      <c r="O25" s="52">
        <v>0</v>
      </c>
      <c r="P25" s="52">
        <v>0</v>
      </c>
      <c r="Q25" s="52">
        <v>0</v>
      </c>
      <c r="R25" s="52">
        <v>1031.3161849999999</v>
      </c>
      <c r="S25" s="52">
        <v>0</v>
      </c>
      <c r="T25" s="52">
        <v>0</v>
      </c>
      <c r="U25" s="52">
        <v>0</v>
      </c>
      <c r="V25" s="52">
        <v>11858.277572999999</v>
      </c>
      <c r="W25" s="52">
        <v>0</v>
      </c>
      <c r="X25" s="52">
        <v>0</v>
      </c>
      <c r="Y25" s="52">
        <v>0</v>
      </c>
      <c r="Z25" s="52">
        <v>19298.926092000002</v>
      </c>
      <c r="AA25" s="52">
        <v>0</v>
      </c>
      <c r="AB25" s="52">
        <v>0</v>
      </c>
      <c r="AC25" s="52">
        <v>0</v>
      </c>
      <c r="AD25" s="52">
        <v>55914.320231999998</v>
      </c>
      <c r="AE25" s="52">
        <v>0</v>
      </c>
      <c r="AF25" s="52">
        <v>-5854.0994469999996</v>
      </c>
      <c r="AG25" s="52">
        <v>-9421.3523640000003</v>
      </c>
      <c r="AH25" s="52">
        <v>11677.296560999999</v>
      </c>
      <c r="AI25" s="52">
        <v>-20390.073096</v>
      </c>
      <c r="AJ25" s="52">
        <v>-5010.6110529999996</v>
      </c>
      <c r="AK25" s="52">
        <v>-10671.567528</v>
      </c>
      <c r="AL25" s="65"/>
      <c r="AM25" s="65"/>
      <c r="AN25" s="65"/>
      <c r="AO25" s="65"/>
      <c r="AP25" s="65"/>
    </row>
    <row r="26" spans="1:42" s="36" customFormat="1" ht="10.5" x14ac:dyDescent="0.2">
      <c r="A26" s="43">
        <v>60</v>
      </c>
      <c r="B26" s="44" t="s">
        <v>142</v>
      </c>
      <c r="C26" s="53">
        <v>31152.763168000001</v>
      </c>
      <c r="D26" s="53">
        <v>28587.153997000001</v>
      </c>
      <c r="E26" s="53">
        <v>25784.458456</v>
      </c>
      <c r="F26" s="53">
        <v>18618.852831</v>
      </c>
      <c r="G26" s="53">
        <v>20673.978897000001</v>
      </c>
      <c r="H26" s="53">
        <v>11526.034763</v>
      </c>
      <c r="I26" s="53">
        <v>23770.332208</v>
      </c>
      <c r="J26" s="53">
        <v>11469.302761999999</v>
      </c>
      <c r="K26" s="53">
        <v>8585.9527390000003</v>
      </c>
      <c r="L26" s="53">
        <v>20413.855017000002</v>
      </c>
      <c r="M26" s="53">
        <v>27138.958095999998</v>
      </c>
      <c r="N26" s="53">
        <v>22202.888971</v>
      </c>
      <c r="O26" s="53">
        <v>19501.546861999999</v>
      </c>
      <c r="P26" s="53">
        <v>23038.575637000002</v>
      </c>
      <c r="Q26" s="53">
        <v>35364.961186</v>
      </c>
      <c r="R26" s="53">
        <v>31723.44082</v>
      </c>
      <c r="S26" s="53">
        <v>24488.237235000001</v>
      </c>
      <c r="T26" s="53">
        <v>32681.052165000001</v>
      </c>
      <c r="U26" s="53">
        <v>50638.304534000003</v>
      </c>
      <c r="V26" s="53">
        <v>50873.433210000003</v>
      </c>
      <c r="W26" s="53">
        <v>44783.891942000002</v>
      </c>
      <c r="X26" s="53">
        <v>48336.672941999997</v>
      </c>
      <c r="Y26" s="53">
        <v>75187.497619999995</v>
      </c>
      <c r="Z26" s="53">
        <v>85135.555166000006</v>
      </c>
      <c r="AA26" s="53">
        <v>106892.916702</v>
      </c>
      <c r="AB26" s="53">
        <v>116572.16688</v>
      </c>
      <c r="AC26" s="53">
        <v>107255.961503</v>
      </c>
      <c r="AD26" s="53">
        <v>327194.54932599998</v>
      </c>
      <c r="AE26" s="53">
        <v>210837.17257200001</v>
      </c>
      <c r="AF26" s="53">
        <v>136921.022792</v>
      </c>
      <c r="AG26" s="53">
        <v>180293.46828299999</v>
      </c>
      <c r="AH26" s="53">
        <v>155550.68314400001</v>
      </c>
      <c r="AI26" s="53">
        <v>81908.484035999994</v>
      </c>
      <c r="AJ26" s="53">
        <v>87136.091904999994</v>
      </c>
      <c r="AK26" s="53">
        <v>103301.372726</v>
      </c>
      <c r="AL26" s="53"/>
      <c r="AM26" s="53"/>
      <c r="AN26" s="53"/>
      <c r="AO26" s="53"/>
      <c r="AP26" s="53"/>
    </row>
    <row r="27" spans="1:42" s="36" customFormat="1" ht="10.5" x14ac:dyDescent="0.2">
      <c r="A27" s="47"/>
      <c r="B27" s="42" t="s">
        <v>143</v>
      </c>
      <c r="C27" s="52"/>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65"/>
      <c r="AM27" s="65"/>
      <c r="AN27" s="65"/>
      <c r="AO27" s="65"/>
      <c r="AP27" s="65"/>
    </row>
    <row r="28" spans="1:42" s="36" customFormat="1" ht="10.5" x14ac:dyDescent="0.2">
      <c r="A28" s="47">
        <v>61</v>
      </c>
      <c r="B28" s="48" t="s">
        <v>144</v>
      </c>
      <c r="C28" s="55">
        <v>31152.763168000001</v>
      </c>
      <c r="D28" s="55">
        <v>28587.153997000001</v>
      </c>
      <c r="E28" s="55">
        <v>25784.458456</v>
      </c>
      <c r="F28" s="55">
        <v>18618.852831</v>
      </c>
      <c r="G28" s="55">
        <v>20673.978897000001</v>
      </c>
      <c r="H28" s="55">
        <v>11526.034763</v>
      </c>
      <c r="I28" s="55">
        <v>23770.332208</v>
      </c>
      <c r="J28" s="55">
        <v>11469.302761999999</v>
      </c>
      <c r="K28" s="55">
        <v>8585.9527390000003</v>
      </c>
      <c r="L28" s="55">
        <v>20413.855017000002</v>
      </c>
      <c r="M28" s="55">
        <v>27771.383506999999</v>
      </c>
      <c r="N28" s="55">
        <v>22400.211675999999</v>
      </c>
      <c r="O28" s="55">
        <v>19054.556741</v>
      </c>
      <c r="P28" s="55">
        <v>23047.331668999999</v>
      </c>
      <c r="Q28" s="55">
        <v>36628.490394</v>
      </c>
      <c r="R28" s="55">
        <v>32303.006228999999</v>
      </c>
      <c r="S28" s="55">
        <v>25027.886407000002</v>
      </c>
      <c r="T28" s="55">
        <v>33460.073426000003</v>
      </c>
      <c r="U28" s="55">
        <v>51981.421084000001</v>
      </c>
      <c r="V28" s="55">
        <v>50112.476420999999</v>
      </c>
      <c r="W28" s="55">
        <v>44958.325184000001</v>
      </c>
      <c r="X28" s="55">
        <v>48445.215426000002</v>
      </c>
      <c r="Y28" s="55">
        <v>75073.702709000005</v>
      </c>
      <c r="Z28" s="55">
        <v>84884.618902000002</v>
      </c>
      <c r="AA28" s="55">
        <v>106712.927138</v>
      </c>
      <c r="AB28" s="55">
        <v>116447.079766</v>
      </c>
      <c r="AC28" s="55">
        <v>107215.32574</v>
      </c>
      <c r="AD28" s="55">
        <v>327014.41411700001</v>
      </c>
      <c r="AE28" s="55">
        <v>210838.20477099999</v>
      </c>
      <c r="AF28" s="55">
        <v>136884.72226099999</v>
      </c>
      <c r="AG28" s="55">
        <v>180305.97330300001</v>
      </c>
      <c r="AH28" s="55">
        <v>155754.38674700001</v>
      </c>
      <c r="AI28" s="55">
        <v>79389.136337000004</v>
      </c>
      <c r="AJ28" s="55">
        <v>83016.354848999996</v>
      </c>
      <c r="AK28" s="55">
        <v>102415.300754</v>
      </c>
      <c r="AL28" s="70"/>
      <c r="AM28" s="70"/>
      <c r="AN28" s="70"/>
      <c r="AO28" s="70"/>
      <c r="AP28" s="70"/>
    </row>
    <row r="29" spans="1:42" s="36" customFormat="1" ht="10.5" x14ac:dyDescent="0.2">
      <c r="A29" s="47"/>
      <c r="B29" s="48" t="s">
        <v>145</v>
      </c>
      <c r="C29" s="55">
        <v>0</v>
      </c>
      <c r="D29" s="55">
        <v>0</v>
      </c>
      <c r="E29" s="55">
        <v>0</v>
      </c>
      <c r="F29" s="55">
        <v>0</v>
      </c>
      <c r="G29" s="55">
        <v>0</v>
      </c>
      <c r="H29" s="55">
        <v>0</v>
      </c>
      <c r="I29" s="55">
        <v>0</v>
      </c>
      <c r="J29" s="55">
        <v>0</v>
      </c>
      <c r="K29" s="55">
        <v>0</v>
      </c>
      <c r="L29" s="55">
        <v>0</v>
      </c>
      <c r="M29" s="55">
        <v>-632.42541100000005</v>
      </c>
      <c r="N29" s="55">
        <v>-197.32270500000001</v>
      </c>
      <c r="O29" s="55">
        <v>446.99012099999999</v>
      </c>
      <c r="P29" s="55">
        <v>-8.7560319999999994</v>
      </c>
      <c r="Q29" s="55">
        <v>-1263.5292079999999</v>
      </c>
      <c r="R29" s="55">
        <v>-579.56540900000005</v>
      </c>
      <c r="S29" s="55">
        <v>-539.64917200000002</v>
      </c>
      <c r="T29" s="55">
        <v>-779.02126099999998</v>
      </c>
      <c r="U29" s="55">
        <v>-1343.11655</v>
      </c>
      <c r="V29" s="55">
        <v>760.95678899999996</v>
      </c>
      <c r="W29" s="55">
        <v>-174.43324200000001</v>
      </c>
      <c r="X29" s="55">
        <v>-108.542484</v>
      </c>
      <c r="Y29" s="55">
        <v>113.794911</v>
      </c>
      <c r="Z29" s="55">
        <v>250.93626399999999</v>
      </c>
      <c r="AA29" s="55">
        <v>179.989564</v>
      </c>
      <c r="AB29" s="55">
        <v>125.087114</v>
      </c>
      <c r="AC29" s="55">
        <v>40.635762999999997</v>
      </c>
      <c r="AD29" s="55">
        <v>180.135209</v>
      </c>
      <c r="AE29" s="55">
        <v>-1.0321990000000001</v>
      </c>
      <c r="AF29" s="55">
        <v>36.300530999999999</v>
      </c>
      <c r="AG29" s="55">
        <v>-12.50502</v>
      </c>
      <c r="AH29" s="55">
        <v>-203.70360299999999</v>
      </c>
      <c r="AI29" s="55">
        <v>2519.3476989999999</v>
      </c>
      <c r="AJ29" s="55">
        <v>4119.7370559999999</v>
      </c>
      <c r="AK29" s="55">
        <v>886.07197199999996</v>
      </c>
      <c r="AL29" s="70"/>
      <c r="AM29" s="70"/>
      <c r="AN29" s="70"/>
      <c r="AO29" s="70"/>
      <c r="AP29" s="70"/>
    </row>
    <row r="30" spans="1:42" ht="10.5" x14ac:dyDescent="0.2">
      <c r="A30" s="47"/>
      <c r="B30" s="42" t="s">
        <v>146</v>
      </c>
      <c r="C30" s="52">
        <v>3540</v>
      </c>
      <c r="D30" s="52">
        <v>-863</v>
      </c>
      <c r="E30" s="52">
        <v>0</v>
      </c>
      <c r="F30" s="52">
        <v>0</v>
      </c>
      <c r="G30" s="52">
        <v>0</v>
      </c>
      <c r="H30" s="52">
        <v>0</v>
      </c>
      <c r="I30" s="52">
        <v>0</v>
      </c>
      <c r="J30" s="52">
        <v>0</v>
      </c>
      <c r="K30" s="52">
        <v>0</v>
      </c>
      <c r="L30" s="52">
        <v>0</v>
      </c>
      <c r="M30" s="52">
        <v>0</v>
      </c>
      <c r="N30" s="52">
        <v>0</v>
      </c>
      <c r="O30" s="52">
        <v>469</v>
      </c>
      <c r="P30" s="52">
        <v>568</v>
      </c>
      <c r="Q30" s="52">
        <v>902</v>
      </c>
      <c r="R30" s="52">
        <v>796</v>
      </c>
      <c r="S30" s="52">
        <v>599</v>
      </c>
      <c r="T30" s="52">
        <v>819</v>
      </c>
      <c r="U30" s="52">
        <v>1244</v>
      </c>
      <c r="V30" s="52">
        <v>1199</v>
      </c>
      <c r="W30" s="52">
        <v>1074</v>
      </c>
      <c r="X30" s="52">
        <v>1131</v>
      </c>
      <c r="Y30" s="52">
        <v>1746</v>
      </c>
      <c r="Z30" s="52">
        <v>1974</v>
      </c>
      <c r="AA30" s="52">
        <v>2482</v>
      </c>
      <c r="AB30" s="52">
        <v>2678</v>
      </c>
      <c r="AC30" s="52">
        <v>1434</v>
      </c>
      <c r="AD30" s="52">
        <v>5510</v>
      </c>
      <c r="AE30" s="52">
        <v>2377</v>
      </c>
      <c r="AF30" s="52">
        <v>0</v>
      </c>
      <c r="AG30" s="52">
        <v>1115</v>
      </c>
      <c r="AH30" s="52">
        <v>961</v>
      </c>
      <c r="AI30" s="52">
        <v>487</v>
      </c>
      <c r="AJ30" s="52">
        <v>509</v>
      </c>
      <c r="AK30" s="52">
        <v>628</v>
      </c>
      <c r="AL30" s="65"/>
      <c r="AM30" s="65"/>
      <c r="AN30" s="65"/>
      <c r="AO30" s="65"/>
      <c r="AP30" s="65"/>
    </row>
    <row r="31" spans="1:42" s="36" customFormat="1" ht="10.5" x14ac:dyDescent="0.2">
      <c r="A31" s="47"/>
      <c r="B31" s="42" t="s">
        <v>147</v>
      </c>
      <c r="C31" s="52">
        <v>0</v>
      </c>
      <c r="D31" s="52">
        <v>0</v>
      </c>
      <c r="E31" s="52">
        <v>0</v>
      </c>
      <c r="F31" s="52">
        <v>0</v>
      </c>
      <c r="G31" s="52">
        <v>0</v>
      </c>
      <c r="H31" s="52">
        <v>0</v>
      </c>
      <c r="I31" s="52">
        <v>0</v>
      </c>
      <c r="J31" s="52">
        <v>0</v>
      </c>
      <c r="K31" s="52">
        <v>0</v>
      </c>
      <c r="L31" s="52">
        <v>0</v>
      </c>
      <c r="M31" s="52">
        <v>0</v>
      </c>
      <c r="N31" s="52">
        <v>0</v>
      </c>
      <c r="O31" s="52">
        <v>0</v>
      </c>
      <c r="P31" s="52">
        <v>568</v>
      </c>
      <c r="Q31" s="52">
        <v>0</v>
      </c>
      <c r="R31" s="52">
        <v>0</v>
      </c>
      <c r="S31" s="52">
        <v>0</v>
      </c>
      <c r="T31" s="52">
        <v>0</v>
      </c>
      <c r="U31" s="52">
        <v>0</v>
      </c>
      <c r="V31" s="52">
        <v>0</v>
      </c>
      <c r="W31" s="52">
        <v>0</v>
      </c>
      <c r="X31" s="52">
        <v>0</v>
      </c>
      <c r="Y31" s="52">
        <v>0</v>
      </c>
      <c r="Z31" s="52">
        <v>0</v>
      </c>
      <c r="AA31" s="52">
        <v>0</v>
      </c>
      <c r="AB31" s="52">
        <v>0</v>
      </c>
      <c r="AC31" s="52">
        <v>0</v>
      </c>
      <c r="AD31" s="52">
        <v>0</v>
      </c>
      <c r="AE31" s="52">
        <v>0</v>
      </c>
      <c r="AF31" s="52">
        <v>0</v>
      </c>
      <c r="AG31" s="52">
        <v>0</v>
      </c>
      <c r="AH31" s="52">
        <v>0</v>
      </c>
      <c r="AI31" s="52">
        <v>0</v>
      </c>
      <c r="AJ31" s="52">
        <v>0</v>
      </c>
      <c r="AK31" s="52">
        <v>0</v>
      </c>
      <c r="AL31" s="65"/>
      <c r="AM31" s="65"/>
      <c r="AN31" s="65"/>
      <c r="AO31" s="65"/>
      <c r="AP31" s="65"/>
    </row>
    <row r="32" spans="1:42" s="36" customFormat="1" x14ac:dyDescent="0.2">
      <c r="A32" s="50"/>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row>
    <row r="35" spans="1:42" s="36" customFormat="1" x14ac:dyDescent="0.2">
      <c r="A35" s="50"/>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row>
    <row r="37" spans="1:42" s="36" customFormat="1" x14ac:dyDescent="0.2">
      <c r="A37" s="50"/>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row>
    <row r="38" spans="1:42" s="38" customFormat="1" x14ac:dyDescent="0.2">
      <c r="A38" s="50"/>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row>
    <row r="42" spans="1:42" s="36" customFormat="1" x14ac:dyDescent="0.2">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row>
    <row r="44" spans="1:42" s="36" customFormat="1" x14ac:dyDescent="0.2">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row>
    <row r="51" spans="1:42" s="36" customFormat="1" x14ac:dyDescent="0.2">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row>
    <row r="52" spans="1:42" hidden="1" x14ac:dyDescent="0.2"/>
    <row r="53" spans="1:42" s="36" customFormat="1" x14ac:dyDescent="0.2">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row>
    <row r="54" spans="1:42" s="36" customFormat="1" x14ac:dyDescent="0.2">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row>
    <row r="55" spans="1:42" s="36" customFormat="1" x14ac:dyDescent="0.2">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row>
    <row r="58" spans="1:42" s="36" customFormat="1" x14ac:dyDescent="0.2">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row>
    <row r="62" spans="1:42" s="36" customFormat="1" x14ac:dyDescent="0.2">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row>
    <row r="67" spans="1:42" s="36" customFormat="1" x14ac:dyDescent="0.2">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row>
    <row r="68" spans="1:42" s="36" customFormat="1" x14ac:dyDescent="0.2">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row>
    <row r="69" spans="1:42" s="36" customFormat="1" x14ac:dyDescent="0.2">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row>
    <row r="71" spans="1:42" s="36" customFormat="1" x14ac:dyDescent="0.2">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row>
    <row r="72" spans="1:42" s="36" customFormat="1" x14ac:dyDescent="0.2">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row>
    <row r="75" spans="1:42" s="36" customFormat="1" x14ac:dyDescent="0.2">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row>
    <row r="77" spans="1:42" s="36" customFormat="1" x14ac:dyDescent="0.2">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row>
  </sheetData>
  <phoneticPr fontId="14" type="noConversion"/>
  <conditionalFormatting sqref="B38:AP38">
    <cfRule type="cellIs" dxfId="7" priority="1" operator="lessThan">
      <formula>0</formula>
    </cfRule>
    <cfRule type="cellIs" dxfId="6" priority="2" operator="greater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06FAA-12B3-4FD0-93BE-C2F7A385B9A6}">
  <dimension ref="A1:AN80"/>
  <sheetViews>
    <sheetView tabSelected="1" zoomScale="115" zoomScaleNormal="115" workbookViewId="0">
      <pane xSplit="2" ySplit="1" topLeftCell="C2" activePane="bottomRight" state="frozen"/>
      <selection pane="topRight" activeCell="D1" sqref="D1"/>
      <selection pane="bottomLeft" activeCell="A3" sqref="A3"/>
      <selection pane="bottomRight" activeCell="B17" sqref="B17"/>
    </sheetView>
  </sheetViews>
  <sheetFormatPr defaultColWidth="9.1796875" defaultRowHeight="14.5" x14ac:dyDescent="0.2"/>
  <cols>
    <col min="1" max="1" width="4.81640625" style="50" bestFit="1" customWidth="1"/>
    <col min="2" max="2" width="50.453125" style="102" bestFit="1" customWidth="1"/>
    <col min="3" max="15" width="10" style="50" bestFit="1" customWidth="1"/>
    <col min="16" max="16" width="10.7265625" style="50" bestFit="1" customWidth="1"/>
    <col min="17" max="17" width="10" style="50" bestFit="1" customWidth="1"/>
    <col min="18" max="19" width="11.26953125" style="50" bestFit="1" customWidth="1"/>
    <col min="20" max="20" width="10" style="50" bestFit="1" customWidth="1"/>
    <col min="21" max="21" width="11.26953125" style="50" bestFit="1" customWidth="1"/>
    <col min="22" max="22" width="10" style="50" bestFit="1" customWidth="1"/>
    <col min="23" max="23" width="11.26953125" style="50" bestFit="1" customWidth="1"/>
    <col min="24" max="24" width="10" style="50" bestFit="1" customWidth="1"/>
    <col min="25" max="25" width="11.26953125" style="50" bestFit="1" customWidth="1"/>
    <col min="26" max="27" width="10.7265625" style="50" bestFit="1" customWidth="1"/>
    <col min="28" max="35" width="11.26953125" style="50" bestFit="1" customWidth="1"/>
    <col min="36" max="40" width="7.1796875" style="50" bestFit="1" customWidth="1"/>
    <col min="41" max="16384" width="9.1796875" style="37"/>
  </cols>
  <sheetData>
    <row r="1" spans="1:40" s="62" customFormat="1" ht="10.5" x14ac:dyDescent="0.35">
      <c r="A1" s="103" t="s">
        <v>77</v>
      </c>
      <c r="B1" s="104" t="s">
        <v>78</v>
      </c>
      <c r="C1" s="103" t="s">
        <v>79</v>
      </c>
      <c r="D1" s="103" t="s">
        <v>80</v>
      </c>
      <c r="E1" s="103" t="s">
        <v>83</v>
      </c>
      <c r="F1" s="103" t="s">
        <v>84</v>
      </c>
      <c r="G1" s="103" t="s">
        <v>85</v>
      </c>
      <c r="H1" s="103" t="s">
        <v>86</v>
      </c>
      <c r="I1" s="103" t="s">
        <v>87</v>
      </c>
      <c r="J1" s="103" t="s">
        <v>88</v>
      </c>
      <c r="K1" s="103" t="s">
        <v>89</v>
      </c>
      <c r="L1" s="103" t="s">
        <v>90</v>
      </c>
      <c r="M1" s="103" t="s">
        <v>91</v>
      </c>
      <c r="N1" s="103" t="s">
        <v>92</v>
      </c>
      <c r="O1" s="103" t="s">
        <v>93</v>
      </c>
      <c r="P1" s="103" t="s">
        <v>94</v>
      </c>
      <c r="Q1" s="103" t="s">
        <v>95</v>
      </c>
      <c r="R1" s="103" t="s">
        <v>96</v>
      </c>
      <c r="S1" s="103" t="s">
        <v>97</v>
      </c>
      <c r="T1" s="103" t="s">
        <v>98</v>
      </c>
      <c r="U1" s="103" t="s">
        <v>99</v>
      </c>
      <c r="V1" s="103" t="s">
        <v>100</v>
      </c>
      <c r="W1" s="103" t="s">
        <v>101</v>
      </c>
      <c r="X1" s="103" t="s">
        <v>102</v>
      </c>
      <c r="Y1" s="103" t="s">
        <v>103</v>
      </c>
      <c r="Z1" s="103" t="s">
        <v>104</v>
      </c>
      <c r="AA1" s="103" t="s">
        <v>105</v>
      </c>
      <c r="AB1" s="103" t="s">
        <v>106</v>
      </c>
      <c r="AC1" s="103" t="s">
        <v>107</v>
      </c>
      <c r="AD1" s="103" t="s">
        <v>108</v>
      </c>
      <c r="AE1" s="103" t="s">
        <v>109</v>
      </c>
      <c r="AF1" s="103" t="s">
        <v>110</v>
      </c>
      <c r="AG1" s="103" t="s">
        <v>111</v>
      </c>
      <c r="AH1" s="103" t="s">
        <v>112</v>
      </c>
      <c r="AI1" s="103" t="s">
        <v>113</v>
      </c>
      <c r="AJ1" s="105" t="s">
        <v>114</v>
      </c>
      <c r="AK1" s="105" t="s">
        <v>115</v>
      </c>
      <c r="AL1" s="105" t="s">
        <v>116</v>
      </c>
      <c r="AM1" s="105" t="s">
        <v>117</v>
      </c>
      <c r="AN1" s="105" t="s">
        <v>118</v>
      </c>
    </row>
    <row r="2" spans="1:40" s="36" customFormat="1" ht="11.5" x14ac:dyDescent="0.2">
      <c r="A2" s="106"/>
      <c r="B2" s="107" t="s">
        <v>289</v>
      </c>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5"/>
      <c r="AK2" s="115"/>
      <c r="AL2" s="115"/>
      <c r="AM2" s="115"/>
      <c r="AN2" s="115"/>
    </row>
    <row r="3" spans="1:40" s="36" customFormat="1" ht="11.5" x14ac:dyDescent="0.2">
      <c r="A3" s="108"/>
      <c r="B3" s="109" t="s">
        <v>290</v>
      </c>
      <c r="C3" s="118"/>
      <c r="D3" s="118"/>
      <c r="E3" s="118"/>
      <c r="F3" s="118"/>
      <c r="G3" s="118"/>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6"/>
      <c r="AK3" s="116"/>
      <c r="AL3" s="116"/>
      <c r="AM3" s="116"/>
      <c r="AN3" s="116"/>
    </row>
    <row r="4" spans="1:40" s="36" customFormat="1" ht="11.5" x14ac:dyDescent="0.2">
      <c r="A4" s="108"/>
      <c r="B4" s="109" t="s">
        <v>291</v>
      </c>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c r="AJ4" s="116"/>
      <c r="AK4" s="116"/>
      <c r="AL4" s="116"/>
      <c r="AM4" s="116"/>
      <c r="AN4" s="116"/>
    </row>
    <row r="5" spans="1:40" s="36" customFormat="1" ht="11.5" x14ac:dyDescent="0.2">
      <c r="A5" s="108"/>
      <c r="B5" s="110" t="s">
        <v>292</v>
      </c>
      <c r="C5" s="118"/>
      <c r="D5" s="118"/>
      <c r="E5" s="118"/>
      <c r="F5" s="118"/>
      <c r="G5" s="118"/>
      <c r="H5" s="118"/>
      <c r="I5" s="118"/>
      <c r="J5" s="118"/>
      <c r="K5" s="118"/>
      <c r="L5" s="118"/>
      <c r="M5" s="118"/>
      <c r="N5" s="118"/>
      <c r="O5" s="118"/>
      <c r="P5" s="118"/>
      <c r="Q5" s="118"/>
      <c r="R5" s="118"/>
      <c r="S5" s="118"/>
      <c r="T5" s="118"/>
      <c r="U5" s="118"/>
      <c r="V5" s="118"/>
      <c r="W5" s="118"/>
      <c r="X5" s="118"/>
      <c r="Y5" s="118"/>
      <c r="Z5" s="118"/>
      <c r="AA5" s="118"/>
      <c r="AB5" s="118"/>
      <c r="AC5" s="118"/>
      <c r="AD5" s="118"/>
      <c r="AE5" s="118"/>
      <c r="AF5" s="118"/>
      <c r="AG5" s="118"/>
      <c r="AH5" s="118"/>
      <c r="AI5" s="118"/>
      <c r="AJ5" s="116"/>
      <c r="AK5" s="116"/>
      <c r="AL5" s="116"/>
      <c r="AM5" s="116"/>
      <c r="AN5" s="116"/>
    </row>
    <row r="6" spans="1:40" s="36" customFormat="1" ht="11.5" x14ac:dyDescent="0.2">
      <c r="A6" s="108"/>
      <c r="B6" s="110" t="s">
        <v>293</v>
      </c>
      <c r="C6" s="118"/>
      <c r="D6" s="118"/>
      <c r="E6" s="118"/>
      <c r="F6" s="118"/>
      <c r="G6" s="118"/>
      <c r="H6" s="118"/>
      <c r="I6" s="118"/>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8"/>
      <c r="AJ6" s="116"/>
      <c r="AK6" s="116"/>
      <c r="AL6" s="116"/>
      <c r="AM6" s="116"/>
      <c r="AN6" s="116"/>
    </row>
    <row r="7" spans="1:40" s="36" customFormat="1" ht="21" x14ac:dyDescent="0.2">
      <c r="A7" s="108"/>
      <c r="B7" s="110" t="s">
        <v>294</v>
      </c>
      <c r="C7" s="118"/>
      <c r="D7" s="118"/>
      <c r="E7" s="118"/>
      <c r="F7" s="118"/>
      <c r="G7" s="118"/>
      <c r="H7" s="118"/>
      <c r="I7" s="118"/>
      <c r="J7" s="118"/>
      <c r="K7" s="118"/>
      <c r="L7" s="118"/>
      <c r="M7" s="118"/>
      <c r="N7" s="118"/>
      <c r="O7" s="118"/>
      <c r="P7" s="118"/>
      <c r="Q7" s="118"/>
      <c r="R7" s="118"/>
      <c r="S7" s="118"/>
      <c r="T7" s="118"/>
      <c r="U7" s="118"/>
      <c r="V7" s="118"/>
      <c r="W7" s="118"/>
      <c r="X7" s="118"/>
      <c r="Y7" s="118"/>
      <c r="Z7" s="118"/>
      <c r="AA7" s="118"/>
      <c r="AB7" s="118"/>
      <c r="AC7" s="118"/>
      <c r="AD7" s="118"/>
      <c r="AE7" s="118"/>
      <c r="AF7" s="118"/>
      <c r="AG7" s="118"/>
      <c r="AH7" s="118"/>
      <c r="AI7" s="118"/>
      <c r="AJ7" s="116"/>
      <c r="AK7" s="116"/>
      <c r="AL7" s="116"/>
      <c r="AM7" s="116"/>
      <c r="AN7" s="116"/>
    </row>
    <row r="8" spans="1:40" s="36" customFormat="1" ht="11.5" x14ac:dyDescent="0.2">
      <c r="A8" s="108"/>
      <c r="B8" s="110" t="s">
        <v>295</v>
      </c>
      <c r="C8" s="118"/>
      <c r="D8" s="118"/>
      <c r="E8" s="118"/>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8"/>
      <c r="AJ8" s="116"/>
      <c r="AK8" s="116"/>
      <c r="AL8" s="116"/>
      <c r="AM8" s="116"/>
      <c r="AN8" s="116"/>
    </row>
    <row r="9" spans="1:40" s="36" customFormat="1" ht="11.5" x14ac:dyDescent="0.2">
      <c r="A9" s="108"/>
      <c r="B9" s="111" t="s">
        <v>296</v>
      </c>
      <c r="C9" s="118"/>
      <c r="D9" s="118"/>
      <c r="E9" s="118"/>
      <c r="F9" s="118"/>
      <c r="G9" s="118"/>
      <c r="H9" s="118"/>
      <c r="I9" s="118"/>
      <c r="J9" s="118"/>
      <c r="K9" s="118"/>
      <c r="L9" s="118"/>
      <c r="M9" s="118"/>
      <c r="N9" s="118"/>
      <c r="O9" s="118"/>
      <c r="P9" s="118"/>
      <c r="Q9" s="118"/>
      <c r="R9" s="118"/>
      <c r="S9" s="118"/>
      <c r="T9" s="118"/>
      <c r="U9" s="118"/>
      <c r="V9" s="118"/>
      <c r="W9" s="118"/>
      <c r="X9" s="118"/>
      <c r="Y9" s="118"/>
      <c r="Z9" s="118"/>
      <c r="AA9" s="118"/>
      <c r="AB9" s="118"/>
      <c r="AC9" s="118"/>
      <c r="AD9" s="118"/>
      <c r="AE9" s="118"/>
      <c r="AF9" s="118"/>
      <c r="AG9" s="118"/>
      <c r="AH9" s="118"/>
      <c r="AI9" s="118"/>
      <c r="AJ9" s="116"/>
      <c r="AK9" s="116"/>
      <c r="AL9" s="116"/>
      <c r="AM9" s="116"/>
      <c r="AN9" s="116"/>
    </row>
    <row r="10" spans="1:40" s="36" customFormat="1" ht="11.5" x14ac:dyDescent="0.2">
      <c r="A10" s="108"/>
      <c r="B10" s="111" t="s">
        <v>318</v>
      </c>
      <c r="C10" s="118"/>
      <c r="D10" s="118"/>
      <c r="E10" s="118"/>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8"/>
      <c r="AJ10" s="116"/>
      <c r="AK10" s="116"/>
      <c r="AL10" s="116"/>
      <c r="AM10" s="116"/>
      <c r="AN10" s="116"/>
    </row>
    <row r="11" spans="1:40" s="36" customFormat="1" ht="11.5" x14ac:dyDescent="0.2">
      <c r="A11" s="108"/>
      <c r="B11" s="109" t="s">
        <v>297</v>
      </c>
      <c r="C11" s="118"/>
      <c r="D11" s="118"/>
      <c r="E11" s="118"/>
      <c r="F11" s="118"/>
      <c r="G11" s="118"/>
      <c r="H11" s="118"/>
      <c r="I11" s="118"/>
      <c r="J11" s="118"/>
      <c r="K11" s="118"/>
      <c r="L11" s="118"/>
      <c r="M11" s="118"/>
      <c r="N11" s="118"/>
      <c r="O11" s="118"/>
      <c r="P11" s="118"/>
      <c r="Q11" s="118"/>
      <c r="R11" s="118"/>
      <c r="S11" s="118"/>
      <c r="T11" s="118"/>
      <c r="U11" s="118"/>
      <c r="V11" s="118"/>
      <c r="W11" s="118"/>
      <c r="X11" s="118"/>
      <c r="Y11" s="118"/>
      <c r="Z11" s="118"/>
      <c r="AA11" s="118"/>
      <c r="AB11" s="118"/>
      <c r="AC11" s="118"/>
      <c r="AD11" s="118"/>
      <c r="AE11" s="118"/>
      <c r="AF11" s="118"/>
      <c r="AG11" s="118"/>
      <c r="AH11" s="118"/>
      <c r="AI11" s="118"/>
      <c r="AJ11" s="116"/>
      <c r="AK11" s="116"/>
      <c r="AL11" s="116"/>
      <c r="AM11" s="116"/>
      <c r="AN11" s="116"/>
    </row>
    <row r="12" spans="1:40" s="36" customFormat="1" ht="11.5" x14ac:dyDescent="0.2">
      <c r="A12" s="108"/>
      <c r="B12" s="111" t="s">
        <v>319</v>
      </c>
      <c r="C12" s="118"/>
      <c r="D12" s="118"/>
      <c r="E12" s="118"/>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8"/>
      <c r="AJ12" s="116"/>
      <c r="AK12" s="116"/>
      <c r="AL12" s="116"/>
      <c r="AM12" s="116"/>
      <c r="AN12" s="116"/>
    </row>
    <row r="13" spans="1:40" s="36" customFormat="1" ht="11.5" x14ac:dyDescent="0.2">
      <c r="A13" s="108"/>
      <c r="B13" s="111" t="s">
        <v>298</v>
      </c>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c r="AE13" s="118"/>
      <c r="AF13" s="118"/>
      <c r="AG13" s="118"/>
      <c r="AH13" s="118"/>
      <c r="AI13" s="118"/>
      <c r="AJ13" s="116"/>
      <c r="AK13" s="116"/>
      <c r="AL13" s="116"/>
      <c r="AM13" s="116"/>
      <c r="AN13" s="116"/>
    </row>
    <row r="14" spans="1:40" s="36" customFormat="1" ht="11.5" x14ac:dyDescent="0.2">
      <c r="A14" s="108"/>
      <c r="B14" s="111" t="s">
        <v>299</v>
      </c>
      <c r="C14" s="118"/>
      <c r="D14" s="118"/>
      <c r="E14" s="118"/>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8"/>
      <c r="AJ14" s="116"/>
      <c r="AK14" s="116"/>
      <c r="AL14" s="116"/>
      <c r="AM14" s="116"/>
      <c r="AN14" s="116"/>
    </row>
    <row r="15" spans="1:40" s="36" customFormat="1" ht="11.5" x14ac:dyDescent="0.2">
      <c r="A15" s="108"/>
      <c r="B15" s="111" t="s">
        <v>300</v>
      </c>
      <c r="C15" s="118"/>
      <c r="D15" s="118"/>
      <c r="E15" s="118"/>
      <c r="F15" s="118"/>
      <c r="G15" s="118"/>
      <c r="H15" s="118"/>
      <c r="I15" s="118"/>
      <c r="J15" s="118"/>
      <c r="K15" s="118"/>
      <c r="L15" s="118"/>
      <c r="M15" s="118"/>
      <c r="N15" s="118"/>
      <c r="O15" s="118"/>
      <c r="P15" s="118"/>
      <c r="Q15" s="118"/>
      <c r="R15" s="118"/>
      <c r="S15" s="118"/>
      <c r="T15" s="118"/>
      <c r="U15" s="118"/>
      <c r="V15" s="118"/>
      <c r="W15" s="118"/>
      <c r="X15" s="118"/>
      <c r="Y15" s="118"/>
      <c r="Z15" s="118"/>
      <c r="AA15" s="118"/>
      <c r="AB15" s="118"/>
      <c r="AC15" s="118"/>
      <c r="AD15" s="118"/>
      <c r="AE15" s="118"/>
      <c r="AF15" s="118"/>
      <c r="AG15" s="118"/>
      <c r="AH15" s="118"/>
      <c r="AI15" s="118"/>
      <c r="AJ15" s="116"/>
      <c r="AK15" s="116"/>
      <c r="AL15" s="116"/>
      <c r="AM15" s="116"/>
      <c r="AN15" s="116"/>
    </row>
    <row r="16" spans="1:40" s="36" customFormat="1" ht="11.5" x14ac:dyDescent="0.2">
      <c r="A16" s="108"/>
      <c r="B16" s="111" t="s">
        <v>301</v>
      </c>
      <c r="C16" s="118"/>
      <c r="D16" s="118"/>
      <c r="E16" s="118"/>
      <c r="F16" s="11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6"/>
      <c r="AK16" s="116"/>
      <c r="AL16" s="116"/>
      <c r="AM16" s="116"/>
      <c r="AN16" s="116"/>
    </row>
    <row r="17" spans="1:40" s="36" customFormat="1" ht="11.5" x14ac:dyDescent="0.2">
      <c r="A17" s="108"/>
      <c r="B17" s="111" t="s">
        <v>302</v>
      </c>
      <c r="C17" s="118"/>
      <c r="D17" s="118"/>
      <c r="E17" s="118"/>
      <c r="F17" s="118"/>
      <c r="G17" s="118"/>
      <c r="H17" s="118"/>
      <c r="I17" s="118"/>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c r="AG17" s="118"/>
      <c r="AH17" s="118"/>
      <c r="AI17" s="118"/>
      <c r="AJ17" s="116"/>
      <c r="AK17" s="116"/>
      <c r="AL17" s="116"/>
      <c r="AM17" s="116"/>
      <c r="AN17" s="116"/>
    </row>
    <row r="18" spans="1:40" s="36" customFormat="1" ht="11.5" x14ac:dyDescent="0.2">
      <c r="A18" s="108"/>
      <c r="B18" s="111" t="s">
        <v>320</v>
      </c>
      <c r="C18" s="118"/>
      <c r="D18" s="118"/>
      <c r="E18" s="118"/>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c r="AJ18" s="116"/>
      <c r="AK18" s="116"/>
      <c r="AL18" s="116"/>
      <c r="AM18" s="116"/>
      <c r="AN18" s="116"/>
    </row>
    <row r="19" spans="1:40" ht="11.5" x14ac:dyDescent="0.2">
      <c r="A19" s="108"/>
      <c r="B19" s="111" t="s">
        <v>321</v>
      </c>
      <c r="C19" s="118"/>
      <c r="D19" s="118"/>
      <c r="E19" s="118"/>
      <c r="F19" s="118"/>
      <c r="G19" s="118"/>
      <c r="H19" s="118"/>
      <c r="I19" s="118"/>
      <c r="J19" s="118"/>
      <c r="K19" s="118"/>
      <c r="L19" s="118"/>
      <c r="M19" s="118"/>
      <c r="N19" s="118"/>
      <c r="O19" s="118"/>
      <c r="P19" s="118"/>
      <c r="Q19" s="118"/>
      <c r="R19" s="118"/>
      <c r="S19" s="118"/>
      <c r="T19" s="118"/>
      <c r="U19" s="118"/>
      <c r="V19" s="118"/>
      <c r="W19" s="118"/>
      <c r="X19" s="118"/>
      <c r="Y19" s="118"/>
      <c r="Z19" s="118"/>
      <c r="AA19" s="118"/>
      <c r="AB19" s="118"/>
      <c r="AC19" s="118"/>
      <c r="AD19" s="118"/>
      <c r="AE19" s="118"/>
      <c r="AF19" s="118"/>
      <c r="AG19" s="118"/>
      <c r="AH19" s="118"/>
      <c r="AI19" s="118"/>
      <c r="AJ19" s="116"/>
      <c r="AK19" s="116"/>
      <c r="AL19" s="116"/>
      <c r="AM19" s="116"/>
      <c r="AN19" s="116"/>
    </row>
    <row r="20" spans="1:40" s="36" customFormat="1" ht="11.5" x14ac:dyDescent="0.2">
      <c r="A20" s="112"/>
      <c r="B20" s="113" t="s">
        <v>313</v>
      </c>
      <c r="C20" s="118"/>
      <c r="D20" s="118"/>
      <c r="E20" s="118"/>
      <c r="F20" s="118"/>
      <c r="G20" s="118"/>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8"/>
      <c r="AJ20" s="117"/>
      <c r="AK20" s="117"/>
      <c r="AL20" s="117"/>
      <c r="AM20" s="117"/>
      <c r="AN20" s="117"/>
    </row>
    <row r="21" spans="1:40" s="36" customFormat="1" ht="11.5" x14ac:dyDescent="0.2">
      <c r="A21" s="106"/>
      <c r="B21" s="107" t="s">
        <v>303</v>
      </c>
      <c r="C21" s="120"/>
      <c r="D21" s="120"/>
      <c r="E21" s="120"/>
      <c r="F21" s="120"/>
      <c r="G21" s="120"/>
      <c r="H21" s="120"/>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20"/>
      <c r="AJ21" s="115"/>
      <c r="AK21" s="115"/>
      <c r="AL21" s="115"/>
      <c r="AM21" s="115"/>
      <c r="AN21" s="115"/>
    </row>
    <row r="22" spans="1:40" s="36" customFormat="1" ht="11.5" x14ac:dyDescent="0.2">
      <c r="A22" s="108"/>
      <c r="B22" s="110" t="s">
        <v>304</v>
      </c>
      <c r="C22" s="118"/>
      <c r="D22" s="118"/>
      <c r="E22" s="118"/>
      <c r="F22" s="118"/>
      <c r="G22" s="118"/>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8"/>
      <c r="AJ22" s="116"/>
      <c r="AK22" s="116"/>
      <c r="AL22" s="116"/>
      <c r="AM22" s="116"/>
      <c r="AN22" s="116"/>
    </row>
    <row r="23" spans="1:40" s="36" customFormat="1" ht="11.5" x14ac:dyDescent="0.2">
      <c r="A23" s="108"/>
      <c r="B23" s="110" t="s">
        <v>322</v>
      </c>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c r="AA23" s="118"/>
      <c r="AB23" s="118"/>
      <c r="AC23" s="118"/>
      <c r="AD23" s="118"/>
      <c r="AE23" s="118"/>
      <c r="AF23" s="118"/>
      <c r="AG23" s="118"/>
      <c r="AH23" s="118"/>
      <c r="AI23" s="118"/>
      <c r="AJ23" s="116"/>
      <c r="AK23" s="116"/>
      <c r="AL23" s="116"/>
      <c r="AM23" s="116"/>
      <c r="AN23" s="116"/>
    </row>
    <row r="24" spans="1:40" s="36" customFormat="1" ht="11.5" x14ac:dyDescent="0.2">
      <c r="A24" s="108"/>
      <c r="B24" s="110" t="s">
        <v>323</v>
      </c>
      <c r="C24" s="118"/>
      <c r="D24" s="118"/>
      <c r="E24" s="118"/>
      <c r="F24" s="118"/>
      <c r="G24" s="118"/>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18"/>
      <c r="AJ24" s="116"/>
      <c r="AK24" s="116"/>
      <c r="AL24" s="116"/>
      <c r="AM24" s="116"/>
      <c r="AN24" s="116"/>
    </row>
    <row r="25" spans="1:40" s="36" customFormat="1" ht="11.5" x14ac:dyDescent="0.2">
      <c r="A25" s="108"/>
      <c r="B25" s="110" t="s">
        <v>324</v>
      </c>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c r="AA25" s="118"/>
      <c r="AB25" s="118"/>
      <c r="AC25" s="118"/>
      <c r="AD25" s="118"/>
      <c r="AE25" s="118"/>
      <c r="AF25" s="118"/>
      <c r="AG25" s="118"/>
      <c r="AH25" s="118"/>
      <c r="AI25" s="118"/>
      <c r="AJ25" s="116"/>
      <c r="AK25" s="116"/>
      <c r="AL25" s="116"/>
      <c r="AM25" s="116"/>
      <c r="AN25" s="116"/>
    </row>
    <row r="26" spans="1:40" s="36" customFormat="1" ht="11.5" x14ac:dyDescent="0.2">
      <c r="A26" s="108"/>
      <c r="B26" s="110" t="s">
        <v>325</v>
      </c>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c r="AE26" s="118"/>
      <c r="AF26" s="118"/>
      <c r="AG26" s="118"/>
      <c r="AH26" s="118"/>
      <c r="AI26" s="118"/>
      <c r="AJ26" s="116"/>
      <c r="AK26" s="116"/>
      <c r="AL26" s="116"/>
      <c r="AM26" s="116"/>
      <c r="AN26" s="116"/>
    </row>
    <row r="27" spans="1:40" s="36" customFormat="1" ht="11.5" x14ac:dyDescent="0.2">
      <c r="A27" s="108"/>
      <c r="B27" s="110" t="s">
        <v>326</v>
      </c>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18"/>
      <c r="AJ27" s="116"/>
      <c r="AK27" s="116"/>
      <c r="AL27" s="116"/>
      <c r="AM27" s="116"/>
      <c r="AN27" s="116"/>
    </row>
    <row r="28" spans="1:40" s="36" customFormat="1" ht="11.5" x14ac:dyDescent="0.2">
      <c r="A28" s="108"/>
      <c r="B28" s="110" t="s">
        <v>327</v>
      </c>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6"/>
      <c r="AK28" s="116"/>
      <c r="AL28" s="116"/>
      <c r="AM28" s="116"/>
      <c r="AN28" s="116"/>
    </row>
    <row r="29" spans="1:40" s="36" customFormat="1" ht="11.5" x14ac:dyDescent="0.2">
      <c r="A29" s="112"/>
      <c r="B29" s="113" t="s">
        <v>312</v>
      </c>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c r="AA29" s="119"/>
      <c r="AB29" s="119"/>
      <c r="AC29" s="119"/>
      <c r="AD29" s="119"/>
      <c r="AE29" s="119"/>
      <c r="AF29" s="119"/>
      <c r="AG29" s="119"/>
      <c r="AH29" s="119"/>
      <c r="AI29" s="119"/>
      <c r="AJ29" s="117"/>
      <c r="AK29" s="117"/>
      <c r="AL29" s="117"/>
      <c r="AM29" s="117"/>
      <c r="AN29" s="117"/>
    </row>
    <row r="30" spans="1:40" s="36" customFormat="1" ht="11.5" x14ac:dyDescent="0.2">
      <c r="A30" s="106"/>
      <c r="B30" s="107" t="s">
        <v>305</v>
      </c>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15"/>
      <c r="AK30" s="115"/>
      <c r="AL30" s="115"/>
      <c r="AM30" s="115"/>
      <c r="AN30" s="115"/>
    </row>
    <row r="31" spans="1:40" s="36" customFormat="1" ht="11.5" x14ac:dyDescent="0.2">
      <c r="A31" s="108"/>
      <c r="B31" s="110" t="s">
        <v>306</v>
      </c>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6"/>
      <c r="AK31" s="116"/>
      <c r="AL31" s="116"/>
      <c r="AM31" s="116"/>
      <c r="AN31" s="116"/>
    </row>
    <row r="32" spans="1:40" s="36" customFormat="1" ht="11.5" x14ac:dyDescent="0.2">
      <c r="A32" s="108"/>
      <c r="B32" s="110" t="s">
        <v>307</v>
      </c>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6"/>
      <c r="AK32" s="116"/>
      <c r="AL32" s="116"/>
      <c r="AM32" s="116"/>
      <c r="AN32" s="116"/>
    </row>
    <row r="33" spans="1:40" s="36" customFormat="1" ht="11.5" x14ac:dyDescent="0.2">
      <c r="A33" s="108"/>
      <c r="B33" s="110" t="s">
        <v>308</v>
      </c>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c r="AA33" s="118"/>
      <c r="AB33" s="118"/>
      <c r="AC33" s="118"/>
      <c r="AD33" s="118"/>
      <c r="AE33" s="118"/>
      <c r="AF33" s="118"/>
      <c r="AG33" s="118"/>
      <c r="AH33" s="118"/>
      <c r="AI33" s="118"/>
      <c r="AJ33" s="116"/>
      <c r="AK33" s="116"/>
      <c r="AL33" s="116"/>
      <c r="AM33" s="116"/>
      <c r="AN33" s="116"/>
    </row>
    <row r="34" spans="1:40" s="36" customFormat="1" ht="11.5" x14ac:dyDescent="0.2">
      <c r="A34" s="108"/>
      <c r="B34" s="110" t="s">
        <v>309</v>
      </c>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8"/>
      <c r="AJ34" s="116"/>
      <c r="AK34" s="116"/>
      <c r="AL34" s="116"/>
      <c r="AM34" s="116"/>
      <c r="AN34" s="116"/>
    </row>
    <row r="35" spans="1:40" s="36" customFormat="1" ht="11.5" x14ac:dyDescent="0.2">
      <c r="A35" s="108"/>
      <c r="B35" s="110" t="s">
        <v>310</v>
      </c>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c r="AE35" s="118"/>
      <c r="AF35" s="118"/>
      <c r="AG35" s="118"/>
      <c r="AH35" s="118"/>
      <c r="AI35" s="118"/>
      <c r="AJ35" s="116"/>
      <c r="AK35" s="116"/>
      <c r="AL35" s="116"/>
      <c r="AM35" s="116"/>
      <c r="AN35" s="116"/>
    </row>
    <row r="36" spans="1:40" s="36" customFormat="1" ht="11.5" x14ac:dyDescent="0.2">
      <c r="A36" s="112"/>
      <c r="B36" s="113" t="s">
        <v>311</v>
      </c>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c r="AA36" s="119"/>
      <c r="AB36" s="119"/>
      <c r="AC36" s="119"/>
      <c r="AD36" s="119"/>
      <c r="AE36" s="119"/>
      <c r="AF36" s="119"/>
      <c r="AG36" s="119"/>
      <c r="AH36" s="119"/>
      <c r="AI36" s="119"/>
      <c r="AJ36" s="117"/>
      <c r="AK36" s="117"/>
      <c r="AL36" s="117"/>
      <c r="AM36" s="117"/>
      <c r="AN36" s="117"/>
    </row>
    <row r="37" spans="1:40" s="36" customFormat="1" ht="11.5" x14ac:dyDescent="0.2">
      <c r="A37" s="106"/>
      <c r="B37" s="107" t="s">
        <v>314</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15"/>
      <c r="AK37" s="115"/>
      <c r="AL37" s="115"/>
      <c r="AM37" s="115"/>
      <c r="AN37" s="115"/>
    </row>
    <row r="38" spans="1:40" s="36" customFormat="1" ht="11.5" x14ac:dyDescent="0.2">
      <c r="A38" s="108"/>
      <c r="B38" s="110" t="s">
        <v>315</v>
      </c>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8"/>
      <c r="AJ38" s="116"/>
      <c r="AK38" s="116"/>
      <c r="AL38" s="116"/>
      <c r="AM38" s="116"/>
      <c r="AN38" s="116"/>
    </row>
    <row r="39" spans="1:40" s="36" customFormat="1" ht="11.5" x14ac:dyDescent="0.2">
      <c r="A39" s="108"/>
      <c r="B39" s="110" t="s">
        <v>316</v>
      </c>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c r="AE39" s="118"/>
      <c r="AF39" s="118"/>
      <c r="AG39" s="118"/>
      <c r="AH39" s="118"/>
      <c r="AI39" s="118"/>
      <c r="AJ39" s="116"/>
      <c r="AK39" s="116"/>
      <c r="AL39" s="116"/>
      <c r="AM39" s="116"/>
      <c r="AN39" s="116"/>
    </row>
    <row r="40" spans="1:40" s="36" customFormat="1" ht="11.5" x14ac:dyDescent="0.2">
      <c r="A40" s="108"/>
      <c r="B40" s="110" t="s">
        <v>317</v>
      </c>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c r="AI40" s="118"/>
      <c r="AJ40" s="116"/>
      <c r="AK40" s="116"/>
      <c r="AL40" s="116"/>
      <c r="AM40" s="116"/>
      <c r="AN40" s="116"/>
    </row>
    <row r="41" spans="1:40" s="36" customFormat="1" x14ac:dyDescent="0.2">
      <c r="A41" s="50"/>
      <c r="B41" s="102"/>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row>
    <row r="42" spans="1:40" s="36" customFormat="1" x14ac:dyDescent="0.2">
      <c r="A42" s="50"/>
      <c r="B42" s="102"/>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row>
    <row r="43" spans="1:40" s="36" customFormat="1" x14ac:dyDescent="0.2">
      <c r="A43" s="50"/>
      <c r="B43" s="102"/>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row>
    <row r="44" spans="1:40" s="36" customFormat="1" x14ac:dyDescent="0.2">
      <c r="A44" s="50"/>
      <c r="B44" s="102"/>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row>
    <row r="45" spans="1:40" s="36" customFormat="1" x14ac:dyDescent="0.2">
      <c r="A45" s="50"/>
      <c r="B45" s="102"/>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row>
    <row r="46" spans="1:40" s="36" customFormat="1" x14ac:dyDescent="0.2">
      <c r="A46" s="50"/>
      <c r="B46" s="102"/>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row>
    <row r="47" spans="1:40" s="36" customFormat="1" x14ac:dyDescent="0.2">
      <c r="A47" s="50"/>
      <c r="B47" s="102"/>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row>
    <row r="48" spans="1:40" s="36" customFormat="1" x14ac:dyDescent="0.2">
      <c r="A48" s="50"/>
      <c r="B48" s="102"/>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row>
    <row r="49" spans="1:40" s="36" customFormat="1" x14ac:dyDescent="0.2">
      <c r="A49" s="50"/>
      <c r="B49" s="102"/>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row>
    <row r="50" spans="1:40" s="36" customFormat="1" x14ac:dyDescent="0.2">
      <c r="A50" s="50"/>
      <c r="B50" s="102"/>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row>
    <row r="51" spans="1:40" s="36" customFormat="1" x14ac:dyDescent="0.2">
      <c r="A51" s="50"/>
      <c r="B51" s="102"/>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row>
    <row r="52" spans="1:40" s="36" customFormat="1" x14ac:dyDescent="0.2">
      <c r="A52" s="50"/>
      <c r="B52" s="102"/>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row>
    <row r="53" spans="1:40" s="36" customFormat="1" x14ac:dyDescent="0.2">
      <c r="A53" s="50"/>
      <c r="B53" s="102"/>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row>
    <row r="54" spans="1:40" s="36" customFormat="1" x14ac:dyDescent="0.2">
      <c r="A54" s="50"/>
      <c r="B54" s="102"/>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row>
    <row r="55" spans="1:40" s="36" customFormat="1" x14ac:dyDescent="0.2">
      <c r="A55" s="50"/>
      <c r="B55" s="102"/>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row>
    <row r="56" spans="1:40" s="36" customFormat="1" x14ac:dyDescent="0.2">
      <c r="A56" s="50"/>
      <c r="B56" s="102"/>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row>
    <row r="57" spans="1:40" s="36" customFormat="1" x14ac:dyDescent="0.2">
      <c r="A57" s="50"/>
      <c r="B57" s="102"/>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row>
    <row r="58" spans="1:40" s="36" customFormat="1" x14ac:dyDescent="0.2">
      <c r="A58" s="50"/>
      <c r="B58" s="102"/>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row>
    <row r="59" spans="1:40" s="36" customFormat="1" x14ac:dyDescent="0.2">
      <c r="A59" s="50"/>
      <c r="B59" s="102"/>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row>
    <row r="60" spans="1:40" s="36" customFormat="1" x14ac:dyDescent="0.2">
      <c r="A60" s="50"/>
      <c r="B60" s="102"/>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row>
    <row r="61" spans="1:40" s="36" customFormat="1" x14ac:dyDescent="0.2">
      <c r="A61" s="50"/>
      <c r="B61" s="102"/>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row>
    <row r="62" spans="1:40" s="36" customFormat="1" x14ac:dyDescent="0.2">
      <c r="A62" s="50"/>
      <c r="B62" s="102"/>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row>
    <row r="63" spans="1:40" s="36" customFormat="1" x14ac:dyDescent="0.2">
      <c r="A63" s="50"/>
      <c r="B63" s="102"/>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row>
    <row r="64" spans="1:40" s="36" customFormat="1" x14ac:dyDescent="0.2">
      <c r="A64" s="50"/>
      <c r="B64" s="10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40" s="36" customFormat="1" x14ac:dyDescent="0.2">
      <c r="A65" s="50"/>
      <c r="B65" s="102"/>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s="36" customFormat="1" x14ac:dyDescent="0.2">
      <c r="A66" s="50"/>
      <c r="B66" s="102"/>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row>
    <row r="67" spans="1:40" s="36" customFormat="1" x14ac:dyDescent="0.2">
      <c r="A67" s="50"/>
      <c r="B67" s="102"/>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row>
    <row r="68" spans="1:40" s="36" customFormat="1" x14ac:dyDescent="0.2">
      <c r="A68" s="50"/>
      <c r="B68" s="102"/>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row>
    <row r="69" spans="1:40" s="36" customFormat="1" x14ac:dyDescent="0.2">
      <c r="A69" s="50"/>
      <c r="B69" s="102"/>
      <c r="C69" s="50"/>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row>
    <row r="70" spans="1:40" s="36" customFormat="1" x14ac:dyDescent="0.2">
      <c r="A70" s="50"/>
      <c r="B70" s="102"/>
      <c r="C70" s="50"/>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row>
    <row r="71" spans="1:40" s="36" customFormat="1" x14ac:dyDescent="0.2">
      <c r="A71" s="50"/>
      <c r="B71" s="102"/>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row>
    <row r="72" spans="1:40" s="36" customFormat="1" x14ac:dyDescent="0.2">
      <c r="A72" s="50"/>
      <c r="B72" s="102"/>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row>
    <row r="73" spans="1:40" s="36" customFormat="1" x14ac:dyDescent="0.2">
      <c r="A73" s="50"/>
      <c r="B73" s="102"/>
      <c r="C73" s="50"/>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row>
    <row r="74" spans="1:40" s="36" customFormat="1" x14ac:dyDescent="0.2">
      <c r="A74" s="50"/>
      <c r="B74" s="102"/>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row>
    <row r="75" spans="1:40" s="36" customFormat="1" x14ac:dyDescent="0.2">
      <c r="A75" s="50"/>
      <c r="B75" s="102"/>
      <c r="C75" s="50"/>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row>
    <row r="76" spans="1:40" s="36" customFormat="1" x14ac:dyDescent="0.2">
      <c r="A76" s="50"/>
      <c r="B76" s="102"/>
      <c r="C76" s="50"/>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row>
    <row r="77" spans="1:40" s="36" customFormat="1" x14ac:dyDescent="0.2">
      <c r="A77" s="50"/>
      <c r="B77" s="102"/>
      <c r="C77" s="50"/>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row>
    <row r="78" spans="1:40" s="36" customFormat="1" x14ac:dyDescent="0.2">
      <c r="A78" s="50"/>
      <c r="B78" s="102"/>
      <c r="C78" s="50"/>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row>
    <row r="79" spans="1:40" s="36" customFormat="1" x14ac:dyDescent="0.2">
      <c r="A79" s="50"/>
      <c r="B79" s="102"/>
      <c r="C79" s="50"/>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row>
    <row r="80" spans="1:40" s="36" customFormat="1" x14ac:dyDescent="0.2">
      <c r="A80" s="50"/>
      <c r="B80" s="102"/>
      <c r="C80" s="50"/>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c r="AN80" s="5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36427-5E12-4916-B060-B5C2E8204A66}">
  <dimension ref="A1:AN80"/>
  <sheetViews>
    <sheetView zoomScale="115" zoomScaleNormal="115" workbookViewId="0">
      <pane xSplit="2" ySplit="1" topLeftCell="X2" activePane="bottomRight" state="frozen"/>
      <selection pane="topRight" activeCell="D1" sqref="D1"/>
      <selection pane="bottomLeft" activeCell="A3" sqref="A3"/>
      <selection pane="bottomRight" activeCell="C3" sqref="C3:AI40"/>
    </sheetView>
  </sheetViews>
  <sheetFormatPr defaultColWidth="9.1796875" defaultRowHeight="14.5" x14ac:dyDescent="0.2"/>
  <cols>
    <col min="1" max="1" width="4.81640625" style="50" bestFit="1" customWidth="1"/>
    <col min="2" max="2" width="50.453125" style="102" bestFit="1" customWidth="1"/>
    <col min="3" max="15" width="10" style="50" bestFit="1" customWidth="1"/>
    <col min="16" max="16" width="10.7265625" style="50" bestFit="1" customWidth="1"/>
    <col min="17" max="17" width="10" style="50" bestFit="1" customWidth="1"/>
    <col min="18" max="19" width="11.26953125" style="50" bestFit="1" customWidth="1"/>
    <col min="20" max="20" width="10" style="50" bestFit="1" customWidth="1"/>
    <col min="21" max="21" width="11.26953125" style="50" bestFit="1" customWidth="1"/>
    <col min="22" max="22" width="10" style="50" bestFit="1" customWidth="1"/>
    <col min="23" max="23" width="11.26953125" style="50" bestFit="1" customWidth="1"/>
    <col min="24" max="24" width="10" style="50" bestFit="1" customWidth="1"/>
    <col min="25" max="25" width="11.26953125" style="50" bestFit="1" customWidth="1"/>
    <col min="26" max="27" width="10.7265625" style="50" bestFit="1" customWidth="1"/>
    <col min="28" max="35" width="11.26953125" style="50" bestFit="1" customWidth="1"/>
    <col min="36" max="40" width="7.1796875" style="50" bestFit="1" customWidth="1"/>
    <col min="41" max="16384" width="9.1796875" style="37"/>
  </cols>
  <sheetData>
    <row r="1" spans="1:40" s="62" customFormat="1" ht="10.5" x14ac:dyDescent="0.35">
      <c r="A1" s="103" t="s">
        <v>77</v>
      </c>
      <c r="B1" s="104" t="s">
        <v>78</v>
      </c>
      <c r="C1" s="103" t="s">
        <v>79</v>
      </c>
      <c r="D1" s="103" t="s">
        <v>80</v>
      </c>
      <c r="E1" s="103" t="s">
        <v>83</v>
      </c>
      <c r="F1" s="103" t="s">
        <v>84</v>
      </c>
      <c r="G1" s="103" t="s">
        <v>85</v>
      </c>
      <c r="H1" s="103" t="s">
        <v>86</v>
      </c>
      <c r="I1" s="103" t="s">
        <v>87</v>
      </c>
      <c r="J1" s="103" t="s">
        <v>88</v>
      </c>
      <c r="K1" s="103" t="s">
        <v>89</v>
      </c>
      <c r="L1" s="103" t="s">
        <v>90</v>
      </c>
      <c r="M1" s="103" t="s">
        <v>91</v>
      </c>
      <c r="N1" s="103" t="s">
        <v>92</v>
      </c>
      <c r="O1" s="103" t="s">
        <v>93</v>
      </c>
      <c r="P1" s="103" t="s">
        <v>94</v>
      </c>
      <c r="Q1" s="103" t="s">
        <v>95</v>
      </c>
      <c r="R1" s="103" t="s">
        <v>96</v>
      </c>
      <c r="S1" s="103" t="s">
        <v>97</v>
      </c>
      <c r="T1" s="103" t="s">
        <v>98</v>
      </c>
      <c r="U1" s="103" t="s">
        <v>99</v>
      </c>
      <c r="V1" s="103" t="s">
        <v>100</v>
      </c>
      <c r="W1" s="103" t="s">
        <v>101</v>
      </c>
      <c r="X1" s="103" t="s">
        <v>102</v>
      </c>
      <c r="Y1" s="103" t="s">
        <v>103</v>
      </c>
      <c r="Z1" s="103" t="s">
        <v>104</v>
      </c>
      <c r="AA1" s="103" t="s">
        <v>105</v>
      </c>
      <c r="AB1" s="103" t="s">
        <v>106</v>
      </c>
      <c r="AC1" s="103" t="s">
        <v>107</v>
      </c>
      <c r="AD1" s="103" t="s">
        <v>108</v>
      </c>
      <c r="AE1" s="103" t="s">
        <v>109</v>
      </c>
      <c r="AF1" s="103" t="s">
        <v>110</v>
      </c>
      <c r="AG1" s="103" t="s">
        <v>111</v>
      </c>
      <c r="AH1" s="103" t="s">
        <v>112</v>
      </c>
      <c r="AI1" s="103" t="s">
        <v>113</v>
      </c>
      <c r="AJ1" s="105" t="s">
        <v>114</v>
      </c>
      <c r="AK1" s="105" t="s">
        <v>115</v>
      </c>
      <c r="AL1" s="105" t="s">
        <v>116</v>
      </c>
      <c r="AM1" s="105" t="s">
        <v>117</v>
      </c>
      <c r="AN1" s="105" t="s">
        <v>118</v>
      </c>
    </row>
    <row r="2" spans="1:40" s="36" customFormat="1" ht="11.5" x14ac:dyDescent="0.2">
      <c r="A2" s="106"/>
      <c r="B2" s="107" t="s">
        <v>289</v>
      </c>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5"/>
      <c r="AK2" s="115"/>
      <c r="AL2" s="115"/>
      <c r="AM2" s="115"/>
      <c r="AN2" s="115"/>
    </row>
    <row r="3" spans="1:40" s="36" customFormat="1" ht="11.5" x14ac:dyDescent="0.2">
      <c r="A3" s="108"/>
      <c r="B3" s="109" t="s">
        <v>290</v>
      </c>
      <c r="C3" s="118"/>
      <c r="D3" s="118"/>
      <c r="E3" s="118"/>
      <c r="F3" s="118">
        <v>0</v>
      </c>
      <c r="G3" s="118">
        <v>29867.908661000001</v>
      </c>
      <c r="H3" s="118">
        <v>14690.755996</v>
      </c>
      <c r="I3" s="118">
        <v>10764.556420999999</v>
      </c>
      <c r="J3" s="118">
        <v>26017.744498</v>
      </c>
      <c r="K3" s="118">
        <v>36854.407190999998</v>
      </c>
      <c r="L3" s="118">
        <v>25777.423198</v>
      </c>
      <c r="M3" s="118">
        <v>23965.676097</v>
      </c>
      <c r="N3" s="118">
        <v>29066.390766</v>
      </c>
      <c r="O3" s="118">
        <v>45002.486964999996</v>
      </c>
      <c r="P3" s="118">
        <v>41957.365882999999</v>
      </c>
      <c r="Q3" s="118">
        <v>31120.398428</v>
      </c>
      <c r="R3" s="118">
        <v>45021.979034000004</v>
      </c>
      <c r="S3" s="118">
        <v>66985.853478000005</v>
      </c>
      <c r="T3" s="118">
        <v>66957.440057</v>
      </c>
      <c r="U3" s="118">
        <v>53760.473816999998</v>
      </c>
      <c r="V3" s="118">
        <v>63556.201540000002</v>
      </c>
      <c r="W3" s="118">
        <v>100546.198125</v>
      </c>
      <c r="X3" s="118">
        <v>113453.581118</v>
      </c>
      <c r="Y3" s="118">
        <v>135045.50683699999</v>
      </c>
      <c r="Z3" s="118">
        <v>146725.539796</v>
      </c>
      <c r="AA3" s="118">
        <v>134177.589615</v>
      </c>
      <c r="AB3" s="118">
        <v>406942.34035499999</v>
      </c>
      <c r="AC3" s="118">
        <v>265166.33327300003</v>
      </c>
      <c r="AD3" s="118">
        <v>172807.56050699999</v>
      </c>
      <c r="AE3" s="118">
        <v>226853.718781</v>
      </c>
      <c r="AF3" s="118">
        <v>197540.06364899999</v>
      </c>
      <c r="AG3" s="118">
        <v>106597.419715</v>
      </c>
      <c r="AH3" s="118">
        <v>111867.958046</v>
      </c>
      <c r="AI3" s="118">
        <v>133789.698561</v>
      </c>
      <c r="AJ3" s="116"/>
      <c r="AK3" s="116"/>
      <c r="AL3" s="116"/>
      <c r="AM3" s="116"/>
      <c r="AN3" s="116"/>
    </row>
    <row r="4" spans="1:40" s="36" customFormat="1" ht="11.5" x14ac:dyDescent="0.2">
      <c r="A4" s="108"/>
      <c r="B4" s="109" t="s">
        <v>291</v>
      </c>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c r="AJ4" s="116"/>
      <c r="AK4" s="116"/>
      <c r="AL4" s="116"/>
      <c r="AM4" s="116"/>
      <c r="AN4" s="116"/>
    </row>
    <row r="5" spans="1:40" s="36" customFormat="1" ht="11.5" x14ac:dyDescent="0.2">
      <c r="A5" s="108"/>
      <c r="B5" s="110" t="s">
        <v>292</v>
      </c>
      <c r="C5" s="118"/>
      <c r="D5" s="118"/>
      <c r="E5" s="118"/>
      <c r="F5" s="118">
        <v>0</v>
      </c>
      <c r="G5" s="118">
        <v>1028.258304</v>
      </c>
      <c r="H5" s="118">
        <v>1115.29844</v>
      </c>
      <c r="I5" s="118">
        <v>1113.1491639999999</v>
      </c>
      <c r="J5" s="118">
        <v>1109.5658309999999</v>
      </c>
      <c r="K5" s="118">
        <v>1315.422857</v>
      </c>
      <c r="L5" s="118">
        <v>1101.765026</v>
      </c>
      <c r="M5" s="118">
        <v>1257.8844369999999</v>
      </c>
      <c r="N5" s="118">
        <v>1350.843813</v>
      </c>
      <c r="O5" s="118">
        <v>961.905439</v>
      </c>
      <c r="P5" s="118">
        <v>1315.7368610000001</v>
      </c>
      <c r="Q5" s="118">
        <v>1165.262416</v>
      </c>
      <c r="R5" s="118">
        <v>1457.304592</v>
      </c>
      <c r="S5" s="118">
        <v>928.93233499999997</v>
      </c>
      <c r="T5" s="118">
        <v>1274.143384</v>
      </c>
      <c r="U5" s="118">
        <v>1191.3830780000001</v>
      </c>
      <c r="V5" s="118">
        <v>1645.8492639999999</v>
      </c>
      <c r="W5" s="118">
        <v>1736.3531800000001</v>
      </c>
      <c r="X5" s="118">
        <v>458.00206700000001</v>
      </c>
      <c r="Y5" s="118">
        <v>1389.7061409999999</v>
      </c>
      <c r="Z5" s="118">
        <v>1677.346123</v>
      </c>
      <c r="AA5" s="118">
        <v>1542.7094629999999</v>
      </c>
      <c r="AB5" s="118">
        <v>1104.595397</v>
      </c>
      <c r="AC5" s="118">
        <v>1911.0310400000001</v>
      </c>
      <c r="AD5" s="118">
        <v>1962.9164149999999</v>
      </c>
      <c r="AE5" s="118">
        <v>2085.0238039999999</v>
      </c>
      <c r="AF5" s="118">
        <v>6876.4603100000004</v>
      </c>
      <c r="AG5" s="118">
        <v>9430.8592939999999</v>
      </c>
      <c r="AH5" s="118">
        <v>9585.5186350000004</v>
      </c>
      <c r="AI5" s="118">
        <v>10485.049412</v>
      </c>
      <c r="AJ5" s="116"/>
      <c r="AK5" s="116"/>
      <c r="AL5" s="116"/>
      <c r="AM5" s="116"/>
      <c r="AN5" s="116"/>
    </row>
    <row r="6" spans="1:40" s="36" customFormat="1" ht="11.5" x14ac:dyDescent="0.2">
      <c r="A6" s="108"/>
      <c r="B6" s="110" t="s">
        <v>293</v>
      </c>
      <c r="C6" s="118"/>
      <c r="D6" s="118"/>
      <c r="E6" s="118"/>
      <c r="F6" s="118">
        <v>0</v>
      </c>
      <c r="G6" s="118">
        <v>0</v>
      </c>
      <c r="H6" s="118">
        <v>1696.894352</v>
      </c>
      <c r="I6" s="118">
        <v>-1564.7237600000001</v>
      </c>
      <c r="J6" s="118">
        <v>-18.192516000000001</v>
      </c>
      <c r="K6" s="118">
        <v>1812.069289</v>
      </c>
      <c r="L6" s="118">
        <v>12991.568918000001</v>
      </c>
      <c r="M6" s="118">
        <v>-1303.2037849999999</v>
      </c>
      <c r="N6" s="118">
        <v>-1822.0334290000001</v>
      </c>
      <c r="O6" s="118">
        <v>5000</v>
      </c>
      <c r="P6" s="118">
        <v>8057.8432570000004</v>
      </c>
      <c r="Q6" s="118">
        <v>8218.5248730000003</v>
      </c>
      <c r="R6" s="118">
        <v>3725.562774</v>
      </c>
      <c r="S6" s="118">
        <v>-235.15412499999999</v>
      </c>
      <c r="T6" s="118">
        <v>8655.6211019999992</v>
      </c>
      <c r="U6" s="118">
        <v>0</v>
      </c>
      <c r="V6" s="118">
        <v>-7252.7353290000001</v>
      </c>
      <c r="W6" s="118">
        <v>0</v>
      </c>
      <c r="X6" s="118">
        <v>8860.9864209999996</v>
      </c>
      <c r="Y6" s="118">
        <v>-5415.4564600000003</v>
      </c>
      <c r="Z6" s="118">
        <v>5415.4564600000003</v>
      </c>
      <c r="AA6" s="118">
        <v>0</v>
      </c>
      <c r="AB6" s="118">
        <v>5880.3656650000003</v>
      </c>
      <c r="AC6" s="118">
        <v>0</v>
      </c>
      <c r="AD6" s="118">
        <v>162321.91144500001</v>
      </c>
      <c r="AE6" s="118">
        <v>0</v>
      </c>
      <c r="AF6" s="118">
        <v>5095.1436679999997</v>
      </c>
      <c r="AG6" s="118">
        <v>71.846023000000002</v>
      </c>
      <c r="AH6" s="118">
        <v>-24741.239519999999</v>
      </c>
      <c r="AI6" s="118">
        <v>149.371904</v>
      </c>
      <c r="AJ6" s="116"/>
      <c r="AK6" s="116"/>
      <c r="AL6" s="116"/>
      <c r="AM6" s="116"/>
      <c r="AN6" s="116"/>
    </row>
    <row r="7" spans="1:40" s="36" customFormat="1" ht="21" x14ac:dyDescent="0.2">
      <c r="A7" s="108"/>
      <c r="B7" s="110" t="s">
        <v>294</v>
      </c>
      <c r="C7" s="118"/>
      <c r="D7" s="118"/>
      <c r="E7" s="118"/>
      <c r="F7" s="118">
        <v>0</v>
      </c>
      <c r="G7" s="118">
        <v>0</v>
      </c>
      <c r="H7" s="118">
        <v>395.91383100000002</v>
      </c>
      <c r="I7" s="118">
        <v>0</v>
      </c>
      <c r="J7" s="118">
        <v>0</v>
      </c>
      <c r="K7" s="118">
        <v>0</v>
      </c>
      <c r="L7" s="118">
        <v>0</v>
      </c>
      <c r="M7" s="118">
        <v>0</v>
      </c>
      <c r="N7" s="118">
        <v>0</v>
      </c>
      <c r="O7" s="118">
        <v>0</v>
      </c>
      <c r="P7" s="118">
        <v>0</v>
      </c>
      <c r="Q7" s="118">
        <v>0</v>
      </c>
      <c r="R7" s="118">
        <v>0</v>
      </c>
      <c r="S7" s="118">
        <v>0</v>
      </c>
      <c r="T7" s="118">
        <v>0</v>
      </c>
      <c r="U7" s="118">
        <v>0</v>
      </c>
      <c r="V7" s="118">
        <v>0</v>
      </c>
      <c r="W7" s="118">
        <v>0</v>
      </c>
      <c r="X7" s="118">
        <v>0</v>
      </c>
      <c r="Y7" s="118">
        <v>0</v>
      </c>
      <c r="Z7" s="118">
        <v>0</v>
      </c>
      <c r="AA7" s="118">
        <v>0</v>
      </c>
      <c r="AB7" s="118">
        <v>0</v>
      </c>
      <c r="AC7" s="118">
        <v>0</v>
      </c>
      <c r="AD7" s="118">
        <v>6886.1921780000002</v>
      </c>
      <c r="AE7" s="118">
        <v>0</v>
      </c>
      <c r="AF7" s="118">
        <v>-9477.6621369999993</v>
      </c>
      <c r="AG7" s="118">
        <v>0</v>
      </c>
      <c r="AH7" s="118">
        <v>0</v>
      </c>
      <c r="AI7" s="118">
        <v>0</v>
      </c>
      <c r="AJ7" s="116"/>
      <c r="AK7" s="116"/>
      <c r="AL7" s="116"/>
      <c r="AM7" s="116"/>
      <c r="AN7" s="116"/>
    </row>
    <row r="8" spans="1:40" s="36" customFormat="1" ht="11.5" x14ac:dyDescent="0.2">
      <c r="A8" s="108"/>
      <c r="B8" s="110" t="s">
        <v>295</v>
      </c>
      <c r="C8" s="118"/>
      <c r="D8" s="118"/>
      <c r="E8" s="118"/>
      <c r="F8" s="118">
        <v>0</v>
      </c>
      <c r="G8" s="118">
        <v>0</v>
      </c>
      <c r="H8" s="118">
        <v>-375</v>
      </c>
      <c r="I8" s="118">
        <v>-211.57684699999999</v>
      </c>
      <c r="J8" s="118">
        <v>-14.001161</v>
      </c>
      <c r="K8" s="118">
        <v>-37.854551999999998</v>
      </c>
      <c r="L8" s="118">
        <v>-263.88574399999999</v>
      </c>
      <c r="M8" s="118">
        <v>-15.568667</v>
      </c>
      <c r="N8" s="118">
        <v>-16.854534000000001</v>
      </c>
      <c r="O8" s="118">
        <v>-24.953517999999999</v>
      </c>
      <c r="P8" s="118">
        <v>-63.121099999999998</v>
      </c>
      <c r="Q8" s="118">
        <v>-22.767365000000002</v>
      </c>
      <c r="R8" s="118">
        <v>-15.84399</v>
      </c>
      <c r="S8" s="118">
        <v>-16.705459999999999</v>
      </c>
      <c r="T8" s="118">
        <v>-22.741339</v>
      </c>
      <c r="U8" s="118">
        <v>-16.65793</v>
      </c>
      <c r="V8" s="118">
        <v>-43.300820000000002</v>
      </c>
      <c r="W8" s="118">
        <v>-4290.5100590000002</v>
      </c>
      <c r="X8" s="118">
        <v>-2025.408602</v>
      </c>
      <c r="Y8" s="118">
        <v>0</v>
      </c>
      <c r="Z8" s="118">
        <v>-9969.5966050000006</v>
      </c>
      <c r="AA8" s="118">
        <v>-5173.6450480000003</v>
      </c>
      <c r="AB8" s="118">
        <v>-22451.954786999999</v>
      </c>
      <c r="AC8" s="118">
        <v>-12171.444286</v>
      </c>
      <c r="AD8" s="118">
        <v>-4076.4752060000001</v>
      </c>
      <c r="AE8" s="118">
        <v>-11890.671259999999</v>
      </c>
      <c r="AF8" s="118">
        <v>-17128.575908999999</v>
      </c>
      <c r="AG8" s="118">
        <v>-12779.776229999999</v>
      </c>
      <c r="AH8" s="118">
        <v>-17830.184429000001</v>
      </c>
      <c r="AI8" s="118">
        <v>-28854.920418999998</v>
      </c>
      <c r="AJ8" s="116"/>
      <c r="AK8" s="116"/>
      <c r="AL8" s="116"/>
      <c r="AM8" s="116"/>
      <c r="AN8" s="116"/>
    </row>
    <row r="9" spans="1:40" s="36" customFormat="1" ht="11.5" x14ac:dyDescent="0.2">
      <c r="A9" s="108"/>
      <c r="B9" s="111" t="s">
        <v>296</v>
      </c>
      <c r="C9" s="118"/>
      <c r="D9" s="118"/>
      <c r="E9" s="118"/>
      <c r="F9" s="118">
        <v>0</v>
      </c>
      <c r="G9" s="118">
        <v>3860.563611</v>
      </c>
      <c r="H9" s="118">
        <v>4758.6477869999999</v>
      </c>
      <c r="I9" s="118">
        <v>3657.3603440000002</v>
      </c>
      <c r="J9" s="118">
        <v>6871.7389000000003</v>
      </c>
      <c r="K9" s="118">
        <v>3736.576157</v>
      </c>
      <c r="L9" s="118">
        <v>8418.30321</v>
      </c>
      <c r="M9" s="118">
        <v>7388.5506379999997</v>
      </c>
      <c r="N9" s="118">
        <v>6582.5805120000005</v>
      </c>
      <c r="O9" s="118">
        <v>5774.339935</v>
      </c>
      <c r="P9" s="118">
        <v>12373.313496000001</v>
      </c>
      <c r="Q9" s="118">
        <v>11655.150828</v>
      </c>
      <c r="R9" s="118">
        <v>15389.230889</v>
      </c>
      <c r="S9" s="118">
        <v>11710.527889999999</v>
      </c>
      <c r="T9" s="118">
        <v>8827.4400569999998</v>
      </c>
      <c r="U9" s="118">
        <v>10484.684730000001</v>
      </c>
      <c r="V9" s="118">
        <v>7787.194598</v>
      </c>
      <c r="W9" s="118">
        <v>6391.7470549999998</v>
      </c>
      <c r="X9" s="118">
        <v>2354.4170330000002</v>
      </c>
      <c r="Y9" s="118">
        <v>5532.5722599999999</v>
      </c>
      <c r="Z9" s="118">
        <v>5914.3162929999999</v>
      </c>
      <c r="AA9" s="118">
        <v>8434.1058950000006</v>
      </c>
      <c r="AB9" s="118">
        <v>11966.593633</v>
      </c>
      <c r="AC9" s="118">
        <v>13822.439606</v>
      </c>
      <c r="AD9" s="118">
        <v>21826.082441999999</v>
      </c>
      <c r="AE9" s="118">
        <v>21949.563408999999</v>
      </c>
      <c r="AF9" s="118">
        <v>-18621.124800000001</v>
      </c>
      <c r="AG9" s="118">
        <v>24110.271844999999</v>
      </c>
      <c r="AH9" s="118">
        <v>44547.571935</v>
      </c>
      <c r="AI9" s="118">
        <v>30752.012059000001</v>
      </c>
      <c r="AJ9" s="116"/>
      <c r="AK9" s="116"/>
      <c r="AL9" s="116"/>
      <c r="AM9" s="116"/>
      <c r="AN9" s="116"/>
    </row>
    <row r="10" spans="1:40" s="36" customFormat="1" ht="11.5" x14ac:dyDescent="0.2">
      <c r="A10" s="108"/>
      <c r="B10" s="111" t="s">
        <v>318</v>
      </c>
      <c r="C10" s="118"/>
      <c r="D10" s="118"/>
      <c r="E10" s="118"/>
      <c r="F10" s="118">
        <v>0</v>
      </c>
      <c r="G10" s="118">
        <v>240.32351700000001</v>
      </c>
      <c r="H10" s="118">
        <v>0</v>
      </c>
      <c r="I10" s="118">
        <v>0</v>
      </c>
      <c r="J10" s="118">
        <v>0</v>
      </c>
      <c r="K10" s="118">
        <v>0</v>
      </c>
      <c r="L10" s="118">
        <v>0</v>
      </c>
      <c r="M10" s="118">
        <v>0</v>
      </c>
      <c r="N10" s="118">
        <v>0</v>
      </c>
      <c r="O10" s="118">
        <v>0</v>
      </c>
      <c r="P10" s="118">
        <v>0</v>
      </c>
      <c r="Q10" s="118">
        <v>0</v>
      </c>
      <c r="R10" s="118">
        <v>0</v>
      </c>
      <c r="S10" s="118">
        <v>0</v>
      </c>
      <c r="T10" s="118">
        <v>0</v>
      </c>
      <c r="U10" s="118">
        <v>0</v>
      </c>
      <c r="V10" s="118">
        <v>0</v>
      </c>
      <c r="W10" s="118">
        <v>0</v>
      </c>
      <c r="X10" s="118">
        <v>0</v>
      </c>
      <c r="Y10" s="118">
        <v>0</v>
      </c>
      <c r="Z10" s="118">
        <v>0</v>
      </c>
      <c r="AA10" s="118">
        <v>0</v>
      </c>
      <c r="AB10" s="118">
        <v>0</v>
      </c>
      <c r="AC10" s="118">
        <v>0</v>
      </c>
      <c r="AD10" s="118">
        <v>0</v>
      </c>
      <c r="AE10" s="118">
        <v>0</v>
      </c>
      <c r="AF10" s="118">
        <v>0</v>
      </c>
      <c r="AG10" s="118">
        <v>0</v>
      </c>
      <c r="AH10" s="118">
        <v>0</v>
      </c>
      <c r="AI10" s="118">
        <v>0</v>
      </c>
      <c r="AJ10" s="116"/>
      <c r="AK10" s="116"/>
      <c r="AL10" s="116"/>
      <c r="AM10" s="116"/>
      <c r="AN10" s="116"/>
    </row>
    <row r="11" spans="1:40" s="36" customFormat="1" ht="11.5" x14ac:dyDescent="0.2">
      <c r="A11" s="108"/>
      <c r="B11" s="109" t="s">
        <v>297</v>
      </c>
      <c r="C11" s="118"/>
      <c r="D11" s="118"/>
      <c r="E11" s="118"/>
      <c r="F11" s="118"/>
      <c r="G11" s="118"/>
      <c r="H11" s="118"/>
      <c r="I11" s="118"/>
      <c r="J11" s="118"/>
      <c r="K11" s="118"/>
      <c r="L11" s="118"/>
      <c r="M11" s="118"/>
      <c r="N11" s="118"/>
      <c r="O11" s="118"/>
      <c r="P11" s="118"/>
      <c r="Q11" s="118"/>
      <c r="R11" s="118"/>
      <c r="S11" s="118"/>
      <c r="T11" s="118"/>
      <c r="U11" s="118"/>
      <c r="V11" s="118"/>
      <c r="W11" s="118"/>
      <c r="X11" s="118"/>
      <c r="Y11" s="118"/>
      <c r="Z11" s="118"/>
      <c r="AA11" s="118"/>
      <c r="AB11" s="118"/>
      <c r="AC11" s="118"/>
      <c r="AD11" s="118"/>
      <c r="AE11" s="118"/>
      <c r="AF11" s="118"/>
      <c r="AG11" s="118"/>
      <c r="AH11" s="118"/>
      <c r="AI11" s="118"/>
      <c r="AJ11" s="116"/>
      <c r="AK11" s="116"/>
      <c r="AL11" s="116"/>
      <c r="AM11" s="116"/>
      <c r="AN11" s="116"/>
    </row>
    <row r="12" spans="1:40" s="36" customFormat="1" ht="11.5" x14ac:dyDescent="0.2">
      <c r="A12" s="108"/>
      <c r="B12" s="111" t="s">
        <v>319</v>
      </c>
      <c r="C12" s="118"/>
      <c r="D12" s="118"/>
      <c r="E12" s="118"/>
      <c r="F12" s="118">
        <v>0</v>
      </c>
      <c r="G12" s="118">
        <v>-28893.819886000001</v>
      </c>
      <c r="H12" s="118">
        <v>74659.773455000002</v>
      </c>
      <c r="I12" s="118">
        <v>-59137.914054000001</v>
      </c>
      <c r="J12" s="118">
        <v>5392.3451230000001</v>
      </c>
      <c r="K12" s="118">
        <v>-199961.085322</v>
      </c>
      <c r="L12" s="118">
        <v>143816.370295</v>
      </c>
      <c r="M12" s="118">
        <v>-88715.470310999997</v>
      </c>
      <c r="N12" s="118">
        <v>88090.566955000002</v>
      </c>
      <c r="O12" s="118">
        <v>-270688.31875500001</v>
      </c>
      <c r="P12" s="118">
        <v>115393.764545</v>
      </c>
      <c r="Q12" s="118">
        <v>-5809.5312599999997</v>
      </c>
      <c r="R12" s="118">
        <v>-266090.35479499999</v>
      </c>
      <c r="S12" s="118">
        <v>-33182.327528000002</v>
      </c>
      <c r="T12" s="118">
        <v>329766.36261499999</v>
      </c>
      <c r="U12" s="118">
        <v>-162740.49797699999</v>
      </c>
      <c r="V12" s="118">
        <v>65166.612183999998</v>
      </c>
      <c r="W12" s="118">
        <v>-344199.44676999998</v>
      </c>
      <c r="X12" s="118">
        <v>-5226.7397209999999</v>
      </c>
      <c r="Y12" s="118">
        <v>-393374.62747800001</v>
      </c>
      <c r="Z12" s="118">
        <v>341116.60107700003</v>
      </c>
      <c r="AA12" s="118">
        <v>-832826.81998999999</v>
      </c>
      <c r="AB12" s="118">
        <v>57484.372177999998</v>
      </c>
      <c r="AC12" s="118">
        <v>-436065.94406299997</v>
      </c>
      <c r="AD12" s="118">
        <v>75199.515801000001</v>
      </c>
      <c r="AE12" s="118">
        <v>-63000.211281999997</v>
      </c>
      <c r="AF12" s="118">
        <v>688426.62626000005</v>
      </c>
      <c r="AG12" s="118">
        <v>-530121.49453300005</v>
      </c>
      <c r="AH12" s="118">
        <v>-225496.770227</v>
      </c>
      <c r="AI12" s="118">
        <v>-165884.16596499999</v>
      </c>
      <c r="AJ12" s="116"/>
      <c r="AK12" s="116"/>
      <c r="AL12" s="116"/>
      <c r="AM12" s="116"/>
      <c r="AN12" s="116"/>
    </row>
    <row r="13" spans="1:40" s="36" customFormat="1" ht="11.5" x14ac:dyDescent="0.2">
      <c r="A13" s="108"/>
      <c r="B13" s="111" t="s">
        <v>298</v>
      </c>
      <c r="C13" s="118"/>
      <c r="D13" s="118"/>
      <c r="E13" s="118"/>
      <c r="F13" s="118">
        <v>0</v>
      </c>
      <c r="G13" s="118">
        <v>148938.05655899999</v>
      </c>
      <c r="H13" s="118">
        <v>-218863.68781</v>
      </c>
      <c r="I13" s="118">
        <v>179862.05260299999</v>
      </c>
      <c r="J13" s="118">
        <v>-90040.442244000005</v>
      </c>
      <c r="K13" s="118">
        <v>43668.991062000001</v>
      </c>
      <c r="L13" s="118">
        <v>-284488.99463299999</v>
      </c>
      <c r="M13" s="118">
        <v>286030.37323099998</v>
      </c>
      <c r="N13" s="118">
        <v>-67574.761706999998</v>
      </c>
      <c r="O13" s="118">
        <v>-3610.7223319999998</v>
      </c>
      <c r="P13" s="118">
        <v>-649107.25871099997</v>
      </c>
      <c r="Q13" s="118">
        <v>412809.34993000003</v>
      </c>
      <c r="R13" s="118">
        <v>-81049.014378000007</v>
      </c>
      <c r="S13" s="118">
        <v>138601.48245499999</v>
      </c>
      <c r="T13" s="118">
        <v>-642091.33187700005</v>
      </c>
      <c r="U13" s="118">
        <v>617751.34413600003</v>
      </c>
      <c r="V13" s="118">
        <v>-184916.94415</v>
      </c>
      <c r="W13" s="118">
        <v>232688.89170599999</v>
      </c>
      <c r="X13" s="118">
        <v>-40052.422059999997</v>
      </c>
      <c r="Y13" s="118">
        <v>160951.916577</v>
      </c>
      <c r="Z13" s="118">
        <v>-308594.76182999997</v>
      </c>
      <c r="AA13" s="118">
        <v>40058.318261</v>
      </c>
      <c r="AB13" s="118">
        <v>-1913676.574422</v>
      </c>
      <c r="AC13" s="118">
        <v>-624117.18867900001</v>
      </c>
      <c r="AD13" s="118">
        <v>-46698.454481000001</v>
      </c>
      <c r="AE13" s="118">
        <v>673485.21906899998</v>
      </c>
      <c r="AF13" s="118">
        <v>-537530.85094300006</v>
      </c>
      <c r="AG13" s="118">
        <v>221571.89035500001</v>
      </c>
      <c r="AH13" s="118">
        <v>464494.37883599999</v>
      </c>
      <c r="AI13" s="118">
        <v>344369.36316200002</v>
      </c>
      <c r="AJ13" s="116"/>
      <c r="AK13" s="116"/>
      <c r="AL13" s="116"/>
      <c r="AM13" s="116"/>
      <c r="AN13" s="116"/>
    </row>
    <row r="14" spans="1:40" s="36" customFormat="1" ht="11.5" x14ac:dyDescent="0.2">
      <c r="A14" s="108"/>
      <c r="B14" s="111" t="s">
        <v>299</v>
      </c>
      <c r="C14" s="118"/>
      <c r="D14" s="118"/>
      <c r="E14" s="118"/>
      <c r="F14" s="118">
        <v>0</v>
      </c>
      <c r="G14" s="118">
        <v>41388.510893999999</v>
      </c>
      <c r="H14" s="118">
        <v>102135.00972099999</v>
      </c>
      <c r="I14" s="118">
        <v>-146025.42346699999</v>
      </c>
      <c r="J14" s="118">
        <v>44959.360615999998</v>
      </c>
      <c r="K14" s="118">
        <v>94212.475082000004</v>
      </c>
      <c r="L14" s="118">
        <v>-62720.186145</v>
      </c>
      <c r="M14" s="118">
        <v>-160916.92363400001</v>
      </c>
      <c r="N14" s="118">
        <v>147739.15441700001</v>
      </c>
      <c r="O14" s="118">
        <v>-1895.8433709999999</v>
      </c>
      <c r="P14" s="118">
        <v>346835.61443299998</v>
      </c>
      <c r="Q14" s="118">
        <v>-398356.12837400002</v>
      </c>
      <c r="R14" s="118">
        <v>148075.32470299999</v>
      </c>
      <c r="S14" s="118">
        <v>200402.64129699999</v>
      </c>
      <c r="T14" s="118">
        <v>307721.20860000001</v>
      </c>
      <c r="U14" s="118">
        <v>-412549.567377</v>
      </c>
      <c r="V14" s="118">
        <v>218654.61556400001</v>
      </c>
      <c r="W14" s="118">
        <v>100009.650119</v>
      </c>
      <c r="X14" s="118">
        <v>501500.54370899999</v>
      </c>
      <c r="Y14" s="118">
        <v>129514.381027</v>
      </c>
      <c r="Z14" s="118">
        <v>8642.4038130000008</v>
      </c>
      <c r="AA14" s="118">
        <v>-187204.34320800001</v>
      </c>
      <c r="AB14" s="118">
        <v>2367984.5448779999</v>
      </c>
      <c r="AC14" s="118">
        <v>-948582.92120800004</v>
      </c>
      <c r="AD14" s="118">
        <v>37709.225350000001</v>
      </c>
      <c r="AE14" s="118">
        <v>-751159.06667900004</v>
      </c>
      <c r="AF14" s="118">
        <v>-16514.545539999999</v>
      </c>
      <c r="AG14" s="118">
        <v>-327333.19060600002</v>
      </c>
      <c r="AH14" s="118">
        <v>188170.724055</v>
      </c>
      <c r="AI14" s="118">
        <v>399305.42762799998</v>
      </c>
      <c r="AJ14" s="116"/>
      <c r="AK14" s="116"/>
      <c r="AL14" s="116"/>
      <c r="AM14" s="116"/>
      <c r="AN14" s="116"/>
    </row>
    <row r="15" spans="1:40" s="36" customFormat="1" ht="11.5" x14ac:dyDescent="0.2">
      <c r="A15" s="108"/>
      <c r="B15" s="111" t="s">
        <v>300</v>
      </c>
      <c r="C15" s="118"/>
      <c r="D15" s="118"/>
      <c r="E15" s="118"/>
      <c r="F15" s="118">
        <v>0</v>
      </c>
      <c r="G15" s="118">
        <v>4083.765864</v>
      </c>
      <c r="H15" s="118">
        <v>4914.3329080000003</v>
      </c>
      <c r="I15" s="118">
        <v>1244.074089</v>
      </c>
      <c r="J15" s="118">
        <v>539.15380800000003</v>
      </c>
      <c r="K15" s="118">
        <v>-3506.8325840000002</v>
      </c>
      <c r="L15" s="118">
        <v>-2290.637647</v>
      </c>
      <c r="M15" s="118">
        <v>-219.90722099999999</v>
      </c>
      <c r="N15" s="118">
        <v>-3004.5182949999999</v>
      </c>
      <c r="O15" s="118">
        <v>-793.12021500000003</v>
      </c>
      <c r="P15" s="118">
        <v>-1586.245394</v>
      </c>
      <c r="Q15" s="118">
        <v>-3745.6838520000001</v>
      </c>
      <c r="R15" s="118">
        <v>775.89038600000003</v>
      </c>
      <c r="S15" s="118">
        <v>3463.2770399999999</v>
      </c>
      <c r="T15" s="118">
        <v>1291.5190339999999</v>
      </c>
      <c r="U15" s="118">
        <v>-201.53333499999999</v>
      </c>
      <c r="V15" s="118">
        <v>1958.101124</v>
      </c>
      <c r="W15" s="118">
        <v>372.114755</v>
      </c>
      <c r="X15" s="118">
        <v>-4042.8119660000002</v>
      </c>
      <c r="Y15" s="118">
        <v>-1037.1881289999999</v>
      </c>
      <c r="Z15" s="118">
        <v>-1808.295308</v>
      </c>
      <c r="AA15" s="118">
        <v>3522.4377370000002</v>
      </c>
      <c r="AB15" s="118">
        <v>-3750.5048240000001</v>
      </c>
      <c r="AC15" s="118">
        <v>-113.718666</v>
      </c>
      <c r="AD15" s="118">
        <v>-4629.6131519999999</v>
      </c>
      <c r="AE15" s="118">
        <v>2349.226064</v>
      </c>
      <c r="AF15" s="118">
        <v>-19056.302927000001</v>
      </c>
      <c r="AG15" s="118">
        <v>8034.0947169999999</v>
      </c>
      <c r="AH15" s="118">
        <v>-4388.3046670000003</v>
      </c>
      <c r="AI15" s="118">
        <v>5315.2158369999997</v>
      </c>
      <c r="AJ15" s="116"/>
      <c r="AK15" s="116"/>
      <c r="AL15" s="116"/>
      <c r="AM15" s="116"/>
      <c r="AN15" s="116"/>
    </row>
    <row r="16" spans="1:40" s="36" customFormat="1" ht="11.5" x14ac:dyDescent="0.2">
      <c r="A16" s="108"/>
      <c r="B16" s="111" t="s">
        <v>301</v>
      </c>
      <c r="C16" s="118">
        <v>-7237.6964330000001</v>
      </c>
      <c r="D16" s="118">
        <v>-6840.7165560000003</v>
      </c>
      <c r="E16" s="118">
        <v>-5960.1225059999997</v>
      </c>
      <c r="F16" s="118">
        <v>0</v>
      </c>
      <c r="G16" s="118">
        <v>-4985.2047220000004</v>
      </c>
      <c r="H16" s="118">
        <v>-4279.6680939999997</v>
      </c>
      <c r="I16" s="118">
        <v>-4138.8700369999997</v>
      </c>
      <c r="J16" s="118">
        <v>-5797.1167759999998</v>
      </c>
      <c r="K16" s="118">
        <v>-4329.688588</v>
      </c>
      <c r="L16" s="118">
        <v>-8418.30321</v>
      </c>
      <c r="M16" s="118">
        <v>-7388.5506379999997</v>
      </c>
      <c r="N16" s="118">
        <v>-6035.8979399999998</v>
      </c>
      <c r="O16" s="118">
        <v>-7887.6448099999998</v>
      </c>
      <c r="P16" s="118">
        <v>-10328.041385</v>
      </c>
      <c r="Q16" s="118">
        <v>-11655.150829</v>
      </c>
      <c r="R16" s="118">
        <v>-11514.722212000001</v>
      </c>
      <c r="S16" s="118">
        <v>-13856.753932</v>
      </c>
      <c r="T16" s="118">
        <v>-10410.374211</v>
      </c>
      <c r="U16" s="118">
        <v>-10639.845404</v>
      </c>
      <c r="V16" s="118">
        <v>-8258.194598</v>
      </c>
      <c r="W16" s="118">
        <v>-6391.7470549999998</v>
      </c>
      <c r="X16" s="118">
        <v>-3661.2351429999999</v>
      </c>
      <c r="Y16" s="118">
        <v>-5532.5722599999999</v>
      </c>
      <c r="Z16" s="118">
        <v>-5914.3162929999999</v>
      </c>
      <c r="AA16" s="118">
        <v>-5367.1566279999997</v>
      </c>
      <c r="AB16" s="118">
        <v>-13354.591229</v>
      </c>
      <c r="AC16" s="118">
        <v>-16223.573167</v>
      </c>
      <c r="AD16" s="118">
        <v>-18467.660512999999</v>
      </c>
      <c r="AE16" s="118">
        <v>-16087.64194</v>
      </c>
      <c r="AF16" s="118">
        <v>23107.069796</v>
      </c>
      <c r="AG16" s="118">
        <v>-37483.299965999999</v>
      </c>
      <c r="AH16" s="118">
        <v>-33556.150114999997</v>
      </c>
      <c r="AI16" s="118">
        <v>-31446.652079</v>
      </c>
      <c r="AJ16" s="116"/>
      <c r="AK16" s="116"/>
      <c r="AL16" s="116"/>
      <c r="AM16" s="116"/>
      <c r="AN16" s="116"/>
    </row>
    <row r="17" spans="1:40" s="36" customFormat="1" ht="11.5" x14ac:dyDescent="0.2">
      <c r="A17" s="108"/>
      <c r="B17" s="111" t="s">
        <v>302</v>
      </c>
      <c r="C17" s="118">
        <v>-12661.380107000001</v>
      </c>
      <c r="D17" s="118">
        <v>-8786.7995179999998</v>
      </c>
      <c r="E17" s="118">
        <v>-5646.5064309999998</v>
      </c>
      <c r="F17" s="118">
        <v>0</v>
      </c>
      <c r="G17" s="118">
        <v>-3700</v>
      </c>
      <c r="H17" s="118">
        <v>-4002.107</v>
      </c>
      <c r="I17" s="118">
        <v>-5258.2868740000004</v>
      </c>
      <c r="J17" s="118">
        <v>-1500</v>
      </c>
      <c r="K17" s="118">
        <v>-6538.8076810000002</v>
      </c>
      <c r="L17" s="118">
        <v>0</v>
      </c>
      <c r="M17" s="118">
        <v>-7688.7611420000003</v>
      </c>
      <c r="N17" s="118">
        <v>-4464.1292350000003</v>
      </c>
      <c r="O17" s="118">
        <v>0</v>
      </c>
      <c r="P17" s="118">
        <v>-15989.990389000001</v>
      </c>
      <c r="Q17" s="118">
        <v>-9000</v>
      </c>
      <c r="R17" s="118">
        <v>-8300</v>
      </c>
      <c r="S17" s="118">
        <v>-9600</v>
      </c>
      <c r="T17" s="118">
        <v>-16881.076400000002</v>
      </c>
      <c r="U17" s="118">
        <v>-27822.841391999998</v>
      </c>
      <c r="V17" s="118">
        <v>-3000</v>
      </c>
      <c r="W17" s="118">
        <v>-7500</v>
      </c>
      <c r="X17" s="118">
        <v>-49312.742585</v>
      </c>
      <c r="Y17" s="118">
        <v>-26015.520653</v>
      </c>
      <c r="Z17" s="118">
        <v>-27551.771726999999</v>
      </c>
      <c r="AA17" s="118">
        <v>-30153.372916</v>
      </c>
      <c r="AB17" s="118">
        <v>-36085.679768000002</v>
      </c>
      <c r="AC17" s="118">
        <v>-71874.632438999994</v>
      </c>
      <c r="AD17" s="118">
        <v>-54496.123686999999</v>
      </c>
      <c r="AE17" s="118">
        <v>-44080.880918000003</v>
      </c>
      <c r="AF17" s="118">
        <v>-41369.750599999999</v>
      </c>
      <c r="AG17" s="118">
        <v>0</v>
      </c>
      <c r="AH17" s="118">
        <v>-41980.551438000002</v>
      </c>
      <c r="AI17" s="118">
        <v>-17118.655931000001</v>
      </c>
      <c r="AJ17" s="116"/>
      <c r="AK17" s="116"/>
      <c r="AL17" s="116"/>
      <c r="AM17" s="116"/>
      <c r="AN17" s="116"/>
    </row>
    <row r="18" spans="1:40" s="36" customFormat="1" ht="11.5" x14ac:dyDescent="0.2">
      <c r="A18" s="108"/>
      <c r="B18" s="111" t="s">
        <v>320</v>
      </c>
      <c r="C18" s="118">
        <v>227100.84010999999</v>
      </c>
      <c r="D18" s="118">
        <v>277534.792885</v>
      </c>
      <c r="E18" s="118">
        <v>278189.233825</v>
      </c>
      <c r="F18" s="118">
        <v>0</v>
      </c>
      <c r="G18" s="118">
        <v>0</v>
      </c>
      <c r="H18" s="118">
        <v>0</v>
      </c>
      <c r="I18" s="118">
        <v>0</v>
      </c>
      <c r="J18" s="118">
        <v>0</v>
      </c>
      <c r="K18" s="118">
        <v>0</v>
      </c>
      <c r="L18" s="118">
        <v>0</v>
      </c>
      <c r="M18" s="118">
        <v>0</v>
      </c>
      <c r="N18" s="118">
        <v>0</v>
      </c>
      <c r="O18" s="118">
        <v>0</v>
      </c>
      <c r="P18" s="118">
        <v>0</v>
      </c>
      <c r="Q18" s="118">
        <v>0</v>
      </c>
      <c r="R18" s="118">
        <v>0</v>
      </c>
      <c r="S18" s="118">
        <v>0</v>
      </c>
      <c r="T18" s="118">
        <v>0</v>
      </c>
      <c r="U18" s="118">
        <v>0</v>
      </c>
      <c r="V18" s="118">
        <v>0</v>
      </c>
      <c r="W18" s="118">
        <v>0</v>
      </c>
      <c r="X18" s="118">
        <v>0</v>
      </c>
      <c r="Y18" s="118">
        <v>0</v>
      </c>
      <c r="Z18" s="118">
        <v>0</v>
      </c>
      <c r="AA18" s="118">
        <v>0</v>
      </c>
      <c r="AB18" s="118">
        <v>0</v>
      </c>
      <c r="AC18" s="118">
        <v>0</v>
      </c>
      <c r="AD18" s="118">
        <v>0</v>
      </c>
      <c r="AE18" s="118">
        <v>0</v>
      </c>
      <c r="AF18" s="118">
        <v>0</v>
      </c>
      <c r="AG18" s="118">
        <v>0</v>
      </c>
      <c r="AH18" s="118">
        <v>0</v>
      </c>
      <c r="AI18" s="118">
        <v>0</v>
      </c>
      <c r="AJ18" s="116"/>
      <c r="AK18" s="116"/>
      <c r="AL18" s="116"/>
      <c r="AM18" s="116"/>
      <c r="AN18" s="116"/>
    </row>
    <row r="19" spans="1:40" ht="11.5" x14ac:dyDescent="0.2">
      <c r="A19" s="108"/>
      <c r="B19" s="111" t="s">
        <v>321</v>
      </c>
      <c r="C19" s="118">
        <v>-105600.38696600001</v>
      </c>
      <c r="D19" s="118">
        <v>-90918.847305999996</v>
      </c>
      <c r="E19" s="118">
        <v>-80017.438643000001</v>
      </c>
      <c r="F19" s="118">
        <v>0</v>
      </c>
      <c r="G19" s="118">
        <v>0</v>
      </c>
      <c r="H19" s="118">
        <v>0</v>
      </c>
      <c r="I19" s="118">
        <v>0</v>
      </c>
      <c r="J19" s="118">
        <v>0</v>
      </c>
      <c r="K19" s="118">
        <v>0</v>
      </c>
      <c r="L19" s="118">
        <v>0</v>
      </c>
      <c r="M19" s="118">
        <v>0</v>
      </c>
      <c r="N19" s="118">
        <v>0</v>
      </c>
      <c r="O19" s="118">
        <v>0</v>
      </c>
      <c r="P19" s="118">
        <v>0</v>
      </c>
      <c r="Q19" s="118">
        <v>0</v>
      </c>
      <c r="R19" s="118">
        <v>0</v>
      </c>
      <c r="S19" s="118">
        <v>0</v>
      </c>
      <c r="T19" s="118">
        <v>0</v>
      </c>
      <c r="U19" s="118">
        <v>0</v>
      </c>
      <c r="V19" s="118">
        <v>0</v>
      </c>
      <c r="W19" s="118">
        <v>0</v>
      </c>
      <c r="X19" s="118">
        <v>0</v>
      </c>
      <c r="Y19" s="118">
        <v>0</v>
      </c>
      <c r="Z19" s="118">
        <v>0</v>
      </c>
      <c r="AA19" s="118">
        <v>0</v>
      </c>
      <c r="AB19" s="118">
        <v>0</v>
      </c>
      <c r="AC19" s="118">
        <v>0</v>
      </c>
      <c r="AD19" s="118">
        <v>0</v>
      </c>
      <c r="AE19" s="118">
        <v>0</v>
      </c>
      <c r="AF19" s="118">
        <v>0</v>
      </c>
      <c r="AG19" s="118">
        <v>0</v>
      </c>
      <c r="AH19" s="118">
        <v>0</v>
      </c>
      <c r="AI19" s="118">
        <v>0</v>
      </c>
      <c r="AJ19" s="116"/>
      <c r="AK19" s="116"/>
      <c r="AL19" s="116"/>
      <c r="AM19" s="116"/>
      <c r="AN19" s="116"/>
    </row>
    <row r="20" spans="1:40" s="36" customFormat="1" ht="11.5" x14ac:dyDescent="0.2">
      <c r="A20" s="112"/>
      <c r="B20" s="113" t="s">
        <v>313</v>
      </c>
      <c r="C20" s="118">
        <v>-71476.094654999994</v>
      </c>
      <c r="D20" s="118">
        <v>36592.967099000001</v>
      </c>
      <c r="E20" s="118">
        <v>-116713.107871</v>
      </c>
      <c r="F20" s="118">
        <v>114041.749821</v>
      </c>
      <c r="G20" s="118">
        <v>191828.36280199999</v>
      </c>
      <c r="H20" s="118">
        <v>-23153.836414000001</v>
      </c>
      <c r="I20" s="118">
        <v>-19695.602417999999</v>
      </c>
      <c r="J20" s="118">
        <v>-12479.843921</v>
      </c>
      <c r="K20" s="118">
        <v>-32774.327088999999</v>
      </c>
      <c r="L20" s="118">
        <v>-166076.57673199999</v>
      </c>
      <c r="M20" s="118">
        <v>52394.099004999996</v>
      </c>
      <c r="N20" s="118">
        <v>189911.341323</v>
      </c>
      <c r="O20" s="118">
        <v>-228161.870662</v>
      </c>
      <c r="P20" s="118">
        <v>-151141.01850400001</v>
      </c>
      <c r="Q20" s="118">
        <v>36379.424794999999</v>
      </c>
      <c r="R20" s="118">
        <v>-152524.64299699999</v>
      </c>
      <c r="S20" s="118">
        <v>365201.77344999998</v>
      </c>
      <c r="T20" s="118">
        <v>55088.211022000003</v>
      </c>
      <c r="U20" s="118">
        <v>69216.942345999996</v>
      </c>
      <c r="V20" s="118">
        <v>155297.39937699999</v>
      </c>
      <c r="W20" s="118">
        <v>79363.251055999994</v>
      </c>
      <c r="X20" s="118">
        <v>522306.17027100001</v>
      </c>
      <c r="Y20" s="118">
        <v>1058.717862</v>
      </c>
      <c r="Z20" s="118">
        <v>155652.921799</v>
      </c>
      <c r="AA20" s="118">
        <v>-872990.17681900004</v>
      </c>
      <c r="AB20" s="118">
        <v>862043.50707599998</v>
      </c>
      <c r="AC20" s="118">
        <v>-1828249.6185890001</v>
      </c>
      <c r="AD20" s="118">
        <v>350345.07709899999</v>
      </c>
      <c r="AE20" s="118">
        <v>40504.279047999997</v>
      </c>
      <c r="AF20" s="118">
        <v>261346.550827</v>
      </c>
      <c r="AG20" s="118">
        <v>-537901.37938599999</v>
      </c>
      <c r="AH20" s="118">
        <v>470672.95111099997</v>
      </c>
      <c r="AI20" s="118">
        <v>680861.74416899995</v>
      </c>
      <c r="AJ20" s="117"/>
      <c r="AK20" s="117"/>
      <c r="AL20" s="117"/>
      <c r="AM20" s="117"/>
      <c r="AN20" s="117"/>
    </row>
    <row r="21" spans="1:40" s="36" customFormat="1" ht="11.5" x14ac:dyDescent="0.2">
      <c r="A21" s="106"/>
      <c r="B21" s="107" t="s">
        <v>303</v>
      </c>
      <c r="C21" s="120"/>
      <c r="D21" s="120"/>
      <c r="E21" s="120"/>
      <c r="F21" s="120"/>
      <c r="G21" s="120"/>
      <c r="H21" s="120"/>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20"/>
      <c r="AJ21" s="115"/>
      <c r="AK21" s="115"/>
      <c r="AL21" s="115"/>
      <c r="AM21" s="115"/>
      <c r="AN21" s="115"/>
    </row>
    <row r="22" spans="1:40" s="36" customFormat="1" ht="11.5" x14ac:dyDescent="0.2">
      <c r="A22" s="108"/>
      <c r="B22" s="110" t="s">
        <v>304</v>
      </c>
      <c r="C22" s="118">
        <v>0</v>
      </c>
      <c r="D22" s="118">
        <v>0</v>
      </c>
      <c r="E22" s="118">
        <v>-4322.8917000000001</v>
      </c>
      <c r="F22" s="118">
        <v>0</v>
      </c>
      <c r="G22" s="118">
        <v>-3172.1327230000002</v>
      </c>
      <c r="H22" s="118">
        <v>0</v>
      </c>
      <c r="I22" s="118">
        <v>0</v>
      </c>
      <c r="J22" s="118">
        <v>0</v>
      </c>
      <c r="K22" s="118">
        <v>0</v>
      </c>
      <c r="L22" s="118">
        <v>-531.36</v>
      </c>
      <c r="M22" s="118">
        <v>-1336.51296</v>
      </c>
      <c r="N22" s="118">
        <v>-1070</v>
      </c>
      <c r="O22" s="118">
        <v>-1820.3367639999999</v>
      </c>
      <c r="P22" s="118">
        <v>-1360.6079999999999</v>
      </c>
      <c r="Q22" s="118">
        <v>-201.12219999999999</v>
      </c>
      <c r="R22" s="118">
        <v>-933.83976299999995</v>
      </c>
      <c r="S22" s="118">
        <v>90.425162999999998</v>
      </c>
      <c r="T22" s="118">
        <v>-346.53800000000001</v>
      </c>
      <c r="U22" s="118">
        <v>-77.978558000000007</v>
      </c>
      <c r="V22" s="118">
        <v>-4058.0468000000001</v>
      </c>
      <c r="W22" s="118">
        <v>-565.44781699999999</v>
      </c>
      <c r="X22" s="118">
        <v>-1324.583535</v>
      </c>
      <c r="Y22" s="118">
        <v>0</v>
      </c>
      <c r="Z22" s="118">
        <v>0</v>
      </c>
      <c r="AA22" s="118">
        <v>-165.3</v>
      </c>
      <c r="AB22" s="118">
        <v>-12260.392715</v>
      </c>
      <c r="AC22" s="118">
        <v>-488.35039999999998</v>
      </c>
      <c r="AD22" s="118">
        <v>-1589.968965</v>
      </c>
      <c r="AE22" s="118">
        <v>-3427.6758960000002</v>
      </c>
      <c r="AF22" s="118">
        <v>-7721.3475500000004</v>
      </c>
      <c r="AG22" s="118">
        <v>-192</v>
      </c>
      <c r="AH22" s="118">
        <v>-17904.094046999999</v>
      </c>
      <c r="AI22" s="118">
        <v>-6004.520117</v>
      </c>
      <c r="AJ22" s="116"/>
      <c r="AK22" s="116"/>
      <c r="AL22" s="116"/>
      <c r="AM22" s="116"/>
      <c r="AN22" s="116"/>
    </row>
    <row r="23" spans="1:40" s="36" customFormat="1" ht="11.5" x14ac:dyDescent="0.2">
      <c r="A23" s="108"/>
      <c r="B23" s="110" t="s">
        <v>322</v>
      </c>
      <c r="C23" s="118">
        <v>0</v>
      </c>
      <c r="D23" s="118">
        <v>0</v>
      </c>
      <c r="E23" s="118">
        <v>0</v>
      </c>
      <c r="F23" s="118">
        <v>0</v>
      </c>
      <c r="G23" s="118">
        <v>0</v>
      </c>
      <c r="H23" s="118">
        <v>375</v>
      </c>
      <c r="I23" s="118">
        <v>0</v>
      </c>
      <c r="J23" s="118">
        <v>0</v>
      </c>
      <c r="K23" s="118">
        <v>0</v>
      </c>
      <c r="L23" s="118">
        <v>0</v>
      </c>
      <c r="M23" s="118">
        <v>0</v>
      </c>
      <c r="N23" s="118">
        <v>-284.75</v>
      </c>
      <c r="O23" s="118">
        <v>569.5</v>
      </c>
      <c r="P23" s="118">
        <v>-284.75</v>
      </c>
      <c r="Q23" s="118">
        <v>0</v>
      </c>
      <c r="R23" s="118">
        <v>0</v>
      </c>
      <c r="S23" s="118">
        <v>0</v>
      </c>
      <c r="T23" s="118">
        <v>0</v>
      </c>
      <c r="U23" s="118">
        <v>0</v>
      </c>
      <c r="V23" s="118">
        <v>0</v>
      </c>
      <c r="W23" s="118">
        <v>2192.5757570000001</v>
      </c>
      <c r="X23" s="118">
        <v>0</v>
      </c>
      <c r="Y23" s="118">
        <v>0</v>
      </c>
      <c r="Z23" s="118">
        <v>0</v>
      </c>
      <c r="AA23" s="118">
        <v>0</v>
      </c>
      <c r="AB23" s="118">
        <v>300</v>
      </c>
      <c r="AC23" s="118">
        <v>0</v>
      </c>
      <c r="AD23" s="118">
        <v>0</v>
      </c>
      <c r="AE23" s="118">
        <v>0</v>
      </c>
      <c r="AF23" s="118">
        <v>0</v>
      </c>
      <c r="AG23" s="118">
        <v>0</v>
      </c>
      <c r="AH23" s="118">
        <v>267.39644600000003</v>
      </c>
      <c r="AI23" s="118">
        <v>0</v>
      </c>
      <c r="AJ23" s="116"/>
      <c r="AK23" s="116"/>
      <c r="AL23" s="116"/>
      <c r="AM23" s="116"/>
      <c r="AN23" s="116"/>
    </row>
    <row r="24" spans="1:40" s="36" customFormat="1" ht="11.5" x14ac:dyDescent="0.2">
      <c r="A24" s="108"/>
      <c r="B24" s="110" t="s">
        <v>323</v>
      </c>
      <c r="C24" s="118">
        <v>0</v>
      </c>
      <c r="D24" s="118">
        <v>0</v>
      </c>
      <c r="E24" s="118">
        <v>0</v>
      </c>
      <c r="F24" s="118">
        <v>0</v>
      </c>
      <c r="G24" s="118">
        <v>0</v>
      </c>
      <c r="H24" s="118">
        <v>0</v>
      </c>
      <c r="I24" s="118">
        <v>4900</v>
      </c>
      <c r="J24" s="118">
        <v>-4900</v>
      </c>
      <c r="K24" s="118">
        <v>-11342.042662</v>
      </c>
      <c r="L24" s="118">
        <v>-3.7986080000000002</v>
      </c>
      <c r="M24" s="118">
        <v>0</v>
      </c>
      <c r="N24" s="118">
        <v>0</v>
      </c>
      <c r="O24" s="118">
        <v>0</v>
      </c>
      <c r="P24" s="118">
        <v>-284.75</v>
      </c>
      <c r="Q24" s="118">
        <v>0</v>
      </c>
      <c r="R24" s="118">
        <v>-700</v>
      </c>
      <c r="S24" s="118">
        <v>700</v>
      </c>
      <c r="T24" s="118">
        <v>-634.75</v>
      </c>
      <c r="U24" s="118">
        <v>175</v>
      </c>
      <c r="V24" s="118">
        <v>-175</v>
      </c>
      <c r="W24" s="118">
        <v>0</v>
      </c>
      <c r="X24" s="118">
        <v>0</v>
      </c>
      <c r="Y24" s="118">
        <v>-97985.121188000005</v>
      </c>
      <c r="Z24" s="118">
        <v>89585.121188000005</v>
      </c>
      <c r="AA24" s="118">
        <v>0</v>
      </c>
      <c r="AB24" s="118">
        <v>2000</v>
      </c>
      <c r="AC24" s="118">
        <v>-6548</v>
      </c>
      <c r="AD24" s="118">
        <v>-18100</v>
      </c>
      <c r="AE24" s="118">
        <v>0</v>
      </c>
      <c r="AF24" s="118">
        <v>7328.48</v>
      </c>
      <c r="AG24" s="118">
        <v>-21000</v>
      </c>
      <c r="AH24" s="118">
        <v>21000</v>
      </c>
      <c r="AI24" s="118">
        <v>0</v>
      </c>
      <c r="AJ24" s="116"/>
      <c r="AK24" s="116"/>
      <c r="AL24" s="116"/>
      <c r="AM24" s="116"/>
      <c r="AN24" s="116"/>
    </row>
    <row r="25" spans="1:40" s="36" customFormat="1" ht="11.5" x14ac:dyDescent="0.2">
      <c r="A25" s="108"/>
      <c r="B25" s="110" t="s">
        <v>324</v>
      </c>
      <c r="C25" s="118">
        <v>0</v>
      </c>
      <c r="D25" s="118">
        <v>0</v>
      </c>
      <c r="E25" s="118">
        <v>0</v>
      </c>
      <c r="F25" s="118">
        <v>0</v>
      </c>
      <c r="G25" s="118">
        <v>0</v>
      </c>
      <c r="H25" s="118">
        <v>0</v>
      </c>
      <c r="I25" s="118">
        <v>0</v>
      </c>
      <c r="J25" s="118">
        <v>4900</v>
      </c>
      <c r="K25" s="118">
        <v>0</v>
      </c>
      <c r="L25" s="118">
        <v>0</v>
      </c>
      <c r="M25" s="118">
        <v>0</v>
      </c>
      <c r="N25" s="118">
        <v>0</v>
      </c>
      <c r="O25" s="118">
        <v>0</v>
      </c>
      <c r="P25" s="118">
        <v>0</v>
      </c>
      <c r="Q25" s="118">
        <v>0</v>
      </c>
      <c r="R25" s="118">
        <v>0</v>
      </c>
      <c r="S25" s="118">
        <v>0</v>
      </c>
      <c r="T25" s="118">
        <v>0</v>
      </c>
      <c r="U25" s="118">
        <v>0</v>
      </c>
      <c r="V25" s="118">
        <v>350</v>
      </c>
      <c r="W25" s="118">
        <v>0</v>
      </c>
      <c r="X25" s="118">
        <v>0</v>
      </c>
      <c r="Y25" s="118">
        <v>0</v>
      </c>
      <c r="Z25" s="118">
        <v>0</v>
      </c>
      <c r="AA25" s="118">
        <v>0</v>
      </c>
      <c r="AB25" s="118">
        <v>0</v>
      </c>
      <c r="AC25" s="118">
        <v>0</v>
      </c>
      <c r="AD25" s="118">
        <v>0</v>
      </c>
      <c r="AE25" s="118">
        <v>0</v>
      </c>
      <c r="AF25" s="118">
        <v>0</v>
      </c>
      <c r="AG25" s="118">
        <v>23719.52</v>
      </c>
      <c r="AH25" s="118">
        <v>-20000</v>
      </c>
      <c r="AI25" s="118">
        <v>0</v>
      </c>
      <c r="AJ25" s="116"/>
      <c r="AK25" s="116"/>
      <c r="AL25" s="116"/>
      <c r="AM25" s="116"/>
      <c r="AN25" s="116"/>
    </row>
    <row r="26" spans="1:40" s="36" customFormat="1" ht="11.5" x14ac:dyDescent="0.2">
      <c r="A26" s="108"/>
      <c r="B26" s="110" t="s">
        <v>325</v>
      </c>
      <c r="C26" s="118">
        <v>0</v>
      </c>
      <c r="D26" s="118">
        <v>0</v>
      </c>
      <c r="E26" s="118">
        <v>0</v>
      </c>
      <c r="F26" s="118">
        <v>0</v>
      </c>
      <c r="G26" s="118">
        <v>0</v>
      </c>
      <c r="H26" s="118">
        <v>0</v>
      </c>
      <c r="I26" s="118">
        <v>0</v>
      </c>
      <c r="J26" s="118">
        <v>-11342.042662</v>
      </c>
      <c r="K26" s="118">
        <v>11342.042662</v>
      </c>
      <c r="L26" s="118">
        <v>0</v>
      </c>
      <c r="M26" s="118">
        <v>0</v>
      </c>
      <c r="N26" s="118">
        <v>-3553.25</v>
      </c>
      <c r="O26" s="118">
        <v>7106.5</v>
      </c>
      <c r="P26" s="118">
        <v>-7106.5</v>
      </c>
      <c r="Q26" s="118">
        <v>4888.462313</v>
      </c>
      <c r="R26" s="118">
        <v>-7346.9746260000002</v>
      </c>
      <c r="S26" s="118">
        <v>-5029.95</v>
      </c>
      <c r="T26" s="118">
        <v>2600</v>
      </c>
      <c r="U26" s="118">
        <v>0</v>
      </c>
      <c r="V26" s="118">
        <v>-6189.3332710000004</v>
      </c>
      <c r="W26" s="118">
        <v>-41581.192508</v>
      </c>
      <c r="X26" s="118">
        <v>-12655.756493999999</v>
      </c>
      <c r="Y26" s="118">
        <v>-8900.2699319999992</v>
      </c>
      <c r="Z26" s="118">
        <v>-978.73006799999996</v>
      </c>
      <c r="AA26" s="118">
        <v>-70.05</v>
      </c>
      <c r="AB26" s="118">
        <v>2205.891212</v>
      </c>
      <c r="AC26" s="118">
        <v>-550</v>
      </c>
      <c r="AD26" s="118">
        <v>550</v>
      </c>
      <c r="AE26" s="118">
        <v>-256568.15371700001</v>
      </c>
      <c r="AF26" s="118">
        <v>-25764.433625999998</v>
      </c>
      <c r="AG26" s="118">
        <v>-515.96039499999995</v>
      </c>
      <c r="AH26" s="118">
        <v>-38859.039604999998</v>
      </c>
      <c r="AI26" s="118">
        <v>-46500</v>
      </c>
      <c r="AJ26" s="116"/>
      <c r="AK26" s="116"/>
      <c r="AL26" s="116"/>
      <c r="AM26" s="116"/>
      <c r="AN26" s="116"/>
    </row>
    <row r="27" spans="1:40" s="36" customFormat="1" ht="11.5" x14ac:dyDescent="0.2">
      <c r="A27" s="108"/>
      <c r="B27" s="110" t="s">
        <v>326</v>
      </c>
      <c r="C27" s="118">
        <v>0</v>
      </c>
      <c r="D27" s="118">
        <v>0</v>
      </c>
      <c r="E27" s="118">
        <v>0</v>
      </c>
      <c r="F27" s="118">
        <v>0</v>
      </c>
      <c r="G27" s="118">
        <v>0</v>
      </c>
      <c r="H27" s="118">
        <v>0</v>
      </c>
      <c r="I27" s="118">
        <v>0</v>
      </c>
      <c r="J27" s="118">
        <v>0</v>
      </c>
      <c r="K27" s="118">
        <v>0</v>
      </c>
      <c r="L27" s="118">
        <v>0</v>
      </c>
      <c r="M27" s="118">
        <v>0</v>
      </c>
      <c r="N27" s="118">
        <v>10</v>
      </c>
      <c r="O27" s="118">
        <v>0</v>
      </c>
      <c r="P27" s="118">
        <v>0</v>
      </c>
      <c r="Q27" s="118">
        <v>0</v>
      </c>
      <c r="R27" s="118">
        <v>0</v>
      </c>
      <c r="S27" s="118">
        <v>0</v>
      </c>
      <c r="T27" s="118">
        <v>0</v>
      </c>
      <c r="U27" s="118">
        <v>16.65793</v>
      </c>
      <c r="V27" s="118">
        <v>-16.65793</v>
      </c>
      <c r="W27" s="118">
        <v>0</v>
      </c>
      <c r="X27" s="118">
        <v>0</v>
      </c>
      <c r="Y27" s="118">
        <v>0</v>
      </c>
      <c r="Z27" s="118">
        <v>0</v>
      </c>
      <c r="AA27" s="118">
        <v>0</v>
      </c>
      <c r="AB27" s="118">
        <v>0</v>
      </c>
      <c r="AC27" s="118">
        <v>0</v>
      </c>
      <c r="AD27" s="118">
        <v>0</v>
      </c>
      <c r="AE27" s="118">
        <v>0</v>
      </c>
      <c r="AF27" s="118">
        <v>0</v>
      </c>
      <c r="AG27" s="118">
        <v>1988.55</v>
      </c>
      <c r="AH27" s="118">
        <v>12871.45</v>
      </c>
      <c r="AI27" s="118">
        <v>0</v>
      </c>
      <c r="AJ27" s="116"/>
      <c r="AK27" s="116"/>
      <c r="AL27" s="116"/>
      <c r="AM27" s="116"/>
      <c r="AN27" s="116"/>
    </row>
    <row r="28" spans="1:40" s="36" customFormat="1" ht="11.5" x14ac:dyDescent="0.2">
      <c r="A28" s="108"/>
      <c r="B28" s="110" t="s">
        <v>327</v>
      </c>
      <c r="C28" s="118">
        <v>17.213128000000001</v>
      </c>
      <c r="D28" s="118">
        <v>-17.213128000000001</v>
      </c>
      <c r="E28" s="118">
        <v>216.97187600000001</v>
      </c>
      <c r="F28" s="118">
        <v>23.351641000000001</v>
      </c>
      <c r="G28" s="118">
        <v>-240.32351700000001</v>
      </c>
      <c r="H28" s="118">
        <v>0</v>
      </c>
      <c r="I28" s="118">
        <v>211.57684699999999</v>
      </c>
      <c r="J28" s="118">
        <v>14.001161</v>
      </c>
      <c r="K28" s="118">
        <v>37.854551999999998</v>
      </c>
      <c r="L28" s="118">
        <v>263.88574399999999</v>
      </c>
      <c r="M28" s="118">
        <v>15.568667</v>
      </c>
      <c r="N28" s="118">
        <v>16.854534000000001</v>
      </c>
      <c r="O28" s="118">
        <v>24.953517999999999</v>
      </c>
      <c r="P28" s="118">
        <v>63.121099999999998</v>
      </c>
      <c r="Q28" s="118">
        <v>22.767365000000002</v>
      </c>
      <c r="R28" s="118">
        <v>15.84399</v>
      </c>
      <c r="S28" s="118">
        <v>16.705459999999999</v>
      </c>
      <c r="T28" s="118">
        <v>22.741339</v>
      </c>
      <c r="U28" s="118">
        <v>0</v>
      </c>
      <c r="V28" s="118">
        <v>59.958750000000002</v>
      </c>
      <c r="W28" s="118">
        <v>4290.5100590000002</v>
      </c>
      <c r="X28" s="118">
        <v>2025.408602</v>
      </c>
      <c r="Y28" s="118">
        <v>5415.4564600000003</v>
      </c>
      <c r="Z28" s="118">
        <v>8522.001843</v>
      </c>
      <c r="AA28" s="118">
        <v>6744.8965070000004</v>
      </c>
      <c r="AB28" s="118">
        <v>20670.872394999999</v>
      </c>
      <c r="AC28" s="118">
        <v>13890.415897999999</v>
      </c>
      <c r="AD28" s="118">
        <v>4611.1059580000001</v>
      </c>
      <c r="AE28" s="118">
        <v>11866.293890000001</v>
      </c>
      <c r="AF28" s="118">
        <v>22193.472225000001</v>
      </c>
      <c r="AG28" s="118">
        <v>15071.765616999999</v>
      </c>
      <c r="AH28" s="118">
        <v>10499.357497000001</v>
      </c>
      <c r="AI28" s="118">
        <v>29049.390865000001</v>
      </c>
      <c r="AJ28" s="116"/>
      <c r="AK28" s="116"/>
      <c r="AL28" s="116"/>
      <c r="AM28" s="116"/>
      <c r="AN28" s="116"/>
    </row>
    <row r="29" spans="1:40" s="36" customFormat="1" ht="11.5" x14ac:dyDescent="0.2">
      <c r="A29" s="112"/>
      <c r="B29" s="113" t="s">
        <v>312</v>
      </c>
      <c r="C29" s="119">
        <v>17.213128000000001</v>
      </c>
      <c r="D29" s="119">
        <v>-17.213128000000001</v>
      </c>
      <c r="E29" s="119">
        <v>-4105.9198239999996</v>
      </c>
      <c r="F29" s="119">
        <v>23.351641000000001</v>
      </c>
      <c r="G29" s="119">
        <v>-3412.45624</v>
      </c>
      <c r="H29" s="119">
        <v>375</v>
      </c>
      <c r="I29" s="119">
        <v>5111.5768470000003</v>
      </c>
      <c r="J29" s="119">
        <v>-11328.041501</v>
      </c>
      <c r="K29" s="119">
        <v>37.854551999999998</v>
      </c>
      <c r="L29" s="119">
        <v>-271.27286400000003</v>
      </c>
      <c r="M29" s="119">
        <v>-1320.944293</v>
      </c>
      <c r="N29" s="119">
        <v>-4881.1454659999999</v>
      </c>
      <c r="O29" s="119">
        <v>5880.6167539999997</v>
      </c>
      <c r="P29" s="119">
        <v>-8973.4868999999999</v>
      </c>
      <c r="Q29" s="119">
        <v>4710.1074779999999</v>
      </c>
      <c r="R29" s="119">
        <v>-8964.9703989999998</v>
      </c>
      <c r="S29" s="119">
        <v>-4222.8193769999998</v>
      </c>
      <c r="T29" s="119">
        <v>1641.4533389999999</v>
      </c>
      <c r="U29" s="119">
        <v>113.679372</v>
      </c>
      <c r="V29" s="119">
        <v>-10029.079250999999</v>
      </c>
      <c r="W29" s="119">
        <v>-35663.554509000001</v>
      </c>
      <c r="X29" s="119">
        <v>-11954.931427</v>
      </c>
      <c r="Y29" s="119">
        <v>-101469.93466</v>
      </c>
      <c r="Z29" s="119">
        <v>97128.392963000006</v>
      </c>
      <c r="AA29" s="119">
        <v>6509.546507</v>
      </c>
      <c r="AB29" s="119">
        <v>12916.370892000001</v>
      </c>
      <c r="AC29" s="119">
        <v>6304.0654979999999</v>
      </c>
      <c r="AD29" s="119">
        <v>-14528.863007</v>
      </c>
      <c r="AE29" s="119">
        <v>-248129.53572300001</v>
      </c>
      <c r="AF29" s="119">
        <v>-3963.828951</v>
      </c>
      <c r="AG29" s="119">
        <v>19071.875221999999</v>
      </c>
      <c r="AH29" s="119">
        <v>-32124.929709</v>
      </c>
      <c r="AI29" s="119">
        <v>-23455.129251999999</v>
      </c>
      <c r="AJ29" s="117"/>
      <c r="AK29" s="117"/>
      <c r="AL29" s="117"/>
      <c r="AM29" s="117"/>
      <c r="AN29" s="117"/>
    </row>
    <row r="30" spans="1:40" s="36" customFormat="1" ht="11.5" x14ac:dyDescent="0.2">
      <c r="A30" s="106"/>
      <c r="B30" s="107" t="s">
        <v>305</v>
      </c>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15"/>
      <c r="AK30" s="115"/>
      <c r="AL30" s="115"/>
      <c r="AM30" s="115"/>
      <c r="AN30" s="115"/>
    </row>
    <row r="31" spans="1:40" s="36" customFormat="1" ht="11.5" x14ac:dyDescent="0.2">
      <c r="A31" s="108"/>
      <c r="B31" s="110" t="s">
        <v>306</v>
      </c>
      <c r="C31" s="118">
        <v>163597</v>
      </c>
      <c r="D31" s="118">
        <v>30149.4</v>
      </c>
      <c r="E31" s="118">
        <v>0</v>
      </c>
      <c r="F31" s="118">
        <v>0</v>
      </c>
      <c r="G31" s="118">
        <v>0</v>
      </c>
      <c r="H31" s="118">
        <v>0</v>
      </c>
      <c r="I31" s="118">
        <v>0</v>
      </c>
      <c r="J31" s="118">
        <v>0</v>
      </c>
      <c r="K31" s="118">
        <v>0</v>
      </c>
      <c r="L31" s="118">
        <v>10000</v>
      </c>
      <c r="M31" s="118">
        <v>0</v>
      </c>
      <c r="N31" s="118">
        <v>0</v>
      </c>
      <c r="O31" s="118">
        <v>0</v>
      </c>
      <c r="P31" s="118">
        <v>0</v>
      </c>
      <c r="Q31" s="118">
        <v>12000</v>
      </c>
      <c r="R31" s="118">
        <v>0</v>
      </c>
      <c r="S31" s="118">
        <v>-12000</v>
      </c>
      <c r="T31" s="118">
        <v>0</v>
      </c>
      <c r="U31" s="118">
        <v>415</v>
      </c>
      <c r="V31" s="118">
        <v>11585</v>
      </c>
      <c r="W31" s="118">
        <v>0</v>
      </c>
      <c r="X31" s="118">
        <v>0</v>
      </c>
      <c r="Y31" s="118">
        <v>0</v>
      </c>
      <c r="Z31" s="118">
        <v>12000</v>
      </c>
      <c r="AA31" s="118">
        <v>0</v>
      </c>
      <c r="AB31" s="118">
        <v>0</v>
      </c>
      <c r="AC31" s="118">
        <v>2880</v>
      </c>
      <c r="AD31" s="118">
        <v>19120</v>
      </c>
      <c r="AE31" s="118">
        <v>0</v>
      </c>
      <c r="AF31" s="118">
        <v>0</v>
      </c>
      <c r="AG31" s="118">
        <v>0</v>
      </c>
      <c r="AH31" s="118">
        <v>40000</v>
      </c>
      <c r="AI31" s="118">
        <v>40000</v>
      </c>
      <c r="AJ31" s="116"/>
      <c r="AK31" s="116"/>
      <c r="AL31" s="116"/>
      <c r="AM31" s="116"/>
      <c r="AN31" s="116"/>
    </row>
    <row r="32" spans="1:40" s="36" customFormat="1" ht="11.5" x14ac:dyDescent="0.2">
      <c r="A32" s="108"/>
      <c r="B32" s="110" t="s">
        <v>307</v>
      </c>
      <c r="C32" s="118">
        <v>0</v>
      </c>
      <c r="D32" s="118">
        <v>0</v>
      </c>
      <c r="E32" s="118">
        <v>0</v>
      </c>
      <c r="F32" s="118">
        <v>0</v>
      </c>
      <c r="G32" s="118">
        <v>0</v>
      </c>
      <c r="H32" s="118">
        <v>0</v>
      </c>
      <c r="I32" s="118">
        <v>0</v>
      </c>
      <c r="J32" s="118">
        <v>0</v>
      </c>
      <c r="K32" s="118">
        <v>0</v>
      </c>
      <c r="L32" s="118">
        <v>0</v>
      </c>
      <c r="M32" s="118">
        <v>0</v>
      </c>
      <c r="N32" s="118">
        <v>0</v>
      </c>
      <c r="O32" s="118">
        <v>0</v>
      </c>
      <c r="P32" s="118">
        <v>0</v>
      </c>
      <c r="Q32" s="118">
        <v>0</v>
      </c>
      <c r="R32" s="118">
        <v>0</v>
      </c>
      <c r="S32" s="118">
        <v>0</v>
      </c>
      <c r="T32" s="118">
        <v>0</v>
      </c>
      <c r="U32" s="118">
        <v>0</v>
      </c>
      <c r="V32" s="118">
        <v>0</v>
      </c>
      <c r="W32" s="118">
        <v>0</v>
      </c>
      <c r="X32" s="118">
        <v>0</v>
      </c>
      <c r="Y32" s="118">
        <v>0</v>
      </c>
      <c r="Z32" s="118">
        <v>0</v>
      </c>
      <c r="AA32" s="118">
        <v>0</v>
      </c>
      <c r="AB32" s="118">
        <v>0</v>
      </c>
      <c r="AC32" s="118">
        <v>0</v>
      </c>
      <c r="AD32" s="118">
        <v>-30</v>
      </c>
      <c r="AE32" s="118">
        <v>0</v>
      </c>
      <c r="AF32" s="118">
        <v>0</v>
      </c>
      <c r="AG32" s="118">
        <v>0</v>
      </c>
      <c r="AH32" s="118">
        <v>-25</v>
      </c>
      <c r="AI32" s="118">
        <v>0</v>
      </c>
      <c r="AJ32" s="116"/>
      <c r="AK32" s="116"/>
      <c r="AL32" s="116"/>
      <c r="AM32" s="116"/>
      <c r="AN32" s="116"/>
    </row>
    <row r="33" spans="1:40" s="36" customFormat="1" ht="11.5" x14ac:dyDescent="0.2">
      <c r="A33" s="108"/>
      <c r="B33" s="110" t="s">
        <v>308</v>
      </c>
      <c r="C33" s="118">
        <v>734473.74129499996</v>
      </c>
      <c r="D33" s="118">
        <v>807257.22264199995</v>
      </c>
      <c r="E33" s="118">
        <v>816885.919383</v>
      </c>
      <c r="F33" s="118">
        <v>580031.14053700003</v>
      </c>
      <c r="G33" s="118">
        <v>547291.08931199997</v>
      </c>
      <c r="H33" s="118">
        <v>747268.78284200002</v>
      </c>
      <c r="I33" s="118">
        <v>600493.07880200003</v>
      </c>
      <c r="J33" s="118">
        <v>620640.66954699997</v>
      </c>
      <c r="K33" s="118">
        <v>662420.30700200005</v>
      </c>
      <c r="L33" s="118">
        <v>940576.606226</v>
      </c>
      <c r="M33" s="118">
        <v>776223.66742800002</v>
      </c>
      <c r="N33" s="118">
        <v>597211.84284499998</v>
      </c>
      <c r="O33" s="118">
        <v>885443.10840599996</v>
      </c>
      <c r="P33" s="118">
        <v>1134528.749936</v>
      </c>
      <c r="Q33" s="118">
        <v>793356.60266700003</v>
      </c>
      <c r="R33" s="118">
        <v>1268284.8821330001</v>
      </c>
      <c r="S33" s="118">
        <v>852383.91091400001</v>
      </c>
      <c r="T33" s="118">
        <v>977152.40238300001</v>
      </c>
      <c r="U33" s="118">
        <v>993447.45535199996</v>
      </c>
      <c r="V33" s="118">
        <v>986494.36714300001</v>
      </c>
      <c r="W33" s="118">
        <v>971793.13115399994</v>
      </c>
      <c r="X33" s="118">
        <v>882335.27599700005</v>
      </c>
      <c r="Y33" s="118">
        <v>1337172.917842</v>
      </c>
      <c r="Z33" s="118">
        <v>713179.81731399999</v>
      </c>
      <c r="AA33" s="118">
        <v>1182425.8254269999</v>
      </c>
      <c r="AB33" s="118">
        <v>1669718.8722339999</v>
      </c>
      <c r="AC33" s="118">
        <v>3160074.6642670003</v>
      </c>
      <c r="AD33" s="118">
        <v>1757084.4237550001</v>
      </c>
      <c r="AE33" s="118">
        <v>3028899.1094399998</v>
      </c>
      <c r="AF33" s="118">
        <v>2037678.8127560001</v>
      </c>
      <c r="AG33" s="118">
        <v>2319400.1378219998</v>
      </c>
      <c r="AH33" s="118">
        <v>2618891.9147649999</v>
      </c>
      <c r="AI33" s="118">
        <v>2343060.5366929998</v>
      </c>
      <c r="AJ33" s="116"/>
      <c r="AK33" s="116"/>
      <c r="AL33" s="116"/>
      <c r="AM33" s="116"/>
      <c r="AN33" s="116"/>
    </row>
    <row r="34" spans="1:40" s="36" customFormat="1" ht="11.5" x14ac:dyDescent="0.2">
      <c r="A34" s="108"/>
      <c r="B34" s="110" t="s">
        <v>309</v>
      </c>
      <c r="C34" s="118">
        <v>-769596.51239499997</v>
      </c>
      <c r="D34" s="118">
        <v>-955879.71181999997</v>
      </c>
      <c r="E34" s="118">
        <v>-678530.98481699999</v>
      </c>
      <c r="F34" s="118">
        <v>-698675.97702999995</v>
      </c>
      <c r="G34" s="118">
        <v>-558184.56101499998</v>
      </c>
      <c r="H34" s="118">
        <v>-859323.36004900001</v>
      </c>
      <c r="I34" s="118">
        <v>-595458.35953100002</v>
      </c>
      <c r="J34" s="118">
        <v>-549704.03885699995</v>
      </c>
      <c r="K34" s="118">
        <v>-622126.36047800002</v>
      </c>
      <c r="L34" s="118">
        <v>-800371.51624400006</v>
      </c>
      <c r="M34" s="118">
        <v>-836242.67335099995</v>
      </c>
      <c r="N34" s="118">
        <v>-666962.26961900003</v>
      </c>
      <c r="O34" s="118">
        <v>-731999.86693999998</v>
      </c>
      <c r="P34" s="118">
        <v>-942262.87095100002</v>
      </c>
      <c r="Q34" s="118">
        <v>-820395.36541700002</v>
      </c>
      <c r="R34" s="118">
        <v>-1143801.9190130001</v>
      </c>
      <c r="S34" s="118">
        <v>-1192518.73049</v>
      </c>
      <c r="T34" s="118">
        <v>-951094.19294099999</v>
      </c>
      <c r="U34" s="118">
        <v>-1102764.9366550001</v>
      </c>
      <c r="V34" s="118">
        <v>-968367.11421599996</v>
      </c>
      <c r="W34" s="118">
        <v>-1026809.3169729999</v>
      </c>
      <c r="X34" s="118">
        <v>-726779.51260000002</v>
      </c>
      <c r="Y34" s="118">
        <v>-1290990.5495800001</v>
      </c>
      <c r="Z34" s="118">
        <v>-776945.16678099998</v>
      </c>
      <c r="AA34" s="118">
        <v>-727081.29036500002</v>
      </c>
      <c r="AB34" s="118">
        <v>-1619853.5624269999</v>
      </c>
      <c r="AC34" s="118">
        <v>-2298388.2066339999</v>
      </c>
      <c r="AD34" s="118">
        <v>-2492583.4928549998</v>
      </c>
      <c r="AE34" s="118">
        <v>-1899890.1572050001</v>
      </c>
      <c r="AF34" s="118">
        <v>-2454421.5190579998</v>
      </c>
      <c r="AG34" s="118">
        <v>-2499523.2698010001</v>
      </c>
      <c r="AH34" s="118">
        <v>-2262863.7516760002</v>
      </c>
      <c r="AI34" s="118">
        <v>-2441673.4878759999</v>
      </c>
      <c r="AJ34" s="116"/>
      <c r="AK34" s="116"/>
      <c r="AL34" s="116"/>
      <c r="AM34" s="116"/>
      <c r="AN34" s="116"/>
    </row>
    <row r="35" spans="1:40" s="36" customFormat="1" ht="11.5" x14ac:dyDescent="0.2">
      <c r="A35" s="108"/>
      <c r="B35" s="110" t="s">
        <v>310</v>
      </c>
      <c r="C35" s="118">
        <v>0</v>
      </c>
      <c r="D35" s="118">
        <v>0</v>
      </c>
      <c r="E35" s="118">
        <v>-28532.79</v>
      </c>
      <c r="F35" s="118">
        <v>0</v>
      </c>
      <c r="G35" s="118">
        <v>-25960</v>
      </c>
      <c r="H35" s="118">
        <v>0</v>
      </c>
      <c r="I35" s="118">
        <v>0</v>
      </c>
      <c r="J35" s="118">
        <v>-27720.194599999999</v>
      </c>
      <c r="K35" s="118">
        <v>0</v>
      </c>
      <c r="L35" s="118">
        <v>0</v>
      </c>
      <c r="M35" s="118">
        <v>0</v>
      </c>
      <c r="N35" s="118">
        <v>-32480.222399999999</v>
      </c>
      <c r="O35" s="118">
        <v>0</v>
      </c>
      <c r="P35" s="118">
        <v>0</v>
      </c>
      <c r="Q35" s="118">
        <v>0</v>
      </c>
      <c r="R35" s="118">
        <v>0</v>
      </c>
      <c r="S35" s="118">
        <v>0</v>
      </c>
      <c r="T35" s="118">
        <v>-20900.138999999999</v>
      </c>
      <c r="U35" s="118">
        <v>0</v>
      </c>
      <c r="V35" s="118">
        <v>0</v>
      </c>
      <c r="W35" s="118">
        <v>-43000.277999999998</v>
      </c>
      <c r="X35" s="118">
        <v>0</v>
      </c>
      <c r="Y35" s="118">
        <v>0</v>
      </c>
      <c r="Z35" s="118">
        <v>0</v>
      </c>
      <c r="AA35" s="118">
        <v>-44200.277999999998</v>
      </c>
      <c r="AB35" s="118">
        <v>0</v>
      </c>
      <c r="AC35" s="118">
        <v>0</v>
      </c>
      <c r="AD35" s="118">
        <v>0</v>
      </c>
      <c r="AE35" s="118">
        <v>-90597.555999999997</v>
      </c>
      <c r="AF35" s="118">
        <v>0</v>
      </c>
      <c r="AG35" s="118">
        <v>0</v>
      </c>
      <c r="AH35" s="118">
        <v>0</v>
      </c>
      <c r="AI35" s="118">
        <v>0</v>
      </c>
      <c r="AJ35" s="116"/>
      <c r="AK35" s="116"/>
      <c r="AL35" s="116"/>
      <c r="AM35" s="116"/>
      <c r="AN35" s="116"/>
    </row>
    <row r="36" spans="1:40" s="36" customFormat="1" ht="11.5" x14ac:dyDescent="0.2">
      <c r="A36" s="112"/>
      <c r="B36" s="113" t="s">
        <v>311</v>
      </c>
      <c r="C36" s="119">
        <v>128474.2289</v>
      </c>
      <c r="D36" s="119">
        <v>-118473.08917799999</v>
      </c>
      <c r="E36" s="119">
        <v>109822.144566</v>
      </c>
      <c r="F36" s="119">
        <v>-118644.836493</v>
      </c>
      <c r="G36" s="119">
        <v>-36853.471703000003</v>
      </c>
      <c r="H36" s="119">
        <v>-112054.57720699999</v>
      </c>
      <c r="I36" s="119">
        <v>5034.7192709999999</v>
      </c>
      <c r="J36" s="119">
        <v>43216.436090000003</v>
      </c>
      <c r="K36" s="119">
        <v>40293.946523999999</v>
      </c>
      <c r="L36" s="119">
        <v>150205.089982</v>
      </c>
      <c r="M36" s="119">
        <v>-60019.005922999997</v>
      </c>
      <c r="N36" s="119">
        <v>-102230.64917400001</v>
      </c>
      <c r="O36" s="119">
        <v>153443.24146600001</v>
      </c>
      <c r="P36" s="119">
        <v>192265.87898499999</v>
      </c>
      <c r="Q36" s="119">
        <v>-15038.76275</v>
      </c>
      <c r="R36" s="119">
        <v>124482.96312</v>
      </c>
      <c r="S36" s="119">
        <v>-352134.81957599998</v>
      </c>
      <c r="T36" s="119">
        <v>5158.0704420000002</v>
      </c>
      <c r="U36" s="119">
        <v>-108902.48130299999</v>
      </c>
      <c r="V36" s="119">
        <v>29712.252927000001</v>
      </c>
      <c r="W36" s="119">
        <v>-98016.463818999997</v>
      </c>
      <c r="X36" s="119">
        <v>155555.763397</v>
      </c>
      <c r="Y36" s="119">
        <v>46182.368262000004</v>
      </c>
      <c r="Z36" s="119">
        <v>-51765.349467</v>
      </c>
      <c r="AA36" s="119">
        <v>411144.25706199999</v>
      </c>
      <c r="AB36" s="119">
        <v>49865.309806999998</v>
      </c>
      <c r="AC36" s="119">
        <v>864566.45763299998</v>
      </c>
      <c r="AD36" s="119">
        <v>-716409.06909999996</v>
      </c>
      <c r="AE36" s="119">
        <v>1038411.396235</v>
      </c>
      <c r="AF36" s="119">
        <v>-416742.70630199998</v>
      </c>
      <c r="AG36" s="119">
        <v>-180123.131979</v>
      </c>
      <c r="AH36" s="119">
        <v>396003.16308899998</v>
      </c>
      <c r="AI36" s="119">
        <v>-58612.951182999997</v>
      </c>
      <c r="AJ36" s="117"/>
      <c r="AK36" s="117"/>
      <c r="AL36" s="117"/>
      <c r="AM36" s="117"/>
      <c r="AN36" s="117"/>
    </row>
    <row r="37" spans="1:40" s="36" customFormat="1" ht="11.5" x14ac:dyDescent="0.2">
      <c r="A37" s="106"/>
      <c r="B37" s="107" t="s">
        <v>314</v>
      </c>
      <c r="C37" s="120">
        <v>57015.347372999997</v>
      </c>
      <c r="D37" s="120">
        <v>-81897.335206999996</v>
      </c>
      <c r="E37" s="120">
        <v>-10996.883129</v>
      </c>
      <c r="F37" s="120">
        <v>-4579.7350310000002</v>
      </c>
      <c r="G37" s="120">
        <v>151562.434859</v>
      </c>
      <c r="H37" s="120">
        <v>-134833.41362100001</v>
      </c>
      <c r="I37" s="120">
        <v>-9549.3063000000002</v>
      </c>
      <c r="J37" s="120">
        <v>19408.550668</v>
      </c>
      <c r="K37" s="120">
        <v>7557.4739870000003</v>
      </c>
      <c r="L37" s="120">
        <v>-16142.759614000001</v>
      </c>
      <c r="M37" s="120">
        <v>-8945.8512109999992</v>
      </c>
      <c r="N37" s="120">
        <v>82799.546682999993</v>
      </c>
      <c r="O37" s="120">
        <v>-68838.012442000007</v>
      </c>
      <c r="P37" s="120">
        <v>32151.373581</v>
      </c>
      <c r="Q37" s="120">
        <v>26050.769522999999</v>
      </c>
      <c r="R37" s="120">
        <v>-37006.650276</v>
      </c>
      <c r="S37" s="120">
        <v>8844.1344969999991</v>
      </c>
      <c r="T37" s="120">
        <v>61887.734802999999</v>
      </c>
      <c r="U37" s="120">
        <v>-39571.859584999998</v>
      </c>
      <c r="V37" s="120">
        <v>174980.573053</v>
      </c>
      <c r="W37" s="120">
        <v>-54316.767271999997</v>
      </c>
      <c r="X37" s="120">
        <v>665907.00224099995</v>
      </c>
      <c r="Y37" s="120">
        <v>-54228.848535999998</v>
      </c>
      <c r="Z37" s="120">
        <v>201015.965295</v>
      </c>
      <c r="AA37" s="120">
        <v>-455336.37325</v>
      </c>
      <c r="AB37" s="120">
        <v>924825.187775</v>
      </c>
      <c r="AC37" s="120">
        <v>-957379.09545799997</v>
      </c>
      <c r="AD37" s="120">
        <v>-380592.85500799998</v>
      </c>
      <c r="AE37" s="120">
        <v>830786.13956000004</v>
      </c>
      <c r="AF37" s="120">
        <v>-159359.98442600001</v>
      </c>
      <c r="AG37" s="120">
        <v>-698952.63614299998</v>
      </c>
      <c r="AH37" s="120">
        <v>834551.18449100002</v>
      </c>
      <c r="AI37" s="120">
        <v>598793.66373399994</v>
      </c>
      <c r="AJ37" s="115"/>
      <c r="AK37" s="115"/>
      <c r="AL37" s="115"/>
      <c r="AM37" s="115"/>
      <c r="AN37" s="115"/>
    </row>
    <row r="38" spans="1:40" s="36" customFormat="1" ht="11.5" x14ac:dyDescent="0.2">
      <c r="A38" s="108"/>
      <c r="B38" s="110" t="s">
        <v>315</v>
      </c>
      <c r="C38" s="118">
        <v>68267.019973000002</v>
      </c>
      <c r="D38" s="118">
        <v>125282.367346</v>
      </c>
      <c r="E38" s="118">
        <v>31668.848074000001</v>
      </c>
      <c r="F38" s="118">
        <v>20671.964945</v>
      </c>
      <c r="G38" s="118">
        <v>16092.229914</v>
      </c>
      <c r="H38" s="118">
        <v>167654.664773</v>
      </c>
      <c r="I38" s="118">
        <v>32823.139328999998</v>
      </c>
      <c r="J38" s="118">
        <v>23273.833029000001</v>
      </c>
      <c r="K38" s="118">
        <v>42682.383696999997</v>
      </c>
      <c r="L38" s="118">
        <v>50239.857684000002</v>
      </c>
      <c r="M38" s="118">
        <v>34097.09807</v>
      </c>
      <c r="N38" s="118">
        <v>25151.246858999999</v>
      </c>
      <c r="O38" s="118">
        <v>107950.793542</v>
      </c>
      <c r="P38" s="118">
        <v>39112.7811</v>
      </c>
      <c r="Q38" s="118">
        <v>71264.154681</v>
      </c>
      <c r="R38" s="118">
        <v>97314.924203999995</v>
      </c>
      <c r="S38" s="118">
        <v>60308.273928000002</v>
      </c>
      <c r="T38" s="118">
        <v>69152.408425000001</v>
      </c>
      <c r="U38" s="118">
        <v>131057.291125</v>
      </c>
      <c r="V38" s="118">
        <v>91485.431540000005</v>
      </c>
      <c r="W38" s="118">
        <v>266466.00459299999</v>
      </c>
      <c r="X38" s="118">
        <v>212149.23732099999</v>
      </c>
      <c r="Y38" s="118">
        <v>878056.23956200003</v>
      </c>
      <c r="Z38" s="118">
        <v>823827.39102600003</v>
      </c>
      <c r="AA38" s="118">
        <v>1024843.356321</v>
      </c>
      <c r="AB38" s="118">
        <v>569506.98307099997</v>
      </c>
      <c r="AC38" s="118">
        <v>1494332.1708460001</v>
      </c>
      <c r="AD38" s="118">
        <v>536953.075388</v>
      </c>
      <c r="AE38" s="118">
        <v>156110.75583000001</v>
      </c>
      <c r="AF38" s="118">
        <v>986896.89538999996</v>
      </c>
      <c r="AG38" s="118">
        <v>827783.77017699997</v>
      </c>
      <c r="AH38" s="118">
        <v>128831.134034</v>
      </c>
      <c r="AI38" s="118">
        <v>963382.31852500001</v>
      </c>
      <c r="AJ38" s="116"/>
      <c r="AK38" s="116"/>
      <c r="AL38" s="116"/>
      <c r="AM38" s="116"/>
      <c r="AN38" s="116"/>
    </row>
    <row r="39" spans="1:40" s="36" customFormat="1" ht="11.5" x14ac:dyDescent="0.2">
      <c r="A39" s="108"/>
      <c r="B39" s="110" t="s">
        <v>316</v>
      </c>
      <c r="C39" s="118">
        <v>0</v>
      </c>
      <c r="D39" s="118">
        <v>0</v>
      </c>
      <c r="E39" s="118">
        <v>0</v>
      </c>
      <c r="F39" s="118">
        <v>0</v>
      </c>
      <c r="G39" s="118">
        <v>0</v>
      </c>
      <c r="H39" s="118">
        <v>1.888177</v>
      </c>
      <c r="I39" s="118">
        <v>0</v>
      </c>
      <c r="J39" s="118">
        <v>0</v>
      </c>
      <c r="K39" s="118">
        <v>0</v>
      </c>
      <c r="L39" s="118">
        <v>0</v>
      </c>
      <c r="M39" s="118">
        <v>0</v>
      </c>
      <c r="N39" s="118">
        <v>0</v>
      </c>
      <c r="O39" s="118">
        <v>0</v>
      </c>
      <c r="P39" s="118">
        <v>0</v>
      </c>
      <c r="Q39" s="118">
        <v>0</v>
      </c>
      <c r="R39" s="118">
        <v>0</v>
      </c>
      <c r="S39" s="118">
        <v>0</v>
      </c>
      <c r="T39" s="118">
        <v>0</v>
      </c>
      <c r="U39" s="118">
        <v>0</v>
      </c>
      <c r="V39" s="118">
        <v>0</v>
      </c>
      <c r="W39" s="118">
        <v>0</v>
      </c>
      <c r="X39" s="118">
        <v>0</v>
      </c>
      <c r="Y39" s="118">
        <v>0</v>
      </c>
      <c r="Z39" s="118">
        <v>0</v>
      </c>
      <c r="AA39" s="118">
        <v>0</v>
      </c>
      <c r="AB39" s="118">
        <v>0</v>
      </c>
      <c r="AC39" s="118">
        <v>0</v>
      </c>
      <c r="AD39" s="118">
        <v>-249.46455</v>
      </c>
      <c r="AE39" s="118">
        <v>0</v>
      </c>
      <c r="AF39" s="118">
        <v>246.85921300000001</v>
      </c>
      <c r="AG39" s="118">
        <v>0</v>
      </c>
      <c r="AH39" s="118">
        <v>0</v>
      </c>
      <c r="AI39" s="118">
        <v>0</v>
      </c>
      <c r="AJ39" s="116"/>
      <c r="AK39" s="116"/>
      <c r="AL39" s="116"/>
      <c r="AM39" s="116"/>
      <c r="AN39" s="116"/>
    </row>
    <row r="40" spans="1:40" s="36" customFormat="1" ht="11.5" x14ac:dyDescent="0.2">
      <c r="A40" s="108"/>
      <c r="B40" s="110" t="s">
        <v>317</v>
      </c>
      <c r="C40" s="118">
        <v>125282.367346</v>
      </c>
      <c r="D40" s="118">
        <v>43385.032139000003</v>
      </c>
      <c r="E40" s="118">
        <v>20671.964945</v>
      </c>
      <c r="F40" s="118">
        <v>16092.229914</v>
      </c>
      <c r="G40" s="118">
        <v>167654.664773</v>
      </c>
      <c r="H40" s="118">
        <v>32823.139328999998</v>
      </c>
      <c r="I40" s="118">
        <v>23273.833029000001</v>
      </c>
      <c r="J40" s="118">
        <v>42682.383696999997</v>
      </c>
      <c r="K40" s="118">
        <v>50239.857684000002</v>
      </c>
      <c r="L40" s="118">
        <v>34097.09807</v>
      </c>
      <c r="M40" s="118">
        <v>25151.246858999999</v>
      </c>
      <c r="N40" s="118">
        <v>107950.793542</v>
      </c>
      <c r="O40" s="118">
        <v>39112.7811</v>
      </c>
      <c r="P40" s="118">
        <v>71264.154681</v>
      </c>
      <c r="Q40" s="118">
        <v>97314.924203999995</v>
      </c>
      <c r="R40" s="118">
        <v>60308.273928000002</v>
      </c>
      <c r="S40" s="118">
        <v>69152.408425000001</v>
      </c>
      <c r="T40" s="118">
        <v>131040.143228</v>
      </c>
      <c r="U40" s="118">
        <v>91485.431540000005</v>
      </c>
      <c r="V40" s="118">
        <v>266466.00459299999</v>
      </c>
      <c r="W40" s="118">
        <v>212149.23732099999</v>
      </c>
      <c r="X40" s="118">
        <v>878056.23956200003</v>
      </c>
      <c r="Y40" s="118">
        <v>823827.39102600003</v>
      </c>
      <c r="Z40" s="118">
        <v>1024843.356321</v>
      </c>
      <c r="AA40" s="118">
        <v>569506.98307099997</v>
      </c>
      <c r="AB40" s="118">
        <v>1494332.1708460001</v>
      </c>
      <c r="AC40" s="118">
        <v>536953.075388</v>
      </c>
      <c r="AD40" s="118">
        <v>156110.75583000001</v>
      </c>
      <c r="AE40" s="118">
        <v>986896.89538999996</v>
      </c>
      <c r="AF40" s="118">
        <v>827783.77017699997</v>
      </c>
      <c r="AG40" s="118">
        <v>128831.134034</v>
      </c>
      <c r="AH40" s="118">
        <v>963382.31852500001</v>
      </c>
      <c r="AI40" s="118">
        <v>1562175.982259</v>
      </c>
      <c r="AJ40" s="116"/>
      <c r="AK40" s="116"/>
      <c r="AL40" s="116"/>
      <c r="AM40" s="116"/>
      <c r="AN40" s="116"/>
    </row>
    <row r="41" spans="1:40" s="36" customFormat="1" x14ac:dyDescent="0.2">
      <c r="A41" s="50"/>
      <c r="B41" s="102"/>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row>
    <row r="42" spans="1:40" s="36" customFormat="1" x14ac:dyDescent="0.2">
      <c r="A42" s="50"/>
      <c r="B42" s="102"/>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row>
    <row r="43" spans="1:40" s="36" customFormat="1" x14ac:dyDescent="0.2">
      <c r="A43" s="50"/>
      <c r="B43" s="102"/>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row>
    <row r="44" spans="1:40" s="36" customFormat="1" x14ac:dyDescent="0.2">
      <c r="A44" s="50"/>
      <c r="B44" s="102"/>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row>
    <row r="45" spans="1:40" s="36" customFormat="1" x14ac:dyDescent="0.2">
      <c r="A45" s="50"/>
      <c r="B45" s="102"/>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row>
    <row r="46" spans="1:40" s="36" customFormat="1" x14ac:dyDescent="0.2">
      <c r="A46" s="50"/>
      <c r="B46" s="102"/>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row>
    <row r="47" spans="1:40" s="36" customFormat="1" x14ac:dyDescent="0.2">
      <c r="A47" s="50"/>
      <c r="B47" s="102"/>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row>
    <row r="48" spans="1:40" s="36" customFormat="1" x14ac:dyDescent="0.2">
      <c r="A48" s="50"/>
      <c r="B48" s="102"/>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row>
    <row r="49" spans="1:40" s="36" customFormat="1" x14ac:dyDescent="0.2">
      <c r="A49" s="50"/>
      <c r="B49" s="102"/>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row>
    <row r="50" spans="1:40" s="36" customFormat="1" x14ac:dyDescent="0.2">
      <c r="A50" s="50"/>
      <c r="B50" s="102"/>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row>
    <row r="51" spans="1:40" s="36" customFormat="1" x14ac:dyDescent="0.2">
      <c r="A51" s="50"/>
      <c r="B51" s="102"/>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row>
    <row r="52" spans="1:40" s="36" customFormat="1" x14ac:dyDescent="0.2">
      <c r="A52" s="50"/>
      <c r="B52" s="102"/>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row>
    <row r="53" spans="1:40" s="36" customFormat="1" x14ac:dyDescent="0.2">
      <c r="A53" s="50"/>
      <c r="B53" s="102"/>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row>
    <row r="54" spans="1:40" s="36" customFormat="1" x14ac:dyDescent="0.2">
      <c r="A54" s="50"/>
      <c r="B54" s="102"/>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row>
    <row r="55" spans="1:40" s="36" customFormat="1" x14ac:dyDescent="0.2">
      <c r="A55" s="50"/>
      <c r="B55" s="102"/>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row>
    <row r="56" spans="1:40" s="36" customFormat="1" x14ac:dyDescent="0.2">
      <c r="A56" s="50"/>
      <c r="B56" s="102"/>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row>
    <row r="57" spans="1:40" s="36" customFormat="1" x14ac:dyDescent="0.2">
      <c r="A57" s="50"/>
      <c r="B57" s="102"/>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row>
    <row r="58" spans="1:40" s="36" customFormat="1" x14ac:dyDescent="0.2">
      <c r="A58" s="50"/>
      <c r="B58" s="102"/>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row>
    <row r="59" spans="1:40" s="36" customFormat="1" x14ac:dyDescent="0.2">
      <c r="A59" s="50"/>
      <c r="B59" s="102"/>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row>
    <row r="60" spans="1:40" s="36" customFormat="1" x14ac:dyDescent="0.2">
      <c r="A60" s="50"/>
      <c r="B60" s="102"/>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row>
    <row r="61" spans="1:40" s="36" customFormat="1" x14ac:dyDescent="0.2">
      <c r="A61" s="50"/>
      <c r="B61" s="102"/>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row>
    <row r="62" spans="1:40" s="36" customFormat="1" x14ac:dyDescent="0.2">
      <c r="A62" s="50"/>
      <c r="B62" s="102"/>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row>
    <row r="63" spans="1:40" s="36" customFormat="1" x14ac:dyDescent="0.2">
      <c r="A63" s="50"/>
      <c r="B63" s="102"/>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row>
    <row r="64" spans="1:40" s="36" customFormat="1" x14ac:dyDescent="0.2">
      <c r="A64" s="50"/>
      <c r="B64" s="10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40" s="36" customFormat="1" x14ac:dyDescent="0.2">
      <c r="A65" s="50"/>
      <c r="B65" s="102"/>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s="36" customFormat="1" x14ac:dyDescent="0.2">
      <c r="A66" s="50"/>
      <c r="B66" s="102"/>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row>
    <row r="67" spans="1:40" s="36" customFormat="1" x14ac:dyDescent="0.2">
      <c r="A67" s="50"/>
      <c r="B67" s="102"/>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row>
    <row r="68" spans="1:40" s="36" customFormat="1" x14ac:dyDescent="0.2">
      <c r="A68" s="50"/>
      <c r="B68" s="102"/>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row>
    <row r="69" spans="1:40" s="36" customFormat="1" x14ac:dyDescent="0.2">
      <c r="A69" s="50"/>
      <c r="B69" s="102"/>
      <c r="C69" s="50"/>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row>
    <row r="70" spans="1:40" s="36" customFormat="1" x14ac:dyDescent="0.2">
      <c r="A70" s="50"/>
      <c r="B70" s="102"/>
      <c r="C70" s="50"/>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row>
    <row r="71" spans="1:40" s="36" customFormat="1" x14ac:dyDescent="0.2">
      <c r="A71" s="50"/>
      <c r="B71" s="102"/>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row>
    <row r="72" spans="1:40" s="36" customFormat="1" x14ac:dyDescent="0.2">
      <c r="A72" s="50"/>
      <c r="B72" s="102"/>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row>
    <row r="73" spans="1:40" s="36" customFormat="1" x14ac:dyDescent="0.2">
      <c r="A73" s="50"/>
      <c r="B73" s="102"/>
      <c r="C73" s="50"/>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row>
    <row r="74" spans="1:40" s="36" customFormat="1" x14ac:dyDescent="0.2">
      <c r="A74" s="50"/>
      <c r="B74" s="102"/>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row>
    <row r="75" spans="1:40" s="36" customFormat="1" x14ac:dyDescent="0.2">
      <c r="A75" s="50"/>
      <c r="B75" s="102"/>
      <c r="C75" s="50"/>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row>
    <row r="76" spans="1:40" s="36" customFormat="1" x14ac:dyDescent="0.2">
      <c r="A76" s="50"/>
      <c r="B76" s="102"/>
      <c r="C76" s="50"/>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row>
    <row r="77" spans="1:40" s="36" customFormat="1" x14ac:dyDescent="0.2">
      <c r="A77" s="50"/>
      <c r="B77" s="102"/>
      <c r="C77" s="50"/>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row>
    <row r="78" spans="1:40" s="36" customFormat="1" x14ac:dyDescent="0.2">
      <c r="A78" s="50"/>
      <c r="B78" s="102"/>
      <c r="C78" s="50"/>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row>
    <row r="79" spans="1:40" s="36" customFormat="1" x14ac:dyDescent="0.2">
      <c r="A79" s="50"/>
      <c r="B79" s="102"/>
      <c r="C79" s="50"/>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row>
    <row r="80" spans="1:40" s="36" customFormat="1" x14ac:dyDescent="0.2">
      <c r="A80" s="50"/>
      <c r="B80" s="102"/>
      <c r="C80" s="50"/>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c r="AN80" s="5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021BD-A7A2-40DE-91EB-DD148FC1EFF7}">
  <dimension ref="A1:AM58"/>
  <sheetViews>
    <sheetView zoomScale="130" zoomScaleNormal="130" workbookViewId="0">
      <pane xSplit="1" ySplit="1" topLeftCell="B2" activePane="bottomRight" state="frozen"/>
      <selection pane="topRight" activeCell="B1" sqref="B1"/>
      <selection pane="bottomLeft" activeCell="A2" sqref="A2"/>
      <selection pane="bottomRight" activeCell="C23" sqref="C23"/>
    </sheetView>
  </sheetViews>
  <sheetFormatPr defaultColWidth="9.1796875" defaultRowHeight="14.5" x14ac:dyDescent="0.35"/>
  <cols>
    <col min="1" max="1" width="30.453125" style="50" bestFit="1" customWidth="1"/>
    <col min="2" max="2" width="40.1796875" style="102" bestFit="1" customWidth="1"/>
    <col min="3" max="3" width="27.54296875" style="102" customWidth="1"/>
    <col min="4" max="4" width="9" style="144" customWidth="1"/>
    <col min="5" max="5" width="8" style="50" bestFit="1" customWidth="1"/>
    <col min="6" max="6" width="9.54296875" style="50" bestFit="1" customWidth="1"/>
    <col min="7" max="18" width="8.1796875" style="50" bestFit="1" customWidth="1"/>
    <col min="19" max="19" width="8.26953125" style="50" bestFit="1" customWidth="1"/>
    <col min="20" max="21" width="8.1796875" style="50" bestFit="1" customWidth="1"/>
    <col min="22" max="33" width="8.26953125" style="50" bestFit="1" customWidth="1"/>
    <col min="34" max="39" width="8.1796875" style="50" bestFit="1" customWidth="1"/>
    <col min="40" max="16384" width="9.1796875" style="50"/>
  </cols>
  <sheetData>
    <row r="1" spans="1:39" s="124" customFormat="1" x14ac:dyDescent="0.35">
      <c r="A1" s="122"/>
      <c r="B1" s="123" t="s">
        <v>391</v>
      </c>
      <c r="C1" s="123" t="s">
        <v>367</v>
      </c>
      <c r="D1" s="136"/>
      <c r="E1" s="122" t="s">
        <v>79</v>
      </c>
      <c r="F1" s="122" t="s">
        <v>80</v>
      </c>
      <c r="G1" s="122" t="s">
        <v>81</v>
      </c>
      <c r="H1" s="122" t="s">
        <v>82</v>
      </c>
      <c r="I1" s="122" t="s">
        <v>83</v>
      </c>
      <c r="J1" s="122" t="s">
        <v>84</v>
      </c>
      <c r="K1" s="122" t="s">
        <v>85</v>
      </c>
      <c r="L1" s="122" t="s">
        <v>86</v>
      </c>
      <c r="M1" s="122" t="s">
        <v>87</v>
      </c>
      <c r="N1" s="122" t="s">
        <v>88</v>
      </c>
      <c r="O1" s="122" t="s">
        <v>89</v>
      </c>
      <c r="P1" s="122" t="s">
        <v>90</v>
      </c>
      <c r="Q1" s="122" t="s">
        <v>91</v>
      </c>
      <c r="R1" s="122" t="s">
        <v>92</v>
      </c>
      <c r="S1" s="122" t="s">
        <v>93</v>
      </c>
      <c r="T1" s="122" t="s">
        <v>94</v>
      </c>
      <c r="U1" s="122" t="s">
        <v>95</v>
      </c>
      <c r="V1" s="122" t="s">
        <v>96</v>
      </c>
      <c r="W1" s="122" t="s">
        <v>97</v>
      </c>
      <c r="X1" s="122" t="s">
        <v>98</v>
      </c>
      <c r="Y1" s="122" t="s">
        <v>99</v>
      </c>
      <c r="Z1" s="122" t="s">
        <v>100</v>
      </c>
      <c r="AA1" s="122" t="s">
        <v>101</v>
      </c>
      <c r="AB1" s="122" t="s">
        <v>102</v>
      </c>
      <c r="AC1" s="122" t="s">
        <v>103</v>
      </c>
      <c r="AD1" s="122" t="s">
        <v>104</v>
      </c>
      <c r="AE1" s="122" t="s">
        <v>105</v>
      </c>
      <c r="AF1" s="122" t="s">
        <v>106</v>
      </c>
      <c r="AG1" s="122" t="s">
        <v>107</v>
      </c>
      <c r="AH1" s="122" t="s">
        <v>108</v>
      </c>
      <c r="AI1" s="122" t="s">
        <v>109</v>
      </c>
      <c r="AJ1" s="122" t="s">
        <v>110</v>
      </c>
      <c r="AK1" s="122" t="s">
        <v>111</v>
      </c>
      <c r="AL1" s="122" t="s">
        <v>112</v>
      </c>
      <c r="AM1" s="122" t="s">
        <v>113</v>
      </c>
    </row>
    <row r="2" spans="1:39" x14ac:dyDescent="0.35">
      <c r="A2" s="14" t="s">
        <v>384</v>
      </c>
      <c r="B2" s="34"/>
      <c r="C2" s="34"/>
      <c r="D2" s="137"/>
      <c r="E2" s="25"/>
      <c r="F2" s="125"/>
      <c r="G2" s="125"/>
      <c r="H2" s="125"/>
      <c r="I2" s="125"/>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25"/>
      <c r="AL2" s="125"/>
      <c r="AM2" s="125"/>
    </row>
    <row r="3" spans="1:39" x14ac:dyDescent="0.35">
      <c r="A3" s="21" t="s">
        <v>339</v>
      </c>
      <c r="B3" s="128" t="s">
        <v>376</v>
      </c>
      <c r="C3" s="128"/>
      <c r="D3" s="138"/>
      <c r="E3" s="21"/>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c r="AJ3" s="129"/>
      <c r="AK3" s="129"/>
      <c r="AL3" s="129"/>
      <c r="AM3" s="129"/>
    </row>
    <row r="4" spans="1:39" x14ac:dyDescent="0.35">
      <c r="A4" s="127" t="s">
        <v>340</v>
      </c>
      <c r="B4" s="128" t="s">
        <v>372</v>
      </c>
      <c r="C4" s="128"/>
      <c r="D4" s="138"/>
      <c r="E4" s="21"/>
      <c r="F4" s="129"/>
      <c r="G4" s="129"/>
      <c r="H4" s="129"/>
      <c r="I4" s="129"/>
      <c r="J4" s="129"/>
      <c r="K4" s="129"/>
      <c r="L4" s="129"/>
      <c r="M4" s="129"/>
      <c r="N4" s="129"/>
      <c r="O4" s="129"/>
      <c r="P4" s="129"/>
      <c r="Q4" s="129"/>
      <c r="R4" s="129"/>
      <c r="S4" s="129"/>
      <c r="T4" s="129"/>
      <c r="U4" s="129"/>
      <c r="V4" s="129"/>
      <c r="W4" s="129"/>
      <c r="X4" s="129"/>
      <c r="Y4" s="129"/>
      <c r="Z4" s="129"/>
      <c r="AA4" s="129"/>
      <c r="AB4" s="129"/>
      <c r="AC4" s="129"/>
      <c r="AD4" s="129"/>
      <c r="AE4" s="129"/>
      <c r="AF4" s="129"/>
      <c r="AG4" s="129"/>
      <c r="AH4" s="129"/>
      <c r="AI4" s="129"/>
      <c r="AJ4" s="129"/>
      <c r="AK4" s="129"/>
      <c r="AL4" s="129"/>
      <c r="AM4" s="129"/>
    </row>
    <row r="5" spans="1:39" x14ac:dyDescent="0.35">
      <c r="A5" s="21" t="s">
        <v>341</v>
      </c>
      <c r="B5" s="128" t="s">
        <v>375</v>
      </c>
      <c r="C5" s="128"/>
      <c r="D5" s="138"/>
      <c r="E5" s="21"/>
      <c r="F5" s="129"/>
      <c r="G5" s="129"/>
      <c r="H5" s="129"/>
      <c r="I5" s="129"/>
      <c r="J5" s="129"/>
      <c r="K5" s="129"/>
      <c r="L5" s="129"/>
      <c r="M5" s="129"/>
      <c r="N5" s="129"/>
      <c r="O5" s="129"/>
      <c r="P5" s="129"/>
      <c r="Q5" s="129"/>
      <c r="R5" s="129"/>
      <c r="S5" s="129"/>
      <c r="T5" s="129"/>
      <c r="U5" s="129"/>
      <c r="V5" s="129"/>
      <c r="W5" s="129"/>
      <c r="X5" s="129"/>
      <c r="Y5" s="129"/>
      <c r="Z5" s="129"/>
      <c r="AA5" s="129"/>
      <c r="AB5" s="129"/>
      <c r="AC5" s="129"/>
      <c r="AD5" s="129"/>
      <c r="AE5" s="129"/>
      <c r="AF5" s="129"/>
      <c r="AG5" s="129"/>
      <c r="AH5" s="129"/>
      <c r="AI5" s="129"/>
      <c r="AJ5" s="129"/>
      <c r="AK5" s="129"/>
      <c r="AL5" s="129"/>
      <c r="AM5" s="129"/>
    </row>
    <row r="6" spans="1:39" x14ac:dyDescent="0.35">
      <c r="A6" s="21" t="s">
        <v>342</v>
      </c>
      <c r="B6" s="128" t="s">
        <v>373</v>
      </c>
      <c r="C6" s="128"/>
      <c r="D6" s="138"/>
      <c r="E6" s="21"/>
      <c r="F6" s="129"/>
      <c r="G6" s="129"/>
      <c r="H6" s="129"/>
      <c r="I6" s="129"/>
      <c r="J6" s="129"/>
      <c r="K6" s="129"/>
      <c r="L6" s="129"/>
      <c r="M6" s="129"/>
      <c r="N6" s="129"/>
      <c r="O6" s="129"/>
      <c r="P6" s="129"/>
      <c r="Q6" s="129"/>
      <c r="R6" s="129"/>
      <c r="S6" s="129"/>
      <c r="T6" s="129"/>
      <c r="U6" s="129"/>
      <c r="V6" s="129"/>
      <c r="W6" s="129"/>
      <c r="X6" s="129"/>
      <c r="Y6" s="129"/>
      <c r="Z6" s="129"/>
      <c r="AA6" s="129"/>
      <c r="AB6" s="129"/>
      <c r="AC6" s="129"/>
      <c r="AD6" s="129"/>
      <c r="AE6" s="129"/>
      <c r="AF6" s="129"/>
      <c r="AG6" s="129"/>
      <c r="AH6" s="129"/>
      <c r="AI6" s="129"/>
      <c r="AJ6" s="129"/>
      <c r="AK6" s="129"/>
      <c r="AL6" s="129"/>
      <c r="AM6" s="129"/>
    </row>
    <row r="7" spans="1:39" x14ac:dyDescent="0.35">
      <c r="A7" s="127" t="s">
        <v>343</v>
      </c>
      <c r="B7" s="128" t="s">
        <v>374</v>
      </c>
      <c r="C7" s="128"/>
      <c r="D7" s="138"/>
      <c r="E7" s="21"/>
      <c r="F7" s="129"/>
      <c r="G7" s="129"/>
      <c r="H7" s="129"/>
      <c r="I7" s="129"/>
      <c r="J7" s="129"/>
      <c r="K7" s="129"/>
      <c r="L7" s="129"/>
      <c r="M7" s="129"/>
      <c r="N7" s="129"/>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row>
    <row r="8" spans="1:39" x14ac:dyDescent="0.35">
      <c r="A8" s="127" t="s">
        <v>344</v>
      </c>
      <c r="B8" s="128" t="s">
        <v>377</v>
      </c>
      <c r="C8" s="128"/>
      <c r="D8" s="138"/>
      <c r="E8" s="21"/>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c r="AE8" s="129"/>
      <c r="AF8" s="129"/>
      <c r="AG8" s="129"/>
      <c r="AH8" s="129"/>
      <c r="AI8" s="129"/>
      <c r="AJ8" s="129"/>
      <c r="AK8" s="129"/>
      <c r="AL8" s="129"/>
      <c r="AM8" s="129"/>
    </row>
    <row r="9" spans="1:39" x14ac:dyDescent="0.35">
      <c r="A9" s="21" t="s">
        <v>345</v>
      </c>
      <c r="B9" s="128" t="s">
        <v>378</v>
      </c>
      <c r="C9" s="128"/>
      <c r="D9" s="138"/>
      <c r="E9" s="21"/>
      <c r="F9" s="129"/>
      <c r="G9" s="129"/>
      <c r="H9" s="129"/>
      <c r="I9" s="129"/>
      <c r="J9" s="129"/>
      <c r="K9" s="129"/>
      <c r="L9" s="129"/>
      <c r="M9" s="129"/>
      <c r="N9" s="129"/>
      <c r="O9" s="129"/>
      <c r="P9" s="129"/>
      <c r="Q9" s="129"/>
      <c r="R9" s="129"/>
      <c r="S9" s="129"/>
      <c r="T9" s="129"/>
      <c r="U9" s="129"/>
      <c r="V9" s="129"/>
      <c r="W9" s="129"/>
      <c r="X9" s="129"/>
      <c r="Y9" s="129"/>
      <c r="Z9" s="129"/>
      <c r="AA9" s="129"/>
      <c r="AB9" s="129"/>
      <c r="AC9" s="129"/>
      <c r="AD9" s="129"/>
      <c r="AE9" s="129"/>
      <c r="AF9" s="129"/>
      <c r="AG9" s="129"/>
      <c r="AH9" s="129"/>
      <c r="AI9" s="129"/>
      <c r="AJ9" s="129"/>
      <c r="AK9" s="129"/>
      <c r="AL9" s="129"/>
      <c r="AM9" s="129"/>
    </row>
    <row r="10" spans="1:39" x14ac:dyDescent="0.35">
      <c r="A10" s="127" t="s">
        <v>346</v>
      </c>
      <c r="B10" s="128" t="s">
        <v>379</v>
      </c>
      <c r="C10" s="128"/>
      <c r="D10" s="13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row>
    <row r="11" spans="1:39" x14ac:dyDescent="0.35">
      <c r="A11" s="127" t="s">
        <v>382</v>
      </c>
      <c r="B11" s="128" t="s">
        <v>380</v>
      </c>
      <c r="C11" s="128"/>
      <c r="D11" s="138"/>
      <c r="E11" s="21"/>
      <c r="F11" s="129"/>
      <c r="G11" s="129"/>
      <c r="H11" s="129"/>
      <c r="I11" s="129"/>
      <c r="J11" s="129"/>
      <c r="K11" s="129"/>
      <c r="L11" s="129"/>
      <c r="M11" s="129"/>
      <c r="N11" s="129"/>
      <c r="O11" s="129"/>
      <c r="P11" s="129"/>
      <c r="Q11" s="129"/>
      <c r="R11" s="129"/>
      <c r="S11" s="129"/>
      <c r="T11" s="129"/>
      <c r="U11" s="129"/>
      <c r="V11" s="129"/>
      <c r="W11" s="129"/>
      <c r="X11" s="129"/>
      <c r="Y11" s="129"/>
      <c r="Z11" s="129"/>
      <c r="AA11" s="129"/>
      <c r="AB11" s="129"/>
      <c r="AC11" s="129"/>
      <c r="AD11" s="129"/>
      <c r="AE11" s="129"/>
      <c r="AF11" s="129"/>
      <c r="AG11" s="129"/>
      <c r="AH11" s="129"/>
      <c r="AI11" s="129"/>
      <c r="AJ11" s="129"/>
      <c r="AK11" s="129"/>
      <c r="AL11" s="129"/>
      <c r="AM11" s="129"/>
    </row>
    <row r="12" spans="1:39" x14ac:dyDescent="0.35">
      <c r="A12" s="127" t="s">
        <v>383</v>
      </c>
      <c r="B12" s="128" t="s">
        <v>381</v>
      </c>
      <c r="C12" s="128"/>
      <c r="D12" s="138"/>
      <c r="E12" s="21"/>
      <c r="F12" s="129"/>
      <c r="G12" s="129"/>
      <c r="H12" s="129"/>
      <c r="I12" s="129"/>
      <c r="J12" s="129"/>
      <c r="K12" s="129"/>
      <c r="L12" s="129"/>
      <c r="M12" s="129"/>
      <c r="N12" s="129"/>
      <c r="O12" s="129"/>
      <c r="P12" s="129"/>
      <c r="Q12" s="129"/>
      <c r="R12" s="129"/>
      <c r="S12" s="129"/>
      <c r="T12" s="129"/>
      <c r="U12" s="129"/>
      <c r="V12" s="129"/>
      <c r="W12" s="129"/>
      <c r="X12" s="129"/>
      <c r="Y12" s="129"/>
      <c r="Z12" s="129"/>
      <c r="AA12" s="129"/>
      <c r="AB12" s="129"/>
      <c r="AC12" s="129"/>
      <c r="AD12" s="129"/>
      <c r="AE12" s="129"/>
      <c r="AF12" s="129"/>
      <c r="AG12" s="129"/>
      <c r="AH12" s="129"/>
      <c r="AI12" s="129"/>
      <c r="AJ12" s="129"/>
      <c r="AK12" s="129"/>
      <c r="AL12" s="129"/>
      <c r="AM12" s="129"/>
    </row>
    <row r="13" spans="1:39" x14ac:dyDescent="0.35">
      <c r="A13" s="25"/>
      <c r="B13" s="126"/>
      <c r="C13" s="126"/>
      <c r="D13" s="137"/>
      <c r="E13" s="25"/>
      <c r="F13" s="125"/>
      <c r="G13" s="125"/>
      <c r="H13" s="125"/>
      <c r="I13" s="125"/>
      <c r="J13" s="125"/>
      <c r="K13" s="125"/>
      <c r="L13" s="125"/>
      <c r="M13" s="125"/>
      <c r="N13" s="125"/>
      <c r="O13" s="125"/>
      <c r="P13" s="125"/>
      <c r="Q13" s="125"/>
      <c r="R13" s="125"/>
      <c r="S13" s="125"/>
      <c r="T13" s="125"/>
      <c r="U13" s="125"/>
      <c r="V13" s="125"/>
      <c r="W13" s="125"/>
      <c r="X13" s="125"/>
      <c r="Y13" s="125"/>
      <c r="Z13" s="125"/>
      <c r="AA13" s="125"/>
      <c r="AB13" s="125"/>
      <c r="AC13" s="125"/>
      <c r="AD13" s="125"/>
      <c r="AE13" s="125"/>
      <c r="AF13" s="125"/>
      <c r="AG13" s="125"/>
      <c r="AH13" s="125"/>
      <c r="AI13" s="125"/>
      <c r="AJ13" s="125"/>
      <c r="AK13" s="125"/>
      <c r="AL13" s="125"/>
      <c r="AM13" s="125"/>
    </row>
    <row r="14" spans="1:39" x14ac:dyDescent="0.35">
      <c r="A14" s="130" t="s">
        <v>385</v>
      </c>
      <c r="B14" s="131"/>
      <c r="C14" s="131"/>
      <c r="D14" s="140"/>
      <c r="E14" s="132"/>
      <c r="F14" s="165"/>
      <c r="G14" s="165"/>
      <c r="H14" s="165"/>
      <c r="I14" s="165"/>
      <c r="J14" s="165"/>
      <c r="K14" s="165"/>
      <c r="L14" s="165"/>
      <c r="M14" s="165"/>
      <c r="N14" s="165"/>
      <c r="O14" s="165"/>
      <c r="P14" s="165"/>
      <c r="Q14" s="165"/>
      <c r="R14" s="165"/>
      <c r="S14" s="165"/>
      <c r="T14" s="165"/>
      <c r="U14" s="165"/>
      <c r="V14" s="165"/>
      <c r="W14" s="165"/>
      <c r="X14" s="165"/>
      <c r="Y14" s="165"/>
      <c r="Z14" s="165"/>
      <c r="AA14" s="165"/>
      <c r="AB14" s="165"/>
      <c r="AC14" s="165"/>
      <c r="AD14" s="165"/>
      <c r="AE14" s="165"/>
      <c r="AF14" s="165"/>
      <c r="AG14" s="165"/>
      <c r="AH14" s="165"/>
      <c r="AI14" s="165"/>
      <c r="AJ14" s="165"/>
      <c r="AK14" s="165"/>
      <c r="AL14" s="165"/>
      <c r="AM14" s="165"/>
    </row>
    <row r="15" spans="1:39" x14ac:dyDescent="0.35">
      <c r="A15" s="14" t="s">
        <v>396</v>
      </c>
      <c r="B15" s="34"/>
      <c r="C15" s="34"/>
      <c r="D15" s="137"/>
      <c r="E15" s="25"/>
      <c r="F15" s="125"/>
      <c r="G15" s="125"/>
      <c r="H15" s="125"/>
      <c r="I15" s="125"/>
      <c r="J15" s="125"/>
      <c r="K15" s="125"/>
      <c r="L15" s="125"/>
      <c r="M15" s="125"/>
      <c r="N15" s="125"/>
      <c r="O15" s="125"/>
      <c r="P15" s="125"/>
      <c r="Q15" s="125"/>
      <c r="R15" s="125"/>
      <c r="S15" s="125"/>
      <c r="T15" s="125"/>
      <c r="U15" s="125"/>
      <c r="V15" s="125"/>
      <c r="W15" s="125"/>
      <c r="X15" s="125"/>
      <c r="Y15" s="125"/>
      <c r="Z15" s="125"/>
      <c r="AA15" s="125"/>
      <c r="AB15" s="125"/>
      <c r="AC15" s="125"/>
      <c r="AD15" s="125"/>
      <c r="AE15" s="125"/>
      <c r="AF15" s="125"/>
      <c r="AG15" s="125"/>
      <c r="AH15" s="125"/>
      <c r="AI15" s="125"/>
      <c r="AJ15" s="125"/>
      <c r="AK15" s="125"/>
      <c r="AL15" s="125"/>
      <c r="AM15" s="125"/>
    </row>
    <row r="16" spans="1:39" x14ac:dyDescent="0.35">
      <c r="A16" s="21" t="s">
        <v>347</v>
      </c>
      <c r="B16" s="128" t="s">
        <v>386</v>
      </c>
      <c r="C16" s="128"/>
      <c r="D16" s="141"/>
      <c r="E16" s="133"/>
      <c r="F16" s="125"/>
      <c r="G16" s="125"/>
      <c r="H16" s="125"/>
      <c r="I16" s="125"/>
      <c r="J16" s="125"/>
      <c r="K16" s="125"/>
      <c r="L16" s="125"/>
      <c r="M16" s="125"/>
      <c r="N16" s="125"/>
      <c r="O16" s="125"/>
      <c r="P16" s="125"/>
      <c r="Q16" s="125"/>
      <c r="R16" s="125"/>
      <c r="S16" s="125"/>
      <c r="T16" s="125"/>
      <c r="U16" s="125"/>
      <c r="V16" s="125"/>
      <c r="W16" s="125"/>
      <c r="X16" s="125"/>
      <c r="Y16" s="125"/>
      <c r="Z16" s="125"/>
      <c r="AA16" s="125"/>
      <c r="AB16" s="125"/>
      <c r="AC16" s="125"/>
      <c r="AD16" s="125"/>
      <c r="AE16" s="125"/>
      <c r="AF16" s="125"/>
      <c r="AG16" s="125"/>
      <c r="AH16" s="125"/>
      <c r="AI16" s="125"/>
      <c r="AJ16" s="125"/>
      <c r="AK16" s="125"/>
      <c r="AL16" s="125"/>
      <c r="AM16" s="125"/>
    </row>
    <row r="17" spans="1:39" x14ac:dyDescent="0.35">
      <c r="A17" s="21" t="s">
        <v>348</v>
      </c>
      <c r="B17" s="128" t="s">
        <v>387</v>
      </c>
      <c r="C17" s="128"/>
      <c r="D17" s="141"/>
      <c r="E17" s="133"/>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125"/>
      <c r="AJ17" s="125"/>
      <c r="AK17" s="125"/>
      <c r="AL17" s="125"/>
      <c r="AM17" s="125"/>
    </row>
    <row r="18" spans="1:39" x14ac:dyDescent="0.35">
      <c r="A18" s="21" t="s">
        <v>349</v>
      </c>
      <c r="B18" s="128" t="s">
        <v>389</v>
      </c>
      <c r="C18" s="128"/>
      <c r="D18" s="138"/>
      <c r="E18" s="21"/>
      <c r="F18" s="125"/>
      <c r="G18" s="125"/>
      <c r="H18" s="125"/>
      <c r="I18" s="125"/>
      <c r="J18" s="125"/>
      <c r="K18" s="125"/>
      <c r="L18" s="125"/>
      <c r="M18" s="125"/>
      <c r="N18" s="125"/>
      <c r="O18" s="125"/>
      <c r="P18" s="125"/>
      <c r="Q18" s="125"/>
      <c r="R18" s="125"/>
      <c r="S18" s="125"/>
      <c r="T18" s="125"/>
      <c r="U18" s="125"/>
      <c r="V18" s="125"/>
      <c r="W18" s="125"/>
      <c r="X18" s="125"/>
      <c r="Y18" s="125"/>
      <c r="Z18" s="125"/>
      <c r="AA18" s="125"/>
      <c r="AB18" s="125"/>
      <c r="AC18" s="125"/>
      <c r="AD18" s="125"/>
      <c r="AE18" s="125"/>
      <c r="AF18" s="125"/>
      <c r="AG18" s="125"/>
      <c r="AH18" s="125"/>
      <c r="AI18" s="125"/>
      <c r="AJ18" s="125"/>
      <c r="AK18" s="125"/>
      <c r="AL18" s="125"/>
      <c r="AM18" s="125"/>
    </row>
    <row r="19" spans="1:39" x14ac:dyDescent="0.35">
      <c r="A19" s="21"/>
      <c r="B19" s="17"/>
      <c r="C19" s="17"/>
      <c r="D19" s="137"/>
      <c r="E19" s="25"/>
      <c r="F19" s="125"/>
      <c r="G19" s="125"/>
      <c r="H19" s="125"/>
      <c r="I19" s="125"/>
      <c r="J19" s="125"/>
      <c r="K19" s="125"/>
      <c r="L19" s="125"/>
      <c r="M19" s="125"/>
      <c r="N19" s="125"/>
      <c r="O19" s="125"/>
      <c r="P19" s="125"/>
      <c r="Q19" s="125"/>
      <c r="R19" s="125"/>
      <c r="S19" s="125"/>
      <c r="T19" s="125"/>
      <c r="U19" s="125"/>
      <c r="V19" s="125"/>
      <c r="W19" s="125"/>
      <c r="X19" s="125"/>
      <c r="Y19" s="125"/>
      <c r="Z19" s="125"/>
      <c r="AA19" s="125"/>
      <c r="AB19" s="125"/>
      <c r="AC19" s="125"/>
      <c r="AD19" s="125"/>
      <c r="AE19" s="125"/>
      <c r="AF19" s="125"/>
      <c r="AG19" s="125"/>
      <c r="AH19" s="125"/>
      <c r="AI19" s="125"/>
      <c r="AJ19" s="125"/>
      <c r="AK19" s="125"/>
      <c r="AL19" s="125"/>
      <c r="AM19" s="125"/>
    </row>
    <row r="20" spans="1:39" x14ac:dyDescent="0.35">
      <c r="A20" s="21" t="s">
        <v>350</v>
      </c>
      <c r="B20" s="128" t="s">
        <v>390</v>
      </c>
      <c r="C20" s="128"/>
      <c r="D20" s="141"/>
      <c r="E20" s="133"/>
      <c r="F20" s="125"/>
      <c r="G20" s="125"/>
      <c r="H20" s="125"/>
      <c r="I20" s="125"/>
      <c r="J20" s="125"/>
      <c r="K20" s="125"/>
      <c r="L20" s="125"/>
      <c r="M20" s="125"/>
      <c r="N20" s="125"/>
      <c r="O20" s="125"/>
      <c r="P20" s="125"/>
      <c r="Q20" s="125"/>
      <c r="R20" s="125"/>
      <c r="S20" s="125"/>
      <c r="T20" s="125"/>
      <c r="U20" s="125"/>
      <c r="V20" s="125"/>
      <c r="W20" s="125"/>
      <c r="X20" s="125"/>
      <c r="Y20" s="125"/>
      <c r="Z20" s="125"/>
      <c r="AA20" s="125"/>
      <c r="AB20" s="125"/>
      <c r="AC20" s="125"/>
      <c r="AD20" s="125"/>
      <c r="AE20" s="125"/>
      <c r="AF20" s="125"/>
      <c r="AG20" s="125"/>
      <c r="AH20" s="125"/>
      <c r="AI20" s="125"/>
      <c r="AJ20" s="125"/>
      <c r="AK20" s="125"/>
      <c r="AL20" s="125"/>
      <c r="AM20" s="125"/>
    </row>
    <row r="21" spans="1:39" x14ac:dyDescent="0.35">
      <c r="A21" s="21" t="s">
        <v>351</v>
      </c>
      <c r="B21" s="128" t="s">
        <v>392</v>
      </c>
      <c r="C21" s="17"/>
      <c r="D21" s="141"/>
      <c r="E21" s="133"/>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25"/>
      <c r="AE21" s="125"/>
      <c r="AF21" s="125"/>
      <c r="AG21" s="125"/>
      <c r="AH21" s="125"/>
      <c r="AI21" s="125"/>
      <c r="AJ21" s="125"/>
      <c r="AK21" s="125"/>
      <c r="AL21" s="125"/>
      <c r="AM21" s="125"/>
    </row>
    <row r="22" spans="1:39" x14ac:dyDescent="0.35">
      <c r="A22" s="21" t="s">
        <v>352</v>
      </c>
      <c r="B22" s="128" t="s">
        <v>393</v>
      </c>
      <c r="C22" s="17"/>
      <c r="D22" s="141"/>
      <c r="E22" s="133"/>
      <c r="F22" s="125"/>
      <c r="G22" s="125"/>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c r="AE22" s="125"/>
      <c r="AF22" s="125"/>
      <c r="AG22" s="125"/>
      <c r="AH22" s="125"/>
      <c r="AI22" s="125"/>
      <c r="AJ22" s="125"/>
      <c r="AK22" s="125"/>
      <c r="AL22" s="125"/>
      <c r="AM22" s="125"/>
    </row>
    <row r="23" spans="1:39" x14ac:dyDescent="0.35">
      <c r="A23" s="21"/>
      <c r="B23" s="17"/>
      <c r="C23" s="17"/>
      <c r="D23" s="142"/>
      <c r="E23" s="14"/>
      <c r="F23" s="166"/>
      <c r="G23" s="166"/>
      <c r="H23" s="166"/>
      <c r="I23" s="166"/>
      <c r="J23" s="166"/>
      <c r="K23" s="166"/>
      <c r="L23" s="166"/>
      <c r="M23" s="166"/>
      <c r="N23" s="166"/>
      <c r="O23" s="166"/>
      <c r="P23" s="166"/>
      <c r="Q23" s="166"/>
      <c r="R23" s="166"/>
      <c r="S23" s="166"/>
      <c r="T23" s="166"/>
      <c r="U23" s="166"/>
      <c r="V23" s="166"/>
      <c r="W23" s="166"/>
      <c r="X23" s="166"/>
      <c r="Y23" s="166"/>
      <c r="Z23" s="166"/>
      <c r="AA23" s="166"/>
      <c r="AB23" s="166"/>
      <c r="AC23" s="166"/>
      <c r="AD23" s="166"/>
      <c r="AE23" s="166"/>
      <c r="AF23" s="166"/>
      <c r="AG23" s="166"/>
      <c r="AH23" s="166"/>
      <c r="AI23" s="166"/>
      <c r="AJ23" s="166"/>
      <c r="AK23" s="166"/>
      <c r="AL23" s="166"/>
      <c r="AM23" s="166"/>
    </row>
    <row r="24" spans="1:39" x14ac:dyDescent="0.35">
      <c r="A24" s="21" t="s">
        <v>353</v>
      </c>
      <c r="B24" s="128" t="s">
        <v>394</v>
      </c>
      <c r="C24" s="17"/>
      <c r="D24" s="141"/>
      <c r="E24" s="133"/>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c r="AE24" s="125"/>
      <c r="AF24" s="125"/>
      <c r="AG24" s="125"/>
      <c r="AH24" s="125"/>
      <c r="AI24" s="125"/>
      <c r="AJ24" s="125"/>
      <c r="AK24" s="125"/>
      <c r="AL24" s="125"/>
      <c r="AM24" s="125"/>
    </row>
    <row r="25" spans="1:39" x14ac:dyDescent="0.35">
      <c r="A25" s="21" t="s">
        <v>354</v>
      </c>
      <c r="B25" s="128" t="s">
        <v>395</v>
      </c>
      <c r="C25" s="17"/>
      <c r="D25" s="141"/>
      <c r="E25" s="133"/>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c r="AG25" s="125"/>
      <c r="AH25" s="125"/>
      <c r="AI25" s="125"/>
      <c r="AJ25" s="125"/>
      <c r="AK25" s="125"/>
      <c r="AL25" s="125"/>
      <c r="AM25" s="125"/>
    </row>
    <row r="26" spans="1:39" x14ac:dyDescent="0.35">
      <c r="A26" s="21"/>
      <c r="B26" s="17"/>
      <c r="C26" s="17"/>
      <c r="D26" s="142"/>
      <c r="E26" s="14"/>
      <c r="F26" s="166"/>
      <c r="G26" s="166"/>
      <c r="H26" s="166"/>
      <c r="I26" s="166"/>
      <c r="J26" s="166"/>
      <c r="K26" s="166"/>
      <c r="L26" s="166"/>
      <c r="M26" s="166"/>
      <c r="N26" s="166"/>
      <c r="O26" s="166"/>
      <c r="P26" s="166"/>
      <c r="Q26" s="166"/>
      <c r="R26" s="166"/>
      <c r="S26" s="166"/>
      <c r="T26" s="166"/>
      <c r="U26" s="166"/>
      <c r="V26" s="166"/>
      <c r="W26" s="166"/>
      <c r="X26" s="166"/>
      <c r="Y26" s="166"/>
      <c r="Z26" s="166"/>
      <c r="AA26" s="166"/>
      <c r="AB26" s="166"/>
      <c r="AC26" s="166"/>
      <c r="AD26" s="166"/>
      <c r="AE26" s="166"/>
      <c r="AF26" s="166"/>
      <c r="AG26" s="166"/>
      <c r="AH26" s="166"/>
      <c r="AI26" s="166"/>
      <c r="AJ26" s="166"/>
      <c r="AK26" s="166"/>
      <c r="AL26" s="166"/>
      <c r="AM26" s="166"/>
    </row>
    <row r="27" spans="1:39" x14ac:dyDescent="0.35">
      <c r="A27" s="21" t="s">
        <v>355</v>
      </c>
      <c r="B27" s="17"/>
      <c r="C27" s="17"/>
      <c r="D27" s="137"/>
      <c r="E27" s="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c r="AE27" s="125"/>
      <c r="AF27" s="125"/>
      <c r="AG27" s="125"/>
      <c r="AH27" s="125"/>
      <c r="AI27" s="125"/>
      <c r="AJ27" s="125"/>
      <c r="AK27" s="125"/>
      <c r="AL27" s="125"/>
      <c r="AM27" s="125"/>
    </row>
    <row r="28" spans="1:39" x14ac:dyDescent="0.35">
      <c r="A28" s="130" t="s">
        <v>356</v>
      </c>
      <c r="B28" s="131"/>
      <c r="C28" s="131"/>
      <c r="D28" s="140"/>
      <c r="E28" s="132"/>
      <c r="F28" s="165"/>
      <c r="G28" s="165"/>
      <c r="H28" s="165"/>
      <c r="I28" s="165"/>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row>
    <row r="29" spans="1:39" x14ac:dyDescent="0.35">
      <c r="A29" s="14" t="s">
        <v>357</v>
      </c>
      <c r="B29" s="34"/>
      <c r="C29" s="34"/>
      <c r="D29" s="142"/>
      <c r="E29" s="14"/>
      <c r="F29" s="166"/>
      <c r="G29" s="166"/>
      <c r="H29" s="166"/>
      <c r="I29" s="166"/>
      <c r="J29" s="166"/>
      <c r="K29" s="166"/>
      <c r="L29" s="166"/>
      <c r="M29" s="166"/>
      <c r="N29" s="166"/>
      <c r="O29" s="166"/>
      <c r="P29" s="166"/>
      <c r="Q29" s="166"/>
      <c r="R29" s="166"/>
      <c r="S29" s="166"/>
      <c r="T29" s="166"/>
      <c r="U29" s="166"/>
      <c r="V29" s="166"/>
      <c r="W29" s="166"/>
      <c r="X29" s="166"/>
      <c r="Y29" s="166"/>
      <c r="Z29" s="166"/>
      <c r="AA29" s="166"/>
      <c r="AB29" s="166"/>
      <c r="AC29" s="166"/>
      <c r="AD29" s="166"/>
      <c r="AE29" s="166"/>
      <c r="AF29" s="166"/>
      <c r="AG29" s="166"/>
      <c r="AH29" s="166"/>
      <c r="AI29" s="166"/>
      <c r="AJ29" s="166"/>
      <c r="AK29" s="166"/>
      <c r="AL29" s="166"/>
      <c r="AM29" s="166"/>
    </row>
    <row r="30" spans="1:39" x14ac:dyDescent="0.35">
      <c r="A30" s="134" t="s">
        <v>200</v>
      </c>
      <c r="B30" s="146" t="s">
        <v>397</v>
      </c>
      <c r="C30" s="135"/>
      <c r="D30" s="141"/>
      <c r="E30" s="133"/>
      <c r="F30" s="125"/>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c r="AE30" s="125"/>
      <c r="AF30" s="125"/>
      <c r="AG30" s="125"/>
      <c r="AH30" s="125"/>
      <c r="AI30" s="125"/>
      <c r="AJ30" s="125"/>
      <c r="AK30" s="125"/>
      <c r="AL30" s="125"/>
      <c r="AM30" s="125"/>
    </row>
    <row r="31" spans="1:39" ht="20" x14ac:dyDescent="0.35">
      <c r="A31" s="134" t="s">
        <v>203</v>
      </c>
      <c r="B31" s="146" t="s">
        <v>398</v>
      </c>
      <c r="C31" s="135"/>
      <c r="D31" s="141"/>
      <c r="E31" s="133"/>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row>
    <row r="32" spans="1:39" ht="20" x14ac:dyDescent="0.35">
      <c r="A32" s="134" t="s">
        <v>358</v>
      </c>
      <c r="B32" s="146" t="s">
        <v>399</v>
      </c>
      <c r="C32" s="135"/>
      <c r="D32" s="141"/>
      <c r="E32" s="133"/>
      <c r="F32" s="125"/>
      <c r="G32" s="125"/>
      <c r="H32" s="125"/>
      <c r="I32" s="125"/>
      <c r="J32" s="125"/>
      <c r="K32" s="125"/>
      <c r="L32" s="125"/>
      <c r="M32" s="125"/>
      <c r="N32" s="125"/>
      <c r="O32" s="125"/>
      <c r="P32" s="125"/>
      <c r="Q32" s="125"/>
      <c r="R32" s="125"/>
      <c r="S32" s="125"/>
      <c r="T32" s="125"/>
      <c r="U32" s="125"/>
      <c r="V32" s="125"/>
      <c r="W32" s="125"/>
      <c r="X32" s="125"/>
      <c r="Y32" s="125"/>
      <c r="Z32" s="125"/>
      <c r="AA32" s="125"/>
      <c r="AB32" s="125"/>
      <c r="AC32" s="125"/>
      <c r="AD32" s="125"/>
      <c r="AE32" s="125"/>
      <c r="AF32" s="125"/>
      <c r="AG32" s="125"/>
      <c r="AH32" s="125"/>
      <c r="AI32" s="125"/>
      <c r="AJ32" s="125"/>
      <c r="AK32" s="125"/>
      <c r="AL32" s="125"/>
      <c r="AM32" s="125"/>
    </row>
    <row r="33" spans="1:39" x14ac:dyDescent="0.35">
      <c r="A33" s="25"/>
      <c r="B33" s="126"/>
      <c r="C33" s="126"/>
      <c r="D33" s="142"/>
      <c r="E33" s="14"/>
      <c r="F33" s="166"/>
      <c r="G33" s="166"/>
      <c r="H33" s="166"/>
      <c r="I33" s="166"/>
      <c r="J33" s="166"/>
      <c r="K33" s="166"/>
      <c r="L33" s="166"/>
      <c r="M33" s="166"/>
      <c r="N33" s="166"/>
      <c r="O33" s="166"/>
      <c r="P33" s="166"/>
      <c r="Q33" s="166"/>
      <c r="R33" s="166"/>
      <c r="S33" s="166"/>
      <c r="T33" s="166"/>
      <c r="U33" s="166"/>
      <c r="V33" s="166"/>
      <c r="W33" s="166"/>
      <c r="X33" s="166"/>
      <c r="Y33" s="166"/>
      <c r="Z33" s="166"/>
      <c r="AA33" s="166"/>
      <c r="AB33" s="166"/>
      <c r="AC33" s="166"/>
      <c r="AD33" s="166"/>
      <c r="AE33" s="166"/>
      <c r="AF33" s="166"/>
      <c r="AG33" s="166"/>
      <c r="AH33" s="166"/>
      <c r="AI33" s="166"/>
      <c r="AJ33" s="166"/>
      <c r="AK33" s="166"/>
      <c r="AL33" s="166"/>
      <c r="AM33" s="166"/>
    </row>
    <row r="34" spans="1:39" x14ac:dyDescent="0.35">
      <c r="A34" s="14" t="s">
        <v>359</v>
      </c>
      <c r="B34" s="34"/>
      <c r="C34" s="34"/>
      <c r="D34" s="137"/>
      <c r="E34" s="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c r="AC34" s="125"/>
      <c r="AD34" s="125"/>
      <c r="AE34" s="125"/>
      <c r="AF34" s="125"/>
      <c r="AG34" s="125"/>
      <c r="AH34" s="125"/>
      <c r="AI34" s="125"/>
      <c r="AJ34" s="125"/>
      <c r="AK34" s="125"/>
      <c r="AL34" s="125"/>
      <c r="AM34" s="125"/>
    </row>
    <row r="35" spans="1:39" x14ac:dyDescent="0.35">
      <c r="A35" s="134" t="s">
        <v>360</v>
      </c>
      <c r="B35" s="146" t="s">
        <v>400</v>
      </c>
      <c r="C35" s="135"/>
      <c r="D35" s="141"/>
      <c r="E35" s="133"/>
      <c r="F35" s="125"/>
      <c r="G35" s="125"/>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c r="AE35" s="125"/>
      <c r="AF35" s="125"/>
      <c r="AG35" s="125"/>
      <c r="AH35" s="125"/>
      <c r="AI35" s="125"/>
      <c r="AJ35" s="125"/>
      <c r="AK35" s="125"/>
      <c r="AL35" s="125"/>
      <c r="AM35" s="125"/>
    </row>
    <row r="36" spans="1:39" x14ac:dyDescent="0.35">
      <c r="A36" s="134" t="s">
        <v>361</v>
      </c>
      <c r="B36" s="146" t="s">
        <v>401</v>
      </c>
      <c r="C36" s="135"/>
      <c r="D36" s="141"/>
      <c r="E36" s="133"/>
      <c r="F36" s="125"/>
      <c r="G36" s="125"/>
      <c r="H36" s="125"/>
      <c r="I36" s="125"/>
      <c r="J36" s="125"/>
      <c r="K36" s="125"/>
      <c r="L36" s="125"/>
      <c r="M36" s="125"/>
      <c r="N36" s="125"/>
      <c r="O36" s="125"/>
      <c r="P36" s="125"/>
      <c r="Q36" s="125"/>
      <c r="R36" s="125"/>
      <c r="S36" s="125"/>
      <c r="T36" s="125"/>
      <c r="U36" s="125"/>
      <c r="V36" s="125"/>
      <c r="W36" s="125"/>
      <c r="X36" s="125"/>
      <c r="Y36" s="125"/>
      <c r="Z36" s="125"/>
      <c r="AA36" s="125"/>
      <c r="AB36" s="125"/>
      <c r="AC36" s="125"/>
      <c r="AD36" s="125"/>
      <c r="AE36" s="125"/>
      <c r="AF36" s="125"/>
      <c r="AG36" s="125"/>
      <c r="AH36" s="125"/>
      <c r="AI36" s="125"/>
      <c r="AJ36" s="125"/>
      <c r="AK36" s="125"/>
      <c r="AL36" s="125"/>
      <c r="AM36" s="125"/>
    </row>
    <row r="37" spans="1:39" x14ac:dyDescent="0.35">
      <c r="A37" s="134" t="s">
        <v>362</v>
      </c>
      <c r="B37" s="146" t="s">
        <v>402</v>
      </c>
      <c r="C37" s="135"/>
      <c r="D37" s="141"/>
      <c r="E37" s="133"/>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c r="AE37" s="125"/>
      <c r="AF37" s="125"/>
      <c r="AG37" s="125"/>
      <c r="AH37" s="125"/>
      <c r="AI37" s="125"/>
      <c r="AJ37" s="125"/>
      <c r="AK37" s="125"/>
      <c r="AL37" s="125"/>
      <c r="AM37" s="125"/>
    </row>
    <row r="38" spans="1:39" x14ac:dyDescent="0.35">
      <c r="A38" s="134" t="s">
        <v>363</v>
      </c>
      <c r="B38" s="146" t="s">
        <v>403</v>
      </c>
      <c r="C38" s="135"/>
      <c r="D38" s="138"/>
      <c r="E38" s="21"/>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c r="AE38" s="125"/>
      <c r="AF38" s="125"/>
      <c r="AG38" s="125"/>
      <c r="AH38" s="125"/>
      <c r="AI38" s="125"/>
      <c r="AJ38" s="125"/>
      <c r="AK38" s="125"/>
      <c r="AL38" s="125"/>
      <c r="AM38" s="125"/>
    </row>
    <row r="39" spans="1:39" ht="20" x14ac:dyDescent="0.35">
      <c r="A39" s="134" t="s">
        <v>364</v>
      </c>
      <c r="B39" s="146" t="s">
        <v>404</v>
      </c>
      <c r="C39" s="135"/>
      <c r="D39" s="143"/>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c r="AE39" s="125"/>
      <c r="AF39" s="125"/>
      <c r="AG39" s="125"/>
      <c r="AH39" s="125"/>
      <c r="AI39" s="125"/>
      <c r="AJ39" s="125"/>
      <c r="AK39" s="125"/>
      <c r="AL39" s="125"/>
      <c r="AM39" s="125"/>
    </row>
    <row r="40" spans="1:39" x14ac:dyDescent="0.35">
      <c r="A40" s="134" t="s">
        <v>365</v>
      </c>
      <c r="B40" s="146" t="s">
        <v>405</v>
      </c>
      <c r="C40" s="135"/>
      <c r="D40" s="138"/>
      <c r="E40" s="21"/>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c r="AE40" s="125"/>
      <c r="AF40" s="125"/>
      <c r="AG40" s="125"/>
      <c r="AH40" s="125"/>
      <c r="AI40" s="125"/>
      <c r="AJ40" s="125"/>
      <c r="AK40" s="125"/>
      <c r="AL40" s="125"/>
      <c r="AM40" s="125"/>
    </row>
    <row r="41" spans="1:39" ht="20" x14ac:dyDescent="0.35">
      <c r="A41" s="134" t="s">
        <v>366</v>
      </c>
      <c r="B41" s="146" t="s">
        <v>406</v>
      </c>
      <c r="C41" s="135"/>
      <c r="D41" s="138"/>
      <c r="E41" s="21"/>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c r="AG41" s="125"/>
      <c r="AH41" s="125"/>
      <c r="AI41" s="125"/>
      <c r="AJ41" s="125"/>
      <c r="AK41" s="125"/>
      <c r="AL41" s="125"/>
      <c r="AM41" s="125"/>
    </row>
    <row r="42" spans="1:39" x14ac:dyDescent="0.35">
      <c r="A42" s="134"/>
      <c r="B42" s="146"/>
      <c r="C42" s="135"/>
      <c r="D42" s="138"/>
      <c r="E42" s="21"/>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c r="AI42" s="125"/>
      <c r="AJ42" s="125"/>
      <c r="AK42" s="125"/>
      <c r="AL42" s="125"/>
      <c r="AM42" s="125"/>
    </row>
    <row r="43" spans="1:39" x14ac:dyDescent="0.35">
      <c r="A43" s="14" t="s">
        <v>262</v>
      </c>
      <c r="B43" s="34"/>
      <c r="C43" s="34"/>
      <c r="D43" s="142"/>
      <c r="E43" s="14"/>
      <c r="F43" s="166"/>
      <c r="G43" s="166"/>
      <c r="H43" s="166"/>
      <c r="I43" s="166"/>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row>
    <row r="44" spans="1:39" x14ac:dyDescent="0.35">
      <c r="A44" s="21" t="s">
        <v>263</v>
      </c>
      <c r="B44" s="127" t="s">
        <v>410</v>
      </c>
      <c r="C44" s="17"/>
      <c r="D44" s="138"/>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row>
    <row r="45" spans="1:39" x14ac:dyDescent="0.35">
      <c r="A45" s="21" t="s">
        <v>265</v>
      </c>
      <c r="B45" s="128" t="s">
        <v>411</v>
      </c>
      <c r="C45" s="17"/>
      <c r="D45" s="138"/>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row>
    <row r="46" spans="1:39" x14ac:dyDescent="0.35">
      <c r="A46" s="21" t="s">
        <v>266</v>
      </c>
      <c r="B46" s="127" t="s">
        <v>412</v>
      </c>
      <c r="C46" s="17" t="s">
        <v>368</v>
      </c>
      <c r="D46" s="138"/>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row>
    <row r="47" spans="1:39" x14ac:dyDescent="0.35">
      <c r="A47" s="21" t="s">
        <v>409</v>
      </c>
      <c r="B47" s="127" t="s">
        <v>413</v>
      </c>
      <c r="C47" s="17" t="s">
        <v>416</v>
      </c>
      <c r="D47" s="143"/>
      <c r="E47" s="125"/>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row>
    <row r="48" spans="1:39" x14ac:dyDescent="0.35">
      <c r="A48" s="14" t="s">
        <v>407</v>
      </c>
      <c r="B48" s="163" t="s">
        <v>408</v>
      </c>
      <c r="C48" s="34"/>
      <c r="D48" s="145"/>
      <c r="E48" s="22"/>
      <c r="F48" s="164"/>
      <c r="G48" s="164"/>
      <c r="H48" s="164"/>
      <c r="I48" s="16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row>
    <row r="49" spans="1:39" x14ac:dyDescent="0.35">
      <c r="A49" s="21" t="s">
        <v>331</v>
      </c>
      <c r="B49" s="128" t="s">
        <v>414</v>
      </c>
      <c r="C49" s="128"/>
      <c r="D49" s="143"/>
      <c r="E49" s="125"/>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row>
    <row r="50" spans="1:39" x14ac:dyDescent="0.35">
      <c r="A50" s="14" t="s">
        <v>417</v>
      </c>
      <c r="B50" s="163" t="s">
        <v>415</v>
      </c>
      <c r="C50" s="34"/>
      <c r="D50" s="145"/>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row>
    <row r="51" spans="1:39" x14ac:dyDescent="0.35">
      <c r="A51" s="14"/>
      <c r="B51" s="163"/>
      <c r="C51" s="34"/>
      <c r="D51" s="145"/>
      <c r="E51" s="22"/>
      <c r="F51" s="166"/>
      <c r="G51" s="166"/>
      <c r="H51" s="166"/>
      <c r="I51" s="16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row>
    <row r="52" spans="1:39" ht="21" customHeight="1" x14ac:dyDescent="0.2">
      <c r="A52" s="21" t="s">
        <v>332</v>
      </c>
      <c r="B52" s="17" t="s">
        <v>421</v>
      </c>
      <c r="C52" s="167" t="s">
        <v>418</v>
      </c>
      <c r="D52" s="138"/>
      <c r="E52" s="22" t="str">
        <f>IF(ISBLANK(E44),"",IF(AND(E44&gt;D44,D44&gt;#REF!),IF(#REF!&gt;#REF!,"Great","Good"),IF(E44&gt;D44,"Improved",IF(D44&lt;#REF!,"Downwards","Watch"))))</f>
        <v/>
      </c>
      <c r="F52" s="121"/>
      <c r="G52" s="121"/>
      <c r="H52" s="121"/>
      <c r="I52" s="121"/>
      <c r="J52" s="121"/>
      <c r="K52" s="121"/>
      <c r="L52" s="121"/>
      <c r="M52" s="121"/>
      <c r="N52" s="121"/>
      <c r="O52" s="121"/>
      <c r="P52" s="121"/>
      <c r="Q52" s="121"/>
      <c r="R52" s="121"/>
      <c r="S52" s="121"/>
      <c r="T52" s="121"/>
      <c r="U52" s="121"/>
      <c r="V52" s="121"/>
      <c r="W52" s="121"/>
      <c r="X52" s="121"/>
      <c r="Y52" s="121"/>
      <c r="Z52" s="121"/>
      <c r="AA52" s="121"/>
      <c r="AB52" s="121"/>
      <c r="AC52" s="121"/>
      <c r="AD52" s="121"/>
      <c r="AE52" s="121"/>
      <c r="AF52" s="121"/>
      <c r="AG52" s="121"/>
      <c r="AH52" s="121"/>
      <c r="AI52" s="121"/>
      <c r="AJ52" s="121"/>
      <c r="AK52" s="121"/>
      <c r="AL52" s="121"/>
      <c r="AM52" s="121"/>
    </row>
    <row r="53" spans="1:39" x14ac:dyDescent="0.2">
      <c r="A53" s="21" t="s">
        <v>333</v>
      </c>
      <c r="B53" s="17" t="s">
        <v>369</v>
      </c>
      <c r="C53" s="168"/>
      <c r="D53" s="138"/>
      <c r="E53" s="22" t="str">
        <f>IF(ISBLANK(E45),"",IF(AND(E45&gt;D45,D45&gt;#REF!),IF(#REF!&gt;#REF!,"Great","Good"),IF(E45&gt;D45,"Improved",IF(D45&lt;#REF!,"Downwards","Watch"))))</f>
        <v/>
      </c>
      <c r="F53" s="121"/>
      <c r="G53" s="121"/>
      <c r="H53" s="121"/>
      <c r="I53" s="121"/>
      <c r="J53" s="121"/>
      <c r="K53" s="121"/>
      <c r="L53" s="121"/>
      <c r="M53" s="121"/>
      <c r="N53" s="121"/>
      <c r="O53" s="121"/>
      <c r="P53" s="121"/>
      <c r="Q53" s="121"/>
      <c r="R53" s="121"/>
      <c r="S53" s="121"/>
      <c r="T53" s="121"/>
      <c r="U53" s="121"/>
      <c r="V53" s="121"/>
      <c r="W53" s="121"/>
      <c r="X53" s="121"/>
      <c r="Y53" s="121"/>
      <c r="Z53" s="121"/>
      <c r="AA53" s="121"/>
      <c r="AB53" s="121"/>
      <c r="AC53" s="121"/>
      <c r="AD53" s="121"/>
      <c r="AE53" s="121"/>
      <c r="AF53" s="121"/>
      <c r="AG53" s="121"/>
      <c r="AH53" s="121"/>
      <c r="AI53" s="121"/>
      <c r="AJ53" s="121"/>
      <c r="AK53" s="121"/>
      <c r="AL53" s="121"/>
      <c r="AM53" s="121"/>
    </row>
    <row r="54" spans="1:39" x14ac:dyDescent="0.2">
      <c r="A54" s="21" t="s">
        <v>334</v>
      </c>
      <c r="B54" s="17" t="s">
        <v>370</v>
      </c>
      <c r="C54" s="168"/>
      <c r="D54" s="138"/>
      <c r="E54" s="21" t="str">
        <f>IF(ISBLANK(E46),"",IF(AND(E46&gt;D46,D46&gt;#REF!),IF(#REF!&gt;#REF!,"Great","Good"),IF(E46&gt;D46,"Improved",IF(D46&lt;#REF!,"Downwards","Watch"))))</f>
        <v/>
      </c>
      <c r="F54" s="121"/>
      <c r="G54" s="121"/>
      <c r="H54" s="121"/>
      <c r="I54" s="121"/>
      <c r="J54" s="121"/>
      <c r="K54" s="121"/>
      <c r="L54" s="121"/>
      <c r="M54" s="121"/>
      <c r="N54" s="121"/>
      <c r="O54" s="121"/>
      <c r="P54" s="121"/>
      <c r="Q54" s="121"/>
      <c r="R54" s="121"/>
      <c r="S54" s="121"/>
      <c r="T54" s="121"/>
      <c r="U54" s="121"/>
      <c r="V54" s="121"/>
      <c r="W54" s="121"/>
      <c r="X54" s="121"/>
      <c r="Y54" s="121"/>
      <c r="Z54" s="121"/>
      <c r="AA54" s="121"/>
      <c r="AB54" s="121"/>
      <c r="AC54" s="121"/>
      <c r="AD54" s="121"/>
      <c r="AE54" s="121"/>
      <c r="AF54" s="121"/>
      <c r="AG54" s="121"/>
      <c r="AH54" s="121"/>
      <c r="AI54" s="121"/>
      <c r="AJ54" s="121"/>
      <c r="AK54" s="121"/>
      <c r="AL54" s="121"/>
      <c r="AM54" s="121"/>
    </row>
    <row r="55" spans="1:39" x14ac:dyDescent="0.2">
      <c r="A55" s="21" t="s">
        <v>335</v>
      </c>
      <c r="B55" s="17" t="s">
        <v>371</v>
      </c>
      <c r="C55" s="168"/>
      <c r="D55" s="138"/>
      <c r="E55" s="21" t="str">
        <f>IF(ISBLANK(E47),"",IF(AND(E47&gt;D47,D47&gt;#REF!),IF(#REF!&gt;#REF!,"Great","Good"),IF(E47&gt;D47,"Improved",IF(D47&lt;#REF!,"Downwards","Watch"))))</f>
        <v/>
      </c>
      <c r="F55" s="121"/>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1"/>
      <c r="AI55" s="121"/>
      <c r="AJ55" s="121"/>
      <c r="AK55" s="121"/>
      <c r="AL55" s="121"/>
      <c r="AM55" s="121"/>
    </row>
    <row r="56" spans="1:39" x14ac:dyDescent="0.2">
      <c r="A56" s="21" t="s">
        <v>336</v>
      </c>
      <c r="B56" s="17" t="s">
        <v>419</v>
      </c>
      <c r="C56" s="168"/>
      <c r="D56" s="138"/>
      <c r="E56" s="21" t="str">
        <f>IF(ISBLANK(E48),"",IF(AND(E48&gt;D48,D48&gt;#REF!),IF(#REF!&gt;#REF!,"Great","Good"),IF(E48&gt;D48,"Improved",IF(D48&lt;#REF!,"Downwards","Watch"))))</f>
        <v/>
      </c>
      <c r="F56" s="121"/>
      <c r="G56" s="121"/>
      <c r="H56" s="121"/>
      <c r="I56" s="121"/>
      <c r="J56" s="121"/>
      <c r="K56" s="121"/>
      <c r="L56" s="121"/>
      <c r="M56" s="121"/>
      <c r="N56" s="121"/>
      <c r="O56" s="121"/>
      <c r="P56" s="121"/>
      <c r="Q56" s="121"/>
      <c r="R56" s="121"/>
      <c r="S56" s="121"/>
      <c r="T56" s="121"/>
      <c r="U56" s="121"/>
      <c r="V56" s="121"/>
      <c r="W56" s="121"/>
      <c r="X56" s="121"/>
      <c r="Y56" s="121"/>
      <c r="Z56" s="121"/>
      <c r="AA56" s="121"/>
      <c r="AB56" s="121"/>
      <c r="AC56" s="121"/>
      <c r="AD56" s="121"/>
      <c r="AE56" s="121"/>
      <c r="AF56" s="121"/>
      <c r="AG56" s="121"/>
      <c r="AH56" s="121"/>
      <c r="AI56" s="121"/>
      <c r="AJ56" s="121"/>
      <c r="AK56" s="121"/>
      <c r="AL56" s="121"/>
      <c r="AM56" s="121"/>
    </row>
    <row r="57" spans="1:39" x14ac:dyDescent="0.2">
      <c r="A57" s="21" t="s">
        <v>337</v>
      </c>
      <c r="B57" s="17" t="s">
        <v>420</v>
      </c>
      <c r="C57" s="168"/>
      <c r="D57" s="138"/>
      <c r="E57" s="21" t="str">
        <f>IF(ISBLANK(E49),"",IF(AND(E49&gt;D49,D49&gt;#REF!),IF(#REF!&gt;#REF!,"Great","Good"),IF(E49&gt;D49,"Improved",IF(D49&lt;#REF!,"Downwards","Watch"))))</f>
        <v/>
      </c>
      <c r="F57" s="121"/>
      <c r="G57" s="121"/>
      <c r="H57" s="121"/>
      <c r="I57" s="121"/>
      <c r="J57" s="121"/>
      <c r="K57" s="121"/>
      <c r="L57" s="121"/>
      <c r="M57" s="121"/>
      <c r="N57" s="121"/>
      <c r="O57" s="121"/>
      <c r="P57" s="121"/>
      <c r="Q57" s="121"/>
      <c r="R57" s="121"/>
      <c r="S57" s="121"/>
      <c r="T57" s="121"/>
      <c r="U57" s="121"/>
      <c r="V57" s="121"/>
      <c r="W57" s="121"/>
      <c r="X57" s="121"/>
      <c r="Y57" s="121"/>
      <c r="Z57" s="121"/>
      <c r="AA57" s="121"/>
      <c r="AB57" s="121"/>
      <c r="AC57" s="121"/>
      <c r="AD57" s="121"/>
      <c r="AE57" s="121"/>
      <c r="AF57" s="121"/>
      <c r="AG57" s="121"/>
      <c r="AH57" s="121"/>
      <c r="AI57" s="121"/>
      <c r="AJ57" s="121"/>
      <c r="AK57" s="121"/>
      <c r="AL57" s="121"/>
      <c r="AM57" s="121"/>
    </row>
    <row r="58" spans="1:39" x14ac:dyDescent="0.2">
      <c r="A58" s="21" t="s">
        <v>338</v>
      </c>
      <c r="B58" s="17"/>
      <c r="C58" s="169"/>
      <c r="D58" s="138"/>
      <c r="E58" s="21" t="str">
        <f>IF(ISBLANK(E50),"",IF(AND(E50&gt;D50,D50&gt;#REF!),IF(#REF!&gt;#REF!,"Great","Good"),IF(E50&gt;D50,"Improved",IF(D50&lt;#REF!,"Downwards","Watch"))))</f>
        <v/>
      </c>
      <c r="F58" s="121"/>
      <c r="G58" s="121"/>
      <c r="H58" s="121"/>
      <c r="I58" s="121"/>
      <c r="J58" s="121"/>
      <c r="K58" s="121"/>
      <c r="L58" s="121"/>
      <c r="M58" s="121"/>
      <c r="N58" s="121"/>
      <c r="O58" s="121"/>
      <c r="P58" s="121"/>
      <c r="Q58" s="121"/>
      <c r="R58" s="121"/>
      <c r="S58" s="121"/>
      <c r="T58" s="121"/>
      <c r="U58" s="121"/>
      <c r="V58" s="121"/>
      <c r="W58" s="121"/>
      <c r="X58" s="121"/>
      <c r="Y58" s="121"/>
      <c r="Z58" s="121"/>
      <c r="AA58" s="121"/>
      <c r="AB58" s="121"/>
      <c r="AC58" s="121"/>
      <c r="AD58" s="121"/>
      <c r="AE58" s="121"/>
      <c r="AF58" s="121"/>
      <c r="AG58" s="121"/>
      <c r="AH58" s="121"/>
      <c r="AI58" s="121"/>
      <c r="AJ58" s="121"/>
      <c r="AK58" s="121"/>
      <c r="AL58" s="121"/>
      <c r="AM58" s="121"/>
    </row>
  </sheetData>
  <mergeCells count="1">
    <mergeCell ref="C52:C5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6CAF2-667B-154C-862A-5ABA443DD347}">
  <dimension ref="B1:AK91"/>
  <sheetViews>
    <sheetView zoomScale="160" zoomScaleNormal="160" workbookViewId="0">
      <pane xSplit="2" ySplit="1" topLeftCell="C61" activePane="bottomRight" state="frozen"/>
      <selection pane="topRight" activeCell="D1" sqref="D1"/>
      <selection pane="bottomLeft" activeCell="A2" sqref="A2"/>
      <selection pane="bottomRight" activeCell="B92" sqref="B92"/>
    </sheetView>
  </sheetViews>
  <sheetFormatPr defaultColWidth="9.1796875" defaultRowHeight="10" x14ac:dyDescent="0.2"/>
  <cols>
    <col min="1" max="1" width="1.81640625" style="1" customWidth="1"/>
    <col min="2" max="2" width="42.7265625" style="1" bestFit="1" customWidth="1"/>
    <col min="3" max="37" width="8.26953125" style="1" bestFit="1" customWidth="1"/>
    <col min="38" max="16384" width="9.1796875" style="1"/>
  </cols>
  <sheetData>
    <row r="1" spans="2:37" s="4" customFormat="1" x14ac:dyDescent="0.2">
      <c r="B1" s="5"/>
      <c r="C1" s="5" t="s">
        <v>79</v>
      </c>
      <c r="D1" s="5" t="s">
        <v>80</v>
      </c>
      <c r="E1" s="5" t="s">
        <v>81</v>
      </c>
      <c r="F1" s="5" t="s">
        <v>82</v>
      </c>
      <c r="G1" s="5" t="s">
        <v>83</v>
      </c>
      <c r="H1" s="5" t="s">
        <v>84</v>
      </c>
      <c r="I1" s="5" t="s">
        <v>85</v>
      </c>
      <c r="J1" s="5" t="s">
        <v>86</v>
      </c>
      <c r="K1" s="5" t="s">
        <v>87</v>
      </c>
      <c r="L1" s="5" t="s">
        <v>88</v>
      </c>
      <c r="M1" s="5" t="s">
        <v>89</v>
      </c>
      <c r="N1" s="5" t="s">
        <v>90</v>
      </c>
      <c r="O1" s="5" t="s">
        <v>91</v>
      </c>
      <c r="P1" s="5" t="s">
        <v>92</v>
      </c>
      <c r="Q1" s="5" t="s">
        <v>93</v>
      </c>
      <c r="R1" s="5" t="s">
        <v>94</v>
      </c>
      <c r="S1" s="5" t="s">
        <v>95</v>
      </c>
      <c r="T1" s="5" t="s">
        <v>96</v>
      </c>
      <c r="U1" s="5" t="s">
        <v>97</v>
      </c>
      <c r="V1" s="5" t="s">
        <v>98</v>
      </c>
      <c r="W1" s="5" t="s">
        <v>99</v>
      </c>
      <c r="X1" s="5" t="s">
        <v>100</v>
      </c>
      <c r="Y1" s="5" t="s">
        <v>101</v>
      </c>
      <c r="Z1" s="5" t="s">
        <v>102</v>
      </c>
      <c r="AA1" s="5" t="s">
        <v>103</v>
      </c>
      <c r="AB1" s="5" t="s">
        <v>104</v>
      </c>
      <c r="AC1" s="5" t="s">
        <v>105</v>
      </c>
      <c r="AD1" s="5" t="s">
        <v>106</v>
      </c>
      <c r="AE1" s="5" t="s">
        <v>107</v>
      </c>
      <c r="AF1" s="5" t="s">
        <v>108</v>
      </c>
      <c r="AG1" s="5" t="s">
        <v>109</v>
      </c>
      <c r="AH1" s="5" t="s">
        <v>110</v>
      </c>
      <c r="AI1" s="5" t="s">
        <v>111</v>
      </c>
      <c r="AJ1" s="5" t="s">
        <v>112</v>
      </c>
      <c r="AK1" s="5" t="s">
        <v>113</v>
      </c>
    </row>
    <row r="2" spans="2:37" s="2" customFormat="1" x14ac:dyDescent="0.2">
      <c r="B2" s="71" t="s">
        <v>0</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2:37" s="2" customFormat="1" x14ac:dyDescent="0.2">
      <c r="B3" s="71" t="s">
        <v>1</v>
      </c>
      <c r="C3" s="92">
        <f>BS!C3/BS!C$90</f>
        <v>0.93710015087497112</v>
      </c>
      <c r="D3" s="92">
        <f>BS!D3/BS!D$90</f>
        <v>0.94505634123779458</v>
      </c>
      <c r="E3" s="92">
        <f>BS!E3/BS!E$90</f>
        <v>0.93078094666881961</v>
      </c>
      <c r="F3" s="92">
        <f>BS!F3/BS!F$90</f>
        <v>0.93287895701582757</v>
      </c>
      <c r="G3" s="92">
        <f>BS!G3/BS!G$90</f>
        <v>0.93359322848552451</v>
      </c>
      <c r="H3" s="92">
        <f>BS!H3/BS!H$90</f>
        <v>0.93210093572871133</v>
      </c>
      <c r="I3" s="92">
        <f>BS!I3/BS!I$90</f>
        <v>0.93186912471123484</v>
      </c>
      <c r="J3" s="92">
        <f>BS!J3/BS!J$90</f>
        <v>0.93287278608370816</v>
      </c>
      <c r="K3" s="92">
        <f>BS!K3/BS!K$90</f>
        <v>0.92598835977163674</v>
      </c>
      <c r="L3" s="92">
        <f>BS!L3/BS!L$90</f>
        <v>0.92822828055217987</v>
      </c>
      <c r="M3" s="92">
        <f>BS!M3/BS!M$90</f>
        <v>0.93711716599358719</v>
      </c>
      <c r="N3" s="92">
        <f>BS!N3/BS!N$90</f>
        <v>0.94150972721802562</v>
      </c>
      <c r="O3" s="92">
        <f>BS!O3/BS!O$90</f>
        <v>0.92940000909782206</v>
      </c>
      <c r="P3" s="92">
        <f>BS!P3/BS!P$90</f>
        <v>0.93221859565113896</v>
      </c>
      <c r="Q3" s="92">
        <f>BS!Q3/BS!Q$90</f>
        <v>0.94110894681565549</v>
      </c>
      <c r="R3" s="92">
        <f>BS!R3/BS!R$90</f>
        <v>0.95547748110751674</v>
      </c>
      <c r="S3" s="92">
        <f>BS!S3/BS!S$90</f>
        <v>0.94318647276057221</v>
      </c>
      <c r="T3" s="92">
        <f>BS!T3/BS!T$90</f>
        <v>0.94846538788527213</v>
      </c>
      <c r="U3" s="92">
        <f>BS!U3/BS!U$90</f>
        <v>0.94874188249457903</v>
      </c>
      <c r="V3" s="92">
        <f>BS!V3/BS!V$90</f>
        <v>0.95354411160348251</v>
      </c>
      <c r="W3" s="92">
        <f>BS!W3/BS!W$90</f>
        <v>0.93943677608285547</v>
      </c>
      <c r="X3" s="92">
        <f>BS!X3/BS!X$90</f>
        <v>0.94460760272498723</v>
      </c>
      <c r="Y3" s="92">
        <f>BS!Y3/BS!Y$90</f>
        <v>0.92806865148800644</v>
      </c>
      <c r="Z3" s="92">
        <f>BS!Z3/BS!Z$90</f>
        <v>0.93297354498617424</v>
      </c>
      <c r="AA3" s="92">
        <f>BS!AA3/BS!AA$90</f>
        <v>0.93605255684279565</v>
      </c>
      <c r="AB3" s="92">
        <f>BS!AB3/BS!AB$90</f>
        <v>0.93705307174342511</v>
      </c>
      <c r="AC3" s="92">
        <f>BS!AC3/BS!AC$90</f>
        <v>0.94245877180603987</v>
      </c>
      <c r="AD3" s="92">
        <f>BS!AD3/BS!AD$90</f>
        <v>0.95581371947259075</v>
      </c>
      <c r="AE3" s="92">
        <f>BS!AE3/BS!AE$90</f>
        <v>0.95673142398820799</v>
      </c>
      <c r="AF3" s="92">
        <f>BS!AF3/BS!AF$90</f>
        <v>0.95378360348392766</v>
      </c>
      <c r="AG3" s="92">
        <f>BS!AG3/BS!AG$90</f>
        <v>0.91927811650441771</v>
      </c>
      <c r="AH3" s="92">
        <f>BS!AH3/BS!AH$90</f>
        <v>0.90982770294510795</v>
      </c>
      <c r="AI3" s="92">
        <f>BS!AI3/BS!AI$90</f>
        <v>0.90918465099315149</v>
      </c>
      <c r="AJ3" s="92">
        <f>BS!AJ3/BS!AJ$90</f>
        <v>0.91825440241606426</v>
      </c>
      <c r="AK3" s="92">
        <f>BS!AK3/BS!AK$90</f>
        <v>0.92582581605931979</v>
      </c>
    </row>
    <row r="4" spans="2:37" s="2" customFormat="1" x14ac:dyDescent="0.2">
      <c r="B4" s="71" t="s">
        <v>2</v>
      </c>
      <c r="C4" s="92">
        <f>BS!C4/BS!C$90</f>
        <v>9.2936302796652201E-2</v>
      </c>
      <c r="D4" s="92">
        <f>BS!D4/BS!D$90</f>
        <v>2.8197288800105053E-2</v>
      </c>
      <c r="E4" s="92">
        <f>BS!E4/BS!E$90</f>
        <v>0.10086882758211958</v>
      </c>
      <c r="F4" s="92">
        <f>BS!F4/BS!F$90</f>
        <v>2.523230166030592E-2</v>
      </c>
      <c r="G4" s="92">
        <f>BS!G4/BS!G$90</f>
        <v>1.5654022334851546E-2</v>
      </c>
      <c r="H4" s="92">
        <f>BS!H4/BS!H$90</f>
        <v>1.2603007277138353E-2</v>
      </c>
      <c r="I4" s="92">
        <f>BS!I4/BS!I$90</f>
        <v>0.1285433698806808</v>
      </c>
      <c r="J4" s="92">
        <f>BS!J4/BS!J$90</f>
        <v>2.5113101411598504E-2</v>
      </c>
      <c r="K4" s="92">
        <f>BS!K4/BS!K$90</f>
        <v>1.9891977901484465E-2</v>
      </c>
      <c r="L4" s="92">
        <f>BS!L4/BS!L$90</f>
        <v>3.2444906708692094E-2</v>
      </c>
      <c r="M4" s="92">
        <f>BS!M4/BS!M$90</f>
        <v>3.3951284577546863E-2</v>
      </c>
      <c r="N4" s="92">
        <f>BS!N4/BS!N$90</f>
        <v>2.1356002340293528E-2</v>
      </c>
      <c r="O4" s="92">
        <f>BS!O4/BS!O$90</f>
        <v>1.8008136318210057E-2</v>
      </c>
      <c r="P4" s="92">
        <f>BS!P4/BS!P$90</f>
        <v>7.3941565831677811E-2</v>
      </c>
      <c r="Q4" s="92">
        <f>BS!Q4/BS!Q$90</f>
        <v>2.3540873858325626E-2</v>
      </c>
      <c r="R4" s="92">
        <f>BS!R4/BS!R$90</f>
        <v>3.207441045173838E-2</v>
      </c>
      <c r="S4" s="92">
        <f>BS!S4/BS!S$90</f>
        <v>5.2915159711740094E-2</v>
      </c>
      <c r="T4" s="92">
        <f>BS!T4/BS!T$90</f>
        <v>2.8074263242509962E-2</v>
      </c>
      <c r="U4" s="92">
        <f>BS!U4/BS!U$90</f>
        <v>3.3792838847965675E-2</v>
      </c>
      <c r="V4" s="92">
        <f>BS!V4/BS!V$90</f>
        <v>5.4170793707475295E-2</v>
      </c>
      <c r="W4" s="92">
        <f>BS!W4/BS!W$90</f>
        <v>4.7907869841850526E-2</v>
      </c>
      <c r="X4" s="92">
        <f>BS!X4/BS!X$90</f>
        <v>0.11978883612070793</v>
      </c>
      <c r="Y4" s="92">
        <f>BS!Y4/BS!Y$90</f>
        <v>9.1380188290288891E-2</v>
      </c>
      <c r="Z4" s="92">
        <f>BS!Z4/BS!Z$90</f>
        <v>0.2863563929898611</v>
      </c>
      <c r="AA4" s="92">
        <f>BS!AA4/BS!AA$90</f>
        <v>0.24556532158483649</v>
      </c>
      <c r="AB4" s="92">
        <f>BS!AB4/BS!AB$90</f>
        <v>0.29924303338646596</v>
      </c>
      <c r="AC4" s="92">
        <f>BS!AC4/BS!AC$90</f>
        <v>0.15144223841797394</v>
      </c>
      <c r="AD4" s="92">
        <f>BS!AD4/BS!AD$90</f>
        <v>0.22821638074385361</v>
      </c>
      <c r="AE4" s="92">
        <f>BS!AE4/BS!AE$90</f>
        <v>8.051185784507639E-2</v>
      </c>
      <c r="AF4" s="92">
        <f>BS!AF4/BS!AF$90</f>
        <v>2.543960781672373E-2</v>
      </c>
      <c r="AG4" s="92">
        <f>BS!AG4/BS!AG$90</f>
        <v>0.1493082193937364</v>
      </c>
      <c r="AH4" s="92">
        <f>BS!AH4/BS!AH$90</f>
        <v>0.13025115837860751</v>
      </c>
      <c r="AI4" s="92">
        <f>BS!AI4/BS!AI$90</f>
        <v>2.177545352339505E-2</v>
      </c>
      <c r="AJ4" s="92">
        <f>BS!AJ4/BS!AJ$90</f>
        <v>0.14686503062254339</v>
      </c>
      <c r="AK4" s="92">
        <f>BS!AK4/BS!AK$90</f>
        <v>0.22306748560475748</v>
      </c>
    </row>
    <row r="5" spans="2:37" x14ac:dyDescent="0.2">
      <c r="B5" s="8" t="s">
        <v>3</v>
      </c>
      <c r="C5" s="93">
        <f>BS!C5/BS!C$90</f>
        <v>9.2936302796652201E-2</v>
      </c>
      <c r="D5" s="93">
        <f>BS!D5/BS!D$90</f>
        <v>2.8197288800105053E-2</v>
      </c>
      <c r="E5" s="93">
        <f>BS!E5/BS!E$90</f>
        <v>0.10086882758211958</v>
      </c>
      <c r="F5" s="93">
        <f>BS!F5/BS!F$90</f>
        <v>2.523230166030592E-2</v>
      </c>
      <c r="G5" s="93">
        <f>BS!G5/BS!G$90</f>
        <v>1.5654022334851546E-2</v>
      </c>
      <c r="H5" s="93">
        <f>BS!H5/BS!H$90</f>
        <v>1.2603007277138353E-2</v>
      </c>
      <c r="I5" s="93">
        <f>BS!I5/BS!I$90</f>
        <v>0.1285433698806808</v>
      </c>
      <c r="J5" s="93">
        <f>BS!J5/BS!J$90</f>
        <v>2.5113101411598504E-2</v>
      </c>
      <c r="K5" s="94">
        <f>BS!K5/BS!K$90</f>
        <v>1.9891977901484465E-2</v>
      </c>
      <c r="L5" s="94">
        <f>BS!L5/BS!L$90</f>
        <v>3.2444906708692094E-2</v>
      </c>
      <c r="M5" s="94">
        <f>BS!M5/BS!M$90</f>
        <v>3.3951284577546863E-2</v>
      </c>
      <c r="N5" s="94">
        <f>BS!N5/BS!N$90</f>
        <v>2.1356002340293528E-2</v>
      </c>
      <c r="O5" s="94">
        <f>BS!O5/BS!O$90</f>
        <v>1.8008136318210057E-2</v>
      </c>
      <c r="P5" s="94">
        <f>BS!P5/BS!P$90</f>
        <v>7.3941565831677811E-2</v>
      </c>
      <c r="Q5" s="94">
        <f>BS!Q5/BS!Q$90</f>
        <v>2.3540873858325626E-2</v>
      </c>
      <c r="R5" s="94">
        <f>BS!R5/BS!R$90</f>
        <v>3.207441045173838E-2</v>
      </c>
      <c r="S5" s="94">
        <f>BS!S5/BS!S$90</f>
        <v>5.2915159711740094E-2</v>
      </c>
      <c r="T5" s="94">
        <f>BS!T5/BS!T$90</f>
        <v>2.8074263242509962E-2</v>
      </c>
      <c r="U5" s="94">
        <f>BS!U5/BS!U$90</f>
        <v>3.3792838847965675E-2</v>
      </c>
      <c r="V5" s="94">
        <f>BS!V5/BS!V$90</f>
        <v>5.4170793707475295E-2</v>
      </c>
      <c r="W5" s="94">
        <f>BS!W5/BS!W$90</f>
        <v>4.7907869841850526E-2</v>
      </c>
      <c r="X5" s="94">
        <f>BS!X5/BS!X$90</f>
        <v>0.11978883612070793</v>
      </c>
      <c r="Y5" s="94">
        <f>BS!Y5/BS!Y$90</f>
        <v>2.2206973006985462E-2</v>
      </c>
      <c r="Z5" s="94">
        <f>BS!Z5/BS!Z$90</f>
        <v>6.3479191878541369E-2</v>
      </c>
      <c r="AA5" s="94">
        <f>BS!AA5/BS!AA$90</f>
        <v>8.103472557320926E-2</v>
      </c>
      <c r="AB5" s="94">
        <f>BS!AB5/BS!AB$90</f>
        <v>9.3431868776221255E-2</v>
      </c>
      <c r="AC5" s="94">
        <f>BS!AC5/BS!AC$90</f>
        <v>2.1808434230032897E-2</v>
      </c>
      <c r="AD5" s="94">
        <f>BS!AD5/BS!AD$90</f>
        <v>3.8332086461114724E-2</v>
      </c>
      <c r="AE5" s="94">
        <f>BS!AE5/BS!AE$90</f>
        <v>3.0986556593975222E-2</v>
      </c>
      <c r="AF5" s="94">
        <f>BS!AF5/BS!AF$90</f>
        <v>2.5407016074173425E-2</v>
      </c>
      <c r="AG5" s="94">
        <f>BS!AG5/BS!AG$90</f>
        <v>2.3704369692945867E-2</v>
      </c>
      <c r="AH5" s="94">
        <f>BS!AH5/BS!AH$90</f>
        <v>4.4306906282726259E-2</v>
      </c>
      <c r="AI5" s="94">
        <f>BS!AI5/BS!AI$90</f>
        <v>2.177545352339505E-2</v>
      </c>
      <c r="AJ5" s="94">
        <f>BS!AJ5/BS!AJ$90</f>
        <v>3.2958891896378156E-2</v>
      </c>
      <c r="AK5" s="93">
        <f>BS!AK5/BS!AK$90</f>
        <v>2.7497427619433319E-2</v>
      </c>
    </row>
    <row r="6" spans="2:37" x14ac:dyDescent="0.2">
      <c r="B6" s="8" t="s">
        <v>4</v>
      </c>
      <c r="C6" s="93">
        <f>BS!C6/BS!C$90</f>
        <v>0</v>
      </c>
      <c r="D6" s="93">
        <f>BS!D6/BS!D$90</f>
        <v>0</v>
      </c>
      <c r="E6" s="93">
        <f>BS!E6/BS!E$90</f>
        <v>0</v>
      </c>
      <c r="F6" s="93">
        <f>BS!F6/BS!F$90</f>
        <v>0</v>
      </c>
      <c r="G6" s="93">
        <f>BS!G6/BS!G$90</f>
        <v>0</v>
      </c>
      <c r="H6" s="93">
        <f>BS!H6/BS!H$90</f>
        <v>0</v>
      </c>
      <c r="I6" s="93">
        <f>BS!I6/BS!I$90</f>
        <v>0</v>
      </c>
      <c r="J6" s="93">
        <f>BS!J6/BS!J$90</f>
        <v>0</v>
      </c>
      <c r="K6" s="93">
        <f>BS!K6/BS!K$90</f>
        <v>0</v>
      </c>
      <c r="L6" s="93">
        <f>BS!L6/BS!L$90</f>
        <v>0</v>
      </c>
      <c r="M6" s="93">
        <f>BS!M6/BS!M$90</f>
        <v>0</v>
      </c>
      <c r="N6" s="93">
        <f>BS!N6/BS!N$90</f>
        <v>0</v>
      </c>
      <c r="O6" s="93">
        <f>BS!O6/BS!O$90</f>
        <v>0</v>
      </c>
      <c r="P6" s="93">
        <f>BS!P6/BS!P$90</f>
        <v>0</v>
      </c>
      <c r="Q6" s="93">
        <f>BS!Q6/BS!Q$90</f>
        <v>0</v>
      </c>
      <c r="R6" s="93">
        <f>BS!R6/BS!R$90</f>
        <v>0</v>
      </c>
      <c r="S6" s="93">
        <f>BS!S6/BS!S$90</f>
        <v>0</v>
      </c>
      <c r="T6" s="93">
        <f>BS!T6/BS!T$90</f>
        <v>0</v>
      </c>
      <c r="U6" s="93">
        <f>BS!U6/BS!U$90</f>
        <v>0</v>
      </c>
      <c r="V6" s="93">
        <f>BS!V6/BS!V$90</f>
        <v>0</v>
      </c>
      <c r="W6" s="93">
        <f>BS!W6/BS!W$90</f>
        <v>0</v>
      </c>
      <c r="X6" s="93">
        <f>BS!X6/BS!X$90</f>
        <v>0</v>
      </c>
      <c r="Y6" s="93">
        <f>BS!Y6/BS!Y$90</f>
        <v>6.9173215283303419E-2</v>
      </c>
      <c r="Z6" s="93">
        <f>BS!Z6/BS!Z$90</f>
        <v>0.22287720111131976</v>
      </c>
      <c r="AA6" s="93">
        <f>BS!AA6/BS!AA$90</f>
        <v>0.16453059601162723</v>
      </c>
      <c r="AB6" s="93">
        <f>BS!AB6/BS!AB$90</f>
        <v>0.20581116461024471</v>
      </c>
      <c r="AC6" s="93">
        <f>BS!AC6/BS!AC$90</f>
        <v>0.12963380418794104</v>
      </c>
      <c r="AD6" s="93">
        <f>BS!AD6/BS!AD$90</f>
        <v>0.1898842942827389</v>
      </c>
      <c r="AE6" s="93">
        <f>BS!AE6/BS!AE$90</f>
        <v>4.9525301251101175E-2</v>
      </c>
      <c r="AF6" s="93">
        <f>BS!AF6/BS!AF$90</f>
        <v>3.2591742550304102E-5</v>
      </c>
      <c r="AG6" s="93">
        <f>BS!AG6/BS!AG$90</f>
        <v>0.12560384970079053</v>
      </c>
      <c r="AH6" s="93">
        <f>BS!AH6/BS!AH$90</f>
        <v>8.5944252095881274E-2</v>
      </c>
      <c r="AI6" s="93">
        <f>BS!AI6/BS!AI$90</f>
        <v>0</v>
      </c>
      <c r="AJ6" s="93">
        <f>BS!AJ6/BS!AJ$90</f>
        <v>0.11390613872616523</v>
      </c>
      <c r="AK6" s="93">
        <f>BS!AK6/BS!AK$90</f>
        <v>0.19557005798532417</v>
      </c>
    </row>
    <row r="7" spans="2:37" s="2" customFormat="1" x14ac:dyDescent="0.2">
      <c r="B7" s="71" t="s">
        <v>5</v>
      </c>
      <c r="C7" s="92">
        <f>BS!C7/BS!C$90</f>
        <v>3.6348920710120615E-3</v>
      </c>
      <c r="D7" s="92">
        <f>BS!D7/BS!D$90</f>
        <v>3.1846631962342809E-3</v>
      </c>
      <c r="E7" s="92">
        <f>BS!E7/BS!E$90</f>
        <v>3.9854428453774847E-3</v>
      </c>
      <c r="F7" s="92">
        <f>BS!F7/BS!F$90</f>
        <v>3.9040977381493563E-3</v>
      </c>
      <c r="G7" s="92">
        <f>BS!G7/BS!G$90</f>
        <v>3.7105669269880126E-3</v>
      </c>
      <c r="H7" s="92">
        <f>BS!H7/BS!H$90</f>
        <v>3.8375499224164228E-3</v>
      </c>
      <c r="I7" s="92">
        <f>BS!I7/BS!I$90</f>
        <v>3.7569041891447113E-3</v>
      </c>
      <c r="J7" s="92">
        <f>BS!J7/BS!J$90</f>
        <v>3.7490075426183096E-3</v>
      </c>
      <c r="K7" s="92">
        <f>BS!K7/BS!K$90</f>
        <v>0</v>
      </c>
      <c r="L7" s="92">
        <f>BS!L7/BS!L$90</f>
        <v>0</v>
      </c>
      <c r="M7" s="92">
        <f>BS!M7/BS!M$90</f>
        <v>0</v>
      </c>
      <c r="N7" s="92">
        <f>BS!N7/BS!N$90</f>
        <v>0</v>
      </c>
      <c r="O7" s="92">
        <f>BS!O7/BS!O$90</f>
        <v>0</v>
      </c>
      <c r="P7" s="92">
        <f>BS!P7/BS!P$90</f>
        <v>0</v>
      </c>
      <c r="Q7" s="92">
        <f>BS!Q7/BS!Q$90</f>
        <v>0</v>
      </c>
      <c r="R7" s="92">
        <f>BS!R7/BS!R$90</f>
        <v>0</v>
      </c>
      <c r="S7" s="92">
        <f>BS!S7/BS!S$90</f>
        <v>0</v>
      </c>
      <c r="T7" s="92">
        <f>BS!T7/BS!T$90</f>
        <v>0</v>
      </c>
      <c r="U7" s="92">
        <f>BS!U7/BS!U$90</f>
        <v>0</v>
      </c>
      <c r="V7" s="92">
        <f>BS!V7/BS!V$90</f>
        <v>0</v>
      </c>
      <c r="W7" s="92">
        <f>BS!W7/BS!W$90</f>
        <v>0</v>
      </c>
      <c r="X7" s="92">
        <f>BS!X7/BS!X$90</f>
        <v>0</v>
      </c>
      <c r="Y7" s="92">
        <f>BS!Y7/BS!Y$90</f>
        <v>0</v>
      </c>
      <c r="Z7" s="92">
        <f>BS!Z7/BS!Z$90</f>
        <v>0</v>
      </c>
      <c r="AA7" s="92">
        <f>BS!AA7/BS!AA$90</f>
        <v>0</v>
      </c>
      <c r="AB7" s="92">
        <f>BS!AB7/BS!AB$90</f>
        <v>0</v>
      </c>
      <c r="AC7" s="92">
        <f>BS!AC7/BS!AC$90</f>
        <v>0</v>
      </c>
      <c r="AD7" s="92">
        <f>BS!AD7/BS!AD$90</f>
        <v>0</v>
      </c>
      <c r="AE7" s="92">
        <f>BS!AE7/BS!AE$90</f>
        <v>0</v>
      </c>
      <c r="AF7" s="92">
        <f>BS!AF7/BS!AF$90</f>
        <v>0</v>
      </c>
      <c r="AG7" s="92">
        <f>BS!AG7/BS!AG$90</f>
        <v>0</v>
      </c>
      <c r="AH7" s="92">
        <f>BS!AH7/BS!AH$90</f>
        <v>0</v>
      </c>
      <c r="AI7" s="92">
        <f>BS!AI7/BS!AI$90</f>
        <v>0</v>
      </c>
      <c r="AJ7" s="92">
        <f>BS!AJ7/BS!AJ$90</f>
        <v>0</v>
      </c>
      <c r="AK7" s="92">
        <f>BS!AK7/BS!AK$90</f>
        <v>0</v>
      </c>
    </row>
    <row r="8" spans="2:37" x14ac:dyDescent="0.2">
      <c r="B8" s="8" t="s">
        <v>6</v>
      </c>
      <c r="C8" s="93">
        <f>BS!C8/BS!C$90</f>
        <v>3.6348920710120615E-3</v>
      </c>
      <c r="D8" s="93">
        <f>BS!D8/BS!D$90</f>
        <v>3.1846631962342809E-3</v>
      </c>
      <c r="E8" s="93">
        <f>BS!E8/BS!E$90</f>
        <v>3.9854428453774847E-3</v>
      </c>
      <c r="F8" s="93">
        <f>BS!F8/BS!F$90</f>
        <v>0</v>
      </c>
      <c r="G8" s="93">
        <f>BS!G8/BS!G$90</f>
        <v>0</v>
      </c>
      <c r="H8" s="93">
        <f>BS!H8/BS!H$90</f>
        <v>0</v>
      </c>
      <c r="I8" s="93">
        <f>BS!I8/BS!I$90</f>
        <v>0</v>
      </c>
      <c r="J8" s="93">
        <f>BS!J8/BS!J$90</f>
        <v>0</v>
      </c>
      <c r="K8" s="93">
        <f>BS!K8/BS!K$90</f>
        <v>0</v>
      </c>
      <c r="L8" s="93">
        <f>BS!L8/BS!L$90</f>
        <v>0</v>
      </c>
      <c r="M8" s="93">
        <f>BS!M8/BS!M$90</f>
        <v>0</v>
      </c>
      <c r="N8" s="93">
        <f>BS!N8/BS!N$90</f>
        <v>0</v>
      </c>
      <c r="O8" s="93">
        <f>BS!O8/BS!O$90</f>
        <v>0</v>
      </c>
      <c r="P8" s="93">
        <f>BS!P8/BS!P$90</f>
        <v>0</v>
      </c>
      <c r="Q8" s="93">
        <f>BS!Q8/BS!Q$90</f>
        <v>0</v>
      </c>
      <c r="R8" s="93">
        <f>BS!R8/BS!R$90</f>
        <v>0</v>
      </c>
      <c r="S8" s="93">
        <f>BS!S8/BS!S$90</f>
        <v>0</v>
      </c>
      <c r="T8" s="93">
        <f>BS!T8/BS!T$90</f>
        <v>0</v>
      </c>
      <c r="U8" s="93">
        <f>BS!U8/BS!U$90</f>
        <v>0</v>
      </c>
      <c r="V8" s="93">
        <f>BS!V8/BS!V$90</f>
        <v>0</v>
      </c>
      <c r="W8" s="93">
        <f>BS!W8/BS!W$90</f>
        <v>0</v>
      </c>
      <c r="X8" s="93">
        <f>BS!X8/BS!X$90</f>
        <v>0</v>
      </c>
      <c r="Y8" s="93">
        <f>BS!Y8/BS!Y$90</f>
        <v>0</v>
      </c>
      <c r="Z8" s="93">
        <f>BS!Z8/BS!Z$90</f>
        <v>0</v>
      </c>
      <c r="AA8" s="93">
        <f>BS!AA8/BS!AA$90</f>
        <v>0</v>
      </c>
      <c r="AB8" s="93">
        <f>BS!AB8/BS!AB$90</f>
        <v>0</v>
      </c>
      <c r="AC8" s="93">
        <f>BS!AC8/BS!AC$90</f>
        <v>0</v>
      </c>
      <c r="AD8" s="93">
        <f>BS!AD8/BS!AD$90</f>
        <v>0</v>
      </c>
      <c r="AE8" s="93">
        <f>BS!AE8/BS!AE$90</f>
        <v>0</v>
      </c>
      <c r="AF8" s="93">
        <f>BS!AF8/BS!AF$90</f>
        <v>0</v>
      </c>
      <c r="AG8" s="93">
        <f>BS!AG8/BS!AG$90</f>
        <v>0</v>
      </c>
      <c r="AH8" s="93">
        <f>BS!AH8/BS!AH$90</f>
        <v>0</v>
      </c>
      <c r="AI8" s="93">
        <f>BS!AI8/BS!AI$90</f>
        <v>0</v>
      </c>
      <c r="AJ8" s="93">
        <f>BS!AJ8/BS!AJ$90</f>
        <v>0</v>
      </c>
      <c r="AK8" s="93">
        <f>BS!AK8/BS!AK$90</f>
        <v>0</v>
      </c>
    </row>
    <row r="9" spans="2:37" x14ac:dyDescent="0.2">
      <c r="B9" s="8" t="s">
        <v>7</v>
      </c>
      <c r="C9" s="93">
        <f>BS!C9/BS!C$90</f>
        <v>0</v>
      </c>
      <c r="D9" s="93">
        <f>BS!D9/BS!D$90</f>
        <v>0</v>
      </c>
      <c r="E9" s="93">
        <f>BS!E9/BS!E$90</f>
        <v>0</v>
      </c>
      <c r="F9" s="93">
        <f>BS!F9/BS!F$90</f>
        <v>0</v>
      </c>
      <c r="G9" s="93">
        <f>BS!G9/BS!G$90</f>
        <v>0</v>
      </c>
      <c r="H9" s="93">
        <f>BS!H9/BS!H$90</f>
        <v>0</v>
      </c>
      <c r="I9" s="93">
        <f>BS!I9/BS!I$90</f>
        <v>0</v>
      </c>
      <c r="J9" s="93">
        <f>BS!J9/BS!J$90</f>
        <v>0</v>
      </c>
      <c r="K9" s="93">
        <f>BS!K9/BS!K$90</f>
        <v>0</v>
      </c>
      <c r="L9" s="93">
        <f>BS!L9/BS!L$90</f>
        <v>0</v>
      </c>
      <c r="M9" s="93">
        <f>BS!M9/BS!M$90</f>
        <v>0</v>
      </c>
      <c r="N9" s="93">
        <f>BS!N9/BS!N$90</f>
        <v>0</v>
      </c>
      <c r="O9" s="93">
        <f>BS!O9/BS!O$90</f>
        <v>0</v>
      </c>
      <c r="P9" s="93">
        <f>BS!P9/BS!P$90</f>
        <v>0</v>
      </c>
      <c r="Q9" s="93">
        <f>BS!Q9/BS!Q$90</f>
        <v>0</v>
      </c>
      <c r="R9" s="93">
        <f>BS!R9/BS!R$90</f>
        <v>0</v>
      </c>
      <c r="S9" s="93">
        <f>BS!S9/BS!S$90</f>
        <v>0</v>
      </c>
      <c r="T9" s="93">
        <f>BS!T9/BS!T$90</f>
        <v>0</v>
      </c>
      <c r="U9" s="93">
        <f>BS!U9/BS!U$90</f>
        <v>0</v>
      </c>
      <c r="V9" s="93">
        <f>BS!V9/BS!V$90</f>
        <v>0</v>
      </c>
      <c r="W9" s="93">
        <f>BS!W9/BS!W$90</f>
        <v>0</v>
      </c>
      <c r="X9" s="93">
        <f>BS!X9/BS!X$90</f>
        <v>0</v>
      </c>
      <c r="Y9" s="93">
        <f>BS!Y9/BS!Y$90</f>
        <v>0</v>
      </c>
      <c r="Z9" s="93">
        <f>BS!Z9/BS!Z$90</f>
        <v>0</v>
      </c>
      <c r="AA9" s="93">
        <f>BS!AA9/BS!AA$90</f>
        <v>0</v>
      </c>
      <c r="AB9" s="93">
        <f>BS!AB9/BS!AB$90</f>
        <v>0</v>
      </c>
      <c r="AC9" s="93">
        <f>BS!AC9/BS!AC$90</f>
        <v>0</v>
      </c>
      <c r="AD9" s="93">
        <f>BS!AD9/BS!AD$90</f>
        <v>0</v>
      </c>
      <c r="AE9" s="93">
        <f>BS!AE9/BS!AE$90</f>
        <v>0</v>
      </c>
      <c r="AF9" s="93">
        <f>BS!AF9/BS!AF$90</f>
        <v>0</v>
      </c>
      <c r="AG9" s="93">
        <f>BS!AG9/BS!AG$90</f>
        <v>0</v>
      </c>
      <c r="AH9" s="93">
        <f>BS!AH9/BS!AH$90</f>
        <v>0</v>
      </c>
      <c r="AI9" s="93">
        <f>BS!AI9/BS!AI$90</f>
        <v>0</v>
      </c>
      <c r="AJ9" s="93">
        <f>BS!AJ9/BS!AJ$90</f>
        <v>0</v>
      </c>
      <c r="AK9" s="93">
        <f>BS!AK9/BS!AK$90</f>
        <v>0</v>
      </c>
    </row>
    <row r="10" spans="2:37" x14ac:dyDescent="0.2">
      <c r="B10" s="8" t="s">
        <v>274</v>
      </c>
      <c r="C10" s="93">
        <f>BS!C10/BS!C$90</f>
        <v>0</v>
      </c>
      <c r="D10" s="93">
        <f>BS!D10/BS!D$90</f>
        <v>0</v>
      </c>
      <c r="E10" s="93">
        <f>BS!E10/BS!E$90</f>
        <v>0</v>
      </c>
      <c r="F10" s="93">
        <f>BS!F10/BS!F$90</f>
        <v>3.9040977381493563E-3</v>
      </c>
      <c r="G10" s="93">
        <f>BS!G10/BS!G$90</f>
        <v>3.7105669269880126E-3</v>
      </c>
      <c r="H10" s="93">
        <f>BS!H10/BS!H$90</f>
        <v>3.8375499224164228E-3</v>
      </c>
      <c r="I10" s="93">
        <f>BS!I10/BS!I$90</f>
        <v>3.7569041891447113E-3</v>
      </c>
      <c r="J10" s="93">
        <f>BS!J10/BS!J$90</f>
        <v>3.7490075426183096E-3</v>
      </c>
      <c r="K10" s="93">
        <f>BS!K10/BS!K$90</f>
        <v>0</v>
      </c>
      <c r="L10" s="93">
        <f>BS!L10/BS!L$90</f>
        <v>0</v>
      </c>
      <c r="M10" s="93">
        <f>BS!M10/BS!M$90</f>
        <v>0</v>
      </c>
      <c r="N10" s="93">
        <f>BS!N10/BS!N$90</f>
        <v>0</v>
      </c>
      <c r="O10" s="93">
        <f>BS!O10/BS!O$90</f>
        <v>0</v>
      </c>
      <c r="P10" s="93">
        <f>BS!P10/BS!P$90</f>
        <v>0</v>
      </c>
      <c r="Q10" s="93">
        <f>BS!Q10/BS!Q$90</f>
        <v>0</v>
      </c>
      <c r="R10" s="93">
        <f>BS!R10/BS!R$90</f>
        <v>0</v>
      </c>
      <c r="S10" s="93">
        <f>BS!S10/BS!S$90</f>
        <v>0</v>
      </c>
      <c r="T10" s="93">
        <f>BS!T10/BS!T$90</f>
        <v>0</v>
      </c>
      <c r="U10" s="93">
        <f>BS!U10/BS!U$90</f>
        <v>0</v>
      </c>
      <c r="V10" s="93">
        <f>BS!V10/BS!V$90</f>
        <v>0</v>
      </c>
      <c r="W10" s="93">
        <f>BS!W10/BS!W$90</f>
        <v>0</v>
      </c>
      <c r="X10" s="93">
        <f>BS!X10/BS!X$90</f>
        <v>0</v>
      </c>
      <c r="Y10" s="93">
        <f>BS!Y10/BS!Y$90</f>
        <v>0</v>
      </c>
      <c r="Z10" s="93">
        <f>BS!Z10/BS!Z$90</f>
        <v>0</v>
      </c>
      <c r="AA10" s="93">
        <f>BS!AA10/BS!AA$90</f>
        <v>0</v>
      </c>
      <c r="AB10" s="93">
        <f>BS!AB10/BS!AB$90</f>
        <v>0</v>
      </c>
      <c r="AC10" s="93">
        <f>BS!AC10/BS!AC$90</f>
        <v>0</v>
      </c>
      <c r="AD10" s="93">
        <f>BS!AD10/BS!AD$90</f>
        <v>0</v>
      </c>
      <c r="AE10" s="93">
        <f>BS!AE10/BS!AE$90</f>
        <v>0</v>
      </c>
      <c r="AF10" s="93">
        <f>BS!AF10/BS!AF$90</f>
        <v>0</v>
      </c>
      <c r="AG10" s="93">
        <f>BS!AG10/BS!AG$90</f>
        <v>0</v>
      </c>
      <c r="AH10" s="93">
        <f>BS!AH10/BS!AH$90</f>
        <v>0</v>
      </c>
      <c r="AI10" s="93">
        <f>BS!AI10/BS!AI$90</f>
        <v>0</v>
      </c>
      <c r="AJ10" s="93">
        <f>BS!AJ10/BS!AJ$90</f>
        <v>0</v>
      </c>
      <c r="AK10" s="93">
        <f>BS!AK10/BS!AK$90</f>
        <v>0</v>
      </c>
    </row>
    <row r="11" spans="2:37" s="2" customFormat="1" x14ac:dyDescent="0.2">
      <c r="B11" s="71" t="s">
        <v>8</v>
      </c>
      <c r="C11" s="92">
        <f>BS!C11/BS!C$90</f>
        <v>0.2733661885401914</v>
      </c>
      <c r="D11" s="92">
        <f>BS!D11/BS!D$90</f>
        <v>0.42617159997083309</v>
      </c>
      <c r="E11" s="92">
        <f>BS!E11/BS!E$90</f>
        <v>0.30850498787551028</v>
      </c>
      <c r="F11" s="92">
        <f>BS!F11/BS!F$90</f>
        <v>0.27780736440315718</v>
      </c>
      <c r="G11" s="92">
        <f>BS!G11/BS!G$90</f>
        <v>0.31623557762335758</v>
      </c>
      <c r="H11" s="92">
        <f>BS!H11/BS!H$90</f>
        <v>0.31893880457386475</v>
      </c>
      <c r="I11" s="92">
        <f>BS!I11/BS!I$90</f>
        <v>0.33940439391707367</v>
      </c>
      <c r="J11" s="92">
        <f>BS!J11/BS!J$90</f>
        <v>0.27672747697363109</v>
      </c>
      <c r="K11" s="92">
        <f>BS!K11/BS!K$90</f>
        <v>0.36427091769498959</v>
      </c>
      <c r="L11" s="92">
        <f>BS!L11/BS!L$90</f>
        <v>0.336216236448033</v>
      </c>
      <c r="M11" s="92">
        <f>BS!M11/BS!M$90</f>
        <v>0.43250381792413839</v>
      </c>
      <c r="N11" s="92">
        <f>BS!N11/BS!N$90</f>
        <v>0.30187530538449314</v>
      </c>
      <c r="O11" s="92">
        <f>BS!O11/BS!O$90</f>
        <v>0.41671381194133511</v>
      </c>
      <c r="P11" s="92">
        <f>BS!P11/BS!P$90</f>
        <v>0.33243810662792922</v>
      </c>
      <c r="Q11" s="92">
        <f>BS!Q11/BS!Q$90</f>
        <v>0.4581897443635673</v>
      </c>
      <c r="R11" s="92">
        <f>BS!R11/BS!R$90</f>
        <v>0.27059567592259881</v>
      </c>
      <c r="S11" s="92">
        <f>BS!S11/BS!S$90</f>
        <v>0.33841853794546439</v>
      </c>
      <c r="T11" s="92">
        <f>BS!T11/BS!T$90</f>
        <v>0.41010721270638417</v>
      </c>
      <c r="U11" s="92">
        <f>BS!U11/BS!U$90</f>
        <v>0.46009567625190234</v>
      </c>
      <c r="V11" s="92">
        <f>BS!V11/BS!V$90</f>
        <v>0.23566981164642037</v>
      </c>
      <c r="W11" s="92">
        <f>BS!W11/BS!W$90</f>
        <v>0.41182510290725222</v>
      </c>
      <c r="X11" s="92">
        <f>BS!X11/BS!X$90</f>
        <v>0.32118714319495062</v>
      </c>
      <c r="Y11" s="92">
        <f>BS!Y11/BS!Y$90</f>
        <v>0.4692143460118573</v>
      </c>
      <c r="Z11" s="92">
        <f>BS!Z11/BS!Z$90</f>
        <v>0.36852877317453409</v>
      </c>
      <c r="AA11" s="92">
        <f>BS!AA11/BS!AA$90</f>
        <v>0.48710737097635426</v>
      </c>
      <c r="AB11" s="92">
        <f>BS!AB11/BS!AB$90</f>
        <v>0.3467374895014933</v>
      </c>
      <c r="AC11" s="92">
        <f>BS!AC11/BS!AC$90</f>
        <v>0.53413423398948601</v>
      </c>
      <c r="AD11" s="92">
        <f>BS!AD11/BS!AD$90</f>
        <v>0.28012168685307964</v>
      </c>
      <c r="AE11" s="92">
        <f>BS!AE11/BS!AE$90</f>
        <v>0.32580532933091555</v>
      </c>
      <c r="AF11" s="92">
        <f>BS!AF11/BS!AF$90</f>
        <v>0.34842496245893512</v>
      </c>
      <c r="AG11" s="92">
        <f>BS!AG11/BS!AG$90</f>
        <v>0.34184793622134813</v>
      </c>
      <c r="AH11" s="92">
        <f>BS!AH11/BS!AH$90</f>
        <v>0.2483991957659713</v>
      </c>
      <c r="AI11" s="92">
        <f>BS!AI11/BS!AI$90</f>
        <v>0.35255383599884071</v>
      </c>
      <c r="AJ11" s="92">
        <f>BS!AJ11/BS!AJ$90</f>
        <v>0.35916181507970335</v>
      </c>
      <c r="AK11" s="92">
        <f>BS!AK11/BS!AK$90</f>
        <v>0.36280327941461687</v>
      </c>
    </row>
    <row r="12" spans="2:37" x14ac:dyDescent="0.2">
      <c r="B12" s="8" t="s">
        <v>9</v>
      </c>
      <c r="C12" s="93">
        <f>BS!C12/BS!C$90</f>
        <v>0.20916376832544867</v>
      </c>
      <c r="D12" s="93">
        <f>BS!D12/BS!D$90</f>
        <v>0.34026198285326265</v>
      </c>
      <c r="E12" s="93">
        <f>BS!E12/BS!E$90</f>
        <v>0.29452579520641398</v>
      </c>
      <c r="F12" s="93">
        <f>BS!F12/BS!F$90</f>
        <v>0.25276762525036006</v>
      </c>
      <c r="G12" s="93">
        <f>BS!G12/BS!G$90</f>
        <v>0.25330772492865622</v>
      </c>
      <c r="H12" s="93">
        <f>BS!H12/BS!H$90</f>
        <v>0.25723013728171551</v>
      </c>
      <c r="I12" s="93">
        <f>BS!I12/BS!I$90</f>
        <v>0.30319067743509892</v>
      </c>
      <c r="J12" s="93">
        <f>BS!J12/BS!J$90</f>
        <v>0.25004204250025841</v>
      </c>
      <c r="K12" s="93">
        <f>BS!K12/BS!K$90</f>
        <v>0.29252027097331873</v>
      </c>
      <c r="L12" s="93">
        <f>BS!L12/BS!L$90</f>
        <v>0.28554635785120086</v>
      </c>
      <c r="M12" s="93">
        <f>BS!M12/BS!M$90</f>
        <v>0.32859759356941548</v>
      </c>
      <c r="N12" s="93">
        <f>BS!N12/BS!N$90</f>
        <v>0.23353394059790869</v>
      </c>
      <c r="O12" s="93">
        <f>BS!O12/BS!O$90</f>
        <v>0.34225995792173886</v>
      </c>
      <c r="P12" s="93">
        <f>BS!P12/BS!P$90</f>
        <v>0.28158517460014382</v>
      </c>
      <c r="Q12" s="93">
        <f>BS!Q12/BS!Q$90</f>
        <v>0.3710142909585763</v>
      </c>
      <c r="R12" s="93">
        <f>BS!R12/BS!R$90</f>
        <v>0.24555635032426912</v>
      </c>
      <c r="S12" s="93">
        <f>BS!S12/BS!S$90</f>
        <v>0.2934809682841914</v>
      </c>
      <c r="T12" s="93">
        <f>BS!T12/BS!T$90</f>
        <v>0.40203889995367781</v>
      </c>
      <c r="U12" s="93">
        <f>BS!U12/BS!U$90</f>
        <v>0.44693356342567198</v>
      </c>
      <c r="V12" s="93">
        <f>BS!V12/BS!V$90</f>
        <v>0.22851903609296068</v>
      </c>
      <c r="W12" s="93">
        <f>BS!W12/BS!W$90</f>
        <v>0.3958970185439552</v>
      </c>
      <c r="X12" s="93">
        <f>BS!X12/BS!X$90</f>
        <v>0.31219664334723185</v>
      </c>
      <c r="Y12" s="93">
        <f>BS!Y12/BS!Y$90</f>
        <v>0.46231173085560695</v>
      </c>
      <c r="Z12" s="93">
        <f>BS!Z12/BS!Z$90</f>
        <v>0.35874181509142694</v>
      </c>
      <c r="AA12" s="93">
        <f>BS!AA12/BS!AA$90</f>
        <v>0.44590004594952048</v>
      </c>
      <c r="AB12" s="93">
        <f>BS!AB12/BS!AB$90</f>
        <v>0.33672635215237284</v>
      </c>
      <c r="AC12" s="93">
        <f>BS!AC12/BS!AC$90</f>
        <v>0.49208726777115541</v>
      </c>
      <c r="AD12" s="93">
        <f>BS!AD12/BS!AD$90</f>
        <v>0.26371087698181889</v>
      </c>
      <c r="AE12" s="93">
        <f>BS!AE12/BS!AE$90</f>
        <v>0.31414494825368144</v>
      </c>
      <c r="AF12" s="93">
        <f>BS!AF12/BS!AF$90</f>
        <v>0.33163322530243911</v>
      </c>
      <c r="AG12" s="93">
        <f>BS!AG12/BS!AG$90</f>
        <v>0.32520041470785715</v>
      </c>
      <c r="AH12" s="93">
        <f>BS!AH12/BS!AH$90</f>
        <v>0.23539193598131181</v>
      </c>
      <c r="AI12" s="93">
        <f>BS!AI12/BS!AI$90</f>
        <v>0.32045898403186723</v>
      </c>
      <c r="AJ12" s="93">
        <f>BS!AJ12/BS!AJ$90</f>
        <v>0.33966749330985102</v>
      </c>
      <c r="AK12" s="93">
        <f>BS!AK12/BS!AK$90</f>
        <v>0.33782735172328804</v>
      </c>
    </row>
    <row r="13" spans="2:37" x14ac:dyDescent="0.2">
      <c r="B13" s="8" t="s">
        <v>10</v>
      </c>
      <c r="C13" s="93">
        <f>BS!C13/BS!C$90</f>
        <v>6.2215980972910284E-2</v>
      </c>
      <c r="D13" s="93">
        <f>BS!D13/BS!D$90</f>
        <v>8.864129918530507E-2</v>
      </c>
      <c r="E13" s="93">
        <f>BS!E13/BS!E$90</f>
        <v>1.4685789877889131E-2</v>
      </c>
      <c r="F13" s="93">
        <f>BS!F13/BS!F$90</f>
        <v>1.4262111003632687E-2</v>
      </c>
      <c r="G13" s="93">
        <f>BS!G13/BS!G$90</f>
        <v>5.3924866283949179E-2</v>
      </c>
      <c r="H13" s="93">
        <f>BS!H13/BS!H$90</f>
        <v>6.6975936279761825E-2</v>
      </c>
      <c r="I13" s="93">
        <f>BS!I13/BS!I$90</f>
        <v>4.1188883118336878E-2</v>
      </c>
      <c r="J13" s="93">
        <f>BS!J13/BS!J$90</f>
        <v>7.5698489587843042E-3</v>
      </c>
      <c r="K13" s="93">
        <f>BS!K13/BS!K$90</f>
        <v>5.0326216906987145E-2</v>
      </c>
      <c r="L13" s="93">
        <f>BS!L13/BS!L$90</f>
        <v>3.1369905522863936E-2</v>
      </c>
      <c r="M13" s="93">
        <f>BS!M13/BS!M$90</f>
        <v>8.5874280328581229E-2</v>
      </c>
      <c r="N13" s="93">
        <f>BS!N13/BS!N$90</f>
        <v>5.595727815666994E-2</v>
      </c>
      <c r="O13" s="93">
        <f>BS!O13/BS!O$90</f>
        <v>5.8882221162181073E-2</v>
      </c>
      <c r="P13" s="93">
        <f>BS!P13/BS!P$90</f>
        <v>3.6039117288092143E-2</v>
      </c>
      <c r="Q13" s="93">
        <f>BS!Q13/BS!Q$90</f>
        <v>7.3545944218344941E-2</v>
      </c>
      <c r="R13" s="93">
        <f>BS!R13/BS!R$90</f>
        <v>1.7774123553591585E-2</v>
      </c>
      <c r="S13" s="93">
        <f>BS!S13/BS!S$90</f>
        <v>3.5310799334154708E-2</v>
      </c>
      <c r="T13" s="93">
        <f>BS!T13/BS!T$90</f>
        <v>1.6270845140344543E-3</v>
      </c>
      <c r="U13" s="93">
        <f>BS!U13/BS!U$90</f>
        <v>5.0482539274277378E-3</v>
      </c>
      <c r="V13" s="93">
        <f>BS!V13/BS!V$90</f>
        <v>3.4453780753223801E-3</v>
      </c>
      <c r="W13" s="93">
        <f>BS!W13/BS!W$90</f>
        <v>1.0779085821597938E-2</v>
      </c>
      <c r="X13" s="93">
        <f>BS!X13/BS!X$90</f>
        <v>7.3626939536195956E-3</v>
      </c>
      <c r="Y13" s="93">
        <f>BS!Y13/BS!Y$90</f>
        <v>6.1492234928197846E-3</v>
      </c>
      <c r="Z13" s="93">
        <f>BS!Z13/BS!Z$90</f>
        <v>9.4039259775146287E-3</v>
      </c>
      <c r="AA13" s="93">
        <f>BS!AA13/BS!AA$90</f>
        <v>9.5000177666819431E-3</v>
      </c>
      <c r="AB13" s="93">
        <f>BS!AB13/BS!AB$90</f>
        <v>6.7968032945280718E-3</v>
      </c>
      <c r="AC13" s="93">
        <f>BS!AC13/BS!AC$90</f>
        <v>3.7807530498398946E-2</v>
      </c>
      <c r="AD13" s="93">
        <f>BS!AD13/BS!AD$90</f>
        <v>1.2600622961615659E-2</v>
      </c>
      <c r="AE13" s="93">
        <f>BS!AE13/BS!AE$90</f>
        <v>7.8161993340098573E-3</v>
      </c>
      <c r="AF13" s="93">
        <f>BS!AF13/BS!AF$90</f>
        <v>7.1274157609406861E-3</v>
      </c>
      <c r="AG13" s="93">
        <f>BS!AG13/BS!AG$90</f>
        <v>8.4215377706253099E-3</v>
      </c>
      <c r="AH13" s="93">
        <f>BS!AH13/BS!AH$90</f>
        <v>5.8966964105484502E-3</v>
      </c>
      <c r="AI13" s="93">
        <f>BS!AI13/BS!AI$90</f>
        <v>1.5966590680400985E-2</v>
      </c>
      <c r="AJ13" s="93">
        <f>BS!AJ13/BS!AJ$90</f>
        <v>1.0349409041986486E-2</v>
      </c>
      <c r="AK13" s="93">
        <f>BS!AK13/BS!AK$90</f>
        <v>1.5827259230887573E-2</v>
      </c>
    </row>
    <row r="14" spans="2:37" x14ac:dyDescent="0.2">
      <c r="B14" s="8" t="s">
        <v>11</v>
      </c>
      <c r="C14" s="93">
        <f>BS!C14/BS!C$90</f>
        <v>6.4682414301518096E-3</v>
      </c>
      <c r="D14" s="93">
        <f>BS!D14/BS!D$90</f>
        <v>1.1977887870950022E-3</v>
      </c>
      <c r="E14" s="93">
        <f>BS!E14/BS!E$90</f>
        <v>4.2109342661266601E-3</v>
      </c>
      <c r="F14" s="93">
        <f>BS!F14/BS!F$90</f>
        <v>1.7698671507734763E-2</v>
      </c>
      <c r="G14" s="93">
        <f>BS!G14/BS!G$90</f>
        <v>1.5580945342368157E-2</v>
      </c>
      <c r="H14" s="93">
        <f>BS!H14/BS!H$90</f>
        <v>1.5358007905502424E-3</v>
      </c>
      <c r="I14" s="93">
        <f>BS!I14/BS!I$90</f>
        <v>1.6849372911667976E-3</v>
      </c>
      <c r="J14" s="93">
        <f>BS!J14/BS!J$90</f>
        <v>2.5839728169862256E-2</v>
      </c>
      <c r="K14" s="93">
        <f>BS!K14/BS!K$90</f>
        <v>2.896172145170817E-2</v>
      </c>
      <c r="L14" s="93">
        <f>BS!L14/BS!L$90</f>
        <v>2.5992940470925784E-2</v>
      </c>
      <c r="M14" s="93">
        <f>BS!M14/BS!M$90</f>
        <v>2.5206671350519815E-2</v>
      </c>
      <c r="N14" s="93">
        <f>BS!N14/BS!N$90</f>
        <v>2.4892040819350671E-2</v>
      </c>
      <c r="O14" s="93">
        <f>BS!O14/BS!O$90</f>
        <v>2.8937129720138632E-2</v>
      </c>
      <c r="P14" s="93">
        <f>BS!P14/BS!P$90</f>
        <v>2.7599931401351713E-2</v>
      </c>
      <c r="Q14" s="93">
        <f>BS!Q14/BS!Q$90</f>
        <v>2.6498913580604706E-2</v>
      </c>
      <c r="R14" s="93">
        <f>BS!R14/BS!R$90</f>
        <v>1.8974308101781134E-2</v>
      </c>
      <c r="S14" s="93">
        <f>BS!S14/BS!S$90</f>
        <v>2.8396545228147968E-2</v>
      </c>
      <c r="T14" s="93">
        <f>BS!T14/BS!T$90</f>
        <v>2.1494549372056491E-2</v>
      </c>
      <c r="U14" s="93">
        <f>BS!U14/BS!U$90</f>
        <v>2.4143240409991606E-2</v>
      </c>
      <c r="V14" s="93">
        <f>BS!V14/BS!V$90</f>
        <v>2.2125414717667654E-2</v>
      </c>
      <c r="W14" s="93">
        <f>BS!W14/BS!W$90</f>
        <v>2.775809186247051E-2</v>
      </c>
      <c r="X14" s="93">
        <f>BS!X14/BS!X$90</f>
        <v>2.0987450369841568E-2</v>
      </c>
      <c r="Y14" s="93">
        <f>BS!Y14/BS!Y$90</f>
        <v>1.9425595186369507E-2</v>
      </c>
      <c r="Z14" s="93">
        <f>BS!Z14/BS!Z$90</f>
        <v>1.4782780014893847E-2</v>
      </c>
      <c r="AA14" s="93">
        <f>BS!AA14/BS!AA$90</f>
        <v>1.5708518785395354E-2</v>
      </c>
      <c r="AB14" s="93">
        <f>BS!AB14/BS!AB$90</f>
        <v>1.3700264984419957E-2</v>
      </c>
      <c r="AC14" s="93">
        <f>BS!AC14/BS!AC$90</f>
        <v>1.3789106524928471E-2</v>
      </c>
      <c r="AD14" s="93">
        <f>BS!AD14/BS!AD$90</f>
        <v>9.6320558421948317E-3</v>
      </c>
      <c r="AE14" s="93">
        <f>BS!AE14/BS!AE$90</f>
        <v>8.5782827390921169E-3</v>
      </c>
      <c r="AF14" s="93">
        <f>BS!AF14/BS!AF$90</f>
        <v>1.1859842275293344E-2</v>
      </c>
      <c r="AG14" s="93">
        <f>BS!AG14/BS!AG$90</f>
        <v>1.0264301649249769E-2</v>
      </c>
      <c r="AH14" s="93">
        <f>BS!AH14/BS!AH$90</f>
        <v>1.0192161191799947E-2</v>
      </c>
      <c r="AI14" s="93">
        <f>BS!AI14/BS!AI$90</f>
        <v>1.9898149356979814E-2</v>
      </c>
      <c r="AJ14" s="93">
        <f>BS!AJ14/BS!AJ$90</f>
        <v>1.2697539220323338E-2</v>
      </c>
      <c r="AK14" s="93">
        <f>BS!AK14/BS!AK$90</f>
        <v>1.2498873985384618E-2</v>
      </c>
    </row>
    <row r="15" spans="2:37" x14ac:dyDescent="0.2">
      <c r="B15" s="8" t="s">
        <v>12</v>
      </c>
      <c r="C15" s="93">
        <f>BS!C15/BS!C$90</f>
        <v>0</v>
      </c>
      <c r="D15" s="93">
        <f>BS!D15/BS!D$90</f>
        <v>0</v>
      </c>
      <c r="E15" s="93">
        <f>BS!E15/BS!E$90</f>
        <v>0</v>
      </c>
      <c r="F15" s="93">
        <f>BS!F15/BS!F$90</f>
        <v>0</v>
      </c>
      <c r="G15" s="93">
        <f>BS!G15/BS!G$90</f>
        <v>0</v>
      </c>
      <c r="H15" s="93">
        <f>BS!H15/BS!H$90</f>
        <v>0</v>
      </c>
      <c r="I15" s="93">
        <f>BS!I15/BS!I$90</f>
        <v>0</v>
      </c>
      <c r="J15" s="93">
        <f>BS!J15/BS!J$90</f>
        <v>0</v>
      </c>
      <c r="K15" s="93">
        <f>BS!K15/BS!K$90</f>
        <v>0</v>
      </c>
      <c r="L15" s="93">
        <f>BS!L15/BS!L$90</f>
        <v>0</v>
      </c>
      <c r="M15" s="93">
        <f>BS!M15/BS!M$90</f>
        <v>0</v>
      </c>
      <c r="N15" s="93">
        <f>BS!N15/BS!N$90</f>
        <v>0</v>
      </c>
      <c r="O15" s="93">
        <f>BS!O15/BS!O$90</f>
        <v>0</v>
      </c>
      <c r="P15" s="93">
        <f>BS!P15/BS!P$90</f>
        <v>0</v>
      </c>
      <c r="Q15" s="93">
        <f>BS!Q15/BS!Q$90</f>
        <v>1.7138295060174644E-4</v>
      </c>
      <c r="R15" s="93">
        <f>BS!R15/BS!R$90</f>
        <v>1.2815963954130138E-4</v>
      </c>
      <c r="S15" s="93">
        <f>BS!S15/BS!S$90</f>
        <v>0</v>
      </c>
      <c r="T15" s="93">
        <f>BS!T15/BS!T$90</f>
        <v>3.2585884141235428E-4</v>
      </c>
      <c r="U15" s="93">
        <f>BS!U15/BS!U$90</f>
        <v>0</v>
      </c>
      <c r="V15" s="93">
        <f>BS!V15/BS!V$90</f>
        <v>2.6239982999707792E-4</v>
      </c>
      <c r="W15" s="93">
        <f>BS!W15/BS!W$90</f>
        <v>9.1641664483576004E-5</v>
      </c>
      <c r="X15" s="93">
        <f>BS!X15/BS!X$90</f>
        <v>1.2800834064169265E-4</v>
      </c>
      <c r="Y15" s="93">
        <f>BS!Y15/BS!Y$90</f>
        <v>0</v>
      </c>
      <c r="Z15" s="93">
        <f>BS!Z15/BS!Z$90</f>
        <v>0</v>
      </c>
      <c r="AA15" s="93">
        <f>BS!AA15/BS!AA$90</f>
        <v>2.9207268485081251E-2</v>
      </c>
      <c r="AB15" s="93">
        <f>BS!AB15/BS!AB$90</f>
        <v>2.4527079820957486E-3</v>
      </c>
      <c r="AC15" s="93">
        <f>BS!AC15/BS!AC$90</f>
        <v>2.233712387249846E-3</v>
      </c>
      <c r="AD15" s="93">
        <f>BS!AD15/BS!AD$90</f>
        <v>9.7741644411882597E-4</v>
      </c>
      <c r="AE15" s="93">
        <f>BS!AE15/BS!AE$90</f>
        <v>1.9414499760985009E-3</v>
      </c>
      <c r="AF15" s="93">
        <f>BS!AF15/BS!AF$90</f>
        <v>5.0595421135092092E-3</v>
      </c>
      <c r="AG15" s="93">
        <f>BS!AG15/BS!AG$90</f>
        <v>4.6972704214504517E-3</v>
      </c>
      <c r="AH15" s="93">
        <f>BS!AH15/BS!AH$90</f>
        <v>3.7322487677234127E-3</v>
      </c>
      <c r="AI15" s="93">
        <f>BS!AI15/BS!AI$90</f>
        <v>3.5494876872745177E-3</v>
      </c>
      <c r="AJ15" s="93">
        <f>BS!AJ15/BS!AJ$90</f>
        <v>3.0489459438575364E-3</v>
      </c>
      <c r="AK15" s="93">
        <f>BS!AK15/BS!AK$90</f>
        <v>2.8558560384751089E-3</v>
      </c>
    </row>
    <row r="16" spans="2:37" x14ac:dyDescent="0.2">
      <c r="B16" s="8" t="s">
        <v>13</v>
      </c>
      <c r="C16" s="93">
        <f>BS!C16/BS!C$90</f>
        <v>-4.4849962377127512E-3</v>
      </c>
      <c r="D16" s="93">
        <f>BS!D16/BS!D$90</f>
        <v>-3.9294708548295769E-3</v>
      </c>
      <c r="E16" s="93">
        <f>BS!E16/BS!E$90</f>
        <v>-4.9175314749195231E-3</v>
      </c>
      <c r="F16" s="93">
        <f>BS!F16/BS!F$90</f>
        <v>-6.9244745019571502E-3</v>
      </c>
      <c r="G16" s="93">
        <f>BS!G16/BS!G$90</f>
        <v>-6.5812199891064939E-3</v>
      </c>
      <c r="H16" s="93">
        <f>BS!H16/BS!H$90</f>
        <v>-6.8064424535530356E-3</v>
      </c>
      <c r="I16" s="93">
        <f>BS!I16/BS!I$90</f>
        <v>-6.6634057364455598E-3</v>
      </c>
      <c r="J16" s="93">
        <f>BS!J16/BS!J$90</f>
        <v>-6.7505241000078205E-3</v>
      </c>
      <c r="K16" s="93">
        <f>BS!K16/BS!K$90</f>
        <v>-7.5409717135250512E-3</v>
      </c>
      <c r="L16" s="93">
        <f>BS!L16/BS!L$90</f>
        <v>-6.6929673969575642E-3</v>
      </c>
      <c r="M16" s="93">
        <f>BS!M16/BS!M$90</f>
        <v>-7.1747273243780961E-3</v>
      </c>
      <c r="N16" s="93">
        <f>BS!N16/BS!N$90</f>
        <v>-1.2507954189436173E-2</v>
      </c>
      <c r="O16" s="93">
        <f>BS!O16/BS!O$90</f>
        <v>-1.3365496862723413E-2</v>
      </c>
      <c r="P16" s="93">
        <f>BS!P16/BS!P$90</f>
        <v>-1.2786116661658461E-2</v>
      </c>
      <c r="Q16" s="93">
        <f>BS!Q16/BS!Q$90</f>
        <v>-1.3040787344560349E-2</v>
      </c>
      <c r="R16" s="93">
        <f>BS!R16/BS!R$90</f>
        <v>-1.183726569658434E-2</v>
      </c>
      <c r="S16" s="93">
        <f>BS!S16/BS!S$90</f>
        <v>-1.8769774901029709E-2</v>
      </c>
      <c r="T16" s="93">
        <f>BS!T16/BS!T$90</f>
        <v>-1.5379179974796899E-2</v>
      </c>
      <c r="U16" s="93">
        <f>BS!U16/BS!U$90</f>
        <v>-1.6029381511188993E-2</v>
      </c>
      <c r="V16" s="93">
        <f>BS!V16/BS!V$90</f>
        <v>-1.8682417069527432E-2</v>
      </c>
      <c r="W16" s="93">
        <f>BS!W16/BS!W$90</f>
        <v>-2.2700734985255031E-2</v>
      </c>
      <c r="X16" s="93">
        <f>BS!X16/BS!X$90</f>
        <v>-1.948765281638408E-2</v>
      </c>
      <c r="Y16" s="93">
        <f>BS!Y16/BS!Y$90</f>
        <v>-1.8672203522939017E-2</v>
      </c>
      <c r="Z16" s="93">
        <f>BS!Z16/BS!Z$90</f>
        <v>-1.4399747909301402E-2</v>
      </c>
      <c r="AA16" s="93">
        <f>BS!AA16/BS!AA$90</f>
        <v>-1.3208480010324812E-2</v>
      </c>
      <c r="AB16" s="93">
        <f>BS!AB16/BS!AB$90</f>
        <v>-1.2938638911923397E-2</v>
      </c>
      <c r="AC16" s="93">
        <f>BS!AC16/BS!AC$90</f>
        <v>-1.1783383192246618E-2</v>
      </c>
      <c r="AD16" s="93">
        <f>BS!AD16/BS!AD$90</f>
        <v>-6.79928537666857E-3</v>
      </c>
      <c r="AE16" s="93">
        <f>BS!AE16/BS!AE$90</f>
        <v>-6.6755509719663595E-3</v>
      </c>
      <c r="AF16" s="93">
        <f>BS!AF16/BS!AF$90</f>
        <v>-7.2550629932471803E-3</v>
      </c>
      <c r="AG16" s="93">
        <f>BS!AG16/BS!AG$90</f>
        <v>-6.7355883278345059E-3</v>
      </c>
      <c r="AH16" s="93">
        <f>BS!AH16/BS!AH$90</f>
        <v>-6.8138465854123169E-3</v>
      </c>
      <c r="AI16" s="93">
        <f>BS!AI16/BS!AI$90</f>
        <v>-7.3193757576818326E-3</v>
      </c>
      <c r="AJ16" s="93">
        <f>BS!AJ16/BS!AJ$90</f>
        <v>-6.6015724363149815E-3</v>
      </c>
      <c r="AK16" s="93">
        <f>BS!AK16/BS!AK$90</f>
        <v>-6.2060615634184184E-3</v>
      </c>
    </row>
    <row r="17" spans="2:37" x14ac:dyDescent="0.2">
      <c r="B17" s="90" t="s">
        <v>275</v>
      </c>
      <c r="C17" s="93">
        <f>BS!C17/BS!C$90</f>
        <v>3.1940493933808846E-6</v>
      </c>
      <c r="D17" s="93">
        <f>BS!D17/BS!D$90</f>
        <v>0</v>
      </c>
      <c r="E17" s="93">
        <f>BS!E17/BS!E$90</f>
        <v>0</v>
      </c>
      <c r="F17" s="93">
        <f>BS!F17/BS!F$90</f>
        <v>3.4311433868303363E-6</v>
      </c>
      <c r="G17" s="93">
        <f>BS!G17/BS!G$90</f>
        <v>3.2610574905743368E-6</v>
      </c>
      <c r="H17" s="93">
        <f>BS!H17/BS!H$90</f>
        <v>3.3726753902025258E-6</v>
      </c>
      <c r="I17" s="93">
        <f>BS!I17/BS!I$90</f>
        <v>3.3018089166896742E-6</v>
      </c>
      <c r="J17" s="93">
        <f>BS!J17/BS!J$90</f>
        <v>2.6381444733901392E-5</v>
      </c>
      <c r="K17" s="93">
        <f>BS!K17/BS!K$90</f>
        <v>3.680076500636422E-6</v>
      </c>
      <c r="L17" s="93">
        <f>BS!L17/BS!L$90</f>
        <v>0</v>
      </c>
      <c r="M17" s="93">
        <f>BS!M17/BS!M$90</f>
        <v>0</v>
      </c>
      <c r="N17" s="93">
        <f>BS!N17/BS!N$90</f>
        <v>0</v>
      </c>
      <c r="O17" s="93">
        <f>BS!O17/BS!O$90</f>
        <v>0</v>
      </c>
      <c r="P17" s="93">
        <f>BS!P17/BS!P$90</f>
        <v>0</v>
      </c>
      <c r="Q17" s="93">
        <f>BS!Q17/BS!Q$90</f>
        <v>0</v>
      </c>
      <c r="R17" s="93">
        <f>BS!R17/BS!R$90</f>
        <v>0</v>
      </c>
      <c r="S17" s="93">
        <f>BS!S17/BS!S$90</f>
        <v>0</v>
      </c>
      <c r="T17" s="93">
        <f>BS!T17/BS!T$90</f>
        <v>0</v>
      </c>
      <c r="U17" s="93">
        <f>BS!U17/BS!U$90</f>
        <v>0</v>
      </c>
      <c r="V17" s="93">
        <f>BS!V17/BS!V$90</f>
        <v>0</v>
      </c>
      <c r="W17" s="93">
        <f>BS!W17/BS!W$90</f>
        <v>0</v>
      </c>
      <c r="X17" s="93">
        <f>BS!X17/BS!X$90</f>
        <v>0</v>
      </c>
      <c r="Y17" s="93">
        <f>BS!Y17/BS!Y$90</f>
        <v>0</v>
      </c>
      <c r="Z17" s="93">
        <f>BS!Z17/BS!Z$90</f>
        <v>0</v>
      </c>
      <c r="AA17" s="93">
        <f>BS!AA17/BS!AA$90</f>
        <v>0</v>
      </c>
      <c r="AB17" s="93">
        <f>BS!AB17/BS!AB$90</f>
        <v>0</v>
      </c>
      <c r="AC17" s="93">
        <f>BS!AC17/BS!AC$90</f>
        <v>0</v>
      </c>
      <c r="AD17" s="93">
        <f>BS!AD17/BS!AD$90</f>
        <v>0</v>
      </c>
      <c r="AE17" s="93">
        <f>BS!AE17/BS!AE$90</f>
        <v>0</v>
      </c>
      <c r="AF17" s="93">
        <f>BS!AF17/BS!AF$90</f>
        <v>0</v>
      </c>
      <c r="AG17" s="93">
        <f>BS!AG17/BS!AG$90</f>
        <v>0</v>
      </c>
      <c r="AH17" s="93">
        <f>BS!AH17/BS!AH$90</f>
        <v>0</v>
      </c>
      <c r="AI17" s="93">
        <f>BS!AI17/BS!AI$90</f>
        <v>0</v>
      </c>
      <c r="AJ17" s="93">
        <f>BS!AJ17/BS!AJ$90</f>
        <v>0</v>
      </c>
      <c r="AK17" s="93">
        <f>BS!AK17/BS!AK$90</f>
        <v>0</v>
      </c>
    </row>
    <row r="18" spans="2:37" s="2" customFormat="1" x14ac:dyDescent="0.2">
      <c r="B18" s="71" t="s">
        <v>14</v>
      </c>
      <c r="C18" s="92">
        <f>BS!C18/BS!C$90</f>
        <v>0.48743059856597754</v>
      </c>
      <c r="D18" s="92">
        <f>BS!D18/BS!D$90</f>
        <v>0.43061331642721734</v>
      </c>
      <c r="E18" s="92">
        <f>BS!E18/BS!E$90</f>
        <v>0.42903270892590301</v>
      </c>
      <c r="F18" s="92">
        <f>BS!F18/BS!F$90</f>
        <v>0.53348779857237683</v>
      </c>
      <c r="G18" s="92">
        <f>BS!G18/BS!G$90</f>
        <v>0.50297588796646797</v>
      </c>
      <c r="H18" s="92">
        <f>BS!H18/BS!H$90</f>
        <v>0.50586316749840643</v>
      </c>
      <c r="I18" s="92">
        <f>BS!I18/BS!I$90</f>
        <v>0.38103943992543421</v>
      </c>
      <c r="J18" s="92">
        <f>BS!J18/BS!J$90</f>
        <v>0.54649474750421312</v>
      </c>
      <c r="K18" s="92">
        <f>BS!K18/BS!K$90</f>
        <v>0.45809669854320811</v>
      </c>
      <c r="L18" s="92">
        <f>BS!L18/BS!L$90</f>
        <v>0.48746745570384359</v>
      </c>
      <c r="M18" s="92">
        <f>BS!M18/BS!M$90</f>
        <v>0.40385593680988624</v>
      </c>
      <c r="N18" s="92">
        <f>BS!N18/BS!N$90</f>
        <v>0.5506275382283573</v>
      </c>
      <c r="O18" s="92">
        <f>BS!O18/BS!O$90</f>
        <v>0.42745181824319589</v>
      </c>
      <c r="P18" s="92">
        <f>BS!P18/BS!P$90</f>
        <v>0.45645599788903723</v>
      </c>
      <c r="Q18" s="92">
        <f>BS!Q18/BS!Q$90</f>
        <v>0.40205775120553394</v>
      </c>
      <c r="R18" s="92">
        <f>BS!R18/BS!R$90</f>
        <v>0.59126502521703916</v>
      </c>
      <c r="S18" s="92">
        <f>BS!S18/BS!S$90</f>
        <v>0.49011928347652461</v>
      </c>
      <c r="T18" s="92">
        <f>BS!T18/BS!T$90</f>
        <v>0.45573458308631215</v>
      </c>
      <c r="U18" s="92">
        <f>BS!U18/BS!U$90</f>
        <v>0.40980316074635109</v>
      </c>
      <c r="V18" s="92">
        <f>BS!V18/BS!V$90</f>
        <v>0.61365092319918901</v>
      </c>
      <c r="W18" s="92">
        <f>BS!W18/BS!W$90</f>
        <v>0.43773008252447693</v>
      </c>
      <c r="X18" s="92">
        <f>BS!X18/BS!X$90</f>
        <v>0.46216256809643846</v>
      </c>
      <c r="Y18" s="92">
        <f>BS!Y18/BS!Y$90</f>
        <v>0.34259630438065702</v>
      </c>
      <c r="Z18" s="92">
        <f>BS!Z18/BS!Z$90</f>
        <v>0.2698267086770641</v>
      </c>
      <c r="AA18" s="92">
        <f>BS!AA18/BS!AA$90</f>
        <v>0.19864532441041691</v>
      </c>
      <c r="AB18" s="92">
        <f>BS!AB18/BS!AB$90</f>
        <v>0.28469341292469336</v>
      </c>
      <c r="AC18" s="92">
        <f>BS!AC18/BS!AC$90</f>
        <v>0.24862168233887277</v>
      </c>
      <c r="AD18" s="92">
        <f>BS!AD18/BS!AD$90</f>
        <v>0.43418071006012871</v>
      </c>
      <c r="AE18" s="92">
        <f>BS!AE18/BS!AE$90</f>
        <v>0.52663082065589395</v>
      </c>
      <c r="AF18" s="92">
        <f>BS!AF18/BS!AF$90</f>
        <v>0.55350637953490756</v>
      </c>
      <c r="AG18" s="92">
        <f>BS!AG18/BS!AG$90</f>
        <v>0.41198241529674728</v>
      </c>
      <c r="AH18" s="92">
        <f>BS!AH18/BS!AH$90</f>
        <v>0.51206774866441029</v>
      </c>
      <c r="AI18" s="92">
        <f>BS!AI18/BS!AI$90</f>
        <v>0.51260800341058799</v>
      </c>
      <c r="AJ18" s="92">
        <f>BS!AJ18/BS!AJ$90</f>
        <v>0.39528695667677843</v>
      </c>
      <c r="AK18" s="92">
        <f>BS!AK18/BS!AK$90</f>
        <v>0.32107994686533381</v>
      </c>
    </row>
    <row r="19" spans="2:37" x14ac:dyDescent="0.2">
      <c r="B19" s="8" t="s">
        <v>15</v>
      </c>
      <c r="C19" s="93">
        <f>BS!C19/BS!C$90</f>
        <v>0.48743059856597754</v>
      </c>
      <c r="D19" s="93">
        <f>BS!D19/BS!D$90</f>
        <v>0.43061331642721734</v>
      </c>
      <c r="E19" s="93">
        <f>BS!E19/BS!E$90</f>
        <v>0.42903270892590301</v>
      </c>
      <c r="F19" s="93">
        <f>BS!F19/BS!F$90</f>
        <v>0.53348779857237683</v>
      </c>
      <c r="G19" s="93">
        <f>BS!G19/BS!G$90</f>
        <v>0.50297588796646797</v>
      </c>
      <c r="H19" s="93">
        <f>BS!H19/BS!H$90</f>
        <v>0.50586316749840643</v>
      </c>
      <c r="I19" s="93">
        <f>BS!I19/BS!I$90</f>
        <v>0.38103943992543421</v>
      </c>
      <c r="J19" s="93">
        <f>BS!J19/BS!J$90</f>
        <v>0.54769192325489768</v>
      </c>
      <c r="K19" s="93">
        <f>BS!K19/BS!K$90</f>
        <v>0.45809669854320811</v>
      </c>
      <c r="L19" s="93">
        <f>BS!L19/BS!L$90</f>
        <v>0.48746745570384359</v>
      </c>
      <c r="M19" s="93">
        <f>BS!M19/BS!M$90</f>
        <v>0.40385593680988624</v>
      </c>
      <c r="N19" s="93">
        <f>BS!N19/BS!N$90</f>
        <v>0.55290625136802973</v>
      </c>
      <c r="O19" s="93">
        <f>BS!O19/BS!O$90</f>
        <v>0.4300567500896933</v>
      </c>
      <c r="P19" s="93">
        <f>BS!P19/BS!P$90</f>
        <v>0.4576999955834809</v>
      </c>
      <c r="Q19" s="93">
        <f>BS!Q19/BS!Q$90</f>
        <v>0.40435459640599519</v>
      </c>
      <c r="R19" s="93">
        <f>BS!R19/BS!R$90</f>
        <v>0.59452384959337379</v>
      </c>
      <c r="S19" s="93">
        <f>BS!S19/BS!S$90</f>
        <v>0.49405636197789771</v>
      </c>
      <c r="T19" s="93">
        <f>BS!T19/BS!T$90</f>
        <v>0.46152931925326302</v>
      </c>
      <c r="U19" s="93">
        <f>BS!U19/BS!U$90</f>
        <v>0.41588618524326632</v>
      </c>
      <c r="V19" s="93">
        <f>BS!V19/BS!V$90</f>
        <v>0.6172525977586879</v>
      </c>
      <c r="W19" s="93">
        <f>BS!W19/BS!W$90</f>
        <v>0.4457154248475465</v>
      </c>
      <c r="X19" s="93">
        <f>BS!X19/BS!X$90</f>
        <v>0.46575721684299637</v>
      </c>
      <c r="Y19" s="93">
        <f>BS!Y19/BS!Y$90</f>
        <v>0.34604053717880995</v>
      </c>
      <c r="Z19" s="93">
        <f>BS!Z19/BS!Z$90</f>
        <v>0.27506190621820814</v>
      </c>
      <c r="AA19" s="93">
        <f>BS!AA19/BS!AA$90</f>
        <v>0.20343029565871451</v>
      </c>
      <c r="AB19" s="93">
        <f>BS!AB19/BS!AB$90</f>
        <v>0.28938063016220011</v>
      </c>
      <c r="AC19" s="93">
        <f>BS!AC19/BS!AC$90</f>
        <v>0.25289039075486763</v>
      </c>
      <c r="AD19" s="93">
        <f>BS!AD19/BS!AD$90</f>
        <v>0.43749847159907324</v>
      </c>
      <c r="AE19" s="93">
        <f>BS!AE19/BS!AE$90</f>
        <v>0.52988820507779999</v>
      </c>
      <c r="AF19" s="93">
        <f>BS!AF19/BS!AF$90</f>
        <v>0.58349831087001114</v>
      </c>
      <c r="AG19" s="93">
        <f>BS!AG19/BS!AG$90</f>
        <v>0.43982687409992599</v>
      </c>
      <c r="AH19" s="93">
        <f>BS!AH19/BS!AH$90</f>
        <v>0.54202047585816993</v>
      </c>
      <c r="AI19" s="93">
        <f>BS!AI19/BS!AI$90</f>
        <v>0.54478296692793804</v>
      </c>
      <c r="AJ19" s="93">
        <f>BS!AJ19/BS!AJ$90</f>
        <v>0.42054577370788471</v>
      </c>
      <c r="AK19" s="93">
        <f>BS!AK19/BS!AK$90</f>
        <v>0.34473912169863924</v>
      </c>
    </row>
    <row r="20" spans="2:37" x14ac:dyDescent="0.2">
      <c r="B20" s="8" t="s">
        <v>16</v>
      </c>
      <c r="C20" s="93">
        <f>BS!C20/BS!C$90</f>
        <v>0</v>
      </c>
      <c r="D20" s="93">
        <f>BS!D20/BS!D$90</f>
        <v>0</v>
      </c>
      <c r="E20" s="93">
        <f>BS!E20/BS!E$90</f>
        <v>0</v>
      </c>
      <c r="F20" s="93">
        <f>BS!F20/BS!F$90</f>
        <v>0</v>
      </c>
      <c r="G20" s="93">
        <f>BS!G20/BS!G$90</f>
        <v>0</v>
      </c>
      <c r="H20" s="93">
        <f>BS!H20/BS!H$90</f>
        <v>0</v>
      </c>
      <c r="I20" s="93">
        <f>BS!I20/BS!I$90</f>
        <v>0</v>
      </c>
      <c r="J20" s="93">
        <f>BS!J20/BS!J$90</f>
        <v>-1.1971757506845065E-3</v>
      </c>
      <c r="K20" s="93">
        <f>BS!K20/BS!K$90</f>
        <v>0</v>
      </c>
      <c r="L20" s="93">
        <f>BS!L20/BS!L$90</f>
        <v>0</v>
      </c>
      <c r="M20" s="93">
        <f>BS!M20/BS!M$90</f>
        <v>0</v>
      </c>
      <c r="N20" s="93">
        <f>BS!N20/BS!N$90</f>
        <v>-2.2787131396724935E-3</v>
      </c>
      <c r="O20" s="93">
        <f>BS!O20/BS!O$90</f>
        <v>-2.6049318464974216E-3</v>
      </c>
      <c r="P20" s="93">
        <f>BS!P20/BS!P$90</f>
        <v>-1.2439976944436566E-3</v>
      </c>
      <c r="Q20" s="93">
        <f>BS!Q20/BS!Q$90</f>
        <v>-2.2968452004612648E-3</v>
      </c>
      <c r="R20" s="93">
        <f>BS!R20/BS!R$90</f>
        <v>-3.2588243763346908E-3</v>
      </c>
      <c r="S20" s="93">
        <f>BS!S20/BS!S$90</f>
        <v>-3.9370785013731245E-3</v>
      </c>
      <c r="T20" s="93">
        <f>BS!T20/BS!T$90</f>
        <v>-5.7947361669508889E-3</v>
      </c>
      <c r="U20" s="93">
        <f>BS!U20/BS!U$90</f>
        <v>-6.083024496915208E-3</v>
      </c>
      <c r="V20" s="93">
        <f>BS!V20/BS!V$90</f>
        <v>-3.6016745594988357E-3</v>
      </c>
      <c r="W20" s="93">
        <f>BS!W20/BS!W$90</f>
        <v>-7.9853423230695861E-3</v>
      </c>
      <c r="X20" s="93">
        <f>BS!X20/BS!X$90</f>
        <v>-3.5946487465579598E-3</v>
      </c>
      <c r="Y20" s="93">
        <f>BS!Y20/BS!Y$90</f>
        <v>-3.4442327981529558E-3</v>
      </c>
      <c r="Z20" s="93">
        <f>BS!Z20/BS!Z$90</f>
        <v>-5.2351975411440398E-3</v>
      </c>
      <c r="AA20" s="93">
        <f>BS!AA20/BS!AA$90</f>
        <v>-4.7849712482976149E-3</v>
      </c>
      <c r="AB20" s="93">
        <f>BS!AB20/BS!AB$90</f>
        <v>-4.6872172375067803E-3</v>
      </c>
      <c r="AC20" s="93">
        <f>BS!AC20/BS!AC$90</f>
        <v>-4.2687084159948622E-3</v>
      </c>
      <c r="AD20" s="93">
        <f>BS!AD20/BS!AD$90</f>
        <v>-3.3177615389445589E-3</v>
      </c>
      <c r="AE20" s="93">
        <f>BS!AE20/BS!AE$90</f>
        <v>-3.2573844219060712E-3</v>
      </c>
      <c r="AF20" s="93">
        <f>BS!AF20/BS!AF$90</f>
        <v>-2.9991931335103514E-2</v>
      </c>
      <c r="AG20" s="93">
        <f>BS!AG20/BS!AG$90</f>
        <v>-2.7844458803178665E-2</v>
      </c>
      <c r="AH20" s="93">
        <f>BS!AH20/BS!AH$90</f>
        <v>-2.9952727193759698E-2</v>
      </c>
      <c r="AI20" s="93">
        <f>BS!AI20/BS!AI$90</f>
        <v>-3.2174963517350136E-2</v>
      </c>
      <c r="AJ20" s="93">
        <f>BS!AJ20/BS!AJ$90</f>
        <v>-2.5258817031106325E-2</v>
      </c>
      <c r="AK20" s="93">
        <f>BS!AK20/BS!AK$90</f>
        <v>-2.365917483330544E-2</v>
      </c>
    </row>
    <row r="21" spans="2:37" s="2" customFormat="1" x14ac:dyDescent="0.2">
      <c r="B21" s="71" t="s">
        <v>17</v>
      </c>
      <c r="C21" s="92">
        <f>BS!C21/BS!C$90</f>
        <v>7.9732168901137934E-2</v>
      </c>
      <c r="D21" s="92">
        <f>BS!D21/BS!D$90</f>
        <v>5.6889472843404829E-2</v>
      </c>
      <c r="E21" s="92">
        <f>BS!E21/BS!E$90</f>
        <v>8.8388979439909379E-2</v>
      </c>
      <c r="F21" s="92">
        <f>BS!F21/BS!F$90</f>
        <v>9.2447394641838293E-2</v>
      </c>
      <c r="G21" s="92">
        <f>BS!G21/BS!G$90</f>
        <v>9.5017173633859434E-2</v>
      </c>
      <c r="H21" s="92">
        <f>BS!H21/BS!H$90</f>
        <v>9.0858406456885379E-2</v>
      </c>
      <c r="I21" s="92">
        <f>BS!I21/BS!I$90</f>
        <v>7.9125016798901257E-2</v>
      </c>
      <c r="J21" s="92">
        <f>BS!J21/BS!J$90</f>
        <v>8.0788452651647025E-2</v>
      </c>
      <c r="K21" s="92">
        <f>BS!K21/BS!K$90</f>
        <v>8.3728765631954444E-2</v>
      </c>
      <c r="L21" s="92">
        <f>BS!L21/BS!L$90</f>
        <v>7.2099681691611267E-2</v>
      </c>
      <c r="M21" s="92">
        <f>BS!M21/BS!M$90</f>
        <v>6.6806126682015715E-2</v>
      </c>
      <c r="N21" s="92">
        <f>BS!N21/BS!N$90</f>
        <v>6.7650881264881613E-2</v>
      </c>
      <c r="O21" s="92">
        <f>BS!O21/BS!O$90</f>
        <v>6.7226242595081032E-2</v>
      </c>
      <c r="P21" s="92">
        <f>BS!P21/BS!P$90</f>
        <v>6.9382925302494916E-2</v>
      </c>
      <c r="Q21" s="92">
        <f>BS!Q21/BS!Q$90</f>
        <v>5.7320577388228607E-2</v>
      </c>
      <c r="R21" s="92">
        <f>BS!R21/BS!R$90</f>
        <v>6.1542369516140498E-2</v>
      </c>
      <c r="S21" s="92">
        <f>BS!S21/BS!S$90</f>
        <v>6.1733491626843072E-2</v>
      </c>
      <c r="T21" s="92">
        <f>BS!T21/BS!T$90</f>
        <v>5.4549328850065769E-2</v>
      </c>
      <c r="U21" s="92">
        <f>BS!U21/BS!U$90</f>
        <v>4.5050206648359827E-2</v>
      </c>
      <c r="V21" s="92">
        <f>BS!V21/BS!V$90</f>
        <v>5.0052583050397885E-2</v>
      </c>
      <c r="W21" s="92">
        <f>BS!W21/BS!W$90</f>
        <v>4.197372080927568E-2</v>
      </c>
      <c r="X21" s="92">
        <f>BS!X21/BS!X$90</f>
        <v>4.1469055312890281E-2</v>
      </c>
      <c r="Y21" s="92">
        <f>BS!Y21/BS!Y$90</f>
        <v>2.4877812805203191E-2</v>
      </c>
      <c r="Z21" s="92">
        <f>BS!Z21/BS!Z$90</f>
        <v>8.2616701447150703E-3</v>
      </c>
      <c r="AA21" s="92">
        <f>BS!AA21/BS!AA$90</f>
        <v>4.7345398711880109E-3</v>
      </c>
      <c r="AB21" s="92">
        <f>BS!AB21/BS!AB$90</f>
        <v>6.3791359307724706E-3</v>
      </c>
      <c r="AC21" s="92">
        <f>BS!AC21/BS!AC$90</f>
        <v>8.2606170597070757E-3</v>
      </c>
      <c r="AD21" s="92">
        <f>BS!AD21/BS!AD$90</f>
        <v>1.3294941815528894E-2</v>
      </c>
      <c r="AE21" s="92">
        <f>BS!AE21/BS!AE$90</f>
        <v>2.3783416156322023E-2</v>
      </c>
      <c r="AF21" s="92">
        <f>BS!AF21/BS!AF$90</f>
        <v>2.6412653673361226E-2</v>
      </c>
      <c r="AG21" s="92">
        <f>BS!AG21/BS!AG$90</f>
        <v>1.6139545592585906E-2</v>
      </c>
      <c r="AH21" s="92">
        <f>BS!AH21/BS!AH$90</f>
        <v>1.9109600136118721E-2</v>
      </c>
      <c r="AI21" s="92">
        <f>BS!AI21/BS!AI$90</f>
        <v>2.2247358060327654E-2</v>
      </c>
      <c r="AJ21" s="92">
        <f>BS!AJ21/BS!AJ$90</f>
        <v>1.6940600037039188E-2</v>
      </c>
      <c r="AK21" s="92">
        <f>BS!AK21/BS!AK$90</f>
        <v>1.8875104174611589E-2</v>
      </c>
    </row>
    <row r="22" spans="2:37" x14ac:dyDescent="0.2">
      <c r="B22" s="8" t="s">
        <v>18</v>
      </c>
      <c r="C22" s="93">
        <f>BS!C22/BS!C$90</f>
        <v>1.024688273145183E-2</v>
      </c>
      <c r="D22" s="93">
        <f>BS!D22/BS!D$90</f>
        <v>3.8870523694258265E-3</v>
      </c>
      <c r="E22" s="93">
        <f>BS!E22/BS!E$90</f>
        <v>1.7461231178590313E-2</v>
      </c>
      <c r="F22" s="93">
        <f>BS!F22/BS!F$90</f>
        <v>1.3014942022179992E-2</v>
      </c>
      <c r="G22" s="93">
        <f>BS!G22/BS!G$90</f>
        <v>1.6195306804983541E-2</v>
      </c>
      <c r="H22" s="93">
        <f>BS!H22/BS!H$90</f>
        <v>1.0186241691301641E-2</v>
      </c>
      <c r="I22" s="93">
        <f>BS!I22/BS!I$90</f>
        <v>6.8257941707843021E-3</v>
      </c>
      <c r="J22" s="93">
        <f>BS!J22/BS!J$90</f>
        <v>3.0586113967639755E-3</v>
      </c>
      <c r="K22" s="93">
        <f>BS!K22/BS!K$90</f>
        <v>2.3778404710150347E-3</v>
      </c>
      <c r="L22" s="93">
        <f>BS!L22/BS!L$90</f>
        <v>1.7722609407752215E-3</v>
      </c>
      <c r="M22" s="93">
        <f>BS!M22/BS!M$90</f>
        <v>3.979916124801852E-3</v>
      </c>
      <c r="N22" s="93">
        <f>BS!N22/BS!N$90</f>
        <v>5.0944628058895445E-3</v>
      </c>
      <c r="O22" s="93">
        <f>BS!O22/BS!O$90</f>
        <v>2.4126737736982367E-3</v>
      </c>
      <c r="P22" s="93">
        <f>BS!P22/BS!P$90</f>
        <v>4.1261976617320761E-3</v>
      </c>
      <c r="Q22" s="93">
        <f>BS!Q22/BS!Q$90</f>
        <v>4.2419018701932354E-3</v>
      </c>
      <c r="R22" s="93">
        <f>BS!R22/BS!R$90</f>
        <v>3.8426555616059926E-3</v>
      </c>
      <c r="S22" s="93">
        <f>BS!S22/BS!S$90</f>
        <v>5.2419655574762157E-3</v>
      </c>
      <c r="T22" s="93">
        <f>BS!T22/BS!T$90</f>
        <v>1.7597056675056676E-3</v>
      </c>
      <c r="U22" s="93">
        <f>BS!U22/BS!U$90</f>
        <v>3.1443840098555301E-3</v>
      </c>
      <c r="V22" s="93">
        <f>BS!V22/BS!V$90</f>
        <v>2.3595684142573414E-3</v>
      </c>
      <c r="W22" s="93">
        <f>BS!W22/BS!W$90</f>
        <v>2.0589137750068234E-3</v>
      </c>
      <c r="X22" s="93">
        <f>BS!X22/BS!X$90</f>
        <v>1.5588685871224717E-3</v>
      </c>
      <c r="Y22" s="93">
        <f>BS!Y22/BS!Y$90</f>
        <v>1.3515972366560844E-3</v>
      </c>
      <c r="Z22" s="93">
        <f>BS!Z22/BS!Z$90</f>
        <v>2.2268143567171017E-3</v>
      </c>
      <c r="AA22" s="93">
        <f>BS!AA22/BS!AA$90</f>
        <v>2.5876499353744351E-3</v>
      </c>
      <c r="AB22" s="93">
        <f>BS!AB22/BS!AB$90</f>
        <v>2.4283887967232439E-3</v>
      </c>
      <c r="AC22" s="93">
        <f>BS!AC22/BS!AC$90</f>
        <v>1.6902217612471185E-3</v>
      </c>
      <c r="AD22" s="93">
        <f>BS!AD22/BS!AD$90</f>
        <v>1.4427832554620218E-3</v>
      </c>
      <c r="AE22" s="93">
        <f>BS!AE22/BS!AE$90</f>
        <v>1.4615453801703989E-3</v>
      </c>
      <c r="AF22" s="93">
        <f>BS!AF22/BS!AF$90</f>
        <v>2.2946338641425933E-3</v>
      </c>
      <c r="AG22" s="93">
        <f>BS!AG22/BS!AG$90</f>
        <v>1.7272635770452635E-3</v>
      </c>
      <c r="AH22" s="93">
        <f>BS!AH22/BS!AH$90</f>
        <v>4.2604691257155641E-3</v>
      </c>
      <c r="AI22" s="93">
        <f>BS!AI22/BS!AI$90</f>
        <v>2.2417207059164911E-3</v>
      </c>
      <c r="AJ22" s="93">
        <f>BS!AJ22/BS!AJ$90</f>
        <v>2.5182873452738843E-3</v>
      </c>
      <c r="AK22" s="93">
        <f>BS!AK22/BS!AK$90</f>
        <v>1.9224771830189745E-3</v>
      </c>
    </row>
    <row r="23" spans="2:37" x14ac:dyDescent="0.2">
      <c r="B23" s="8" t="s">
        <v>19</v>
      </c>
      <c r="C23" s="93">
        <f>BS!C23/BS!C$90</f>
        <v>6.9433000101781356E-2</v>
      </c>
      <c r="D23" s="93">
        <f>BS!D23/BS!D$90</f>
        <v>5.2184229202391422E-2</v>
      </c>
      <c r="E23" s="93">
        <f>BS!E23/BS!E$90</f>
        <v>7.0202558488279526E-2</v>
      </c>
      <c r="F23" s="93">
        <f>BS!F23/BS!F$90</f>
        <v>7.9432452619658298E-2</v>
      </c>
      <c r="G23" s="93">
        <f>BS!G23/BS!G$90</f>
        <v>7.8821866828875889E-2</v>
      </c>
      <c r="H23" s="93">
        <f>BS!H23/BS!H$90</f>
        <v>8.067216476558374E-2</v>
      </c>
      <c r="I23" s="93">
        <f>BS!I23/BS!I$90</f>
        <v>7.2222019348799682E-2</v>
      </c>
      <c r="J23" s="93">
        <f>BS!J23/BS!J$90</f>
        <v>7.7530534489908098E-2</v>
      </c>
      <c r="K23" s="93">
        <f>BS!K23/BS!K$90</f>
        <v>8.1128270955817899E-2</v>
      </c>
      <c r="L23" s="93">
        <f>BS!L23/BS!L$90</f>
        <v>7.0125731116074189E-2</v>
      </c>
      <c r="M23" s="93">
        <f>BS!M23/BS!M$90</f>
        <v>6.2650171264007321E-2</v>
      </c>
      <c r="N23" s="93">
        <f>BS!N23/BS!N$90</f>
        <v>6.1550968931180727E-2</v>
      </c>
      <c r="O23" s="93">
        <f>BS!O23/BS!O$90</f>
        <v>6.162323681425954E-2</v>
      </c>
      <c r="P23" s="93">
        <f>BS!P23/BS!P$90</f>
        <v>6.4995358289734434E-2</v>
      </c>
      <c r="Q23" s="93">
        <f>BS!Q23/BS!Q$90</f>
        <v>5.2902838754584777E-2</v>
      </c>
      <c r="R23" s="93">
        <f>BS!R23/BS!R$90</f>
        <v>5.7498252357100807E-2</v>
      </c>
      <c r="S23" s="93">
        <f>BS!S23/BS!S$90</f>
        <v>5.6333243656618015E-2</v>
      </c>
      <c r="T23" s="93">
        <f>BS!T23/BS!T$90</f>
        <v>5.2668358795792507E-2</v>
      </c>
      <c r="U23" s="93">
        <f>BS!U23/BS!U$90</f>
        <v>4.1778525344191277E-2</v>
      </c>
      <c r="V23" s="93">
        <f>BS!V23/BS!V$90</f>
        <v>4.7585327793021139E-2</v>
      </c>
      <c r="W23" s="93">
        <f>BS!W23/BS!W$90</f>
        <v>3.984094206175514E-2</v>
      </c>
      <c r="X23" s="93">
        <f>BS!X23/BS!X$90</f>
        <v>3.9816356352239624E-2</v>
      </c>
      <c r="Y23" s="93">
        <f>BS!Y23/BS!Y$90</f>
        <v>2.3526215568547108E-2</v>
      </c>
      <c r="Z23" s="93">
        <f>BS!Z23/BS!Z$90</f>
        <v>6.0348557879979694E-3</v>
      </c>
      <c r="AA23" s="93">
        <f>BS!AA23/BS!AA$90</f>
        <v>2.1468899358135763E-3</v>
      </c>
      <c r="AB23" s="93">
        <f>BS!AB23/BS!AB$90</f>
        <v>3.9507471340492267E-3</v>
      </c>
      <c r="AC23" s="93">
        <f>BS!AC23/BS!AC$90</f>
        <v>6.5703952984599578E-3</v>
      </c>
      <c r="AD23" s="93">
        <f>BS!AD23/BS!AD$90</f>
        <v>1.1852158560066871E-2</v>
      </c>
      <c r="AE23" s="93">
        <f>BS!AE23/BS!AE$90</f>
        <v>2.2288157258458948E-2</v>
      </c>
      <c r="AF23" s="93">
        <f>BS!AF23/BS!AF$90</f>
        <v>2.3803791160410044E-2</v>
      </c>
      <c r="AG23" s="93">
        <f>BS!AG23/BS!AG$90</f>
        <v>1.4199085161867008E-2</v>
      </c>
      <c r="AH23" s="93">
        <f>BS!AH23/BS!AH$90</f>
        <v>1.4711964916925852E-2</v>
      </c>
      <c r="AI23" s="93">
        <f>BS!AI23/BS!AI$90</f>
        <v>1.9373741613038002E-2</v>
      </c>
      <c r="AJ23" s="93">
        <f>BS!AJ23/BS!AJ$90</f>
        <v>1.4250698433104361E-2</v>
      </c>
      <c r="AK23" s="93">
        <f>BS!AK23/BS!AK$90</f>
        <v>1.6797396248502787E-2</v>
      </c>
    </row>
    <row r="24" spans="2:37" x14ac:dyDescent="0.2">
      <c r="B24" s="8" t="s">
        <v>20</v>
      </c>
      <c r="C24" s="93">
        <f>BS!C24/BS!C$90</f>
        <v>5.2286067904737572E-5</v>
      </c>
      <c r="D24" s="93">
        <f>BS!D24/BS!D$90</f>
        <v>9.9536592304213709E-5</v>
      </c>
      <c r="E24" s="93">
        <f>BS!E24/BS!E$90</f>
        <v>1.0497046437962248E-6</v>
      </c>
      <c r="F24" s="93">
        <f>BS!F24/BS!F$90</f>
        <v>0</v>
      </c>
      <c r="G24" s="93">
        <f>BS!G24/BS!G$90</f>
        <v>0</v>
      </c>
      <c r="H24" s="93">
        <f>BS!H24/BS!H$90</f>
        <v>0</v>
      </c>
      <c r="I24" s="93">
        <f>BS!I24/BS!I$90</f>
        <v>7.7203279317266716E-5</v>
      </c>
      <c r="J24" s="93">
        <f>BS!J24/BS!J$90</f>
        <v>1.9930676497495475E-4</v>
      </c>
      <c r="K24" s="93">
        <f>BS!K24/BS!K$90</f>
        <v>2.2265420512151206E-4</v>
      </c>
      <c r="L24" s="93">
        <f>BS!L24/BS!L$90</f>
        <v>2.0168963476186811E-4</v>
      </c>
      <c r="M24" s="93">
        <f>BS!M24/BS!M$90</f>
        <v>1.7603929320653244E-4</v>
      </c>
      <c r="N24" s="93">
        <f>BS!N24/BS!N$90</f>
        <v>1.005449527811339E-3</v>
      </c>
      <c r="O24" s="93">
        <f>BS!O24/BS!O$90</f>
        <v>3.1903320071232587E-3</v>
      </c>
      <c r="P24" s="93">
        <f>BS!P24/BS!P$90</f>
        <v>2.6136935102839441E-4</v>
      </c>
      <c r="Q24" s="93">
        <f>BS!Q24/BS!Q$90</f>
        <v>1.6200393181008124E-4</v>
      </c>
      <c r="R24" s="93">
        <f>BS!R24/BS!R$90</f>
        <v>2.0146159743369117E-4</v>
      </c>
      <c r="S24" s="93">
        <f>BS!S24/BS!S$90</f>
        <v>1.5828241274884355E-4</v>
      </c>
      <c r="T24" s="93">
        <f>BS!T24/BS!T$90</f>
        <v>1.2126438676759084E-4</v>
      </c>
      <c r="U24" s="93">
        <f>BS!U24/BS!U$90</f>
        <v>1.2729729431302118E-4</v>
      </c>
      <c r="V24" s="93">
        <f>BS!V24/BS!V$90</f>
        <v>1.0768684311940551E-4</v>
      </c>
      <c r="W24" s="93">
        <f>BS!W24/BS!W$90</f>
        <v>7.3864972513719589E-5</v>
      </c>
      <c r="X24" s="93">
        <f>BS!X24/BS!X$90</f>
        <v>9.3830373528186491E-5</v>
      </c>
      <c r="Y24" s="93">
        <f>BS!Y24/BS!Y$90</f>
        <v>0</v>
      </c>
      <c r="Z24" s="93">
        <f>BS!Z24/BS!Z$90</f>
        <v>0</v>
      </c>
      <c r="AA24" s="93">
        <f>BS!AA24/BS!AA$90</f>
        <v>0</v>
      </c>
      <c r="AB24" s="93">
        <f>BS!AB24/BS!AB$90</f>
        <v>0</v>
      </c>
      <c r="AC24" s="93">
        <f>BS!AC24/BS!AC$90</f>
        <v>0</v>
      </c>
      <c r="AD24" s="93">
        <f>BS!AD24/BS!AD$90</f>
        <v>0</v>
      </c>
      <c r="AE24" s="93">
        <f>BS!AE24/BS!AE$90</f>
        <v>3.3713517692674591E-5</v>
      </c>
      <c r="AF24" s="93">
        <f>BS!AF24/BS!AF$90</f>
        <v>3.1422864880858569E-4</v>
      </c>
      <c r="AG24" s="93">
        <f>BS!AG24/BS!AG$90</f>
        <v>2.1319685367363311E-4</v>
      </c>
      <c r="AH24" s="93">
        <f>BS!AH24/BS!AH$90</f>
        <v>1.3716609347730503E-4</v>
      </c>
      <c r="AI24" s="93">
        <f>BS!AI24/BS!AI$90</f>
        <v>6.3189574137316148E-4</v>
      </c>
      <c r="AJ24" s="93">
        <f>BS!AJ24/BS!AJ$90</f>
        <v>1.7161425866094279E-4</v>
      </c>
      <c r="AK24" s="93">
        <f>BS!AK24/BS!AK$90</f>
        <v>1.5523074308982699E-4</v>
      </c>
    </row>
    <row r="25" spans="2:37" x14ac:dyDescent="0.2">
      <c r="B25" s="8" t="s">
        <v>21</v>
      </c>
      <c r="C25" s="93">
        <f>BS!C25/BS!C$90</f>
        <v>0</v>
      </c>
      <c r="D25" s="93">
        <f>BS!D25/BS!D$90</f>
        <v>7.1865467928335807E-4</v>
      </c>
      <c r="E25" s="93">
        <f>BS!E25/BS!E$90</f>
        <v>7.2414006839575983E-4</v>
      </c>
      <c r="F25" s="93">
        <f>BS!F25/BS!F$90</f>
        <v>0</v>
      </c>
      <c r="G25" s="93">
        <f>BS!G25/BS!G$90</f>
        <v>0</v>
      </c>
      <c r="H25" s="93">
        <f>BS!H25/BS!H$90</f>
        <v>0</v>
      </c>
      <c r="I25" s="93">
        <f>BS!I25/BS!I$90</f>
        <v>0</v>
      </c>
      <c r="J25" s="93">
        <f>BS!J25/BS!J$90</f>
        <v>0</v>
      </c>
      <c r="K25" s="93">
        <f>BS!K25/BS!K$90</f>
        <v>0</v>
      </c>
      <c r="L25" s="93">
        <f>BS!L25/BS!L$90</f>
        <v>0</v>
      </c>
      <c r="M25" s="93">
        <f>BS!M25/BS!M$90</f>
        <v>0</v>
      </c>
      <c r="N25" s="93">
        <f>BS!N25/BS!N$90</f>
        <v>0</v>
      </c>
      <c r="O25" s="93">
        <f>BS!O25/BS!O$90</f>
        <v>0</v>
      </c>
      <c r="P25" s="93">
        <f>BS!P25/BS!P$90</f>
        <v>0</v>
      </c>
      <c r="Q25" s="93">
        <f>BS!Q25/BS!Q$90</f>
        <v>1.3832831640515028E-5</v>
      </c>
      <c r="R25" s="93">
        <f>BS!R25/BS!R$90</f>
        <v>0</v>
      </c>
      <c r="S25" s="93">
        <f>BS!S25/BS!S$90</f>
        <v>0</v>
      </c>
      <c r="T25" s="93">
        <f>BS!T25/BS!T$90</f>
        <v>0</v>
      </c>
      <c r="U25" s="93">
        <f>BS!U25/BS!U$90</f>
        <v>0</v>
      </c>
      <c r="V25" s="93">
        <f>BS!V25/BS!V$90</f>
        <v>0</v>
      </c>
      <c r="W25" s="93">
        <f>BS!W25/BS!W$90</f>
        <v>0</v>
      </c>
      <c r="X25" s="93">
        <f>BS!X25/BS!X$90</f>
        <v>0</v>
      </c>
      <c r="Y25" s="93">
        <f>BS!Y25/BS!Y$90</f>
        <v>0</v>
      </c>
      <c r="Z25" s="93">
        <f>BS!Z25/BS!Z$90</f>
        <v>0</v>
      </c>
      <c r="AA25" s="93">
        <f>BS!AA25/BS!AA$90</f>
        <v>0</v>
      </c>
      <c r="AB25" s="93">
        <f>BS!AB25/BS!AB$90</f>
        <v>0</v>
      </c>
      <c r="AC25" s="93">
        <f>BS!AC25/BS!AC$90</f>
        <v>0</v>
      </c>
      <c r="AD25" s="93">
        <f>BS!AD25/BS!AD$90</f>
        <v>0</v>
      </c>
      <c r="AE25" s="93">
        <f>BS!AE25/BS!AE$90</f>
        <v>0</v>
      </c>
      <c r="AF25" s="93">
        <f>BS!AF25/BS!AF$90</f>
        <v>0</v>
      </c>
      <c r="AG25" s="93">
        <f>BS!AG25/BS!AG$90</f>
        <v>0</v>
      </c>
      <c r="AH25" s="93">
        <f>BS!AH25/BS!AH$90</f>
        <v>0</v>
      </c>
      <c r="AI25" s="93">
        <f>BS!AI25/BS!AI$90</f>
        <v>0</v>
      </c>
      <c r="AJ25" s="93">
        <f>BS!AJ25/BS!AJ$90</f>
        <v>0</v>
      </c>
      <c r="AK25" s="93">
        <f>BS!AK25/BS!AK$90</f>
        <v>0</v>
      </c>
    </row>
    <row r="26" spans="2:37" s="2" customFormat="1" x14ac:dyDescent="0.2">
      <c r="B26" s="71" t="s">
        <v>22</v>
      </c>
      <c r="C26" s="92">
        <f>BS!C26/BS!C$90</f>
        <v>6.2899849125028925E-2</v>
      </c>
      <c r="D26" s="92">
        <f>BS!D26/BS!D$90</f>
        <v>5.4943658762205382E-2</v>
      </c>
      <c r="E26" s="92">
        <f>BS!E26/BS!E$90</f>
        <v>6.9219053331180225E-2</v>
      </c>
      <c r="F26" s="92">
        <f>BS!F26/BS!F$90</f>
        <v>6.7121042984172458E-2</v>
      </c>
      <c r="G26" s="92">
        <f>BS!G26/BS!G$90</f>
        <v>6.6406771514475535E-2</v>
      </c>
      <c r="H26" s="92">
        <f>BS!H26/BS!H$90</f>
        <v>6.7899064271288695E-2</v>
      </c>
      <c r="I26" s="92">
        <f>BS!I26/BS!I$90</f>
        <v>6.8130875288765463E-2</v>
      </c>
      <c r="J26" s="92">
        <f>BS!J26/BS!J$90</f>
        <v>6.7127213916292214E-2</v>
      </c>
      <c r="K26" s="92">
        <f>BS!K26/BS!K$90</f>
        <v>7.401164022836329E-2</v>
      </c>
      <c r="L26" s="92">
        <f>BS!L26/BS!L$90</f>
        <v>7.1771719447820043E-2</v>
      </c>
      <c r="M26" s="92">
        <f>BS!M26/BS!M$90</f>
        <v>6.2882834006412966E-2</v>
      </c>
      <c r="N26" s="92">
        <f>BS!N26/BS!N$90</f>
        <v>5.849027278197446E-2</v>
      </c>
      <c r="O26" s="92">
        <f>BS!O26/BS!O$90</f>
        <v>7.059999090217807E-2</v>
      </c>
      <c r="P26" s="92">
        <f>BS!P26/BS!P$90</f>
        <v>6.7781404348860846E-2</v>
      </c>
      <c r="Q26" s="92">
        <f>BS!Q26/BS!Q$90</f>
        <v>5.8891053184344261E-2</v>
      </c>
      <c r="R26" s="92">
        <f>BS!R26/BS!R$90</f>
        <v>4.452251889248314E-2</v>
      </c>
      <c r="S26" s="92">
        <f>BS!S26/BS!S$90</f>
        <v>5.6813527239427779E-2</v>
      </c>
      <c r="T26" s="92">
        <f>BS!T26/BS!T$90</f>
        <v>5.1534612114727985E-2</v>
      </c>
      <c r="U26" s="92">
        <f>BS!U26/BS!U$90</f>
        <v>5.1258117505420926E-2</v>
      </c>
      <c r="V26" s="92">
        <f>BS!V26/BS!V$90</f>
        <v>4.6455888396517424E-2</v>
      </c>
      <c r="W26" s="92">
        <f>BS!W26/BS!W$90</f>
        <v>6.0563223917144603E-2</v>
      </c>
      <c r="X26" s="92">
        <f>BS!X26/BS!X$90</f>
        <v>5.5392397275012877E-2</v>
      </c>
      <c r="Y26" s="92">
        <f>BS!Y26/BS!Y$90</f>
        <v>7.1931348511993634E-2</v>
      </c>
      <c r="Z26" s="92">
        <f>BS!Z26/BS!Z$90</f>
        <v>6.7026455013825828E-2</v>
      </c>
      <c r="AA26" s="92">
        <f>BS!AA26/BS!AA$90</f>
        <v>6.394744315720427E-2</v>
      </c>
      <c r="AB26" s="92">
        <f>BS!AB26/BS!AB$90</f>
        <v>6.294692825657501E-2</v>
      </c>
      <c r="AC26" s="92">
        <f>BS!AC26/BS!AC$90</f>
        <v>5.7541228193960008E-2</v>
      </c>
      <c r="AD26" s="92">
        <f>BS!AD26/BS!AD$90</f>
        <v>4.4186280527409159E-2</v>
      </c>
      <c r="AE26" s="92">
        <f>BS!AE26/BS!AE$90</f>
        <v>4.3268576011792077E-2</v>
      </c>
      <c r="AF26" s="92">
        <f>BS!AF26/BS!AF$90</f>
        <v>4.6216396516072317E-2</v>
      </c>
      <c r="AG26" s="92">
        <f>BS!AG26/BS!AG$90</f>
        <v>8.0721883495582139E-2</v>
      </c>
      <c r="AH26" s="92">
        <f>BS!AH26/BS!AH$90</f>
        <v>9.0172297054892048E-2</v>
      </c>
      <c r="AI26" s="92">
        <f>BS!AI26/BS!AI$90</f>
        <v>9.0815349006848539E-2</v>
      </c>
      <c r="AJ26" s="92">
        <f>BS!AJ26/BS!AJ$90</f>
        <v>8.1745597583935611E-2</v>
      </c>
      <c r="AK26" s="92">
        <f>BS!AK26/BS!AK$90</f>
        <v>7.4174183940680233E-2</v>
      </c>
    </row>
    <row r="27" spans="2:37" s="2" customFormat="1" x14ac:dyDescent="0.2">
      <c r="B27" s="71" t="s">
        <v>23</v>
      </c>
      <c r="C27" s="92">
        <f>BS!C27/BS!C$90</f>
        <v>1.2644828716640681E-3</v>
      </c>
      <c r="D27" s="92">
        <f>BS!D27/BS!D$90</f>
        <v>0</v>
      </c>
      <c r="E27" s="92">
        <f>BS!E27/BS!E$90</f>
        <v>0</v>
      </c>
      <c r="F27" s="92">
        <f>BS!F27/BS!F$90</f>
        <v>1.8518330704003054E-3</v>
      </c>
      <c r="G27" s="92">
        <f>BS!G27/BS!G$90</f>
        <v>1.7600354822538936E-3</v>
      </c>
      <c r="H27" s="92">
        <f>BS!H27/BS!H$90</f>
        <v>1.8202674042201424E-3</v>
      </c>
      <c r="I27" s="92">
        <f>BS!I27/BS!I$90</f>
        <v>1.7816773095205506E-3</v>
      </c>
      <c r="J27" s="92">
        <f>BS!J27/BS!J$90</f>
        <v>1.7779323974256279E-3</v>
      </c>
      <c r="K27" s="92">
        <f>BS!K27/BS!K$90</f>
        <v>1.9861180730442701E-3</v>
      </c>
      <c r="L27" s="92">
        <f>BS!L27/BS!L$90</f>
        <v>1.8120243766863967E-3</v>
      </c>
      <c r="M27" s="92">
        <f>BS!M27/BS!M$90</f>
        <v>1.6109200320453812E-3</v>
      </c>
      <c r="N27" s="92">
        <f>BS!N27/BS!N$90</f>
        <v>1.4654721364612596E-3</v>
      </c>
      <c r="O27" s="92">
        <f>BS!O27/BS!O$90</f>
        <v>3.8997229214359007E-3</v>
      </c>
      <c r="P27" s="92">
        <f>BS!P27/BS!P$90</f>
        <v>4.0510349097730037E-3</v>
      </c>
      <c r="Q27" s="92">
        <f>BS!Q27/BS!Q$90</f>
        <v>2.375339230422679E-3</v>
      </c>
      <c r="R27" s="92">
        <f>BS!R27/BS!R$90</f>
        <v>1.8542220840379545E-3</v>
      </c>
      <c r="S27" s="92">
        <f>BS!S27/BS!S$90</f>
        <v>2.4986728647904879E-3</v>
      </c>
      <c r="T27" s="92">
        <f>BS!T27/BS!T$90</f>
        <v>2.1133229311844468E-3</v>
      </c>
      <c r="U27" s="92">
        <f>BS!U27/BS!U$90</f>
        <v>2.221637189367051E-3</v>
      </c>
      <c r="V27" s="92">
        <f>BS!V27/BS!V$90</f>
        <v>1.7387448636670179E-3</v>
      </c>
      <c r="W27" s="92">
        <f>BS!W27/BS!W$90</f>
        <v>2.2924072561735344E-3</v>
      </c>
      <c r="X27" s="92">
        <f>BS!X27/BS!X$90</f>
        <v>1.8715308733084255E-3</v>
      </c>
      <c r="Y27" s="92">
        <f>BS!Y27/BS!Y$90</f>
        <v>3.6709896153991209E-3</v>
      </c>
      <c r="Z27" s="92">
        <f>BS!Z27/BS!Z$90</f>
        <v>2.8790868780530607E-3</v>
      </c>
      <c r="AA27" s="92">
        <f>BS!AA27/BS!AA$90</f>
        <v>2.9708712358920662E-3</v>
      </c>
      <c r="AB27" s="92">
        <f>BS!AB27/BS!AB$90</f>
        <v>3.5283654048058194E-3</v>
      </c>
      <c r="AC27" s="92">
        <f>BS!AC27/BS!AC$90</f>
        <v>4.1044919112440265E-3</v>
      </c>
      <c r="AD27" s="92">
        <f>BS!AD27/BS!AD$90</f>
        <v>2.6941640276927086E-3</v>
      </c>
      <c r="AE27" s="92">
        <f>BS!AE27/BS!AE$90</f>
        <v>3.0217852827231131E-3</v>
      </c>
      <c r="AF27" s="92">
        <f>BS!AF27/BS!AF$90</f>
        <v>3.4975832031248692E-3</v>
      </c>
      <c r="AG27" s="92">
        <f>BS!AG27/BS!AG$90</f>
        <v>3.3075153337111824E-3</v>
      </c>
      <c r="AH27" s="92">
        <f>BS!AH27/BS!AH$90</f>
        <v>3.5253434734982317E-3</v>
      </c>
      <c r="AI27" s="92">
        <f>BS!AI27/BS!AI$90</f>
        <v>2.4927970416555845E-3</v>
      </c>
      <c r="AJ27" s="92">
        <f>BS!AJ27/BS!AJ$90</f>
        <v>2.2455106087553934E-3</v>
      </c>
      <c r="AK27" s="92">
        <f>BS!AK27/BS!AK$90</f>
        <v>2.2193015936356076E-3</v>
      </c>
    </row>
    <row r="28" spans="2:37" x14ac:dyDescent="0.2">
      <c r="B28" s="8" t="s">
        <v>24</v>
      </c>
      <c r="C28" s="93">
        <f>BS!C28/BS!C$90</f>
        <v>0</v>
      </c>
      <c r="D28" s="93">
        <f>BS!D28/BS!D$90</f>
        <v>0</v>
      </c>
      <c r="E28" s="93">
        <f>BS!E28/BS!E$90</f>
        <v>0</v>
      </c>
      <c r="F28" s="93">
        <f>BS!F28/BS!F$90</f>
        <v>0</v>
      </c>
      <c r="G28" s="93">
        <f>BS!G28/BS!G$90</f>
        <v>0</v>
      </c>
      <c r="H28" s="93">
        <f>BS!H28/BS!H$90</f>
        <v>0</v>
      </c>
      <c r="I28" s="93">
        <f>BS!I28/BS!I$90</f>
        <v>0</v>
      </c>
      <c r="J28" s="93">
        <f>BS!J28/BS!J$90</f>
        <v>0</v>
      </c>
      <c r="K28" s="93">
        <f>BS!K28/BS!K$90</f>
        <v>0</v>
      </c>
      <c r="L28" s="93">
        <f>BS!L28/BS!L$90</f>
        <v>0</v>
      </c>
      <c r="M28" s="93">
        <f>BS!M28/BS!M$90</f>
        <v>0</v>
      </c>
      <c r="N28" s="93">
        <f>BS!N28/BS!N$90</f>
        <v>0</v>
      </c>
      <c r="O28" s="93">
        <f>BS!O28/BS!O$90</f>
        <v>0</v>
      </c>
      <c r="P28" s="93">
        <f>BS!P28/BS!P$90</f>
        <v>0</v>
      </c>
      <c r="Q28" s="93">
        <f>BS!Q28/BS!Q$90</f>
        <v>0</v>
      </c>
      <c r="R28" s="93">
        <f>BS!R28/BS!R$90</f>
        <v>0</v>
      </c>
      <c r="S28" s="93">
        <f>BS!S28/BS!S$90</f>
        <v>0</v>
      </c>
      <c r="T28" s="93">
        <f>BS!T28/BS!T$90</f>
        <v>0</v>
      </c>
      <c r="U28" s="93">
        <f>BS!U28/BS!U$90</f>
        <v>0</v>
      </c>
      <c r="V28" s="93">
        <f>BS!V28/BS!V$90</f>
        <v>0</v>
      </c>
      <c r="W28" s="93">
        <f>BS!W28/BS!W$90</f>
        <v>0</v>
      </c>
      <c r="X28" s="93">
        <f>BS!X28/BS!X$90</f>
        <v>0</v>
      </c>
      <c r="Y28" s="93">
        <f>BS!Y28/BS!Y$90</f>
        <v>0</v>
      </c>
      <c r="Z28" s="93">
        <f>BS!Z28/BS!Z$90</f>
        <v>0</v>
      </c>
      <c r="AA28" s="93">
        <f>BS!AA28/BS!AA$90</f>
        <v>0</v>
      </c>
      <c r="AB28" s="93">
        <f>BS!AB28/BS!AB$90</f>
        <v>0</v>
      </c>
      <c r="AC28" s="93">
        <f>BS!AC28/BS!AC$90</f>
        <v>0</v>
      </c>
      <c r="AD28" s="93">
        <f>BS!AD28/BS!AD$90</f>
        <v>0</v>
      </c>
      <c r="AE28" s="93">
        <f>BS!AE28/BS!AE$90</f>
        <v>0</v>
      </c>
      <c r="AF28" s="93">
        <f>BS!AF28/BS!AF$90</f>
        <v>0</v>
      </c>
      <c r="AG28" s="93">
        <f>BS!AG28/BS!AG$90</f>
        <v>0</v>
      </c>
      <c r="AH28" s="93">
        <f>BS!AH28/BS!AH$90</f>
        <v>0</v>
      </c>
      <c r="AI28" s="93">
        <f>BS!AI28/BS!AI$90</f>
        <v>0</v>
      </c>
      <c r="AJ28" s="93">
        <f>BS!AJ28/BS!AJ$90</f>
        <v>0</v>
      </c>
      <c r="AK28" s="93">
        <f>BS!AK28/BS!AK$90</f>
        <v>0</v>
      </c>
    </row>
    <row r="29" spans="2:37" x14ac:dyDescent="0.2">
      <c r="B29" s="8" t="s">
        <v>282</v>
      </c>
      <c r="C29" s="93">
        <f>BS!C29/BS!C$90</f>
        <v>0</v>
      </c>
      <c r="D29" s="93">
        <f>BS!D29/BS!D$90</f>
        <v>0</v>
      </c>
      <c r="E29" s="93">
        <f>BS!E29/BS!E$90</f>
        <v>0</v>
      </c>
      <c r="F29" s="93">
        <f>BS!F29/BS!F$90</f>
        <v>0</v>
      </c>
      <c r="G29" s="93">
        <f>BS!G29/BS!G$90</f>
        <v>0</v>
      </c>
      <c r="H29" s="93">
        <f>BS!H29/BS!H$90</f>
        <v>0</v>
      </c>
      <c r="I29" s="93">
        <f>BS!I29/BS!I$90</f>
        <v>0</v>
      </c>
      <c r="J29" s="93">
        <f>BS!J29/BS!J$90</f>
        <v>0</v>
      </c>
      <c r="K29" s="93">
        <f>BS!K29/BS!K$90</f>
        <v>0</v>
      </c>
      <c r="L29" s="93">
        <f>BS!L29/BS!L$90</f>
        <v>0</v>
      </c>
      <c r="M29" s="93">
        <f>BS!M29/BS!M$90</f>
        <v>0</v>
      </c>
      <c r="N29" s="93">
        <f>BS!N29/BS!N$90</f>
        <v>0</v>
      </c>
      <c r="O29" s="93">
        <f>BS!O29/BS!O$90</f>
        <v>0</v>
      </c>
      <c r="P29" s="93">
        <f>BS!P29/BS!P$90</f>
        <v>0</v>
      </c>
      <c r="Q29" s="93">
        <f>BS!Q29/BS!Q$90</f>
        <v>0</v>
      </c>
      <c r="R29" s="93">
        <f>BS!R29/BS!R$90</f>
        <v>0</v>
      </c>
      <c r="S29" s="93">
        <f>BS!S29/BS!S$90</f>
        <v>1.5483330898282362E-4</v>
      </c>
      <c r="T29" s="93">
        <f>BS!T29/BS!T$90</f>
        <v>0</v>
      </c>
      <c r="U29" s="93">
        <f>BS!U29/BS!U$90</f>
        <v>1.3914932366230492E-4</v>
      </c>
      <c r="V29" s="93">
        <f>BS!V29/BS!V$90</f>
        <v>0</v>
      </c>
      <c r="W29" s="93">
        <f>BS!W29/BS!W$90</f>
        <v>0</v>
      </c>
      <c r="X29" s="93">
        <f>BS!X29/BS!X$90</f>
        <v>0</v>
      </c>
      <c r="Y29" s="93">
        <f>BS!Y29/BS!Y$90</f>
        <v>0</v>
      </c>
      <c r="Z29" s="93">
        <f>BS!Z29/BS!Z$90</f>
        <v>0</v>
      </c>
      <c r="AA29" s="93">
        <f>BS!AA29/BS!AA$90</f>
        <v>0</v>
      </c>
      <c r="AB29" s="93">
        <f>BS!AB29/BS!AB$90</f>
        <v>0</v>
      </c>
      <c r="AC29" s="93">
        <f>BS!AC29/BS!AC$90</f>
        <v>0</v>
      </c>
      <c r="AD29" s="93">
        <f>BS!AD29/BS!AD$90</f>
        <v>0</v>
      </c>
      <c r="AE29" s="93">
        <f>BS!AE29/BS!AE$90</f>
        <v>0</v>
      </c>
      <c r="AF29" s="93">
        <f>BS!AF29/BS!AF$90</f>
        <v>0</v>
      </c>
      <c r="AG29" s="93">
        <f>BS!AG29/BS!AG$90</f>
        <v>0</v>
      </c>
      <c r="AH29" s="93">
        <f>BS!AH29/BS!AH$90</f>
        <v>0</v>
      </c>
      <c r="AI29" s="93">
        <f>BS!AI29/BS!AI$90</f>
        <v>0</v>
      </c>
      <c r="AJ29" s="93">
        <f>BS!AJ29/BS!AJ$90</f>
        <v>0</v>
      </c>
      <c r="AK29" s="93">
        <f>BS!AK29/BS!AK$90</f>
        <v>0</v>
      </c>
    </row>
    <row r="30" spans="2:37" x14ac:dyDescent="0.2">
      <c r="B30" s="8" t="s">
        <v>283</v>
      </c>
      <c r="C30" s="93">
        <f>BS!C30/BS!C$90</f>
        <v>0</v>
      </c>
      <c r="D30" s="93">
        <f>BS!D30/BS!D$90</f>
        <v>0</v>
      </c>
      <c r="E30" s="93">
        <f>BS!E30/BS!E$90</f>
        <v>0</v>
      </c>
      <c r="F30" s="93">
        <f>BS!F30/BS!F$90</f>
        <v>0</v>
      </c>
      <c r="G30" s="93">
        <f>BS!G30/BS!G$90</f>
        <v>0</v>
      </c>
      <c r="H30" s="93">
        <f>BS!H30/BS!H$90</f>
        <v>0</v>
      </c>
      <c r="I30" s="93">
        <f>BS!I30/BS!I$90</f>
        <v>0</v>
      </c>
      <c r="J30" s="93">
        <f>BS!J30/BS!J$90</f>
        <v>0</v>
      </c>
      <c r="K30" s="93">
        <f>BS!K30/BS!K$90</f>
        <v>0</v>
      </c>
      <c r="L30" s="93">
        <f>BS!L30/BS!L$90</f>
        <v>0</v>
      </c>
      <c r="M30" s="93">
        <f>BS!M30/BS!M$90</f>
        <v>0</v>
      </c>
      <c r="N30" s="93">
        <f>BS!N30/BS!N$90</f>
        <v>0</v>
      </c>
      <c r="O30" s="93">
        <f>BS!O30/BS!O$90</f>
        <v>0</v>
      </c>
      <c r="P30" s="93">
        <f>BS!P30/BS!P$90</f>
        <v>1.9504127926932304E-4</v>
      </c>
      <c r="Q30" s="93">
        <f>BS!Q30/BS!Q$90</f>
        <v>0</v>
      </c>
      <c r="R30" s="93">
        <f>BS!R30/BS!R$90</f>
        <v>0</v>
      </c>
      <c r="S30" s="93">
        <f>BS!S30/BS!S$90</f>
        <v>0</v>
      </c>
      <c r="T30" s="93">
        <f>BS!T30/BS!T$90</f>
        <v>1.3255472156023984E-4</v>
      </c>
      <c r="U30" s="93">
        <f>BS!U30/BS!U$90</f>
        <v>0</v>
      </c>
      <c r="V30" s="93">
        <f>BS!V30/BS!V$90</f>
        <v>0</v>
      </c>
      <c r="W30" s="93">
        <f>BS!W30/BS!W$90</f>
        <v>1.4911407978113295E-4</v>
      </c>
      <c r="X30" s="93">
        <f>BS!X30/BS!X$90</f>
        <v>0</v>
      </c>
      <c r="Y30" s="93">
        <f>BS!Y30/BS!Y$90</f>
        <v>0</v>
      </c>
      <c r="Z30" s="93">
        <f>BS!Z30/BS!Z$90</f>
        <v>0</v>
      </c>
      <c r="AA30" s="93">
        <f>BS!AA30/BS!AA$90</f>
        <v>0</v>
      </c>
      <c r="AB30" s="93">
        <f>BS!AB30/BS!AB$90</f>
        <v>0</v>
      </c>
      <c r="AC30" s="93">
        <f>BS!AC30/BS!AC$90</f>
        <v>0</v>
      </c>
      <c r="AD30" s="93">
        <f>BS!AD30/BS!AD$90</f>
        <v>0</v>
      </c>
      <c r="AE30" s="93">
        <f>BS!AE30/BS!AE$90</f>
        <v>0</v>
      </c>
      <c r="AF30" s="93">
        <f>BS!AF30/BS!AF$90</f>
        <v>0</v>
      </c>
      <c r="AG30" s="93">
        <f>BS!AG30/BS!AG$90</f>
        <v>0</v>
      </c>
      <c r="AH30" s="93">
        <f>BS!AH30/BS!AH$90</f>
        <v>0</v>
      </c>
      <c r="AI30" s="93">
        <f>BS!AI30/BS!AI$90</f>
        <v>0</v>
      </c>
      <c r="AJ30" s="93">
        <f>BS!AJ30/BS!AJ$90</f>
        <v>0</v>
      </c>
      <c r="AK30" s="93">
        <f>BS!AK30/BS!AK$90</f>
        <v>0</v>
      </c>
    </row>
    <row r="31" spans="2:37" x14ac:dyDescent="0.2">
      <c r="B31" s="8" t="s">
        <v>25</v>
      </c>
      <c r="C31" s="93">
        <f>BS!C31/BS!C$90</f>
        <v>1.2644828716640681E-3</v>
      </c>
      <c r="D31" s="93">
        <f>BS!D31/BS!D$90</f>
        <v>0</v>
      </c>
      <c r="E31" s="93">
        <f>BS!E31/BS!E$90</f>
        <v>0</v>
      </c>
      <c r="F31" s="93">
        <f>BS!F31/BS!F$90</f>
        <v>1.8518330704003054E-3</v>
      </c>
      <c r="G31" s="93">
        <f>BS!G31/BS!G$90</f>
        <v>1.7600354822538936E-3</v>
      </c>
      <c r="H31" s="93">
        <f>BS!H31/BS!H$90</f>
        <v>1.8202674042201424E-3</v>
      </c>
      <c r="I31" s="93">
        <f>BS!I31/BS!I$90</f>
        <v>1.7816773095205506E-3</v>
      </c>
      <c r="J31" s="93">
        <f>BS!J31/BS!J$90</f>
        <v>1.7779323974256279E-3</v>
      </c>
      <c r="K31" s="93">
        <f>BS!K31/BS!K$90</f>
        <v>1.9861180730442701E-3</v>
      </c>
      <c r="L31" s="93">
        <f>BS!L31/BS!L$90</f>
        <v>1.8120243766863967E-3</v>
      </c>
      <c r="M31" s="93">
        <f>BS!M31/BS!M$90</f>
        <v>1.6109200320453812E-3</v>
      </c>
      <c r="N31" s="93">
        <f>BS!N31/BS!N$90</f>
        <v>1.4654721364612596E-3</v>
      </c>
      <c r="O31" s="93">
        <f>BS!O31/BS!O$90</f>
        <v>3.8997229214359007E-3</v>
      </c>
      <c r="P31" s="93">
        <f>BS!P31/BS!P$90</f>
        <v>3.8559936305036803E-3</v>
      </c>
      <c r="Q31" s="93">
        <f>BS!Q31/BS!Q$90</f>
        <v>2.375339230422679E-3</v>
      </c>
      <c r="R31" s="93">
        <f>BS!R31/BS!R$90</f>
        <v>1.8542220840379545E-3</v>
      </c>
      <c r="S31" s="93">
        <f>BS!S31/BS!S$90</f>
        <v>2.3438395558076641E-3</v>
      </c>
      <c r="T31" s="93">
        <f>BS!T31/BS!T$90</f>
        <v>1.9807682096242068E-3</v>
      </c>
      <c r="U31" s="93">
        <f>BS!U31/BS!U$90</f>
        <v>2.0824878657047462E-3</v>
      </c>
      <c r="V31" s="93">
        <f>BS!V31/BS!V$90</f>
        <v>1.7387448636670179E-3</v>
      </c>
      <c r="W31" s="93">
        <f>BS!W31/BS!W$90</f>
        <v>2.1432931763924012E-3</v>
      </c>
      <c r="X31" s="93">
        <f>BS!X31/BS!X$90</f>
        <v>1.8715308733084255E-3</v>
      </c>
      <c r="Y31" s="93">
        <f>BS!Y31/BS!Y$90</f>
        <v>3.6709896153991209E-3</v>
      </c>
      <c r="Z31" s="93">
        <f>BS!Z31/BS!Z$90</f>
        <v>2.8790868780530607E-3</v>
      </c>
      <c r="AA31" s="93">
        <f>BS!AA31/BS!AA$90</f>
        <v>2.9708712358920662E-3</v>
      </c>
      <c r="AB31" s="93">
        <f>BS!AB31/BS!AB$90</f>
        <v>3.5283654048058194E-3</v>
      </c>
      <c r="AC31" s="93">
        <f>BS!AC31/BS!AC$90</f>
        <v>4.1044919112440265E-3</v>
      </c>
      <c r="AD31" s="93">
        <f>BS!AD31/BS!AD$90</f>
        <v>2.6941640276927086E-3</v>
      </c>
      <c r="AE31" s="93">
        <f>BS!AE31/BS!AE$90</f>
        <v>3.0217852827231131E-3</v>
      </c>
      <c r="AF31" s="93">
        <f>BS!AF31/BS!AF$90</f>
        <v>3.4975832031248692E-3</v>
      </c>
      <c r="AG31" s="93">
        <f>BS!AG31/BS!AG$90</f>
        <v>3.3075153337111824E-3</v>
      </c>
      <c r="AH31" s="93">
        <f>BS!AH31/BS!AH$90</f>
        <v>3.5253434734982317E-3</v>
      </c>
      <c r="AI31" s="93">
        <f>BS!AI31/BS!AI$90</f>
        <v>2.4927970416555845E-3</v>
      </c>
      <c r="AJ31" s="93">
        <f>BS!AJ31/BS!AJ$90</f>
        <v>2.2455106087553934E-3</v>
      </c>
      <c r="AK31" s="93">
        <f>BS!AK31/BS!AK$90</f>
        <v>2.2193015936356076E-3</v>
      </c>
    </row>
    <row r="32" spans="2:37" x14ac:dyDescent="0.2">
      <c r="B32" s="8" t="s">
        <v>26</v>
      </c>
      <c r="C32" s="93">
        <f>BS!C32/BS!C$90</f>
        <v>0</v>
      </c>
      <c r="D32" s="93">
        <f>BS!D32/BS!D$90</f>
        <v>0</v>
      </c>
      <c r="E32" s="93">
        <f>BS!E32/BS!E$90</f>
        <v>0</v>
      </c>
      <c r="F32" s="93">
        <f>BS!F32/BS!F$90</f>
        <v>0</v>
      </c>
      <c r="G32" s="93">
        <f>BS!G32/BS!G$90</f>
        <v>0</v>
      </c>
      <c r="H32" s="93">
        <f>BS!H32/BS!H$90</f>
        <v>0</v>
      </c>
      <c r="I32" s="93">
        <f>BS!I32/BS!I$90</f>
        <v>0</v>
      </c>
      <c r="J32" s="93">
        <f>BS!J32/BS!J$90</f>
        <v>0</v>
      </c>
      <c r="K32" s="93">
        <f>BS!K32/BS!K$90</f>
        <v>0</v>
      </c>
      <c r="L32" s="93">
        <f>BS!L32/BS!L$90</f>
        <v>0</v>
      </c>
      <c r="M32" s="93">
        <f>BS!M32/BS!M$90</f>
        <v>0</v>
      </c>
      <c r="N32" s="93">
        <f>BS!N32/BS!N$90</f>
        <v>0</v>
      </c>
      <c r="O32" s="93">
        <f>BS!O32/BS!O$90</f>
        <v>0</v>
      </c>
      <c r="P32" s="93">
        <f>BS!P32/BS!P$90</f>
        <v>0</v>
      </c>
      <c r="Q32" s="93">
        <f>BS!Q32/BS!Q$90</f>
        <v>0</v>
      </c>
      <c r="R32" s="93">
        <f>BS!R32/BS!R$90</f>
        <v>0</v>
      </c>
      <c r="S32" s="93">
        <f>BS!S32/BS!S$90</f>
        <v>0</v>
      </c>
      <c r="T32" s="93">
        <f>BS!T32/BS!T$90</f>
        <v>0</v>
      </c>
      <c r="U32" s="93">
        <f>BS!U32/BS!U$90</f>
        <v>0</v>
      </c>
      <c r="V32" s="93">
        <f>BS!V32/BS!V$90</f>
        <v>0</v>
      </c>
      <c r="W32" s="93">
        <f>BS!W32/BS!W$90</f>
        <v>0</v>
      </c>
      <c r="X32" s="93">
        <f>BS!X32/BS!X$90</f>
        <v>0</v>
      </c>
      <c r="Y32" s="93">
        <f>BS!Y32/BS!Y$90</f>
        <v>0</v>
      </c>
      <c r="Z32" s="93">
        <f>BS!Z32/BS!Z$90</f>
        <v>0</v>
      </c>
      <c r="AA32" s="93">
        <f>BS!AA32/BS!AA$90</f>
        <v>0</v>
      </c>
      <c r="AB32" s="93">
        <f>BS!AB32/BS!AB$90</f>
        <v>0</v>
      </c>
      <c r="AC32" s="93">
        <f>BS!AC32/BS!AC$90</f>
        <v>0</v>
      </c>
      <c r="AD32" s="93">
        <f>BS!AD32/BS!AD$90</f>
        <v>0</v>
      </c>
      <c r="AE32" s="93">
        <f>BS!AE32/BS!AE$90</f>
        <v>0</v>
      </c>
      <c r="AF32" s="93">
        <f>BS!AF32/BS!AF$90</f>
        <v>0</v>
      </c>
      <c r="AG32" s="93">
        <f>BS!AG32/BS!AG$90</f>
        <v>0</v>
      </c>
      <c r="AH32" s="93">
        <f>BS!AH32/BS!AH$90</f>
        <v>0</v>
      </c>
      <c r="AI32" s="93">
        <f>BS!AI32/BS!AI$90</f>
        <v>0</v>
      </c>
      <c r="AJ32" s="93">
        <f>BS!AJ32/BS!AJ$90</f>
        <v>0</v>
      </c>
      <c r="AK32" s="93">
        <f>BS!AK32/BS!AK$90</f>
        <v>0</v>
      </c>
    </row>
    <row r="33" spans="2:37" s="2" customFormat="1" x14ac:dyDescent="0.2">
      <c r="B33" s="71" t="s">
        <v>27</v>
      </c>
      <c r="C33" s="92">
        <f>BS!C33/BS!C$90</f>
        <v>6.1254354801269222E-2</v>
      </c>
      <c r="D33" s="92">
        <f>BS!D33/BS!D$90</f>
        <v>5.3155323636688852E-2</v>
      </c>
      <c r="E33" s="92">
        <f>BS!E33/BS!E$90</f>
        <v>6.6681996161187584E-2</v>
      </c>
      <c r="F33" s="92">
        <f>BS!F33/BS!F$90</f>
        <v>6.4772069284165262E-2</v>
      </c>
      <c r="G33" s="92">
        <f>BS!G33/BS!G$90</f>
        <v>6.4173621564562244E-2</v>
      </c>
      <c r="H33" s="92">
        <f>BS!H33/BS!H$90</f>
        <v>6.5596563557619725E-2</v>
      </c>
      <c r="I33" s="92">
        <f>BS!I33/BS!I$90</f>
        <v>6.5861799218368808E-2</v>
      </c>
      <c r="J33" s="92">
        <f>BS!J33/BS!J$90</f>
        <v>6.4870045304745189E-2</v>
      </c>
      <c r="K33" s="92">
        <f>BS!K33/BS!K$90</f>
        <v>7.151455456002502E-2</v>
      </c>
      <c r="L33" s="92">
        <f>BS!L33/BS!L$90</f>
        <v>6.4473648073371831E-2</v>
      </c>
      <c r="M33" s="92">
        <f>BS!M33/BS!M$90</f>
        <v>5.6541350502338855E-2</v>
      </c>
      <c r="N33" s="92">
        <f>BS!N33/BS!N$90</f>
        <v>5.2419630439789901E-2</v>
      </c>
      <c r="O33" s="92">
        <f>BS!O33/BS!O$90</f>
        <v>6.0083253556125184E-2</v>
      </c>
      <c r="P33" s="92">
        <f>BS!P33/BS!P$90</f>
        <v>5.7384852529673507E-2</v>
      </c>
      <c r="Q33" s="92">
        <f>BS!Q33/BS!Q$90</f>
        <v>5.0767665561546306E-2</v>
      </c>
      <c r="R33" s="92">
        <f>BS!R33/BS!R$90</f>
        <v>3.7984098536725235E-2</v>
      </c>
      <c r="S33" s="92">
        <f>BS!S33/BS!S$90</f>
        <v>4.536541785132657E-2</v>
      </c>
      <c r="T33" s="92">
        <f>BS!T33/BS!T$90</f>
        <v>3.8743064563711738E-2</v>
      </c>
      <c r="U33" s="92">
        <f>BS!U33/BS!U$90</f>
        <v>4.0295389415114832E-2</v>
      </c>
      <c r="V33" s="92">
        <f>BS!V33/BS!V$90</f>
        <v>3.3765735323984469E-2</v>
      </c>
      <c r="W33" s="92">
        <f>BS!W33/BS!W$90</f>
        <v>4.2052727811293565E-2</v>
      </c>
      <c r="X33" s="92">
        <f>BS!X33/BS!X$90</f>
        <v>3.7313055324048799E-2</v>
      </c>
      <c r="Y33" s="92">
        <f>BS!Y33/BS!Y$90</f>
        <v>3.541194702618216E-2</v>
      </c>
      <c r="Z33" s="92">
        <f>BS!Z33/BS!Z$90</f>
        <v>2.8787327696872145E-2</v>
      </c>
      <c r="AA33" s="92">
        <f>BS!AA33/BS!AA$90</f>
        <v>2.5897379668991711E-2</v>
      </c>
      <c r="AB33" s="92">
        <f>BS!AB33/BS!AB$90</f>
        <v>2.4962533209797261E-2</v>
      </c>
      <c r="AC33" s="92">
        <f>BS!AC33/BS!AC$90</f>
        <v>2.2405662998883007E-2</v>
      </c>
      <c r="AD33" s="92">
        <f>BS!AD33/BS!AD$90</f>
        <v>1.4478280726596595E-2</v>
      </c>
      <c r="AE33" s="92">
        <f>BS!AE33/BS!AE$90</f>
        <v>1.4023047806537198E-2</v>
      </c>
      <c r="AF33" s="92">
        <f>BS!AF33/BS!AF$90</f>
        <v>1.5203065903017723E-2</v>
      </c>
      <c r="AG33" s="92">
        <f>BS!AG33/BS!AG$90</f>
        <v>1.4318929598771948E-2</v>
      </c>
      <c r="AH33" s="92">
        <f>BS!AH33/BS!AH$90</f>
        <v>1.5047924849429746E-2</v>
      </c>
      <c r="AI33" s="92">
        <f>BS!AI33/BS!AI$90</f>
        <v>1.5786860068076374E-2</v>
      </c>
      <c r="AJ33" s="92">
        <f>BS!AJ33/BS!AJ$90</f>
        <v>1.6534007329326309E-2</v>
      </c>
      <c r="AK33" s="92">
        <f>BS!AK33/BS!AK$90</f>
        <v>1.5847453237966276E-2</v>
      </c>
    </row>
    <row r="34" spans="2:37" s="2" customFormat="1" x14ac:dyDescent="0.2">
      <c r="B34" s="71" t="s">
        <v>28</v>
      </c>
      <c r="C34" s="92">
        <f>BS!C34/BS!C$90</f>
        <v>1.8771781987345117E-2</v>
      </c>
      <c r="D34" s="92">
        <f>BS!D34/BS!D$90</f>
        <v>1.5985143798082128E-2</v>
      </c>
      <c r="E34" s="92">
        <f>BS!E34/BS!E$90</f>
        <v>2.0228457326622106E-2</v>
      </c>
      <c r="F34" s="92">
        <f>BS!F34/BS!F$90</f>
        <v>1.9328423488801389E-2</v>
      </c>
      <c r="G34" s="92">
        <f>BS!G34/BS!G$90</f>
        <v>2.1019139195870257E-2</v>
      </c>
      <c r="H34" s="92">
        <f>BS!H34/BS!H$90</f>
        <v>2.1002964137031441E-2</v>
      </c>
      <c r="I34" s="92">
        <f>BS!I34/BS!I$90</f>
        <v>2.2242252650841586E-2</v>
      </c>
      <c r="J34" s="92">
        <f>BS!J34/BS!J$90</f>
        <v>2.1379027924230475E-2</v>
      </c>
      <c r="K34" s="92">
        <f>BS!K34/BS!K$90</f>
        <v>2.297214825609889E-2</v>
      </c>
      <c r="L34" s="92">
        <f>BS!L34/BS!L$90</f>
        <v>2.0164316370015485E-2</v>
      </c>
      <c r="M34" s="92">
        <f>BS!M34/BS!M$90</f>
        <v>1.718215597101377E-2</v>
      </c>
      <c r="N34" s="92">
        <f>BS!N34/BS!N$90</f>
        <v>1.6604859892852094E-2</v>
      </c>
      <c r="O34" s="92">
        <f>BS!O34/BS!O$90</f>
        <v>1.8237951145229737E-2</v>
      </c>
      <c r="P34" s="92">
        <f>BS!P34/BS!P$90</f>
        <v>1.6347099086997899E-2</v>
      </c>
      <c r="Q34" s="92">
        <f>BS!Q34/BS!Q$90</f>
        <v>1.430297653033258E-2</v>
      </c>
      <c r="R34" s="92">
        <f>BS!R34/BS!R$90</f>
        <v>1.0218599975941206E-2</v>
      </c>
      <c r="S34" s="92">
        <f>BS!S34/BS!S$90</f>
        <v>1.1901417908557472E-2</v>
      </c>
      <c r="T34" s="92">
        <f>BS!T34/BS!T$90</f>
        <v>1.0110592839587554E-2</v>
      </c>
      <c r="U34" s="92">
        <f>BS!U34/BS!U$90</f>
        <v>1.0161869016036834E-2</v>
      </c>
      <c r="V34" s="92">
        <f>BS!V34/BS!V$90</f>
        <v>8.2312573619777799E-3</v>
      </c>
      <c r="W34" s="92">
        <f>BS!W34/BS!W$90</f>
        <v>9.9232658731999764E-3</v>
      </c>
      <c r="X34" s="92">
        <f>BS!X34/BS!X$90</f>
        <v>9.7958293881648135E-3</v>
      </c>
      <c r="Y34" s="92">
        <f>BS!Y34/BS!Y$90</f>
        <v>9.1080632798177883E-3</v>
      </c>
      <c r="Z34" s="92">
        <f>BS!Z34/BS!Z$90</f>
        <v>8.8957554425685859E-3</v>
      </c>
      <c r="AA34" s="92">
        <f>BS!AA34/BS!AA$90</f>
        <v>7.762160261171101E-3</v>
      </c>
      <c r="AB34" s="92">
        <f>BS!AB34/BS!AB$90</f>
        <v>7.2425522033882509E-3</v>
      </c>
      <c r="AC34" s="92">
        <f>BS!AC34/BS!AC$90</f>
        <v>6.3086023978990774E-3</v>
      </c>
      <c r="AD34" s="92">
        <f>BS!AD34/BS!AD$90</f>
        <v>5.2082588186050877E-3</v>
      </c>
      <c r="AE34" s="92">
        <f>BS!AE34/BS!AE$90</f>
        <v>4.9091921582342596E-3</v>
      </c>
      <c r="AF34" s="92">
        <f>BS!AF34/BS!AF$90</f>
        <v>5.3005934324051318E-3</v>
      </c>
      <c r="AG34" s="92">
        <f>BS!AG34/BS!AG$90</f>
        <v>4.6823293060830589E-3</v>
      </c>
      <c r="AH34" s="92">
        <f>BS!AH34/BS!AH$90</f>
        <v>5.079697063542065E-3</v>
      </c>
      <c r="AI34" s="92">
        <f>BS!AI34/BS!AI$90</f>
        <v>5.2037102124043999E-3</v>
      </c>
      <c r="AJ34" s="92">
        <f>BS!AJ34/BS!AJ$90</f>
        <v>6.2671202295527632E-3</v>
      </c>
      <c r="AK34" s="92">
        <f>BS!AK34/BS!AK$90</f>
        <v>5.6550039347564168E-3</v>
      </c>
    </row>
    <row r="35" spans="2:37" x14ac:dyDescent="0.2">
      <c r="B35" s="72" t="s">
        <v>29</v>
      </c>
      <c r="C35" s="95">
        <f>BS!C35/BS!C$90</f>
        <v>3.0417278788024128E-2</v>
      </c>
      <c r="D35" s="95">
        <f>BS!D35/BS!D$90</f>
        <v>2.6649701392329646E-2</v>
      </c>
      <c r="E35" s="95">
        <f>BS!E35/BS!E$90</f>
        <v>3.4180719318130243E-2</v>
      </c>
      <c r="F35" s="95">
        <f>BS!F35/BS!F$90</f>
        <v>3.3603939486898361E-2</v>
      </c>
      <c r="G35" s="95">
        <f>BS!G35/BS!G$90</f>
        <v>3.5211698598834641E-2</v>
      </c>
      <c r="H35" s="93">
        <f>BS!H35/BS!H$90</f>
        <v>3.6416713102058233E-2</v>
      </c>
      <c r="I35" s="93">
        <f>BS!I35/BS!I$90</f>
        <v>3.8083541653427838E-2</v>
      </c>
      <c r="J35" s="93">
        <f>BS!J35/BS!J$90</f>
        <v>3.6661610757099276E-2</v>
      </c>
      <c r="K35" s="93">
        <f>BS!K35/BS!K$90</f>
        <v>4.0954474881621572E-2</v>
      </c>
      <c r="L35" s="93">
        <f>BS!L35/BS!L$90</f>
        <v>3.8577058700016327E-2</v>
      </c>
      <c r="M35" s="93">
        <f>BS!M35/BS!M$90</f>
        <v>3.4295651557894068E-2</v>
      </c>
      <c r="N35" s="93">
        <f>BS!N35/BS!N$90</f>
        <v>3.2094285418474373E-2</v>
      </c>
      <c r="O35" s="93">
        <f>BS!O35/BS!O$90</f>
        <v>3.6688877033981368E-2</v>
      </c>
      <c r="P35" s="93">
        <f>BS!P35/BS!P$90</f>
        <v>3.4251702679549446E-2</v>
      </c>
      <c r="Q35" s="93">
        <f>BS!Q35/BS!Q$90</f>
        <v>3.1128280853713226E-2</v>
      </c>
      <c r="R35" s="93">
        <f>BS!R35/BS!R$90</f>
        <v>2.3332073396397084E-2</v>
      </c>
      <c r="S35" s="93">
        <f>BS!S35/BS!S$90</f>
        <v>2.8283298643571864E-2</v>
      </c>
      <c r="T35" s="93">
        <f>BS!T35/BS!T$90</f>
        <v>2.4302762569624044E-2</v>
      </c>
      <c r="U35" s="93">
        <f>BS!U35/BS!U$90</f>
        <v>2.5890700988742486E-2</v>
      </c>
      <c r="V35" s="93">
        <f>BS!V35/BS!V$90</f>
        <v>2.196358699761608E-2</v>
      </c>
      <c r="W35" s="93">
        <f>BS!W35/BS!W$90</f>
        <v>2.5028438893601727E-2</v>
      </c>
      <c r="X35" s="93">
        <f>BS!X35/BS!X$90</f>
        <v>2.3308977469774478E-2</v>
      </c>
      <c r="Y35" s="93">
        <f>BS!Y35/BS!Y$90</f>
        <v>2.0403786087469587E-2</v>
      </c>
      <c r="Z35" s="93">
        <f>BS!Z35/BS!Z$90</f>
        <v>1.7787858047781033E-2</v>
      </c>
      <c r="AA35" s="93">
        <f>BS!AA35/BS!AA$90</f>
        <v>1.625810461945466E-2</v>
      </c>
      <c r="AB35" s="93">
        <f>BS!AB35/BS!AB$90</f>
        <v>1.5925961571578637E-2</v>
      </c>
      <c r="AC35" s="93">
        <f>BS!AC35/BS!AC$90</f>
        <v>1.4547932241844181E-2</v>
      </c>
      <c r="AD35" s="93">
        <f>BS!AD35/BS!AD$90</f>
        <v>9.5187408483928294E-3</v>
      </c>
      <c r="AE35" s="93">
        <f>BS!AE35/BS!AE$90</f>
        <v>9.3800040663421218E-3</v>
      </c>
      <c r="AF35" s="93">
        <f>BS!AF35/BS!AF$90</f>
        <v>1.0399496895517796E-2</v>
      </c>
      <c r="AG35" s="93">
        <f>BS!AG35/BS!AG$90</f>
        <v>9.6548754945337458E-3</v>
      </c>
      <c r="AH35" s="93">
        <f>BS!AH35/BS!AH$90</f>
        <v>1.1168679291499874E-2</v>
      </c>
      <c r="AI35" s="93">
        <f>BS!AI35/BS!AI$90</f>
        <v>1.1983566893165778E-2</v>
      </c>
      <c r="AJ35" s="93">
        <f>BS!AJ35/BS!AJ$90</f>
        <v>1.2548095987065553E-2</v>
      </c>
      <c r="AK35" s="93">
        <f>BS!AK35/BS!AK$90</f>
        <v>1.1839205211047237E-2</v>
      </c>
    </row>
    <row r="36" spans="2:37" x14ac:dyDescent="0.2">
      <c r="B36" s="72" t="s">
        <v>30</v>
      </c>
      <c r="C36" s="95">
        <f>BS!C36/BS!C$90</f>
        <v>-1.1645496800679011E-2</v>
      </c>
      <c r="D36" s="95">
        <f>BS!D36/BS!D$90</f>
        <v>-1.0664557594247516E-2</v>
      </c>
      <c r="E36" s="95">
        <f>BS!E36/BS!E$90</f>
        <v>-1.3952261991508135E-2</v>
      </c>
      <c r="F36" s="95">
        <f>BS!F36/BS!F$90</f>
        <v>-1.4275515998096974E-2</v>
      </c>
      <c r="G36" s="95">
        <f>BS!G36/BS!G$90</f>
        <v>-1.4192559402964385E-2</v>
      </c>
      <c r="H36" s="93">
        <f>BS!H36/BS!H$90</f>
        <v>-1.5413748965026794E-2</v>
      </c>
      <c r="I36" s="93">
        <f>BS!I36/BS!I$90</f>
        <v>-1.5841289002586252E-2</v>
      </c>
      <c r="J36" s="93">
        <f>BS!J36/BS!J$90</f>
        <v>-1.5282582832868799E-2</v>
      </c>
      <c r="K36" s="93">
        <f>BS!K36/BS!K$90</f>
        <v>-1.7982326625522682E-2</v>
      </c>
      <c r="L36" s="93">
        <f>BS!L36/BS!L$90</f>
        <v>-1.8412742330000842E-2</v>
      </c>
      <c r="M36" s="93">
        <f>BS!M36/BS!M$90</f>
        <v>-1.7113495586880297E-2</v>
      </c>
      <c r="N36" s="93">
        <f>BS!N36/BS!N$90</f>
        <v>-1.5489425525622279E-2</v>
      </c>
      <c r="O36" s="93">
        <f>BS!O36/BS!O$90</f>
        <v>-1.8450925888751628E-2</v>
      </c>
      <c r="P36" s="93">
        <f>BS!P36/BS!P$90</f>
        <v>-1.7904603592551544E-2</v>
      </c>
      <c r="Q36" s="93">
        <f>BS!Q36/BS!Q$90</f>
        <v>-1.6825304323380644E-2</v>
      </c>
      <c r="R36" s="93">
        <f>BS!R36/BS!R$90</f>
        <v>-1.3113473420455877E-2</v>
      </c>
      <c r="S36" s="93">
        <f>BS!S36/BS!S$90</f>
        <v>-1.6381880735014391E-2</v>
      </c>
      <c r="T36" s="93">
        <f>BS!T36/BS!T$90</f>
        <v>-1.4192169730036489E-2</v>
      </c>
      <c r="U36" s="93">
        <f>BS!U36/BS!U$90</f>
        <v>-1.5728831972705654E-2</v>
      </c>
      <c r="V36" s="93">
        <f>BS!V36/BS!V$90</f>
        <v>-1.3732329635638302E-2</v>
      </c>
      <c r="W36" s="93">
        <f>BS!W36/BS!W$90</f>
        <v>-1.5105173020401751E-2</v>
      </c>
      <c r="X36" s="93">
        <f>BS!X36/BS!X$90</f>
        <v>-1.3513148081609666E-2</v>
      </c>
      <c r="Y36" s="93">
        <f>BS!Y36/BS!Y$90</f>
        <v>-1.1295722807651801E-2</v>
      </c>
      <c r="Z36" s="93">
        <f>BS!Z36/BS!Z$90</f>
        <v>-8.8921026052124468E-3</v>
      </c>
      <c r="AA36" s="93">
        <f>BS!AA36/BS!AA$90</f>
        <v>-8.4959443582835591E-3</v>
      </c>
      <c r="AB36" s="93">
        <f>BS!AB36/BS!AB$90</f>
        <v>-8.6834093681903875E-3</v>
      </c>
      <c r="AC36" s="93">
        <f>BS!AC36/BS!AC$90</f>
        <v>-8.2393298439451031E-3</v>
      </c>
      <c r="AD36" s="93">
        <f>BS!AD36/BS!AD$90</f>
        <v>-4.3104820297877409E-3</v>
      </c>
      <c r="AE36" s="93">
        <f>BS!AE36/BS!AE$90</f>
        <v>-4.4708119081078614E-3</v>
      </c>
      <c r="AF36" s="93">
        <f>BS!AF36/BS!AF$90</f>
        <v>-5.0989034631126647E-3</v>
      </c>
      <c r="AG36" s="93">
        <f>BS!AG36/BS!AG$90</f>
        <v>-4.9725461884506869E-3</v>
      </c>
      <c r="AH36" s="93">
        <f>BS!AH36/BS!AH$90</f>
        <v>-6.0889822279578086E-3</v>
      </c>
      <c r="AI36" s="93">
        <f>BS!AI36/BS!AI$90</f>
        <v>-6.7798566807613777E-3</v>
      </c>
      <c r="AJ36" s="93">
        <f>BS!AJ36/BS!AJ$90</f>
        <v>-6.2809757575127889E-3</v>
      </c>
      <c r="AK36" s="93">
        <f>BS!AK36/BS!AK$90</f>
        <v>-6.1842012762908204E-3</v>
      </c>
    </row>
    <row r="37" spans="2:37" s="2" customFormat="1" x14ac:dyDescent="0.2">
      <c r="B37" s="71" t="s">
        <v>31</v>
      </c>
      <c r="C37" s="92">
        <f>BS!C37/BS!C$90</f>
        <v>4.2482572813924112E-2</v>
      </c>
      <c r="D37" s="92">
        <f>BS!D37/BS!D$90</f>
        <v>3.7170179838606723E-2</v>
      </c>
      <c r="E37" s="92">
        <f>BS!E37/BS!E$90</f>
        <v>4.6453538834565475E-2</v>
      </c>
      <c r="F37" s="92">
        <f>BS!F37/BS!F$90</f>
        <v>4.544364579536387E-2</v>
      </c>
      <c r="G37" s="92">
        <f>BS!G37/BS!G$90</f>
        <v>4.3154482368691995E-2</v>
      </c>
      <c r="H37" s="92">
        <f>BS!H37/BS!H$90</f>
        <v>4.4593599420588291E-2</v>
      </c>
      <c r="I37" s="92">
        <f>BS!I37/BS!I$90</f>
        <v>4.3619546567527215E-2</v>
      </c>
      <c r="J37" s="92">
        <f>BS!J37/BS!J$90</f>
        <v>4.3491017380514717E-2</v>
      </c>
      <c r="K37" s="92">
        <f>BS!K37/BS!K$90</f>
        <v>4.8542406303926137E-2</v>
      </c>
      <c r="L37" s="92">
        <f>BS!L37/BS!L$90</f>
        <v>4.4309331703356353E-2</v>
      </c>
      <c r="M37" s="92">
        <f>BS!M37/BS!M$90</f>
        <v>3.9359194531325088E-2</v>
      </c>
      <c r="N37" s="92">
        <f>BS!N37/BS!N$90</f>
        <v>3.581477054693781E-2</v>
      </c>
      <c r="O37" s="92">
        <f>BS!O37/BS!O$90</f>
        <v>4.184530241089545E-2</v>
      </c>
      <c r="P37" s="92">
        <f>BS!P37/BS!P$90</f>
        <v>4.1037753442675608E-2</v>
      </c>
      <c r="Q37" s="92">
        <f>BS!Q37/BS!Q$90</f>
        <v>3.6464689031213728E-2</v>
      </c>
      <c r="R37" s="92">
        <f>BS!R37/BS!R$90</f>
        <v>2.776549856078403E-2</v>
      </c>
      <c r="S37" s="92">
        <f>BS!S37/BS!S$90</f>
        <v>3.34639999427691E-2</v>
      </c>
      <c r="T37" s="92">
        <f>BS!T37/BS!T$90</f>
        <v>2.8632471724124184E-2</v>
      </c>
      <c r="U37" s="92">
        <f>BS!U37/BS!U$90</f>
        <v>3.0133520399078E-2</v>
      </c>
      <c r="V37" s="92">
        <f>BS!V37/BS!V$90</f>
        <v>2.5534477962006686E-2</v>
      </c>
      <c r="W37" s="92">
        <f>BS!W37/BS!W$90</f>
        <v>3.2129461938093594E-2</v>
      </c>
      <c r="X37" s="92">
        <f>BS!X37/BS!X$90</f>
        <v>2.7517225935883988E-2</v>
      </c>
      <c r="Y37" s="92">
        <f>BS!Y37/BS!Y$90</f>
        <v>2.6303883746364377E-2</v>
      </c>
      <c r="Z37" s="92">
        <f>BS!Z37/BS!Z$90</f>
        <v>1.9891572254303561E-2</v>
      </c>
      <c r="AA37" s="92">
        <f>BS!AA37/BS!AA$90</f>
        <v>1.8135219407820608E-2</v>
      </c>
      <c r="AB37" s="92">
        <f>BS!AB37/BS!AB$90</f>
        <v>1.7719981006409008E-2</v>
      </c>
      <c r="AC37" s="92">
        <f>BS!AC37/BS!AC$90</f>
        <v>1.6097060600983929E-2</v>
      </c>
      <c r="AD37" s="92">
        <f>BS!AD37/BS!AD$90</f>
        <v>9.2214117685546215E-3</v>
      </c>
      <c r="AE37" s="92">
        <f>BS!AE37/BS!AE$90</f>
        <v>9.0661301234001568E-3</v>
      </c>
      <c r="AF37" s="92">
        <f>BS!AF37/BS!AF$90</f>
        <v>9.8506038396921555E-3</v>
      </c>
      <c r="AG37" s="92">
        <f>BS!AG37/BS!AG$90</f>
        <v>9.5104247015427006E-3</v>
      </c>
      <c r="AH37" s="92">
        <f>BS!AH37/BS!AH$90</f>
        <v>9.968227785887681E-3</v>
      </c>
      <c r="AI37" s="92">
        <f>BS!AI37/BS!AI$90</f>
        <v>1.0583149855671976E-2</v>
      </c>
      <c r="AJ37" s="92">
        <f>BS!AJ37/BS!AJ$90</f>
        <v>1.0266887099773544E-2</v>
      </c>
      <c r="AK37" s="92">
        <f>BS!AK37/BS!AK$90</f>
        <v>1.0192449303209858E-2</v>
      </c>
    </row>
    <row r="38" spans="2:37" x14ac:dyDescent="0.2">
      <c r="B38" s="72" t="s">
        <v>29</v>
      </c>
      <c r="C38" s="95">
        <f>BS!C38/BS!C$90</f>
        <v>4.3403298846907336E-2</v>
      </c>
      <c r="D38" s="95">
        <f>BS!D38/BS!D$90</f>
        <v>3.8027233197715747E-2</v>
      </c>
      <c r="E38" s="95">
        <f>BS!E38/BS!E$90</f>
        <v>4.7589134278483422E-2</v>
      </c>
      <c r="F38" s="95">
        <f>BS!F38/BS!F$90</f>
        <v>4.6617813554296651E-2</v>
      </c>
      <c r="G38" s="95">
        <f>BS!G38/BS!G$90</f>
        <v>4.4306912578746804E-2</v>
      </c>
      <c r="H38" s="93">
        <f>BS!H38/BS!H$90</f>
        <v>4.5823183431190621E-2</v>
      </c>
      <c r="I38" s="93">
        <f>BS!I38/BS!I$90</f>
        <v>4.4860213749137456E-2</v>
      </c>
      <c r="J38" s="93">
        <f>BS!J38/BS!J$90</f>
        <v>4.476592195109285E-2</v>
      </c>
      <c r="K38" s="93">
        <f>BS!K38/BS!K$90</f>
        <v>5.000775438497735E-2</v>
      </c>
      <c r="L38" s="93">
        <f>BS!L38/BS!L$90</f>
        <v>4.56491908128068E-2</v>
      </c>
      <c r="M38" s="93">
        <f>BS!M38/BS!M$90</f>
        <v>4.0600548463434305E-2</v>
      </c>
      <c r="N38" s="93">
        <f>BS!N38/BS!N$90</f>
        <v>3.6995442606803979E-2</v>
      </c>
      <c r="O38" s="93">
        <f>BS!O38/BS!O$90</f>
        <v>4.3229911505319976E-2</v>
      </c>
      <c r="P38" s="93">
        <f>BS!P38/BS!P$90</f>
        <v>4.2413134584062262E-2</v>
      </c>
      <c r="Q38" s="93">
        <f>BS!Q38/BS!Q$90</f>
        <v>3.7742929196012867E-2</v>
      </c>
      <c r="R38" s="93">
        <f>BS!R38/BS!R$90</f>
        <v>2.8781983514470841E-2</v>
      </c>
      <c r="S38" s="93">
        <f>BS!S38/BS!S$90</f>
        <v>3.4772333650317844E-2</v>
      </c>
      <c r="T38" s="93">
        <f>BS!T38/BS!T$90</f>
        <v>2.980960484478409E-2</v>
      </c>
      <c r="U38" s="93">
        <f>BS!U38/BS!U$90</f>
        <v>3.1469042931564835E-2</v>
      </c>
      <c r="V38" s="93">
        <f>BS!V38/BS!V$90</f>
        <v>2.6764417594259064E-2</v>
      </c>
      <c r="W38" s="93">
        <f>BS!W38/BS!W$90</f>
        <v>3.3689696776336299E-2</v>
      </c>
      <c r="X38" s="93">
        <f>BS!X38/BS!X$90</f>
        <v>2.89212272066494E-2</v>
      </c>
      <c r="Y38" s="93">
        <f>BS!Y38/BS!Y$90</f>
        <v>2.7711035578471457E-2</v>
      </c>
      <c r="Z38" s="93">
        <f>BS!Z38/BS!Z$90</f>
        <v>2.100591898461273E-2</v>
      </c>
      <c r="AA38" s="93">
        <f>BS!AA38/BS!AA$90</f>
        <v>1.919941274335869E-2</v>
      </c>
      <c r="AB38" s="93">
        <f>BS!AB38/BS!AB$90</f>
        <v>1.8807180584981622E-2</v>
      </c>
      <c r="AC38" s="93">
        <f>BS!AC38/BS!AC$90</f>
        <v>1.7127938812358086E-2</v>
      </c>
      <c r="AD38" s="93">
        <f>BS!AD38/BS!AD$90</f>
        <v>9.8368670927880611E-3</v>
      </c>
      <c r="AE38" s="93">
        <f>BS!AE38/BS!AE$90</f>
        <v>9.6965919198920194E-3</v>
      </c>
      <c r="AF38" s="93">
        <f>BS!AF38/BS!AF$90</f>
        <v>1.0570220389514957E-2</v>
      </c>
      <c r="AG38" s="93">
        <f>BS!AG38/BS!AG$90</f>
        <v>1.0253929188083408E-2</v>
      </c>
      <c r="AH38" s="93">
        <f>BS!AH38/BS!AH$90</f>
        <v>1.0883579941530424E-2</v>
      </c>
      <c r="AI38" s="93">
        <f>BS!AI38/BS!AI$90</f>
        <v>1.1691048540977625E-2</v>
      </c>
      <c r="AJ38" s="93">
        <f>BS!AJ38/BS!AJ$90</f>
        <v>1.1401175023280419E-2</v>
      </c>
      <c r="AK38" s="93">
        <f>BS!AK38/BS!AK$90</f>
        <v>1.1450759470894353E-2</v>
      </c>
    </row>
    <row r="39" spans="2:37" x14ac:dyDescent="0.2">
      <c r="B39" s="72" t="s">
        <v>32</v>
      </c>
      <c r="C39" s="95">
        <f>BS!C39/BS!C$90</f>
        <v>-9.207260329832256E-4</v>
      </c>
      <c r="D39" s="95">
        <f>BS!D39/BS!D$90</f>
        <v>-8.5705335910902321E-4</v>
      </c>
      <c r="E39" s="95">
        <f>BS!E39/BS!E$90</f>
        <v>-1.1355954439179476E-3</v>
      </c>
      <c r="F39" s="95">
        <f>BS!F39/BS!F$90</f>
        <v>-1.1741677589327817E-3</v>
      </c>
      <c r="G39" s="95">
        <f>BS!G39/BS!G$90</f>
        <v>-1.1524302100548083E-3</v>
      </c>
      <c r="H39" s="93">
        <f>BS!H39/BS!H$90</f>
        <v>-1.2295840106023299E-3</v>
      </c>
      <c r="I39" s="93">
        <f>BS!I39/BS!I$90</f>
        <v>-1.2406671816102409E-3</v>
      </c>
      <c r="J39" s="93">
        <f>BS!J39/BS!J$90</f>
        <v>-1.2749045705781371E-3</v>
      </c>
      <c r="K39" s="93">
        <f>BS!K39/BS!K$90</f>
        <v>-1.4653480810512091E-3</v>
      </c>
      <c r="L39" s="93">
        <f>BS!L39/BS!L$90</f>
        <v>-1.3398591094504466E-3</v>
      </c>
      <c r="M39" s="93">
        <f>BS!M39/BS!M$90</f>
        <v>-1.2413539321092181E-3</v>
      </c>
      <c r="N39" s="93">
        <f>BS!N39/BS!N$90</f>
        <v>-1.1806720598661678E-3</v>
      </c>
      <c r="O39" s="93">
        <f>BS!O39/BS!O$90</f>
        <v>-1.3846090944245274E-3</v>
      </c>
      <c r="P39" s="93">
        <f>BS!P39/BS!P$90</f>
        <v>-1.3753811413866565E-3</v>
      </c>
      <c r="Q39" s="93">
        <f>BS!Q39/BS!Q$90</f>
        <v>-1.2782401647991378E-3</v>
      </c>
      <c r="R39" s="93">
        <f>BS!R39/BS!R$90</f>
        <v>-1.0164849536868133E-3</v>
      </c>
      <c r="S39" s="93">
        <f>BS!S39/BS!S$90</f>
        <v>-1.3083337075487477E-3</v>
      </c>
      <c r="T39" s="93">
        <f>BS!T39/BS!T$90</f>
        <v>-1.1771331206599062E-3</v>
      </c>
      <c r="U39" s="93">
        <f>BS!U39/BS!U$90</f>
        <v>-1.3355225324868329E-3</v>
      </c>
      <c r="V39" s="93">
        <f>BS!V39/BS!V$90</f>
        <v>-1.2299396322523787E-3</v>
      </c>
      <c r="W39" s="93">
        <f>BS!W39/BS!W$90</f>
        <v>-1.5602348382427022E-3</v>
      </c>
      <c r="X39" s="93">
        <f>BS!X39/BS!X$90</f>
        <v>-1.4040012707654101E-3</v>
      </c>
      <c r="Y39" s="93">
        <f>BS!Y39/BS!Y$90</f>
        <v>-1.407151832107082E-3</v>
      </c>
      <c r="Z39" s="93">
        <f>BS!Z39/BS!Z$90</f>
        <v>-1.1143467303091675E-3</v>
      </c>
      <c r="AA39" s="93">
        <f>BS!AA39/BS!AA$90</f>
        <v>-1.0641933355380814E-3</v>
      </c>
      <c r="AB39" s="93">
        <f>BS!AB39/BS!AB$90</f>
        <v>-1.0871995785726141E-3</v>
      </c>
      <c r="AC39" s="93">
        <f>BS!AC39/BS!AC$90</f>
        <v>-1.0308782113741589E-3</v>
      </c>
      <c r="AD39" s="93">
        <f>BS!AD39/BS!AD$90</f>
        <v>-6.1545532423343925E-4</v>
      </c>
      <c r="AE39" s="93">
        <f>BS!AE39/BS!AE$90</f>
        <v>-6.3046179649186435E-4</v>
      </c>
      <c r="AF39" s="93">
        <f>BS!AF39/BS!AF$90</f>
        <v>-7.1961654982280053E-4</v>
      </c>
      <c r="AG39" s="93">
        <f>BS!AG39/BS!AG$90</f>
        <v>-7.4350448654070765E-4</v>
      </c>
      <c r="AH39" s="93">
        <f>BS!AH39/BS!AH$90</f>
        <v>-9.1535215564274275E-4</v>
      </c>
      <c r="AI39" s="93">
        <f>BS!AI39/BS!AI$90</f>
        <v>-1.107898685305649E-3</v>
      </c>
      <c r="AJ39" s="93">
        <f>BS!AJ39/BS!AJ$90</f>
        <v>-1.1342879235068729E-3</v>
      </c>
      <c r="AK39" s="93">
        <f>BS!AK39/BS!AK$90</f>
        <v>-1.2583101676844927E-3</v>
      </c>
    </row>
    <row r="40" spans="2:37" s="2" customFormat="1" x14ac:dyDescent="0.2">
      <c r="B40" s="71" t="s">
        <v>33</v>
      </c>
      <c r="C40" s="92">
        <f>BS!C40/BS!C$90</f>
        <v>0</v>
      </c>
      <c r="D40" s="92">
        <f>BS!D40/BS!D$90</f>
        <v>0</v>
      </c>
      <c r="E40" s="92">
        <f>BS!E40/BS!E$90</f>
        <v>0</v>
      </c>
      <c r="F40" s="92">
        <f>BS!F40/BS!F$90</f>
        <v>0</v>
      </c>
      <c r="G40" s="92">
        <f>BS!G40/BS!G$90</f>
        <v>0</v>
      </c>
      <c r="H40" s="92">
        <f>BS!H40/BS!H$90</f>
        <v>0</v>
      </c>
      <c r="I40" s="92">
        <f>BS!I40/BS!I$90</f>
        <v>0</v>
      </c>
      <c r="J40" s="92">
        <f>BS!J40/BS!J$90</f>
        <v>0</v>
      </c>
      <c r="K40" s="92">
        <f>BS!K40/BS!K$90</f>
        <v>0</v>
      </c>
      <c r="L40" s="92">
        <f>BS!L40/BS!L$90</f>
        <v>0</v>
      </c>
      <c r="M40" s="92">
        <f>BS!M40/BS!M$90</f>
        <v>0</v>
      </c>
      <c r="N40" s="92">
        <f>BS!N40/BS!N$90</f>
        <v>0</v>
      </c>
      <c r="O40" s="92">
        <f>BS!O40/BS!O$90</f>
        <v>0</v>
      </c>
      <c r="P40" s="92">
        <f>BS!P40/BS!P$90</f>
        <v>0</v>
      </c>
      <c r="Q40" s="92">
        <f>BS!Q40/BS!Q$90</f>
        <v>0</v>
      </c>
      <c r="R40" s="92">
        <f>BS!R40/BS!R$90</f>
        <v>0</v>
      </c>
      <c r="S40" s="92">
        <f>BS!S40/BS!S$90</f>
        <v>0</v>
      </c>
      <c r="T40" s="92">
        <f>BS!T40/BS!T$90</f>
        <v>0</v>
      </c>
      <c r="U40" s="92">
        <f>BS!U40/BS!U$90</f>
        <v>0</v>
      </c>
      <c r="V40" s="92">
        <f>BS!V40/BS!V$90</f>
        <v>0</v>
      </c>
      <c r="W40" s="92">
        <f>BS!W40/BS!W$90</f>
        <v>0</v>
      </c>
      <c r="X40" s="92">
        <f>BS!X40/BS!X$90</f>
        <v>0</v>
      </c>
      <c r="Y40" s="92">
        <f>BS!Y40/BS!Y$90</f>
        <v>0</v>
      </c>
      <c r="Z40" s="92">
        <f>BS!Z40/BS!Z$90</f>
        <v>0</v>
      </c>
      <c r="AA40" s="92">
        <f>BS!AA40/BS!AA$90</f>
        <v>0</v>
      </c>
      <c r="AB40" s="92">
        <f>BS!AB40/BS!AB$90</f>
        <v>0</v>
      </c>
      <c r="AC40" s="92">
        <f>BS!AC40/BS!AC$90</f>
        <v>0</v>
      </c>
      <c r="AD40" s="92">
        <f>BS!AD40/BS!AD$90</f>
        <v>0</v>
      </c>
      <c r="AE40" s="92">
        <f>BS!AE40/BS!AE$90</f>
        <v>0</v>
      </c>
      <c r="AF40" s="92">
        <f>BS!AF40/BS!AF$90</f>
        <v>0</v>
      </c>
      <c r="AG40" s="92">
        <f>BS!AG40/BS!AG$90</f>
        <v>0</v>
      </c>
      <c r="AH40" s="92">
        <f>BS!AH40/BS!AH$90</f>
        <v>0</v>
      </c>
      <c r="AI40" s="92">
        <f>BS!AI40/BS!AI$90</f>
        <v>0</v>
      </c>
      <c r="AJ40" s="92">
        <f>BS!AJ40/BS!AJ$90</f>
        <v>0</v>
      </c>
      <c r="AK40" s="92">
        <f>BS!AK40/BS!AK$90</f>
        <v>0</v>
      </c>
    </row>
    <row r="41" spans="2:37" x14ac:dyDescent="0.2">
      <c r="B41" s="72" t="s">
        <v>34</v>
      </c>
      <c r="C41" s="95">
        <f>BS!C41/BS!C$90</f>
        <v>0</v>
      </c>
      <c r="D41" s="95">
        <f>BS!D41/BS!D$90</f>
        <v>0</v>
      </c>
      <c r="E41" s="95">
        <f>BS!E41/BS!E$90</f>
        <v>0</v>
      </c>
      <c r="F41" s="95">
        <f>BS!F41/BS!F$90</f>
        <v>0</v>
      </c>
      <c r="G41" s="95">
        <f>BS!G41/BS!G$90</f>
        <v>0</v>
      </c>
      <c r="H41" s="93">
        <f>BS!H41/BS!H$90</f>
        <v>0</v>
      </c>
      <c r="I41" s="93">
        <f>BS!I41/BS!I$90</f>
        <v>0</v>
      </c>
      <c r="J41" s="93">
        <f>BS!J41/BS!J$90</f>
        <v>0</v>
      </c>
      <c r="K41" s="93">
        <f>BS!K41/BS!K$90</f>
        <v>0</v>
      </c>
      <c r="L41" s="93">
        <f>BS!L41/BS!L$90</f>
        <v>0</v>
      </c>
      <c r="M41" s="93">
        <f>BS!M41/BS!M$90</f>
        <v>0</v>
      </c>
      <c r="N41" s="93">
        <f>BS!N41/BS!N$90</f>
        <v>0</v>
      </c>
      <c r="O41" s="93">
        <f>BS!O41/BS!O$90</f>
        <v>0</v>
      </c>
      <c r="P41" s="93">
        <f>BS!P41/BS!P$90</f>
        <v>0</v>
      </c>
      <c r="Q41" s="93">
        <f>BS!Q41/BS!Q$90</f>
        <v>0</v>
      </c>
      <c r="R41" s="93">
        <f>BS!R41/BS!R$90</f>
        <v>0</v>
      </c>
      <c r="S41" s="93">
        <f>BS!S41/BS!S$90</f>
        <v>0</v>
      </c>
      <c r="T41" s="93">
        <f>BS!T41/BS!T$90</f>
        <v>0</v>
      </c>
      <c r="U41" s="93">
        <f>BS!U41/BS!U$90</f>
        <v>0</v>
      </c>
      <c r="V41" s="93">
        <f>BS!V41/BS!V$90</f>
        <v>0</v>
      </c>
      <c r="W41" s="93">
        <f>BS!W41/BS!W$90</f>
        <v>0</v>
      </c>
      <c r="X41" s="93">
        <f>BS!X41/BS!X$90</f>
        <v>0</v>
      </c>
      <c r="Y41" s="93">
        <f>BS!Y41/BS!Y$90</f>
        <v>0</v>
      </c>
      <c r="Z41" s="93">
        <f>BS!Z41/BS!Z$90</f>
        <v>0</v>
      </c>
      <c r="AA41" s="93">
        <f>BS!AA41/BS!AA$90</f>
        <v>0</v>
      </c>
      <c r="AB41" s="93">
        <f>BS!AB41/BS!AB$90</f>
        <v>0</v>
      </c>
      <c r="AC41" s="93">
        <f>BS!AC41/BS!AC$90</f>
        <v>0</v>
      </c>
      <c r="AD41" s="93">
        <f>BS!AD41/BS!AD$90</f>
        <v>0</v>
      </c>
      <c r="AE41" s="93">
        <f>BS!AE41/BS!AE$90</f>
        <v>0</v>
      </c>
      <c r="AF41" s="93">
        <f>BS!AF41/BS!AF$90</f>
        <v>0</v>
      </c>
      <c r="AG41" s="93">
        <f>BS!AG41/BS!AG$90</f>
        <v>0</v>
      </c>
      <c r="AH41" s="93">
        <f>BS!AH41/BS!AH$90</f>
        <v>0</v>
      </c>
      <c r="AI41" s="93">
        <f>BS!AI41/BS!AI$90</f>
        <v>0</v>
      </c>
      <c r="AJ41" s="93">
        <f>BS!AJ41/BS!AJ$90</f>
        <v>0</v>
      </c>
      <c r="AK41" s="93">
        <f>BS!AK41/BS!AK$90</f>
        <v>0</v>
      </c>
    </row>
    <row r="42" spans="2:37" x14ac:dyDescent="0.2">
      <c r="B42" s="72" t="s">
        <v>35</v>
      </c>
      <c r="C42" s="95">
        <f>BS!C42/BS!C$90</f>
        <v>0</v>
      </c>
      <c r="D42" s="95">
        <f>BS!D42/BS!D$90</f>
        <v>0</v>
      </c>
      <c r="E42" s="95">
        <f>BS!E42/BS!E$90</f>
        <v>0</v>
      </c>
      <c r="F42" s="95">
        <f>BS!F42/BS!F$90</f>
        <v>0</v>
      </c>
      <c r="G42" s="95">
        <f>BS!G42/BS!G$90</f>
        <v>0</v>
      </c>
      <c r="H42" s="93">
        <f>BS!H42/BS!H$90</f>
        <v>0</v>
      </c>
      <c r="I42" s="93">
        <f>BS!I42/BS!I$90</f>
        <v>0</v>
      </c>
      <c r="J42" s="93">
        <f>BS!J42/BS!J$90</f>
        <v>0</v>
      </c>
      <c r="K42" s="93">
        <f>BS!K42/BS!K$90</f>
        <v>0</v>
      </c>
      <c r="L42" s="93">
        <f>BS!L42/BS!L$90</f>
        <v>0</v>
      </c>
      <c r="M42" s="93">
        <f>BS!M42/BS!M$90</f>
        <v>0</v>
      </c>
      <c r="N42" s="93">
        <f>BS!N42/BS!N$90</f>
        <v>0</v>
      </c>
      <c r="O42" s="93">
        <f>BS!O42/BS!O$90</f>
        <v>0</v>
      </c>
      <c r="P42" s="93">
        <f>BS!P42/BS!P$90</f>
        <v>0</v>
      </c>
      <c r="Q42" s="93">
        <f>BS!Q42/BS!Q$90</f>
        <v>0</v>
      </c>
      <c r="R42" s="93">
        <f>BS!R42/BS!R$90</f>
        <v>0</v>
      </c>
      <c r="S42" s="93">
        <f>BS!S42/BS!S$90</f>
        <v>0</v>
      </c>
      <c r="T42" s="93">
        <f>BS!T42/BS!T$90</f>
        <v>0</v>
      </c>
      <c r="U42" s="93">
        <f>BS!U42/BS!U$90</f>
        <v>0</v>
      </c>
      <c r="V42" s="93">
        <f>BS!V42/BS!V$90</f>
        <v>0</v>
      </c>
      <c r="W42" s="93">
        <f>BS!W42/BS!W$90</f>
        <v>0</v>
      </c>
      <c r="X42" s="93">
        <f>BS!X42/BS!X$90</f>
        <v>0</v>
      </c>
      <c r="Y42" s="93">
        <f>BS!Y42/BS!Y$90</f>
        <v>0</v>
      </c>
      <c r="Z42" s="93">
        <f>BS!Z42/BS!Z$90</f>
        <v>0</v>
      </c>
      <c r="AA42" s="93">
        <f>BS!AA42/BS!AA$90</f>
        <v>0</v>
      </c>
      <c r="AB42" s="93">
        <f>BS!AB42/BS!AB$90</f>
        <v>0</v>
      </c>
      <c r="AC42" s="93">
        <f>BS!AC42/BS!AC$90</f>
        <v>0</v>
      </c>
      <c r="AD42" s="93">
        <f>BS!AD42/BS!AD$90</f>
        <v>0</v>
      </c>
      <c r="AE42" s="93">
        <f>BS!AE42/BS!AE$90</f>
        <v>0</v>
      </c>
      <c r="AF42" s="93">
        <f>BS!AF42/BS!AF$90</f>
        <v>0</v>
      </c>
      <c r="AG42" s="93">
        <f>BS!AG42/BS!AG$90</f>
        <v>0</v>
      </c>
      <c r="AH42" s="93">
        <f>BS!AH42/BS!AH$90</f>
        <v>0</v>
      </c>
      <c r="AI42" s="93">
        <f>BS!AI42/BS!AI$90</f>
        <v>0</v>
      </c>
      <c r="AJ42" s="93">
        <f>BS!AJ42/BS!AJ$90</f>
        <v>0</v>
      </c>
      <c r="AK42" s="93">
        <f>BS!AK42/BS!AK$90</f>
        <v>0</v>
      </c>
    </row>
    <row r="43" spans="2:37" s="2" customFormat="1" x14ac:dyDescent="0.2">
      <c r="B43" s="71" t="s">
        <v>36</v>
      </c>
      <c r="C43" s="92">
        <f>BS!C43/BS!C$90</f>
        <v>0</v>
      </c>
      <c r="D43" s="92">
        <f>BS!D43/BS!D$90</f>
        <v>0</v>
      </c>
      <c r="E43" s="92">
        <f>BS!E43/BS!E$90</f>
        <v>0</v>
      </c>
      <c r="F43" s="92">
        <f>BS!F43/BS!F$90</f>
        <v>0</v>
      </c>
      <c r="G43" s="92">
        <f>BS!G43/BS!G$90</f>
        <v>0</v>
      </c>
      <c r="H43" s="92">
        <f>BS!H43/BS!H$90</f>
        <v>0</v>
      </c>
      <c r="I43" s="92">
        <f>BS!I43/BS!I$90</f>
        <v>0</v>
      </c>
      <c r="J43" s="92">
        <f>BS!J43/BS!J$90</f>
        <v>0</v>
      </c>
      <c r="K43" s="92">
        <f>BS!K43/BS!K$90</f>
        <v>0</v>
      </c>
      <c r="L43" s="92">
        <f>BS!L43/BS!L$90</f>
        <v>0</v>
      </c>
      <c r="M43" s="92">
        <f>BS!M43/BS!M$90</f>
        <v>0</v>
      </c>
      <c r="N43" s="92">
        <f>BS!N43/BS!N$90</f>
        <v>0</v>
      </c>
      <c r="O43" s="92">
        <f>BS!O43/BS!O$90</f>
        <v>0</v>
      </c>
      <c r="P43" s="92">
        <f>BS!P43/BS!P$90</f>
        <v>0</v>
      </c>
      <c r="Q43" s="92">
        <f>BS!Q43/BS!Q$90</f>
        <v>0</v>
      </c>
      <c r="R43" s="92">
        <f>BS!R43/BS!R$90</f>
        <v>0</v>
      </c>
      <c r="S43" s="92">
        <f>BS!S43/BS!S$90</f>
        <v>0</v>
      </c>
      <c r="T43" s="92">
        <f>BS!T43/BS!T$90</f>
        <v>0</v>
      </c>
      <c r="U43" s="92">
        <f>BS!U43/BS!U$90</f>
        <v>0</v>
      </c>
      <c r="V43" s="92">
        <f>BS!V43/BS!V$90</f>
        <v>0</v>
      </c>
      <c r="W43" s="92">
        <f>BS!W43/BS!W$90</f>
        <v>0</v>
      </c>
      <c r="X43" s="92">
        <f>BS!X43/BS!X$90</f>
        <v>0</v>
      </c>
      <c r="Y43" s="92">
        <f>BS!Y43/BS!Y$90</f>
        <v>0</v>
      </c>
      <c r="Z43" s="92">
        <f>BS!Z43/BS!Z$90</f>
        <v>0</v>
      </c>
      <c r="AA43" s="92">
        <f>BS!AA43/BS!AA$90</f>
        <v>0</v>
      </c>
      <c r="AB43" s="92">
        <f>BS!AB43/BS!AB$90</f>
        <v>0</v>
      </c>
      <c r="AC43" s="92">
        <f>BS!AC43/BS!AC$90</f>
        <v>0</v>
      </c>
      <c r="AD43" s="92">
        <f>BS!AD43/BS!AD$90</f>
        <v>4.861013943688467E-5</v>
      </c>
      <c r="AE43" s="92">
        <f>BS!AE43/BS!AE$90</f>
        <v>4.7725524902781764E-5</v>
      </c>
      <c r="AF43" s="92">
        <f>BS!AF43/BS!AF$90</f>
        <v>5.1868630920434168E-5</v>
      </c>
      <c r="AG43" s="92">
        <f>BS!AG43/BS!AG$90</f>
        <v>1.2617559114618665E-4</v>
      </c>
      <c r="AH43" s="92">
        <f>BS!AH43/BS!AH$90</f>
        <v>0</v>
      </c>
      <c r="AI43" s="92">
        <f>BS!AI43/BS!AI$90</f>
        <v>0</v>
      </c>
      <c r="AJ43" s="92">
        <f>BS!AJ43/BS!AJ$90</f>
        <v>0</v>
      </c>
      <c r="AK43" s="92">
        <f>BS!AK43/BS!AK$90</f>
        <v>0</v>
      </c>
    </row>
    <row r="44" spans="2:37" s="2" customFormat="1" x14ac:dyDescent="0.2">
      <c r="B44" s="71" t="s">
        <v>37</v>
      </c>
      <c r="C44" s="92">
        <f>BS!C44/BS!C$90</f>
        <v>0</v>
      </c>
      <c r="D44" s="92">
        <f>BS!D44/BS!D$90</f>
        <v>0</v>
      </c>
      <c r="E44" s="92">
        <f>BS!E44/BS!E$90</f>
        <v>0</v>
      </c>
      <c r="F44" s="92">
        <f>BS!F44/BS!F$90</f>
        <v>0</v>
      </c>
      <c r="G44" s="92">
        <f>BS!G44/BS!G$90</f>
        <v>0</v>
      </c>
      <c r="H44" s="92">
        <f>BS!H44/BS!H$90</f>
        <v>0</v>
      </c>
      <c r="I44" s="92">
        <f>BS!I44/BS!I$90</f>
        <v>0</v>
      </c>
      <c r="J44" s="92">
        <f>BS!J44/BS!J$90</f>
        <v>0</v>
      </c>
      <c r="K44" s="92">
        <f>BS!K44/BS!K$90</f>
        <v>0</v>
      </c>
      <c r="L44" s="92">
        <f>BS!L44/BS!L$90</f>
        <v>0</v>
      </c>
      <c r="M44" s="92">
        <f>BS!M44/BS!M$90</f>
        <v>0</v>
      </c>
      <c r="N44" s="92">
        <f>BS!N44/BS!N$90</f>
        <v>0</v>
      </c>
      <c r="O44" s="92">
        <f>BS!O44/BS!O$90</f>
        <v>0</v>
      </c>
      <c r="P44" s="92">
        <f>BS!P44/BS!P$90</f>
        <v>0</v>
      </c>
      <c r="Q44" s="92">
        <f>BS!Q44/BS!Q$90</f>
        <v>0</v>
      </c>
      <c r="R44" s="92">
        <f>BS!R44/BS!R$90</f>
        <v>0</v>
      </c>
      <c r="S44" s="92">
        <f>BS!S44/BS!S$90</f>
        <v>0</v>
      </c>
      <c r="T44" s="92">
        <f>BS!T44/BS!T$90</f>
        <v>0</v>
      </c>
      <c r="U44" s="92">
        <f>BS!U44/BS!U$90</f>
        <v>0</v>
      </c>
      <c r="V44" s="92">
        <f>BS!V44/BS!V$90</f>
        <v>0</v>
      </c>
      <c r="W44" s="92">
        <f>BS!W44/BS!W$90</f>
        <v>0</v>
      </c>
      <c r="X44" s="92">
        <f>BS!X44/BS!X$90</f>
        <v>0</v>
      </c>
      <c r="Y44" s="92">
        <f>BS!Y44/BS!Y$90</f>
        <v>0</v>
      </c>
      <c r="Z44" s="92">
        <f>BS!Z44/BS!Z$90</f>
        <v>0</v>
      </c>
      <c r="AA44" s="92">
        <f>BS!AA44/BS!AA$90</f>
        <v>0</v>
      </c>
      <c r="AB44" s="92">
        <f>BS!AB44/BS!AB$90</f>
        <v>0</v>
      </c>
      <c r="AC44" s="92">
        <f>BS!AC44/BS!AC$90</f>
        <v>0</v>
      </c>
      <c r="AD44" s="92">
        <f>BS!AD44/BS!AD$90</f>
        <v>0</v>
      </c>
      <c r="AE44" s="92">
        <f>BS!AE44/BS!AE$90</f>
        <v>0</v>
      </c>
      <c r="AF44" s="92">
        <f>BS!AF44/BS!AF$90</f>
        <v>0</v>
      </c>
      <c r="AG44" s="92">
        <f>BS!AG44/BS!AG$90</f>
        <v>0</v>
      </c>
      <c r="AH44" s="92">
        <f>BS!AH44/BS!AH$90</f>
        <v>0</v>
      </c>
      <c r="AI44" s="92">
        <f>BS!AI44/BS!AI$90</f>
        <v>0</v>
      </c>
      <c r="AJ44" s="92">
        <f>BS!AJ44/BS!AJ$90</f>
        <v>0</v>
      </c>
      <c r="AK44" s="92">
        <f>BS!AK44/BS!AK$90</f>
        <v>0</v>
      </c>
    </row>
    <row r="45" spans="2:37" x14ac:dyDescent="0.2">
      <c r="B45" s="72" t="s">
        <v>34</v>
      </c>
      <c r="C45" s="95">
        <f>BS!C45/BS!C$90</f>
        <v>0</v>
      </c>
      <c r="D45" s="95">
        <f>BS!D45/BS!D$90</f>
        <v>0</v>
      </c>
      <c r="E45" s="95">
        <f>BS!E45/BS!E$90</f>
        <v>0</v>
      </c>
      <c r="F45" s="95">
        <f>BS!F45/BS!F$90</f>
        <v>0</v>
      </c>
      <c r="G45" s="95">
        <f>BS!G45/BS!G$90</f>
        <v>0</v>
      </c>
      <c r="H45" s="93">
        <f>BS!H45/BS!H$90</f>
        <v>0</v>
      </c>
      <c r="I45" s="93">
        <f>BS!I45/BS!I$90</f>
        <v>0</v>
      </c>
      <c r="J45" s="93">
        <f>BS!J45/BS!J$90</f>
        <v>0</v>
      </c>
      <c r="K45" s="93">
        <f>BS!K45/BS!K$90</f>
        <v>0</v>
      </c>
      <c r="L45" s="93">
        <f>BS!L45/BS!L$90</f>
        <v>0</v>
      </c>
      <c r="M45" s="93">
        <f>BS!M45/BS!M$90</f>
        <v>0</v>
      </c>
      <c r="N45" s="93">
        <f>BS!N45/BS!N$90</f>
        <v>0</v>
      </c>
      <c r="O45" s="93">
        <f>BS!O45/BS!O$90</f>
        <v>0</v>
      </c>
      <c r="P45" s="93">
        <f>BS!P45/BS!P$90</f>
        <v>0</v>
      </c>
      <c r="Q45" s="93">
        <f>BS!Q45/BS!Q$90</f>
        <v>0</v>
      </c>
      <c r="R45" s="93">
        <f>BS!R45/BS!R$90</f>
        <v>0</v>
      </c>
      <c r="S45" s="93">
        <f>BS!S45/BS!S$90</f>
        <v>0</v>
      </c>
      <c r="T45" s="93">
        <f>BS!T45/BS!T$90</f>
        <v>0</v>
      </c>
      <c r="U45" s="93">
        <f>BS!U45/BS!U$90</f>
        <v>0</v>
      </c>
      <c r="V45" s="93">
        <f>BS!V45/BS!V$90</f>
        <v>0</v>
      </c>
      <c r="W45" s="93">
        <f>BS!W45/BS!W$90</f>
        <v>0</v>
      </c>
      <c r="X45" s="93">
        <f>BS!X45/BS!X$90</f>
        <v>0</v>
      </c>
      <c r="Y45" s="93">
        <f>BS!Y45/BS!Y$90</f>
        <v>0</v>
      </c>
      <c r="Z45" s="93">
        <f>BS!Z45/BS!Z$90</f>
        <v>0</v>
      </c>
      <c r="AA45" s="93">
        <f>BS!AA45/BS!AA$90</f>
        <v>0</v>
      </c>
      <c r="AB45" s="93">
        <f>BS!AB45/BS!AB$90</f>
        <v>0</v>
      </c>
      <c r="AC45" s="93">
        <f>BS!AC45/BS!AC$90</f>
        <v>0</v>
      </c>
      <c r="AD45" s="93">
        <f>BS!AD45/BS!AD$90</f>
        <v>0</v>
      </c>
      <c r="AE45" s="93">
        <f>BS!AE45/BS!AE$90</f>
        <v>0</v>
      </c>
      <c r="AF45" s="93">
        <f>BS!AF45/BS!AF$90</f>
        <v>0</v>
      </c>
      <c r="AG45" s="93">
        <f>BS!AG45/BS!AG$90</f>
        <v>0</v>
      </c>
      <c r="AH45" s="93">
        <f>BS!AH45/BS!AH$90</f>
        <v>0</v>
      </c>
      <c r="AI45" s="93">
        <f>BS!AI45/BS!AI$90</f>
        <v>0</v>
      </c>
      <c r="AJ45" s="93">
        <f>BS!AJ45/BS!AJ$90</f>
        <v>0</v>
      </c>
      <c r="AK45" s="93">
        <f>BS!AK45/BS!AK$90</f>
        <v>0</v>
      </c>
    </row>
    <row r="46" spans="2:37" x14ac:dyDescent="0.2">
      <c r="B46" s="72" t="s">
        <v>35</v>
      </c>
      <c r="C46" s="95">
        <f>BS!C46/BS!C$90</f>
        <v>0</v>
      </c>
      <c r="D46" s="95">
        <f>BS!D46/BS!D$90</f>
        <v>0</v>
      </c>
      <c r="E46" s="95">
        <f>BS!E46/BS!E$90</f>
        <v>0</v>
      </c>
      <c r="F46" s="95">
        <f>BS!F46/BS!F$90</f>
        <v>0</v>
      </c>
      <c r="G46" s="95">
        <f>BS!G46/BS!G$90</f>
        <v>0</v>
      </c>
      <c r="H46" s="93">
        <f>BS!H46/BS!H$90</f>
        <v>0</v>
      </c>
      <c r="I46" s="93">
        <f>BS!I46/BS!I$90</f>
        <v>0</v>
      </c>
      <c r="J46" s="93">
        <f>BS!J46/BS!J$90</f>
        <v>0</v>
      </c>
      <c r="K46" s="93">
        <f>BS!K46/BS!K$90</f>
        <v>0</v>
      </c>
      <c r="L46" s="93">
        <f>BS!L46/BS!L$90</f>
        <v>0</v>
      </c>
      <c r="M46" s="93">
        <f>BS!M46/BS!M$90</f>
        <v>0</v>
      </c>
      <c r="N46" s="93">
        <f>BS!N46/BS!N$90</f>
        <v>0</v>
      </c>
      <c r="O46" s="93">
        <f>BS!O46/BS!O$90</f>
        <v>0</v>
      </c>
      <c r="P46" s="93">
        <f>BS!P46/BS!P$90</f>
        <v>0</v>
      </c>
      <c r="Q46" s="93">
        <f>BS!Q46/BS!Q$90</f>
        <v>0</v>
      </c>
      <c r="R46" s="93">
        <f>BS!R46/BS!R$90</f>
        <v>0</v>
      </c>
      <c r="S46" s="93">
        <f>BS!S46/BS!S$90</f>
        <v>0</v>
      </c>
      <c r="T46" s="93">
        <f>BS!T46/BS!T$90</f>
        <v>0</v>
      </c>
      <c r="U46" s="93">
        <f>BS!U46/BS!U$90</f>
        <v>0</v>
      </c>
      <c r="V46" s="93">
        <f>BS!V46/BS!V$90</f>
        <v>0</v>
      </c>
      <c r="W46" s="93">
        <f>BS!W46/BS!W$90</f>
        <v>0</v>
      </c>
      <c r="X46" s="93">
        <f>BS!X46/BS!X$90</f>
        <v>0</v>
      </c>
      <c r="Y46" s="93">
        <f>BS!Y46/BS!Y$90</f>
        <v>0</v>
      </c>
      <c r="Z46" s="93">
        <f>BS!Z46/BS!Z$90</f>
        <v>0</v>
      </c>
      <c r="AA46" s="93">
        <f>BS!AA46/BS!AA$90</f>
        <v>0</v>
      </c>
      <c r="AB46" s="93">
        <f>BS!AB46/BS!AB$90</f>
        <v>0</v>
      </c>
      <c r="AC46" s="93">
        <f>BS!AC46/BS!AC$90</f>
        <v>0</v>
      </c>
      <c r="AD46" s="93">
        <f>BS!AD46/BS!AD$90</f>
        <v>0</v>
      </c>
      <c r="AE46" s="93">
        <f>BS!AE46/BS!AE$90</f>
        <v>0</v>
      </c>
      <c r="AF46" s="93">
        <f>BS!AF46/BS!AF$90</f>
        <v>0</v>
      </c>
      <c r="AG46" s="93">
        <f>BS!AG46/BS!AG$90</f>
        <v>0</v>
      </c>
      <c r="AH46" s="93">
        <f>BS!AH46/BS!AH$90</f>
        <v>0</v>
      </c>
      <c r="AI46" s="93">
        <f>BS!AI46/BS!AI$90</f>
        <v>0</v>
      </c>
      <c r="AJ46" s="93">
        <f>BS!AJ46/BS!AJ$90</f>
        <v>0</v>
      </c>
      <c r="AK46" s="93">
        <f>BS!AK46/BS!AK$90</f>
        <v>0</v>
      </c>
    </row>
    <row r="47" spans="2:37" s="2" customFormat="1" x14ac:dyDescent="0.2">
      <c r="B47" s="71" t="s">
        <v>38</v>
      </c>
      <c r="C47" s="92">
        <f>BS!C47/BS!C$90</f>
        <v>0</v>
      </c>
      <c r="D47" s="92">
        <f>BS!D47/BS!D$90</f>
        <v>0</v>
      </c>
      <c r="E47" s="92">
        <f>BS!E47/BS!E$90</f>
        <v>3.253422730920396E-4</v>
      </c>
      <c r="F47" s="92">
        <f>BS!F47/BS!F$90</f>
        <v>0</v>
      </c>
      <c r="G47" s="92">
        <f>BS!G47/BS!G$90</f>
        <v>0</v>
      </c>
      <c r="H47" s="92">
        <f>BS!H47/BS!H$90</f>
        <v>0</v>
      </c>
      <c r="I47" s="92">
        <f>BS!I47/BS!I$90</f>
        <v>0</v>
      </c>
      <c r="J47" s="92">
        <f>BS!J47/BS!J$90</f>
        <v>0</v>
      </c>
      <c r="K47" s="92">
        <f>BS!K47/BS!K$90</f>
        <v>0</v>
      </c>
      <c r="L47" s="92">
        <f>BS!L47/BS!L$90</f>
        <v>0</v>
      </c>
      <c r="M47" s="92">
        <f>BS!M47/BS!M$90</f>
        <v>0</v>
      </c>
      <c r="N47" s="92">
        <f>BS!N47/BS!N$90</f>
        <v>2.2258013931412726E-4</v>
      </c>
      <c r="O47" s="92">
        <f>BS!O47/BS!O$90</f>
        <v>2.1491765593862587E-3</v>
      </c>
      <c r="P47" s="92">
        <f>BS!P47/BS!P$90</f>
        <v>2.0679876451579842E-3</v>
      </c>
      <c r="Q47" s="92">
        <f>BS!Q47/BS!Q$90</f>
        <v>2.110551771855566E-3</v>
      </c>
      <c r="R47" s="92">
        <f>BS!R47/BS!R$90</f>
        <v>1.5992387680425957E-3</v>
      </c>
      <c r="S47" s="92">
        <f>BS!S47/BS!S$90</f>
        <v>2.9895333297969458E-3</v>
      </c>
      <c r="T47" s="92">
        <f>BS!T47/BS!T$90</f>
        <v>3.2222167866860774E-3</v>
      </c>
      <c r="U47" s="92">
        <f>BS!U47/BS!U$90</f>
        <v>3.9601527579889873E-3</v>
      </c>
      <c r="V47" s="92">
        <f>BS!V47/BS!V$90</f>
        <v>2.7554403822118725E-3</v>
      </c>
      <c r="W47" s="92">
        <f>BS!W47/BS!W$90</f>
        <v>3.8129836100716493E-3</v>
      </c>
      <c r="X47" s="92">
        <f>BS!X47/BS!X$90</f>
        <v>3.0794408643552789E-3</v>
      </c>
      <c r="Y47" s="92">
        <f>BS!Y47/BS!Y$90</f>
        <v>2.0349580482522091E-2</v>
      </c>
      <c r="Z47" s="92">
        <f>BS!Z47/BS!Z$90</f>
        <v>1.9138670446013702E-2</v>
      </c>
      <c r="AA47" s="92">
        <f>BS!AA47/BS!AA$90</f>
        <v>2.0509097449854029E-2</v>
      </c>
      <c r="AB47" s="92">
        <f>BS!AB47/BS!AB$90</f>
        <v>1.962038618745213E-2</v>
      </c>
      <c r="AC47" s="92">
        <f>BS!AC47/BS!AC$90</f>
        <v>1.746933880653424E-2</v>
      </c>
      <c r="AD47" s="92">
        <f>BS!AD47/BS!AD$90</f>
        <v>9.9680615628762112E-3</v>
      </c>
      <c r="AE47" s="92">
        <f>BS!AE47/BS!AE$90</f>
        <v>9.5377018059619977E-3</v>
      </c>
      <c r="AF47" s="92">
        <f>BS!AF47/BS!AF$90</f>
        <v>1.0310359995321702E-2</v>
      </c>
      <c r="AG47" s="92">
        <f>BS!AG47/BS!AG$90</f>
        <v>4.8521451492073001E-2</v>
      </c>
      <c r="AH47" s="92">
        <f>BS!AH47/BS!AH$90</f>
        <v>1.1113158702249113E-2</v>
      </c>
      <c r="AI47" s="92">
        <f>BS!AI47/BS!AI$90</f>
        <v>1.1231658679219901E-2</v>
      </c>
      <c r="AJ47" s="92">
        <f>BS!AJ47/BS!AJ$90</f>
        <v>9.3190841137081714E-3</v>
      </c>
      <c r="AK47" s="92">
        <f>BS!AK47/BS!AK$90</f>
        <v>8.704704080117533E-3</v>
      </c>
    </row>
    <row r="48" spans="2:37" x14ac:dyDescent="0.2">
      <c r="B48" s="8" t="s">
        <v>279</v>
      </c>
      <c r="C48" s="93">
        <f>BS!C48/BS!C$90</f>
        <v>0</v>
      </c>
      <c r="D48" s="93">
        <f>BS!D48/BS!D$90</f>
        <v>0</v>
      </c>
      <c r="E48" s="93">
        <f>BS!E48/BS!E$90</f>
        <v>3.253422730920396E-4</v>
      </c>
      <c r="F48" s="93">
        <f>BS!F48/BS!F$90</f>
        <v>0</v>
      </c>
      <c r="G48" s="93">
        <f>BS!G48/BS!G$90</f>
        <v>0</v>
      </c>
      <c r="H48" s="93">
        <f>BS!H48/BS!H$90</f>
        <v>0</v>
      </c>
      <c r="I48" s="93">
        <f>BS!I48/BS!I$90</f>
        <v>0</v>
      </c>
      <c r="J48" s="93">
        <f>BS!J48/BS!J$90</f>
        <v>0</v>
      </c>
      <c r="K48" s="93">
        <f>BS!K48/BS!K$90</f>
        <v>0</v>
      </c>
      <c r="L48" s="93">
        <f>BS!L48/BS!L$90</f>
        <v>0</v>
      </c>
      <c r="M48" s="93">
        <f>BS!M48/BS!M$90</f>
        <v>0</v>
      </c>
      <c r="N48" s="93">
        <f>BS!N48/BS!N$90</f>
        <v>0</v>
      </c>
      <c r="O48" s="93">
        <f>BS!O48/BS!O$90</f>
        <v>0</v>
      </c>
      <c r="P48" s="93">
        <f>BS!P48/BS!P$90</f>
        <v>0</v>
      </c>
      <c r="Q48" s="93">
        <f>BS!Q48/BS!Q$90</f>
        <v>0</v>
      </c>
      <c r="R48" s="93">
        <f>BS!R48/BS!R$90</f>
        <v>0</v>
      </c>
      <c r="S48" s="93">
        <f>BS!S48/BS!S$90</f>
        <v>0</v>
      </c>
      <c r="T48" s="93">
        <f>BS!T48/BS!T$90</f>
        <v>0</v>
      </c>
      <c r="U48" s="93">
        <f>BS!U48/BS!U$90</f>
        <v>0</v>
      </c>
      <c r="V48" s="93">
        <f>BS!V48/BS!V$90</f>
        <v>0</v>
      </c>
      <c r="W48" s="93">
        <f>BS!W48/BS!W$90</f>
        <v>0</v>
      </c>
      <c r="X48" s="93">
        <f>BS!X48/BS!X$90</f>
        <v>0</v>
      </c>
      <c r="Y48" s="93">
        <f>BS!Y48/BS!Y$90</f>
        <v>0</v>
      </c>
      <c r="Z48" s="93">
        <f>BS!Z48/BS!Z$90</f>
        <v>0</v>
      </c>
      <c r="AA48" s="93">
        <f>BS!AA48/BS!AA$90</f>
        <v>0</v>
      </c>
      <c r="AB48" s="93">
        <f>BS!AB48/BS!AB$90</f>
        <v>0</v>
      </c>
      <c r="AC48" s="93">
        <f>BS!AC48/BS!AC$90</f>
        <v>0</v>
      </c>
      <c r="AD48" s="93">
        <f>BS!AD48/BS!AD$90</f>
        <v>0</v>
      </c>
      <c r="AE48" s="93">
        <f>BS!AE48/BS!AE$90</f>
        <v>0</v>
      </c>
      <c r="AF48" s="93">
        <f>BS!AF48/BS!AF$90</f>
        <v>0</v>
      </c>
      <c r="AG48" s="93">
        <f>BS!AG48/BS!AG$90</f>
        <v>0</v>
      </c>
      <c r="AH48" s="93">
        <f>BS!AH48/BS!AH$90</f>
        <v>9.768837486664508E-3</v>
      </c>
      <c r="AI48" s="93">
        <f>BS!AI48/BS!AI$90</f>
        <v>0</v>
      </c>
      <c r="AJ48" s="93">
        <f>BS!AJ48/BS!AJ$90</f>
        <v>0</v>
      </c>
      <c r="AK48" s="93">
        <f>BS!AK48/BS!AK$90</f>
        <v>0</v>
      </c>
    </row>
    <row r="49" spans="2:37" x14ac:dyDescent="0.2">
      <c r="B49" s="8" t="s">
        <v>39</v>
      </c>
      <c r="C49" s="93">
        <f>BS!C49/BS!C$90</f>
        <v>0</v>
      </c>
      <c r="D49" s="93">
        <f>BS!D49/BS!D$90</f>
        <v>0</v>
      </c>
      <c r="E49" s="93">
        <f>BS!E49/BS!E$90</f>
        <v>0</v>
      </c>
      <c r="F49" s="93">
        <f>BS!F49/BS!F$90</f>
        <v>0</v>
      </c>
      <c r="G49" s="93">
        <f>BS!G49/BS!G$90</f>
        <v>0</v>
      </c>
      <c r="H49" s="93">
        <f>BS!H49/BS!H$90</f>
        <v>0</v>
      </c>
      <c r="I49" s="93">
        <f>BS!I49/BS!I$90</f>
        <v>0</v>
      </c>
      <c r="J49" s="93">
        <f>BS!J49/BS!J$90</f>
        <v>0</v>
      </c>
      <c r="K49" s="93">
        <f>BS!K49/BS!K$90</f>
        <v>0</v>
      </c>
      <c r="L49" s="93">
        <f>BS!L49/BS!L$90</f>
        <v>0</v>
      </c>
      <c r="M49" s="93">
        <f>BS!M49/BS!M$90</f>
        <v>0</v>
      </c>
      <c r="N49" s="93">
        <f>BS!N49/BS!N$90</f>
        <v>2.2258013931412726E-4</v>
      </c>
      <c r="O49" s="93">
        <f>BS!O49/BS!O$90</f>
        <v>2.1491765593862587E-3</v>
      </c>
      <c r="P49" s="93">
        <f>BS!P49/BS!P$90</f>
        <v>2.0679876451579842E-3</v>
      </c>
      <c r="Q49" s="93">
        <f>BS!Q49/BS!Q$90</f>
        <v>2.110551771855566E-3</v>
      </c>
      <c r="R49" s="93">
        <f>BS!R49/BS!R$90</f>
        <v>1.5992387680425957E-3</v>
      </c>
      <c r="S49" s="93">
        <f>BS!S49/BS!S$90</f>
        <v>2.9895333297969458E-3</v>
      </c>
      <c r="T49" s="93">
        <f>BS!T49/BS!T$90</f>
        <v>3.2222167866860774E-3</v>
      </c>
      <c r="U49" s="93">
        <f>BS!U49/BS!U$90</f>
        <v>3.9601527579889873E-3</v>
      </c>
      <c r="V49" s="93">
        <f>BS!V49/BS!V$90</f>
        <v>2.3975473843424479E-3</v>
      </c>
      <c r="W49" s="93">
        <f>BS!W49/BS!W$90</f>
        <v>3.3318818493294705E-3</v>
      </c>
      <c r="X49" s="93">
        <f>BS!X49/BS!X$90</f>
        <v>2.8063414194392884E-3</v>
      </c>
      <c r="Y49" s="93">
        <f>BS!Y49/BS!Y$90</f>
        <v>3.2179546097847811E-3</v>
      </c>
      <c r="Z49" s="93">
        <f>BS!Z49/BS!Z$90</f>
        <v>2.3870113948912474E-3</v>
      </c>
      <c r="AA49" s="93">
        <f>BS!AA49/BS!AA$90</f>
        <v>2.032801469576279E-2</v>
      </c>
      <c r="AB49" s="93">
        <f>BS!AB49/BS!AB$90</f>
        <v>1.9443002842318421E-2</v>
      </c>
      <c r="AC49" s="93">
        <f>BS!AC49/BS!AC$90</f>
        <v>1.7289165969869819E-2</v>
      </c>
      <c r="AD49" s="93">
        <f>BS!AD49/BS!AD$90</f>
        <v>9.8645852329211012E-3</v>
      </c>
      <c r="AE49" s="93">
        <f>BS!AE49/BS!AE$90</f>
        <v>9.4361085536214407E-3</v>
      </c>
      <c r="AF49" s="93">
        <f>BS!AF49/BS!AF$90</f>
        <v>1.0199947319496909E-2</v>
      </c>
      <c r="AG49" s="93">
        <f>BS!AG49/BS!AG$90</f>
        <v>4.8418944548822111E-2</v>
      </c>
      <c r="AH49" s="93">
        <f>BS!AH49/BS!AH$90</f>
        <v>1.3443212155846054E-3</v>
      </c>
      <c r="AI49" s="93">
        <f>BS!AI49/BS!AI$90</f>
        <v>1.0123711451120641E-2</v>
      </c>
      <c r="AJ49" s="93">
        <f>BS!AJ49/BS!AJ$90</f>
        <v>9.3190841137081714E-3</v>
      </c>
      <c r="AK49" s="93">
        <f>BS!AK49/BS!AK$90</f>
        <v>8.704704080117533E-3</v>
      </c>
    </row>
    <row r="50" spans="2:37" x14ac:dyDescent="0.2">
      <c r="B50" s="8" t="s">
        <v>280</v>
      </c>
      <c r="C50" s="93">
        <f>BS!C50/BS!C$90</f>
        <v>0</v>
      </c>
      <c r="D50" s="93">
        <f>BS!D50/BS!D$90</f>
        <v>0</v>
      </c>
      <c r="E50" s="93">
        <f>BS!E50/BS!E$90</f>
        <v>0</v>
      </c>
      <c r="F50" s="93">
        <f>BS!F50/BS!F$90</f>
        <v>0</v>
      </c>
      <c r="G50" s="93">
        <f>BS!G50/BS!G$90</f>
        <v>0</v>
      </c>
      <c r="H50" s="93">
        <f>BS!H50/BS!H$90</f>
        <v>0</v>
      </c>
      <c r="I50" s="93">
        <f>BS!I50/BS!I$90</f>
        <v>0</v>
      </c>
      <c r="J50" s="93">
        <f>BS!J50/BS!J$90</f>
        <v>0</v>
      </c>
      <c r="K50" s="93">
        <f>BS!K50/BS!K$90</f>
        <v>0</v>
      </c>
      <c r="L50" s="93">
        <f>BS!L50/BS!L$90</f>
        <v>0</v>
      </c>
      <c r="M50" s="93">
        <f>BS!M50/BS!M$90</f>
        <v>0</v>
      </c>
      <c r="N50" s="93">
        <f>BS!N50/BS!N$90</f>
        <v>0</v>
      </c>
      <c r="O50" s="93">
        <f>BS!O50/BS!O$90</f>
        <v>0</v>
      </c>
      <c r="P50" s="93">
        <f>BS!P50/BS!P$90</f>
        <v>0</v>
      </c>
      <c r="Q50" s="93">
        <f>BS!Q50/BS!Q$90</f>
        <v>0</v>
      </c>
      <c r="R50" s="93">
        <f>BS!R50/BS!R$90</f>
        <v>0</v>
      </c>
      <c r="S50" s="93">
        <f>BS!S50/BS!S$90</f>
        <v>0</v>
      </c>
      <c r="T50" s="93">
        <f>BS!T50/BS!T$90</f>
        <v>0</v>
      </c>
      <c r="U50" s="93">
        <f>BS!U50/BS!U$90</f>
        <v>0</v>
      </c>
      <c r="V50" s="93">
        <f>BS!V50/BS!V$90</f>
        <v>3.5789299786942441E-4</v>
      </c>
      <c r="W50" s="93">
        <f>BS!W50/BS!W$90</f>
        <v>4.8110176074217845E-4</v>
      </c>
      <c r="X50" s="93">
        <f>BS!X50/BS!X$90</f>
        <v>2.7309944491599045E-4</v>
      </c>
      <c r="Y50" s="93">
        <f>BS!Y50/BS!Y$90</f>
        <v>1.7131625872737311E-2</v>
      </c>
      <c r="Z50" s="93">
        <f>BS!Z50/BS!Z$90</f>
        <v>1.6751659051122456E-2</v>
      </c>
      <c r="AA50" s="93">
        <f>BS!AA50/BS!AA$90</f>
        <v>1.8108275409123902E-4</v>
      </c>
      <c r="AB50" s="93">
        <f>BS!AB50/BS!AB$90</f>
        <v>1.7738334513371038E-4</v>
      </c>
      <c r="AC50" s="93">
        <f>BS!AC50/BS!AC$90</f>
        <v>1.8017283666442062E-4</v>
      </c>
      <c r="AD50" s="93">
        <f>BS!AD50/BS!AD$90</f>
        <v>1.03476329955111E-4</v>
      </c>
      <c r="AE50" s="93">
        <f>BS!AE50/BS!AE$90</f>
        <v>1.0159325234055755E-4</v>
      </c>
      <c r="AF50" s="93">
        <f>BS!AF50/BS!AF$90</f>
        <v>1.1041267582479272E-4</v>
      </c>
      <c r="AG50" s="93">
        <f>BS!AG50/BS!AG$90</f>
        <v>1.0250694325089388E-4</v>
      </c>
      <c r="AH50" s="93">
        <f>BS!AH50/BS!AH$90</f>
        <v>0</v>
      </c>
      <c r="AI50" s="93">
        <f>BS!AI50/BS!AI$90</f>
        <v>1.1079472280992602E-3</v>
      </c>
      <c r="AJ50" s="93">
        <f>BS!AJ50/BS!AJ$90</f>
        <v>0</v>
      </c>
      <c r="AK50" s="93">
        <f>BS!AK50/BS!AK$90</f>
        <v>0</v>
      </c>
    </row>
    <row r="51" spans="2:37" x14ac:dyDescent="0.2">
      <c r="B51" s="8" t="s">
        <v>281</v>
      </c>
      <c r="C51" s="93">
        <f>BS!C51/BS!C$90</f>
        <v>0</v>
      </c>
      <c r="D51" s="93">
        <f>BS!D51/BS!D$90</f>
        <v>0</v>
      </c>
      <c r="E51" s="93">
        <f>BS!E51/BS!E$90</f>
        <v>0</v>
      </c>
      <c r="F51" s="93">
        <f>BS!F51/BS!F$90</f>
        <v>0</v>
      </c>
      <c r="G51" s="93">
        <f>BS!G51/BS!G$90</f>
        <v>0</v>
      </c>
      <c r="H51" s="93">
        <f>BS!H51/BS!H$90</f>
        <v>0</v>
      </c>
      <c r="I51" s="93">
        <f>BS!I51/BS!I$90</f>
        <v>0</v>
      </c>
      <c r="J51" s="93">
        <f>BS!J51/BS!J$90</f>
        <v>0</v>
      </c>
      <c r="K51" s="93">
        <f>BS!K51/BS!K$90</f>
        <v>0</v>
      </c>
      <c r="L51" s="93">
        <f>BS!L51/BS!L$90</f>
        <v>0</v>
      </c>
      <c r="M51" s="93">
        <f>BS!M51/BS!M$90</f>
        <v>0</v>
      </c>
      <c r="N51" s="93">
        <f>BS!N51/BS!N$90</f>
        <v>0</v>
      </c>
      <c r="O51" s="93">
        <f>BS!O51/BS!O$90</f>
        <v>0</v>
      </c>
      <c r="P51" s="93">
        <f>BS!P51/BS!P$90</f>
        <v>0</v>
      </c>
      <c r="Q51" s="93">
        <f>BS!Q51/BS!Q$90</f>
        <v>0</v>
      </c>
      <c r="R51" s="93">
        <f>BS!R51/BS!R$90</f>
        <v>0</v>
      </c>
      <c r="S51" s="93">
        <f>BS!S51/BS!S$90</f>
        <v>0</v>
      </c>
      <c r="T51" s="93">
        <f>BS!T51/BS!T$90</f>
        <v>0</v>
      </c>
      <c r="U51" s="93">
        <f>BS!U51/BS!U$90</f>
        <v>0</v>
      </c>
      <c r="V51" s="93">
        <f>BS!V51/BS!V$90</f>
        <v>0</v>
      </c>
      <c r="W51" s="93">
        <f>BS!W51/BS!W$90</f>
        <v>0</v>
      </c>
      <c r="X51" s="93">
        <f>BS!X51/BS!X$90</f>
        <v>0</v>
      </c>
      <c r="Y51" s="93">
        <f>BS!Y51/BS!Y$90</f>
        <v>0</v>
      </c>
      <c r="Z51" s="93">
        <f>BS!Z51/BS!Z$90</f>
        <v>0</v>
      </c>
      <c r="AA51" s="93">
        <f>BS!AA51/BS!AA$90</f>
        <v>0</v>
      </c>
      <c r="AB51" s="93">
        <f>BS!AB51/BS!AB$90</f>
        <v>0</v>
      </c>
      <c r="AC51" s="93">
        <f>BS!AC51/BS!AC$90</f>
        <v>0</v>
      </c>
      <c r="AD51" s="93">
        <f>BS!AD51/BS!AD$90</f>
        <v>0</v>
      </c>
      <c r="AE51" s="93">
        <f>BS!AE51/BS!AE$90</f>
        <v>0</v>
      </c>
      <c r="AF51" s="93">
        <f>BS!AF51/BS!AF$90</f>
        <v>0</v>
      </c>
      <c r="AG51" s="93">
        <f>BS!AG51/BS!AG$90</f>
        <v>0</v>
      </c>
      <c r="AH51" s="93">
        <f>BS!AH51/BS!AH$90</f>
        <v>0</v>
      </c>
      <c r="AI51" s="93">
        <f>BS!AI51/BS!AI$90</f>
        <v>0</v>
      </c>
      <c r="AJ51" s="93">
        <f>BS!AJ51/BS!AJ$90</f>
        <v>0</v>
      </c>
      <c r="AK51" s="93">
        <f>BS!AK51/BS!AK$90</f>
        <v>0</v>
      </c>
    </row>
    <row r="52" spans="2:37" s="2" customFormat="1" x14ac:dyDescent="0.2">
      <c r="B52" s="71" t="s">
        <v>40</v>
      </c>
      <c r="C52" s="92">
        <f>BS!C52/BS!C$90</f>
        <v>3.8101145209563236E-4</v>
      </c>
      <c r="D52" s="92">
        <f>BS!D52/BS!D$90</f>
        <v>1.788335125516525E-3</v>
      </c>
      <c r="E52" s="92">
        <f>BS!E52/BS!E$90</f>
        <v>2.211714896900602E-3</v>
      </c>
      <c r="F52" s="92">
        <f>BS!F52/BS!F$90</f>
        <v>4.9714062960689264E-4</v>
      </c>
      <c r="G52" s="92">
        <f>BS!G52/BS!G$90</f>
        <v>4.7311446765939489E-4</v>
      </c>
      <c r="H52" s="92">
        <f>BS!H52/BS!H$90</f>
        <v>4.8223330944882273E-4</v>
      </c>
      <c r="I52" s="92">
        <f>BS!I52/BS!I$90</f>
        <v>4.8739876087611634E-4</v>
      </c>
      <c r="J52" s="92">
        <f>BS!J52/BS!J$90</f>
        <v>4.7923621412141224E-4</v>
      </c>
      <c r="K52" s="92">
        <f>BS!K52/BS!K$90</f>
        <v>5.109675952939956E-4</v>
      </c>
      <c r="L52" s="92">
        <f>BS!L52/BS!L$90</f>
        <v>4.4053534102296435E-4</v>
      </c>
      <c r="M52" s="92">
        <f>BS!M52/BS!M$90</f>
        <v>3.5715767986021536E-4</v>
      </c>
      <c r="N52" s="92">
        <f>BS!N52/BS!N$90</f>
        <v>9.5628501704544131E-4</v>
      </c>
      <c r="O52" s="92">
        <f>BS!O52/BS!O$90</f>
        <v>6.5779171131189775E-4</v>
      </c>
      <c r="P52" s="92">
        <f>BS!P52/BS!P$90</f>
        <v>7.3115499167726312E-4</v>
      </c>
      <c r="Q52" s="92">
        <f>BS!Q52/BS!Q$90</f>
        <v>6.0785547706659502E-4</v>
      </c>
      <c r="R52" s="92">
        <f>BS!R52/BS!R$90</f>
        <v>8.841334209471536E-4</v>
      </c>
      <c r="S52" s="92">
        <f>BS!S52/BS!S$90</f>
        <v>2.8555010230013546E-3</v>
      </c>
      <c r="T52" s="92">
        <f>BS!T52/BS!T$90</f>
        <v>7.4560078331457171E-3</v>
      </c>
      <c r="U52" s="92">
        <f>BS!U52/BS!U$90</f>
        <v>2.0612800926074434E-3</v>
      </c>
      <c r="V52" s="92">
        <f>BS!V52/BS!V$90</f>
        <v>8.19596782665407E-3</v>
      </c>
      <c r="W52" s="92">
        <f>BS!W52/BS!W$90</f>
        <v>1.0725385537976188E-2</v>
      </c>
      <c r="X52" s="92">
        <f>BS!X52/BS!X$90</f>
        <v>1.1318064886870892E-2</v>
      </c>
      <c r="Y52" s="92">
        <f>BS!Y52/BS!Y$90</f>
        <v>1.0826225579321922E-2</v>
      </c>
      <c r="Z52" s="92">
        <f>BS!Z52/BS!Z$90</f>
        <v>1.5001883033349627E-2</v>
      </c>
      <c r="AA52" s="92">
        <f>BS!AA52/BS!AA$90</f>
        <v>1.3498353222647275E-2</v>
      </c>
      <c r="AB52" s="92">
        <f>BS!AB52/BS!AB$90</f>
        <v>1.4835643454519799E-2</v>
      </c>
      <c r="AC52" s="92">
        <f>BS!AC52/BS!AC$90</f>
        <v>1.2682114538430631E-2</v>
      </c>
      <c r="AD52" s="92">
        <f>BS!AD52/BS!AD$90</f>
        <v>1.6562557871112309E-2</v>
      </c>
      <c r="AE52" s="92">
        <f>BS!AE52/BS!AE$90</f>
        <v>1.6233183088170653E-2</v>
      </c>
      <c r="AF52" s="92">
        <f>BS!AF52/BS!AF$90</f>
        <v>1.673665299687855E-2</v>
      </c>
      <c r="AG52" s="92">
        <f>BS!AG52/BS!AG$90</f>
        <v>1.4160573435364338E-2</v>
      </c>
      <c r="AH52" s="92">
        <f>BS!AH52/BS!AH$90</f>
        <v>1.6891417940331645E-2</v>
      </c>
      <c r="AI52" s="92">
        <f>BS!AI52/BS!AI$90</f>
        <v>1.5659335026555792E-2</v>
      </c>
      <c r="AJ52" s="92">
        <f>BS!AJ52/BS!AJ$90</f>
        <v>1.3546591085759372E-2</v>
      </c>
      <c r="AK52" s="92">
        <f>BS!AK52/BS!AK$90</f>
        <v>1.0842214070045904E-2</v>
      </c>
    </row>
    <row r="53" spans="2:37" x14ac:dyDescent="0.2">
      <c r="B53" s="8" t="s">
        <v>41</v>
      </c>
      <c r="C53" s="93">
        <f>BS!C53/BS!C$90</f>
        <v>3.8101145209563236E-4</v>
      </c>
      <c r="D53" s="93">
        <f>BS!D53/BS!D$90</f>
        <v>3.5550934637519724E-4</v>
      </c>
      <c r="E53" s="93">
        <f>BS!E53/BS!E$90</f>
        <v>5.1828357437532608E-4</v>
      </c>
      <c r="F53" s="93">
        <f>BS!F53/BS!F$90</f>
        <v>4.9714062960689264E-4</v>
      </c>
      <c r="G53" s="93">
        <f>BS!G53/BS!G$90</f>
        <v>4.7311446765939489E-4</v>
      </c>
      <c r="H53" s="93">
        <f>BS!H53/BS!H$90</f>
        <v>4.8223330944882273E-4</v>
      </c>
      <c r="I53" s="93">
        <f>BS!I53/BS!I$90</f>
        <v>4.8739876087611634E-4</v>
      </c>
      <c r="J53" s="93">
        <f>BS!J53/BS!J$90</f>
        <v>4.7923621412141224E-4</v>
      </c>
      <c r="K53" s="93">
        <f>BS!K53/BS!K$90</f>
        <v>5.109675952939956E-4</v>
      </c>
      <c r="L53" s="93">
        <f>BS!L53/BS!L$90</f>
        <v>4.4053534102296435E-4</v>
      </c>
      <c r="M53" s="93">
        <f>BS!M53/BS!M$90</f>
        <v>3.5715767986021536E-4</v>
      </c>
      <c r="N53" s="93">
        <f>BS!N53/BS!N$90</f>
        <v>3.1592621736427828E-4</v>
      </c>
      <c r="O53" s="93">
        <f>BS!O53/BS!O$90</f>
        <v>4.7289634217447874E-4</v>
      </c>
      <c r="P53" s="93">
        <f>BS!P53/BS!P$90</f>
        <v>6.9224947925409337E-4</v>
      </c>
      <c r="Q53" s="93">
        <f>BS!Q53/BS!Q$90</f>
        <v>4.6942861019847186E-4</v>
      </c>
      <c r="R53" s="93">
        <f>BS!R53/BS!R$90</f>
        <v>3.9439653578945039E-4</v>
      </c>
      <c r="S53" s="93">
        <f>BS!S53/BS!S$90</f>
        <v>2.0680853225092288E-3</v>
      </c>
      <c r="T53" s="93">
        <f>BS!T53/BS!T$90</f>
        <v>4.2060697241533343E-3</v>
      </c>
      <c r="U53" s="93">
        <f>BS!U53/BS!U$90</f>
        <v>1.3536264043644678E-3</v>
      </c>
      <c r="V53" s="93">
        <f>BS!V53/BS!V$90</f>
        <v>9.1161066231723045E-4</v>
      </c>
      <c r="W53" s="93">
        <f>BS!W53/BS!W$90</f>
        <v>3.0726932792002025E-3</v>
      </c>
      <c r="X53" s="93">
        <f>BS!X53/BS!X$90</f>
        <v>1.9661489186822262E-3</v>
      </c>
      <c r="Y53" s="93">
        <f>BS!Y53/BS!Y$90</f>
        <v>1.8656349979750994E-3</v>
      </c>
      <c r="Z53" s="93">
        <f>BS!Z53/BS!Z$90</f>
        <v>1.5275318783892031E-3</v>
      </c>
      <c r="AA53" s="93">
        <f>BS!AA53/BS!AA$90</f>
        <v>1.1529866156857491E-3</v>
      </c>
      <c r="AB53" s="93">
        <f>BS!AB53/BS!AB$90</f>
        <v>1.4365643801059432E-3</v>
      </c>
      <c r="AC53" s="93">
        <f>BS!AC53/BS!AC$90</f>
        <v>1.1910063403762947E-3</v>
      </c>
      <c r="AD53" s="93">
        <f>BS!AD53/BS!AD$90</f>
        <v>7.8473717996037568E-4</v>
      </c>
      <c r="AE53" s="93">
        <f>BS!AE53/BS!AE$90</f>
        <v>7.4248952032155888E-4</v>
      </c>
      <c r="AF53" s="93">
        <f>BS!AF53/BS!AF$90</f>
        <v>8.5517156274159025E-4</v>
      </c>
      <c r="AG53" s="93">
        <f>BS!AG53/BS!AG$90</f>
        <v>8.415946929834074E-4</v>
      </c>
      <c r="AH53" s="93">
        <f>BS!AH53/BS!AH$90</f>
        <v>1.4097579494472923E-3</v>
      </c>
      <c r="AI53" s="93">
        <f>BS!AI53/BS!AI$90</f>
        <v>2.4912401648591225E-3</v>
      </c>
      <c r="AJ53" s="93">
        <f>BS!AJ53/BS!AJ$90</f>
        <v>2.4027331179793249E-3</v>
      </c>
      <c r="AK53" s="93">
        <f>BS!AK53/BS!AK$90</f>
        <v>1.9279202358652315E-3</v>
      </c>
    </row>
    <row r="54" spans="2:37" x14ac:dyDescent="0.2">
      <c r="B54" s="8" t="s">
        <v>42</v>
      </c>
      <c r="C54" s="93">
        <f>BS!C54/BS!C$90</f>
        <v>0</v>
      </c>
      <c r="D54" s="93">
        <f>BS!D54/BS!D$90</f>
        <v>1.4328257791413276E-3</v>
      </c>
      <c r="E54" s="93">
        <f>BS!E54/BS!E$90</f>
        <v>1.6934313225252756E-3</v>
      </c>
      <c r="F54" s="93">
        <f>BS!F54/BS!F$90</f>
        <v>0</v>
      </c>
      <c r="G54" s="93">
        <f>BS!G54/BS!G$90</f>
        <v>0</v>
      </c>
      <c r="H54" s="93">
        <f>BS!H54/BS!H$90</f>
        <v>0</v>
      </c>
      <c r="I54" s="93">
        <f>BS!I54/BS!I$90</f>
        <v>0</v>
      </c>
      <c r="J54" s="93">
        <f>BS!J54/BS!J$90</f>
        <v>0</v>
      </c>
      <c r="K54" s="93">
        <f>BS!K54/BS!K$90</f>
        <v>0</v>
      </c>
      <c r="L54" s="93">
        <f>BS!L54/BS!L$90</f>
        <v>0</v>
      </c>
      <c r="M54" s="93">
        <f>BS!M54/BS!M$90</f>
        <v>0</v>
      </c>
      <c r="N54" s="93">
        <f>BS!N54/BS!N$90</f>
        <v>6.4035879968116314E-4</v>
      </c>
      <c r="O54" s="93">
        <f>BS!O54/BS!O$90</f>
        <v>4.0668446721889458E-5</v>
      </c>
      <c r="P54" s="93">
        <f>BS!P54/BS!P$90</f>
        <v>3.8905512423169619E-5</v>
      </c>
      <c r="Q54" s="93">
        <f>BS!Q54/BS!Q$90</f>
        <v>3.4186309373763642E-5</v>
      </c>
      <c r="R54" s="93">
        <f>BS!R54/BS!R$90</f>
        <v>4.8973688515770327E-4</v>
      </c>
      <c r="S54" s="93">
        <f>BS!S54/BS!S$90</f>
        <v>7.8741570049212564E-4</v>
      </c>
      <c r="T54" s="93">
        <f>BS!T54/BS!T$90</f>
        <v>6.7411637467796931E-4</v>
      </c>
      <c r="U54" s="93">
        <f>BS!U54/BS!U$90</f>
        <v>7.0765368824297534E-4</v>
      </c>
      <c r="V54" s="93">
        <f>BS!V54/BS!V$90</f>
        <v>5.5007411736484896E-3</v>
      </c>
      <c r="W54" s="93">
        <f>BS!W54/BS!W$90</f>
        <v>7.6526922587759859E-3</v>
      </c>
      <c r="X54" s="93">
        <f>BS!X54/BS!X$90</f>
        <v>6.5695234073488767E-3</v>
      </c>
      <c r="Y54" s="93">
        <f>BS!Y54/BS!Y$90</f>
        <v>6.2946255901890043E-3</v>
      </c>
      <c r="Z54" s="93">
        <f>BS!Z54/BS!Z$90</f>
        <v>1.1059757423106621E-2</v>
      </c>
      <c r="AA54" s="93">
        <f>BS!AA54/BS!AA$90</f>
        <v>1.0108619754422227E-2</v>
      </c>
      <c r="AB54" s="93">
        <f>BS!AB54/BS!AB$90</f>
        <v>9.9021068887690002E-3</v>
      </c>
      <c r="AC54" s="93">
        <f>BS!AC54/BS!AC$90</f>
        <v>9.0179748175385887E-3</v>
      </c>
      <c r="AD54" s="93">
        <f>BS!AD54/BS!AD$90</f>
        <v>1.4357458052460225E-2</v>
      </c>
      <c r="AE54" s="93">
        <f>BS!AE54/BS!AE$90</f>
        <v>1.4096178899322435E-2</v>
      </c>
      <c r="AF54" s="93">
        <f>BS!AF54/BS!AF$90</f>
        <v>1.4365907392734955E-2</v>
      </c>
      <c r="AG54" s="93">
        <f>BS!AG54/BS!AG$90</f>
        <v>1.1911922341528462E-2</v>
      </c>
      <c r="AH54" s="93">
        <f>BS!AH54/BS!AH$90</f>
        <v>1.4026493140852291E-2</v>
      </c>
      <c r="AI54" s="93">
        <f>BS!AI54/BS!AI$90</f>
        <v>1.1604967070074638E-2</v>
      </c>
      <c r="AJ54" s="93">
        <f>BS!AJ54/BS!AJ$90</f>
        <v>9.71725523758072E-3</v>
      </c>
      <c r="AK54" s="93">
        <f>BS!AK54/BS!AK$90</f>
        <v>7.5780379291677542E-3</v>
      </c>
    </row>
    <row r="55" spans="2:37" x14ac:dyDescent="0.2">
      <c r="B55" s="8" t="s">
        <v>276</v>
      </c>
      <c r="C55" s="93">
        <f>BS!C55/BS!C$90</f>
        <v>0</v>
      </c>
      <c r="D55" s="93">
        <f>BS!D55/BS!D$90</f>
        <v>0</v>
      </c>
      <c r="E55" s="93">
        <f>BS!E55/BS!E$90</f>
        <v>0</v>
      </c>
      <c r="F55" s="93">
        <f>BS!F55/BS!F$90</f>
        <v>0</v>
      </c>
      <c r="G55" s="93">
        <f>BS!G55/BS!G$90</f>
        <v>0</v>
      </c>
      <c r="H55" s="93">
        <f>BS!H55/BS!H$90</f>
        <v>0</v>
      </c>
      <c r="I55" s="93">
        <f>BS!I55/BS!I$90</f>
        <v>0</v>
      </c>
      <c r="J55" s="93">
        <f>BS!J55/BS!J$90</f>
        <v>0</v>
      </c>
      <c r="K55" s="93">
        <f>BS!K55/BS!K$90</f>
        <v>0</v>
      </c>
      <c r="L55" s="93">
        <f>BS!L55/BS!L$90</f>
        <v>0</v>
      </c>
      <c r="M55" s="93">
        <f>BS!M55/BS!M$90</f>
        <v>0</v>
      </c>
      <c r="N55" s="93">
        <f>BS!N55/BS!N$90</f>
        <v>0</v>
      </c>
      <c r="O55" s="93">
        <f>BS!O55/BS!O$90</f>
        <v>0</v>
      </c>
      <c r="P55" s="93">
        <f>BS!P55/BS!P$90</f>
        <v>0</v>
      </c>
      <c r="Q55" s="93">
        <f>BS!Q55/BS!Q$90</f>
        <v>0</v>
      </c>
      <c r="R55" s="93">
        <f>BS!R55/BS!R$90</f>
        <v>0</v>
      </c>
      <c r="S55" s="93">
        <f>BS!S55/BS!S$90</f>
        <v>0</v>
      </c>
      <c r="T55" s="93">
        <f>BS!T55/BS!T$90</f>
        <v>2.5758217343144129E-3</v>
      </c>
      <c r="U55" s="93">
        <f>BS!U55/BS!U$90</f>
        <v>0</v>
      </c>
      <c r="V55" s="93">
        <f>BS!V55/BS!V$90</f>
        <v>1.7836159906883483E-3</v>
      </c>
      <c r="W55" s="93">
        <f>BS!W55/BS!W$90</f>
        <v>0</v>
      </c>
      <c r="X55" s="93">
        <f>BS!X55/BS!X$90</f>
        <v>0</v>
      </c>
      <c r="Y55" s="93">
        <f>BS!Y55/BS!Y$90</f>
        <v>0</v>
      </c>
      <c r="Z55" s="93">
        <f>BS!Z55/BS!Z$90</f>
        <v>2.4145937318538037E-3</v>
      </c>
      <c r="AA55" s="93">
        <f>BS!AA55/BS!AA$90</f>
        <v>2.2367468525392991E-3</v>
      </c>
      <c r="AB55" s="93">
        <f>BS!AB55/BS!AB$90</f>
        <v>2.4891194876303594E-3</v>
      </c>
      <c r="AC55" s="93">
        <f>BS!AC55/BS!AC$90</f>
        <v>0</v>
      </c>
      <c r="AD55" s="93">
        <f>BS!AD55/BS!AD$90</f>
        <v>1.420362638691709E-3</v>
      </c>
      <c r="AE55" s="93">
        <f>BS!AE55/BS!AE$90</f>
        <v>0</v>
      </c>
      <c r="AF55" s="93">
        <f>BS!AF55/BS!AF$90</f>
        <v>0</v>
      </c>
      <c r="AG55" s="93">
        <f>BS!AG55/BS!AG$90</f>
        <v>0</v>
      </c>
      <c r="AH55" s="93">
        <f>BS!AH55/BS!AH$90</f>
        <v>0</v>
      </c>
      <c r="AI55" s="93">
        <f>BS!AI55/BS!AI$90</f>
        <v>0</v>
      </c>
      <c r="AJ55" s="93">
        <f>BS!AJ55/BS!AJ$90</f>
        <v>0</v>
      </c>
      <c r="AK55" s="93">
        <f>BS!AK55/BS!AK$90</f>
        <v>0</v>
      </c>
    </row>
    <row r="56" spans="2:37" x14ac:dyDescent="0.2">
      <c r="B56" s="8" t="s">
        <v>43</v>
      </c>
      <c r="C56" s="93">
        <f>BS!C56/BS!C$90</f>
        <v>0</v>
      </c>
      <c r="D56" s="93">
        <f>BS!D56/BS!D$90</f>
        <v>0</v>
      </c>
      <c r="E56" s="93">
        <f>BS!E56/BS!E$90</f>
        <v>0</v>
      </c>
      <c r="F56" s="93">
        <f>BS!F56/BS!F$90</f>
        <v>0</v>
      </c>
      <c r="G56" s="93">
        <f>BS!G56/BS!G$90</f>
        <v>0</v>
      </c>
      <c r="H56" s="93">
        <f>BS!H56/BS!H$90</f>
        <v>0</v>
      </c>
      <c r="I56" s="93">
        <f>BS!I56/BS!I$90</f>
        <v>0</v>
      </c>
      <c r="J56" s="93">
        <f>BS!J56/BS!J$90</f>
        <v>0</v>
      </c>
      <c r="K56" s="93">
        <f>BS!K56/BS!K$90</f>
        <v>0</v>
      </c>
      <c r="L56" s="93">
        <f>BS!L56/BS!L$90</f>
        <v>0</v>
      </c>
      <c r="M56" s="93">
        <f>BS!M56/BS!M$90</f>
        <v>0</v>
      </c>
      <c r="N56" s="93">
        <f>BS!N56/BS!N$90</f>
        <v>0</v>
      </c>
      <c r="O56" s="93">
        <f>BS!O56/BS!O$90</f>
        <v>1.4422692241552958E-4</v>
      </c>
      <c r="P56" s="93">
        <f>BS!P56/BS!P$90</f>
        <v>0</v>
      </c>
      <c r="Q56" s="93">
        <f>BS!Q56/BS!Q$90</f>
        <v>1.0424055749435952E-4</v>
      </c>
      <c r="R56" s="93">
        <f>BS!R56/BS!R$90</f>
        <v>0</v>
      </c>
      <c r="S56" s="93">
        <f>BS!S56/BS!S$90</f>
        <v>0</v>
      </c>
      <c r="T56" s="93">
        <f>BS!T56/BS!T$90</f>
        <v>0</v>
      </c>
      <c r="U56" s="93">
        <f>BS!U56/BS!U$90</f>
        <v>0</v>
      </c>
      <c r="V56" s="93">
        <f>BS!V56/BS!V$90</f>
        <v>0</v>
      </c>
      <c r="W56" s="93">
        <f>BS!W56/BS!W$90</f>
        <v>0</v>
      </c>
      <c r="X56" s="93">
        <f>BS!X56/BS!X$90</f>
        <v>2.7823925608397885E-3</v>
      </c>
      <c r="Y56" s="93">
        <f>BS!Y56/BS!Y$90</f>
        <v>2.6659649911578175E-3</v>
      </c>
      <c r="Z56" s="93">
        <f>BS!Z56/BS!Z$90</f>
        <v>0</v>
      </c>
      <c r="AA56" s="93">
        <f>BS!AA56/BS!AA$90</f>
        <v>0</v>
      </c>
      <c r="AB56" s="93">
        <f>BS!AB56/BS!AB$90</f>
        <v>1.0078526980144967E-3</v>
      </c>
      <c r="AC56" s="93">
        <f>BS!AC56/BS!AC$90</f>
        <v>2.4731333805157493E-3</v>
      </c>
      <c r="AD56" s="93">
        <f>BS!AD56/BS!AD$90</f>
        <v>0</v>
      </c>
      <c r="AE56" s="93">
        <f>BS!AE56/BS!AE$90</f>
        <v>1.3945146685266606E-3</v>
      </c>
      <c r="AF56" s="93">
        <f>BS!AF56/BS!AF$90</f>
        <v>1.5155740414020042E-3</v>
      </c>
      <c r="AG56" s="93">
        <f>BS!AG56/BS!AG$90</f>
        <v>1.407056400852468E-3</v>
      </c>
      <c r="AH56" s="93">
        <f>BS!AH56/BS!AH$90</f>
        <v>1.4551668500320583E-3</v>
      </c>
      <c r="AI56" s="93">
        <f>BS!AI56/BS!AI$90</f>
        <v>1.5631277916220326E-3</v>
      </c>
      <c r="AJ56" s="93">
        <f>BS!AJ56/BS!AJ$90</f>
        <v>1.4266027301993256E-3</v>
      </c>
      <c r="AK56" s="93">
        <f>BS!AK56/BS!AK$90</f>
        <v>1.3362559050129192E-3</v>
      </c>
    </row>
    <row r="57" spans="2:37" s="2" customFormat="1" x14ac:dyDescent="0.2">
      <c r="B57" s="71" t="s">
        <v>44</v>
      </c>
      <c r="C57" s="92">
        <f>BS!C57/BS!C$90</f>
        <v>0</v>
      </c>
      <c r="D57" s="92">
        <f>BS!D57/BS!D$90</f>
        <v>0</v>
      </c>
      <c r="E57" s="92">
        <f>BS!E57/BS!E$90</f>
        <v>0</v>
      </c>
      <c r="F57" s="92">
        <f>BS!F57/BS!F$90</f>
        <v>0</v>
      </c>
      <c r="G57" s="92">
        <f>BS!G57/BS!G$90</f>
        <v>0</v>
      </c>
      <c r="H57" s="92">
        <f>BS!H57/BS!H$90</f>
        <v>0</v>
      </c>
      <c r="I57" s="92">
        <f>BS!I57/BS!I$90</f>
        <v>0</v>
      </c>
      <c r="J57" s="92">
        <f>BS!J57/BS!J$90</f>
        <v>0</v>
      </c>
      <c r="K57" s="92">
        <f>BS!K57/BS!K$90</f>
        <v>0</v>
      </c>
      <c r="L57" s="92">
        <f>BS!L57/BS!L$90</f>
        <v>5.0455116567388603E-3</v>
      </c>
      <c r="M57" s="92">
        <f>BS!M57/BS!M$90</f>
        <v>4.3734057921685186E-3</v>
      </c>
      <c r="N57" s="92">
        <f>BS!N57/BS!N$90</f>
        <v>3.426305049363735E-3</v>
      </c>
      <c r="O57" s="92">
        <f>BS!O57/BS!O$90</f>
        <v>3.8100461539188261E-3</v>
      </c>
      <c r="P57" s="92">
        <f>BS!P57/BS!P$90</f>
        <v>3.5463742725790927E-3</v>
      </c>
      <c r="Q57" s="92">
        <f>BS!Q57/BS!Q$90</f>
        <v>3.0296411434531114E-3</v>
      </c>
      <c r="R57" s="92">
        <f>BS!R57/BS!R$90</f>
        <v>2.2008260827302063E-3</v>
      </c>
      <c r="S57" s="92">
        <f>BS!S57/BS!S$90</f>
        <v>3.1044021705124171E-3</v>
      </c>
      <c r="T57" s="92">
        <f>BS!T57/BS!T$90</f>
        <v>0</v>
      </c>
      <c r="U57" s="92">
        <f>BS!U57/BS!U$90</f>
        <v>2.719658050342614E-3</v>
      </c>
      <c r="V57" s="92">
        <f>BS!V57/BS!V$90</f>
        <v>0</v>
      </c>
      <c r="W57" s="92">
        <f>BS!W57/BS!W$90</f>
        <v>1.6797197016296635E-3</v>
      </c>
      <c r="X57" s="92">
        <f>BS!X57/BS!X$90</f>
        <v>1.8103053264294791E-3</v>
      </c>
      <c r="Y57" s="92">
        <f>BS!Y57/BS!Y$90</f>
        <v>1.6726058085683531E-3</v>
      </c>
      <c r="Z57" s="92">
        <f>BS!Z57/BS!Z$90</f>
        <v>1.2194869595372813E-3</v>
      </c>
      <c r="AA57" s="92">
        <f>BS!AA57/BS!AA$90</f>
        <v>1.0717415798191837E-3</v>
      </c>
      <c r="AB57" s="92">
        <f>BS!AB57/BS!AB$90</f>
        <v>0</v>
      </c>
      <c r="AC57" s="92">
        <f>BS!AC57/BS!AC$90</f>
        <v>8.7961993886809763E-4</v>
      </c>
      <c r="AD57" s="92">
        <f>BS!AD57/BS!AD$90</f>
        <v>4.8321633913133046E-4</v>
      </c>
      <c r="AE57" s="92">
        <f>BS!AE57/BS!AE$90</f>
        <v>4.5285802839912099E-4</v>
      </c>
      <c r="AF57" s="92">
        <f>BS!AF57/BS!AF$90</f>
        <v>4.6873441772946029E-4</v>
      </c>
      <c r="AG57" s="92">
        <f>BS!AG57/BS!AG$90</f>
        <v>4.1341363566167727E-4</v>
      </c>
      <c r="AH57" s="92">
        <f>BS!AH57/BS!AH$90</f>
        <v>4.3594452089383305E-2</v>
      </c>
      <c r="AI57" s="92">
        <f>BS!AI57/BS!AI$90</f>
        <v>4.5644698191340885E-2</v>
      </c>
      <c r="AJ57" s="92">
        <f>BS!AJ57/BS!AJ$90</f>
        <v>4.0100404446386358E-2</v>
      </c>
      <c r="AK57" s="92">
        <f>BS!AK57/BS!AK$90</f>
        <v>3.6560510958914903E-2</v>
      </c>
    </row>
    <row r="58" spans="2:37" s="2" customFormat="1" x14ac:dyDescent="0.2">
      <c r="B58" s="73" t="s">
        <v>45</v>
      </c>
      <c r="C58" s="96">
        <f>BS!C58/BS!C$90</f>
        <v>1.0000000000000002</v>
      </c>
      <c r="D58" s="96">
        <f>BS!D58/BS!D$90</f>
        <v>1</v>
      </c>
      <c r="E58" s="96">
        <f>BS!E58/BS!E$90</f>
        <v>0.99999999999999978</v>
      </c>
      <c r="F58" s="96">
        <f>BS!F58/BS!F$90</f>
        <v>1</v>
      </c>
      <c r="G58" s="96">
        <f>BS!G58/BS!G$90</f>
        <v>1.0000000000000002</v>
      </c>
      <c r="H58" s="96">
        <f>BS!H58/BS!H$90</f>
        <v>1</v>
      </c>
      <c r="I58" s="96">
        <f>BS!I58/BS!I$90</f>
        <v>1.0000000000000004</v>
      </c>
      <c r="J58" s="96">
        <f>BS!J58/BS!J$90</f>
        <v>1.0000000000000004</v>
      </c>
      <c r="K58" s="96">
        <f>BS!K58/BS!K$90</f>
        <v>1</v>
      </c>
      <c r="L58" s="96">
        <f>BS!L58/BS!L$90</f>
        <v>1</v>
      </c>
      <c r="M58" s="96">
        <f>BS!M58/BS!M$90</f>
        <v>1.0000000000000002</v>
      </c>
      <c r="N58" s="96">
        <f>BS!N58/BS!N$90</f>
        <v>1</v>
      </c>
      <c r="O58" s="96">
        <f>BS!O58/BS!O$90</f>
        <v>1.0000000000000002</v>
      </c>
      <c r="P58" s="96">
        <f>BS!P58/BS!P$90</f>
        <v>0.99999999999999989</v>
      </c>
      <c r="Q58" s="96">
        <f>BS!Q58/BS!Q$90</f>
        <v>0.99999999999999967</v>
      </c>
      <c r="R58" s="96">
        <f>BS!R58/BS!R$90</f>
        <v>0.99999999999999978</v>
      </c>
      <c r="S58" s="96">
        <f>BS!S58/BS!S$90</f>
        <v>1</v>
      </c>
      <c r="T58" s="96">
        <f>BS!T58/BS!T$90</f>
        <v>1</v>
      </c>
      <c r="U58" s="96">
        <f>BS!U58/BS!U$90</f>
        <v>0.99999999999999989</v>
      </c>
      <c r="V58" s="96">
        <f>BS!V58/BS!V$90</f>
        <v>1</v>
      </c>
      <c r="W58" s="96">
        <f>BS!W58/BS!W$90</f>
        <v>1</v>
      </c>
      <c r="X58" s="96">
        <f>BS!X58/BS!X$90</f>
        <v>1.0000000000000002</v>
      </c>
      <c r="Y58" s="96">
        <f>BS!Y58/BS!Y$90</f>
        <v>1</v>
      </c>
      <c r="Z58" s="96">
        <f>BS!Z58/BS!Z$90</f>
        <v>1</v>
      </c>
      <c r="AA58" s="96">
        <f>BS!AA58/BS!AA$90</f>
        <v>0.99999999999999989</v>
      </c>
      <c r="AB58" s="96">
        <f>BS!AB58/BS!AB$90</f>
        <v>1.0000000000000002</v>
      </c>
      <c r="AC58" s="96">
        <f>BS!AC58/BS!AC$90</f>
        <v>0.99999999999999989</v>
      </c>
      <c r="AD58" s="96">
        <f>BS!AD58/BS!AD$90</f>
        <v>0.99999999999999989</v>
      </c>
      <c r="AE58" s="96">
        <f>BS!AE58/BS!AE$90</f>
        <v>1</v>
      </c>
      <c r="AF58" s="96">
        <f>BS!AF58/BS!AF$90</f>
        <v>1</v>
      </c>
      <c r="AG58" s="96">
        <f>BS!AG58/BS!AG$90</f>
        <v>0.99999999999999989</v>
      </c>
      <c r="AH58" s="96">
        <f>BS!AH58/BS!AH$90</f>
        <v>1</v>
      </c>
      <c r="AI58" s="96">
        <f>BS!AI58/BS!AI$90</f>
        <v>1</v>
      </c>
      <c r="AJ58" s="96">
        <f>BS!AJ58/BS!AJ$90</f>
        <v>0.99999999999999989</v>
      </c>
      <c r="AK58" s="96">
        <f>BS!AK58/BS!AK$90</f>
        <v>1</v>
      </c>
    </row>
    <row r="59" spans="2:37" s="2" customFormat="1" x14ac:dyDescent="0.2">
      <c r="B59" s="71" t="s">
        <v>46</v>
      </c>
      <c r="C59" s="92">
        <f>BS!C59/BS!C$90</f>
        <v>0</v>
      </c>
      <c r="D59" s="92">
        <f>BS!D59/BS!D$90</f>
        <v>0</v>
      </c>
      <c r="E59" s="92">
        <f>BS!E59/BS!E$90</f>
        <v>0</v>
      </c>
      <c r="F59" s="92">
        <f>BS!F59/BS!F$90</f>
        <v>0</v>
      </c>
      <c r="G59" s="92">
        <f>BS!G59/BS!G$90</f>
        <v>0</v>
      </c>
      <c r="H59" s="92">
        <f>BS!H59/BS!H$90</f>
        <v>0</v>
      </c>
      <c r="I59" s="92">
        <f>BS!I59/BS!I$90</f>
        <v>0</v>
      </c>
      <c r="J59" s="92">
        <f>BS!J59/BS!J$90</f>
        <v>0</v>
      </c>
      <c r="K59" s="92">
        <f>BS!K59/BS!K$90</f>
        <v>0</v>
      </c>
      <c r="L59" s="92">
        <f>BS!L59/BS!L$90</f>
        <v>0</v>
      </c>
      <c r="M59" s="92">
        <f>BS!M59/BS!M$90</f>
        <v>0</v>
      </c>
      <c r="N59" s="92">
        <f>BS!N59/BS!N$90</f>
        <v>0</v>
      </c>
      <c r="O59" s="92">
        <f>BS!O59/BS!O$90</f>
        <v>0</v>
      </c>
      <c r="P59" s="92">
        <f>BS!P59/BS!P$90</f>
        <v>0</v>
      </c>
      <c r="Q59" s="92">
        <f>BS!Q59/BS!Q$90</f>
        <v>0</v>
      </c>
      <c r="R59" s="92">
        <f>BS!R59/BS!R$90</f>
        <v>0</v>
      </c>
      <c r="S59" s="92">
        <f>BS!S59/BS!S$90</f>
        <v>0</v>
      </c>
      <c r="T59" s="92">
        <f>BS!T59/BS!T$90</f>
        <v>0</v>
      </c>
      <c r="U59" s="92">
        <f>BS!U59/BS!U$90</f>
        <v>0</v>
      </c>
      <c r="V59" s="92">
        <f>BS!V59/BS!V$90</f>
        <v>0</v>
      </c>
      <c r="W59" s="92">
        <f>BS!W59/BS!W$90</f>
        <v>0</v>
      </c>
      <c r="X59" s="92">
        <f>BS!X59/BS!X$90</f>
        <v>0</v>
      </c>
      <c r="Y59" s="92">
        <f>BS!Y59/BS!Y$90</f>
        <v>0</v>
      </c>
      <c r="Z59" s="92">
        <f>BS!Z59/BS!Z$90</f>
        <v>0</v>
      </c>
      <c r="AA59" s="92">
        <f>BS!AA59/BS!AA$90</f>
        <v>0</v>
      </c>
      <c r="AB59" s="92">
        <f>BS!AB59/BS!AB$90</f>
        <v>0</v>
      </c>
      <c r="AC59" s="92">
        <f>BS!AC59/BS!AC$90</f>
        <v>0</v>
      </c>
      <c r="AD59" s="92">
        <f>BS!AD59/BS!AD$90</f>
        <v>0</v>
      </c>
      <c r="AE59" s="92">
        <f>BS!AE59/BS!AE$90</f>
        <v>0</v>
      </c>
      <c r="AF59" s="92">
        <f>BS!AF59/BS!AF$90</f>
        <v>0</v>
      </c>
      <c r="AG59" s="92">
        <f>BS!AG59/BS!AG$90</f>
        <v>0</v>
      </c>
      <c r="AH59" s="92">
        <f>BS!AH59/BS!AH$90</f>
        <v>0</v>
      </c>
      <c r="AI59" s="92">
        <f>BS!AI59/BS!AI$90</f>
        <v>0</v>
      </c>
      <c r="AJ59" s="92">
        <f>BS!AJ59/BS!AJ$90</f>
        <v>0</v>
      </c>
      <c r="AK59" s="92">
        <f>BS!AK59/BS!AK$90</f>
        <v>0</v>
      </c>
    </row>
    <row r="60" spans="2:37" s="2" customFormat="1" x14ac:dyDescent="0.2">
      <c r="B60" s="71" t="s">
        <v>47</v>
      </c>
      <c r="C60" s="92">
        <f>BS!C60/BS!C$90</f>
        <v>0</v>
      </c>
      <c r="D60" s="92">
        <f>BS!D60/BS!D$90</f>
        <v>0</v>
      </c>
      <c r="E60" s="92">
        <f>BS!E60/BS!E$90</f>
        <v>0</v>
      </c>
      <c r="F60" s="92">
        <f>BS!F60/BS!F$90</f>
        <v>0</v>
      </c>
      <c r="G60" s="92">
        <f>BS!G60/BS!G$90</f>
        <v>0</v>
      </c>
      <c r="H60" s="92">
        <f>BS!H60/BS!H$90</f>
        <v>0</v>
      </c>
      <c r="I60" s="92">
        <f>BS!I60/BS!I$90</f>
        <v>0</v>
      </c>
      <c r="J60" s="92">
        <f>BS!J60/BS!J$90</f>
        <v>0</v>
      </c>
      <c r="K60" s="92">
        <f>BS!K60/BS!K$90</f>
        <v>0</v>
      </c>
      <c r="L60" s="92">
        <f>BS!L60/BS!L$90</f>
        <v>0</v>
      </c>
      <c r="M60" s="92">
        <f>BS!M60/BS!M$90</f>
        <v>0</v>
      </c>
      <c r="N60" s="92">
        <f>BS!N60/BS!N$90</f>
        <v>0</v>
      </c>
      <c r="O60" s="92">
        <f>BS!O60/BS!O$90</f>
        <v>0</v>
      </c>
      <c r="P60" s="92">
        <f>BS!P60/BS!P$90</f>
        <v>0</v>
      </c>
      <c r="Q60" s="92">
        <f>BS!Q60/BS!Q$90</f>
        <v>0</v>
      </c>
      <c r="R60" s="92">
        <f>BS!R60/BS!R$90</f>
        <v>0</v>
      </c>
      <c r="S60" s="92">
        <f>BS!S60/BS!S$90</f>
        <v>0</v>
      </c>
      <c r="T60" s="92">
        <f>BS!T60/BS!T$90</f>
        <v>0</v>
      </c>
      <c r="U60" s="92">
        <f>BS!U60/BS!U$90</f>
        <v>0</v>
      </c>
      <c r="V60" s="92">
        <f>BS!V60/BS!V$90</f>
        <v>0</v>
      </c>
      <c r="W60" s="92">
        <f>BS!W60/BS!W$90</f>
        <v>0</v>
      </c>
      <c r="X60" s="92">
        <f>BS!X60/BS!X$90</f>
        <v>0</v>
      </c>
      <c r="Y60" s="92">
        <f>BS!Y60/BS!Y$90</f>
        <v>0</v>
      </c>
      <c r="Z60" s="92">
        <f>BS!Z60/BS!Z$90</f>
        <v>0</v>
      </c>
      <c r="AA60" s="92">
        <f>BS!AA60/BS!AA$90</f>
        <v>0</v>
      </c>
      <c r="AB60" s="92">
        <f>BS!AB60/BS!AB$90</f>
        <v>0</v>
      </c>
      <c r="AC60" s="92">
        <f>BS!AC60/BS!AC$90</f>
        <v>0</v>
      </c>
      <c r="AD60" s="92">
        <f>BS!AD60/BS!AD$90</f>
        <v>0</v>
      </c>
      <c r="AE60" s="92">
        <f>BS!AE60/BS!AE$90</f>
        <v>0</v>
      </c>
      <c r="AF60" s="92">
        <f>BS!AF60/BS!AF$90</f>
        <v>0</v>
      </c>
      <c r="AG60" s="92">
        <f>BS!AG60/BS!AG$90</f>
        <v>0</v>
      </c>
      <c r="AH60" s="92">
        <f>BS!AH60/BS!AH$90</f>
        <v>0</v>
      </c>
      <c r="AI60" s="92">
        <f>BS!AI60/BS!AI$90</f>
        <v>0</v>
      </c>
      <c r="AJ60" s="92">
        <f>BS!AJ60/BS!AJ$90</f>
        <v>0</v>
      </c>
      <c r="AK60" s="92">
        <f>BS!AK60/BS!AK$90</f>
        <v>0</v>
      </c>
    </row>
    <row r="61" spans="2:37" s="2" customFormat="1" x14ac:dyDescent="0.2">
      <c r="B61" s="71" t="s">
        <v>48</v>
      </c>
      <c r="C61" s="92">
        <f>BS!C61/BS!C$90</f>
        <v>0.58549670760277839</v>
      </c>
      <c r="D61" s="92">
        <f>BS!D61/BS!D$90</f>
        <v>0.60048344079726468</v>
      </c>
      <c r="E61" s="92">
        <f>BS!E61/BS!E$90</f>
        <v>0.49591620956455301</v>
      </c>
      <c r="F61" s="92">
        <f>BS!F61/BS!F$90</f>
        <v>0.49584393399765386</v>
      </c>
      <c r="G61" s="92">
        <f>BS!G61/BS!G$90</f>
        <v>0.537004382613958</v>
      </c>
      <c r="H61" s="92">
        <f>BS!H61/BS!H$90</f>
        <v>0.51484438417661249</v>
      </c>
      <c r="I61" s="92">
        <f>BS!I61/BS!I$90</f>
        <v>0.5224574246137762</v>
      </c>
      <c r="J61" s="92">
        <f>BS!J61/BS!J$90</f>
        <v>0.51466071955100479</v>
      </c>
      <c r="K61" s="92">
        <f>BS!K61/BS!K$90</f>
        <v>0.45149835875755739</v>
      </c>
      <c r="L61" s="92">
        <f>BS!L61/BS!L$90</f>
        <v>0.51343650418662401</v>
      </c>
      <c r="M61" s="92">
        <f>BS!M61/BS!M$90</f>
        <v>0.54899546242748876</v>
      </c>
      <c r="N61" s="92">
        <f>BS!N61/BS!N$90</f>
        <v>0.56613490479307149</v>
      </c>
      <c r="O61" s="92">
        <f>BS!O61/BS!O$90</f>
        <v>0.49050939200346466</v>
      </c>
      <c r="P61" s="92">
        <f>BS!P61/BS!P$90</f>
        <v>0.51875326762884133</v>
      </c>
      <c r="Q61" s="92">
        <f>BS!Q61/BS!Q$90</f>
        <v>0.5550628397647368</v>
      </c>
      <c r="R61" s="92">
        <f>BS!R61/BS!R$90</f>
        <v>0.65294100451453141</v>
      </c>
      <c r="S61" s="92">
        <f>BS!S61/BS!S$90</f>
        <v>0.5585099982120445</v>
      </c>
      <c r="T61" s="92">
        <f>BS!T61/BS!T$90</f>
        <v>0.6082608176487263</v>
      </c>
      <c r="U61" s="92">
        <f>BS!U61/BS!U$90</f>
        <v>0.5626495658413404</v>
      </c>
      <c r="V61" s="92">
        <f>BS!V61/BS!V$90</f>
        <v>0.61676729535904817</v>
      </c>
      <c r="W61" s="92">
        <f>BS!W61/BS!W$90</f>
        <v>0.48964708118365124</v>
      </c>
      <c r="X61" s="92">
        <f>BS!X61/BS!X$90</f>
        <v>0.53502173592949076</v>
      </c>
      <c r="Y61" s="92">
        <f>BS!Y61/BS!Y$90</f>
        <v>0.54173827037280298</v>
      </c>
      <c r="Z61" s="92">
        <f>BS!Z61/BS!Z$90</f>
        <v>0.62525231485144672</v>
      </c>
      <c r="AA61" s="92">
        <f>BS!AA61/BS!AA$90</f>
        <v>0.62148850486015395</v>
      </c>
      <c r="AB61" s="92">
        <f>BS!AB61/BS!AB$90</f>
        <v>0.59157740075555421</v>
      </c>
      <c r="AC61" s="92">
        <f>BS!AC61/BS!AC$90</f>
        <v>0.61128998456776296</v>
      </c>
      <c r="AD61" s="92">
        <f>BS!AD61/BS!AD$90</f>
        <v>0.72593484931392871</v>
      </c>
      <c r="AE61" s="92">
        <f>BS!AE61/BS!AE$90</f>
        <v>0.69922453868503209</v>
      </c>
      <c r="AF61" s="92">
        <f>BS!AF61/BS!AF$90</f>
        <v>0.66263344584530282</v>
      </c>
      <c r="AG61" s="92">
        <f>BS!AG61/BS!AG$90</f>
        <v>0.65949762103231668</v>
      </c>
      <c r="AH61" s="92">
        <f>BS!AH61/BS!AH$90</f>
        <v>0.61085106094722796</v>
      </c>
      <c r="AI61" s="92">
        <f>BS!AI61/BS!AI$90</f>
        <v>0.57111300818751787</v>
      </c>
      <c r="AJ61" s="92">
        <f>BS!AJ61/BS!AJ$90</f>
        <v>0.60760093589829056</v>
      </c>
      <c r="AK61" s="100">
        <f>BS!AK61/BS!AK$90</f>
        <v>0.61772945516625177</v>
      </c>
    </row>
    <row r="62" spans="2:37" x14ac:dyDescent="0.2">
      <c r="B62" s="8" t="s">
        <v>49</v>
      </c>
      <c r="C62" s="93">
        <f>BS!C62/BS!C$90</f>
        <v>0.42133720532427088</v>
      </c>
      <c r="D62" s="93">
        <f>BS!D62/BS!D$90</f>
        <v>0.27321111569894319</v>
      </c>
      <c r="E62" s="93">
        <f>BS!E62/BS!E$90</f>
        <v>0.18506177139374058</v>
      </c>
      <c r="F62" s="93">
        <f>BS!F62/BS!F$90</f>
        <v>0.33695310239261411</v>
      </c>
      <c r="G62" s="93">
        <f>BS!G62/BS!G$90</f>
        <v>0.42502039068356434</v>
      </c>
      <c r="H62" s="93">
        <f>BS!H62/BS!H$90</f>
        <v>0.34883883484882228</v>
      </c>
      <c r="I62" s="93">
        <f>BS!I62/BS!I$90</f>
        <v>0.33100902904420265</v>
      </c>
      <c r="J62" s="93">
        <f>BS!J62/BS!J$90</f>
        <v>0.26210079411352649</v>
      </c>
      <c r="K62" s="93">
        <f>BS!K62/BS!K$90</f>
        <v>0.2970944306285076</v>
      </c>
      <c r="L62" s="93">
        <f>BS!L62/BS!L$90</f>
        <v>0.32809125089325397</v>
      </c>
      <c r="M62" s="93">
        <f>BS!M62/BS!M$90</f>
        <v>0.32457281448001468</v>
      </c>
      <c r="N62" s="93">
        <f>BS!N62/BS!N$90</f>
        <v>0.3889155328245788</v>
      </c>
      <c r="O62" s="93">
        <f>BS!O62/BS!O$90</f>
        <v>0.40161912704301084</v>
      </c>
      <c r="P62" s="93">
        <f>BS!P62/BS!P$90</f>
        <v>0.34328293566496598</v>
      </c>
      <c r="Q62" s="93">
        <f>BS!Q62/BS!Q$90</f>
        <v>0.38797744930003381</v>
      </c>
      <c r="R62" s="93">
        <f>BS!R62/BS!R$90</f>
        <v>0.3766629290604287</v>
      </c>
      <c r="S62" s="93">
        <f>BS!S62/BS!S$90</f>
        <v>0.44035483306157119</v>
      </c>
      <c r="T62" s="93">
        <f>BS!T62/BS!T$90</f>
        <v>0.43494164112493466</v>
      </c>
      <c r="U62" s="93">
        <f>BS!U62/BS!U$90</f>
        <v>0.29036567450485634</v>
      </c>
      <c r="V62" s="93">
        <f>BS!V62/BS!V$90</f>
        <v>0.25640637604878885</v>
      </c>
      <c r="W62" s="93">
        <f>BS!W62/BS!W$90</f>
        <v>0.26755922591199988</v>
      </c>
      <c r="X62" s="93">
        <f>BS!X62/BS!X$90</f>
        <v>0.23783769721164796</v>
      </c>
      <c r="Y62" s="93">
        <f>BS!Y62/BS!Y$90</f>
        <v>0.20418810035166396</v>
      </c>
      <c r="Z62" s="93">
        <f>BS!Z62/BS!Z$90</f>
        <v>0.20532886677358936</v>
      </c>
      <c r="AA62" s="93">
        <f>BS!AA62/BS!AA$90</f>
        <v>0.20143658754193577</v>
      </c>
      <c r="AB62" s="93">
        <f>BS!AB62/BS!AB$90</f>
        <v>0.17870257879708051</v>
      </c>
      <c r="AC62" s="93">
        <f>BS!AC62/BS!AC$90</f>
        <v>0.2838310861900406</v>
      </c>
      <c r="AD62" s="93">
        <f>BS!AD62/BS!AD$90</f>
        <v>0.17062452473516543</v>
      </c>
      <c r="AE62" s="93">
        <f>BS!AE62/BS!AE$90</f>
        <v>0.29672252902797047</v>
      </c>
      <c r="AF62" s="93">
        <f>BS!AF62/BS!AF$90</f>
        <v>0.20262536100647052</v>
      </c>
      <c r="AG62" s="93">
        <f>BS!AG62/BS!AG$90</f>
        <v>0.35892548283904269</v>
      </c>
      <c r="AH62" s="93">
        <f>BS!AH62/BS!AH$90</f>
        <v>0.30129650103392319</v>
      </c>
      <c r="AI62" s="93">
        <f>BS!AI62/BS!AI$90</f>
        <v>0.29617994233328038</v>
      </c>
      <c r="AJ62" s="93">
        <f>BS!AJ62/BS!AJ$90</f>
        <v>0.32330119036694899</v>
      </c>
      <c r="AK62" s="101">
        <f>BS!AK62/BS!AK$90</f>
        <v>0.28874528954139878</v>
      </c>
    </row>
    <row r="63" spans="2:37" x14ac:dyDescent="0.2">
      <c r="B63" s="8" t="s">
        <v>50</v>
      </c>
      <c r="C63" s="93">
        <f>BS!C63/BS!C$90</f>
        <v>0.1256814344713322</v>
      </c>
      <c r="D63" s="93">
        <f>BS!D63/BS!D$90</f>
        <v>0.21586949191348981</v>
      </c>
      <c r="E63" s="93">
        <f>BS!E63/BS!E$90</f>
        <v>0.22604941760551264</v>
      </c>
      <c r="F63" s="93">
        <f>BS!F63/BS!F$90</f>
        <v>0.12206164022368821</v>
      </c>
      <c r="G63" s="93">
        <f>BS!G63/BS!G$90</f>
        <v>6.5115052976895405E-2</v>
      </c>
      <c r="H63" s="93">
        <f>BS!H63/BS!H$90</f>
        <v>0.11968846994008771</v>
      </c>
      <c r="I63" s="93">
        <f>BS!I63/BS!I$90</f>
        <v>0.14993382724976509</v>
      </c>
      <c r="J63" s="93">
        <f>BS!J63/BS!J$90</f>
        <v>0.21108415807784431</v>
      </c>
      <c r="K63" s="93">
        <f>BS!K63/BS!K$90</f>
        <v>0.11513598270215353</v>
      </c>
      <c r="L63" s="93">
        <f>BS!L63/BS!L$90</f>
        <v>0.13121509019688307</v>
      </c>
      <c r="M63" s="93">
        <f>BS!M63/BS!M$90</f>
        <v>0.19021717746325745</v>
      </c>
      <c r="N63" s="93">
        <f>BS!N63/BS!N$90</f>
        <v>0.14088069018664959</v>
      </c>
      <c r="O63" s="93">
        <f>BS!O63/BS!O$90</f>
        <v>5.5673816743160999E-2</v>
      </c>
      <c r="P63" s="93">
        <f>BS!P63/BS!P$90</f>
        <v>0.11946400691369495</v>
      </c>
      <c r="Q63" s="93">
        <f>BS!Q63/BS!Q$90</f>
        <v>0.13845485055857523</v>
      </c>
      <c r="R63" s="93">
        <f>BS!R63/BS!R$90</f>
        <v>0.24631368545224716</v>
      </c>
      <c r="S63" s="93">
        <f>BS!S63/BS!S$90</f>
        <v>7.7057180819474186E-2</v>
      </c>
      <c r="T63" s="93">
        <f>BS!T63/BS!T$90</f>
        <v>0.13882861122272203</v>
      </c>
      <c r="U63" s="93">
        <f>BS!U63/BS!U$90</f>
        <v>0.21658194892775987</v>
      </c>
      <c r="V63" s="93">
        <f>BS!V63/BS!V$90</f>
        <v>0.29020231293963505</v>
      </c>
      <c r="W63" s="93">
        <f>BS!W63/BS!W$90</f>
        <v>0.14019550815857712</v>
      </c>
      <c r="X63" s="93">
        <f>BS!X63/BS!X$90</f>
        <v>0.24748098346132949</v>
      </c>
      <c r="Y63" s="93">
        <f>BS!Y63/BS!Y$90</f>
        <v>0.25740772819395319</v>
      </c>
      <c r="Z63" s="93">
        <f>BS!Z63/BS!Z$90</f>
        <v>0.3070047037690633</v>
      </c>
      <c r="AA63" s="93">
        <f>BS!AA63/BS!AA$90</f>
        <v>0.29014344388578828</v>
      </c>
      <c r="AB63" s="93">
        <f>BS!AB63/BS!AB$90</f>
        <v>0.24993309890847598</v>
      </c>
      <c r="AC63" s="93">
        <f>BS!AC63/BS!AC$90</f>
        <v>0.17173338415999634</v>
      </c>
      <c r="AD63" s="93">
        <f>BS!AD63/BS!AD$90</f>
        <v>0.43440908399721972</v>
      </c>
      <c r="AE63" s="93">
        <f>BS!AE63/BS!AE$90</f>
        <v>0.27239299268262879</v>
      </c>
      <c r="AF63" s="93">
        <f>BS!AF63/BS!AF$90</f>
        <v>0.28346498264944259</v>
      </c>
      <c r="AG63" s="93">
        <f>BS!AG63/BS!AG$90</f>
        <v>0.21650033273189057</v>
      </c>
      <c r="AH63" s="93">
        <f>BS!AH63/BS!AH$90</f>
        <v>0.19046755937903057</v>
      </c>
      <c r="AI63" s="93">
        <f>BS!AI63/BS!AI$90</f>
        <v>0.20151208123374795</v>
      </c>
      <c r="AJ63" s="93">
        <f>BS!AJ63/BS!AJ$90</f>
        <v>0.19388332088407612</v>
      </c>
      <c r="AK63" s="101">
        <f>BS!AK63/BS!AK$90</f>
        <v>0.22026346853433196</v>
      </c>
    </row>
    <row r="64" spans="2:37" x14ac:dyDescent="0.2">
      <c r="B64" s="8" t="s">
        <v>51</v>
      </c>
      <c r="C64" s="93">
        <f>BS!C64/BS!C$90</f>
        <v>5.3208233428420583E-3</v>
      </c>
      <c r="D64" s="93">
        <f>BS!D64/BS!D$90</f>
        <v>9.085492991428841E-2</v>
      </c>
      <c r="E64" s="93">
        <f>BS!E64/BS!E$90</f>
        <v>4.036806210380617E-3</v>
      </c>
      <c r="F64" s="93">
        <f>BS!F64/BS!F$90</f>
        <v>3.1569732127699488E-3</v>
      </c>
      <c r="G64" s="93">
        <f>BS!G64/BS!G$90</f>
        <v>1.6565132434563131E-3</v>
      </c>
      <c r="H64" s="93">
        <f>BS!H64/BS!H$90</f>
        <v>2.1937912643810145E-3</v>
      </c>
      <c r="I64" s="93">
        <f>BS!I64/BS!I$90</f>
        <v>8.777538682551109E-3</v>
      </c>
      <c r="J64" s="93">
        <f>BS!J64/BS!J$90</f>
        <v>7.8319911360605152E-3</v>
      </c>
      <c r="K64" s="93">
        <f>BS!K64/BS!K$90</f>
        <v>1.1131853300032558E-2</v>
      </c>
      <c r="L64" s="93">
        <f>BS!L64/BS!L$90</f>
        <v>2.2443971788908175E-2</v>
      </c>
      <c r="M64" s="93">
        <f>BS!M64/BS!M$90</f>
        <v>1.0739944682688208E-2</v>
      </c>
      <c r="N64" s="93">
        <f>BS!N64/BS!N$90</f>
        <v>1.8052287541334684E-3</v>
      </c>
      <c r="O64" s="93">
        <f>BS!O64/BS!O$90</f>
        <v>4.3131572667960459E-3</v>
      </c>
      <c r="P64" s="93">
        <f>BS!P64/BS!P$90</f>
        <v>3.3191219046678072E-2</v>
      </c>
      <c r="Q64" s="93">
        <f>BS!Q64/BS!Q$90</f>
        <v>6.2397415600031238E-3</v>
      </c>
      <c r="R64" s="93">
        <f>BS!R64/BS!R$90</f>
        <v>5.7291777850838541E-3</v>
      </c>
      <c r="S64" s="93">
        <f>BS!S64/BS!S$90</f>
        <v>2.3531047748184267E-2</v>
      </c>
      <c r="T64" s="93">
        <f>BS!T64/BS!T$90</f>
        <v>1.4154638350034368E-2</v>
      </c>
      <c r="U64" s="93">
        <f>BS!U64/BS!U$90</f>
        <v>1.296414693992054E-2</v>
      </c>
      <c r="V64" s="93">
        <f>BS!V64/BS!V$90</f>
        <v>9.8333923603338333E-4</v>
      </c>
      <c r="W64" s="93">
        <f>BS!W64/BS!W$90</f>
        <v>2.3950411917376187E-2</v>
      </c>
      <c r="X64" s="93">
        <f>BS!X64/BS!X$90</f>
        <v>1.0331336958449901E-2</v>
      </c>
      <c r="Y64" s="93">
        <f>BS!Y64/BS!Y$90</f>
        <v>6.9539818930998577E-3</v>
      </c>
      <c r="Z64" s="93">
        <f>BS!Z64/BS!Z$90</f>
        <v>2.1773166999161396E-2</v>
      </c>
      <c r="AA64" s="93">
        <f>BS!AA64/BS!AA$90</f>
        <v>1.2106535290093015E-2</v>
      </c>
      <c r="AB64" s="93">
        <f>BS!AB64/BS!AB$90</f>
        <v>2.3549487578777676E-2</v>
      </c>
      <c r="AC64" s="93">
        <f>BS!AC64/BS!AC$90</f>
        <v>1.9455030440801119E-2</v>
      </c>
      <c r="AD64" s="93">
        <f>BS!AD64/BS!AD$90</f>
        <v>1.1022705924637376E-2</v>
      </c>
      <c r="AE64" s="93">
        <f>BS!AE64/BS!AE$90</f>
        <v>8.9211445257562968E-3</v>
      </c>
      <c r="AF64" s="93">
        <f>BS!AF64/BS!AF$90</f>
        <v>1.5901853333680861E-2</v>
      </c>
      <c r="AG64" s="93">
        <f>BS!AG64/BS!AG$90</f>
        <v>1.8205133476379708E-2</v>
      </c>
      <c r="AH64" s="93">
        <f>BS!AH64/BS!AH$90</f>
        <v>1.5096608484427902E-2</v>
      </c>
      <c r="AI64" s="93">
        <f>BS!AI64/BS!AI$90</f>
        <v>2.1163674667273018E-2</v>
      </c>
      <c r="AJ64" s="93">
        <f>BS!AJ64/BS!AJ$90</f>
        <v>2.4757935935947738E-2</v>
      </c>
      <c r="AK64" s="93">
        <f>BS!AK64/BS!AK$90</f>
        <v>1.5977362550340515E-2</v>
      </c>
    </row>
    <row r="65" spans="2:37" x14ac:dyDescent="0.2">
      <c r="B65" s="8" t="s">
        <v>52</v>
      </c>
      <c r="C65" s="93">
        <f>BS!C65/BS!C$90</f>
        <v>6.5121954003868471E-3</v>
      </c>
      <c r="D65" s="93">
        <f>BS!D65/BS!D$90</f>
        <v>5.1318168956083219E-3</v>
      </c>
      <c r="E65" s="93">
        <f>BS!E65/BS!E$90</f>
        <v>6.1415596067518818E-3</v>
      </c>
      <c r="F65" s="93">
        <f>BS!F65/BS!F$90</f>
        <v>4.722265228070688E-3</v>
      </c>
      <c r="G65" s="93">
        <f>BS!G65/BS!G$90</f>
        <v>5.5947813710929949E-3</v>
      </c>
      <c r="H65" s="93">
        <f>BS!H65/BS!H$90</f>
        <v>3.2686378548569903E-3</v>
      </c>
      <c r="I65" s="93">
        <f>BS!I65/BS!I$90</f>
        <v>4.8308345191632115E-3</v>
      </c>
      <c r="J65" s="93">
        <f>BS!J65/BS!J$90</f>
        <v>4.3741136394963792E-3</v>
      </c>
      <c r="K65" s="93">
        <f>BS!K65/BS!K$90</f>
        <v>3.7034678900462127E-3</v>
      </c>
      <c r="L65" s="93">
        <f>BS!L65/BS!L$90</f>
        <v>5.3886057780013954E-3</v>
      </c>
      <c r="M65" s="93">
        <f>BS!M65/BS!M$90</f>
        <v>6.9106934142506285E-3</v>
      </c>
      <c r="N65" s="93">
        <f>BS!N65/BS!N$90</f>
        <v>5.695619914008512E-3</v>
      </c>
      <c r="O65" s="93">
        <f>BS!O65/BS!O$90</f>
        <v>3.9026648868956751E-3</v>
      </c>
      <c r="P65" s="93">
        <f>BS!P65/BS!P$90</f>
        <v>4.046310663401261E-3</v>
      </c>
      <c r="Q65" s="93">
        <f>BS!Q65/BS!Q$90</f>
        <v>6.5774015493214356E-3</v>
      </c>
      <c r="R65" s="93">
        <f>BS!R65/BS!R$90</f>
        <v>5.2771338151665443E-3</v>
      </c>
      <c r="S65" s="93">
        <f>BS!S65/BS!S$90</f>
        <v>5.5263968636482348E-3</v>
      </c>
      <c r="T65" s="93">
        <f>BS!T65/BS!T$90</f>
        <v>5.7816543189027469E-3</v>
      </c>
      <c r="U65" s="93">
        <f>BS!U65/BS!U$90</f>
        <v>8.2595713924856779E-3</v>
      </c>
      <c r="V65" s="93">
        <f>BS!V65/BS!V$90</f>
        <v>1.1611032767957037E-2</v>
      </c>
      <c r="W65" s="93">
        <f>BS!W65/BS!W$90</f>
        <v>5.3543230111381453E-3</v>
      </c>
      <c r="X65" s="93">
        <f>BS!X65/BS!X$90</f>
        <v>9.4617312010758011E-3</v>
      </c>
      <c r="Y65" s="93">
        <f>BS!Y65/BS!Y$90</f>
        <v>1.6855107170715491E-2</v>
      </c>
      <c r="Z65" s="93">
        <f>BS!Z65/BS!Z$90</f>
        <v>1.3715057571289187E-2</v>
      </c>
      <c r="AA65" s="93">
        <f>BS!AA65/BS!AA$90</f>
        <v>8.8552142909296885E-3</v>
      </c>
      <c r="AB65" s="93">
        <f>BS!AB65/BS!AB$90</f>
        <v>8.8923408566167934E-3</v>
      </c>
      <c r="AC65" s="93">
        <f>BS!AC65/BS!AC$90</f>
        <v>7.3361509594088688E-3</v>
      </c>
      <c r="AD65" s="93">
        <f>BS!AD65/BS!AD$90</f>
        <v>1.0866010591408458E-2</v>
      </c>
      <c r="AE65" s="93">
        <f>BS!AE65/BS!AE$90</f>
        <v>8.2355412962365343E-3</v>
      </c>
      <c r="AF65" s="93">
        <f>BS!AF65/BS!AF$90</f>
        <v>4.6956628992037381E-3</v>
      </c>
      <c r="AG65" s="93">
        <f>BS!AG65/BS!AG$90</f>
        <v>5.6357391425249257E-3</v>
      </c>
      <c r="AH65" s="93">
        <f>BS!AH65/BS!AH$90</f>
        <v>6.0818284681341478E-3</v>
      </c>
      <c r="AI65" s="93">
        <f>BS!AI65/BS!AI$90</f>
        <v>6.687986842922887E-4</v>
      </c>
      <c r="AJ65" s="93">
        <f>BS!AJ65/BS!AJ$90</f>
        <v>7.8100713152022922E-3</v>
      </c>
      <c r="AK65" s="93">
        <f>BS!AK65/BS!AK$90</f>
        <v>6.6449492276855794E-3</v>
      </c>
    </row>
    <row r="66" spans="2:37" x14ac:dyDescent="0.2">
      <c r="B66" s="8" t="s">
        <v>53</v>
      </c>
      <c r="C66" s="93">
        <f>BS!C66/BS!C$90</f>
        <v>6.2972550159219676E-3</v>
      </c>
      <c r="D66" s="93">
        <f>BS!D66/BS!D$90</f>
        <v>4.8591381913260356E-3</v>
      </c>
      <c r="E66" s="93">
        <f>BS!E66/BS!E$90</f>
        <v>9.364679095386106E-3</v>
      </c>
      <c r="F66" s="93">
        <f>BS!F66/BS!F$90</f>
        <v>1.2578705486996968E-2</v>
      </c>
      <c r="G66" s="93">
        <f>BS!G66/BS!G$90</f>
        <v>1.4776713222768341E-2</v>
      </c>
      <c r="H66" s="93">
        <f>BS!H66/BS!H$90</f>
        <v>1.0478953295076974E-2</v>
      </c>
      <c r="I66" s="93">
        <f>BS!I66/BS!I$90</f>
        <v>1.2844665081818528E-2</v>
      </c>
      <c r="J66" s="93">
        <f>BS!J66/BS!J$90</f>
        <v>1.5385923202837586E-2</v>
      </c>
      <c r="K66" s="93">
        <f>BS!K66/BS!K$90</f>
        <v>9.7927017227236336E-3</v>
      </c>
      <c r="L66" s="93">
        <f>BS!L66/BS!L$90</f>
        <v>8.4067136999135608E-3</v>
      </c>
      <c r="M66" s="93">
        <f>BS!M66/BS!M$90</f>
        <v>9.9372352914344122E-3</v>
      </c>
      <c r="N66" s="93">
        <f>BS!N66/BS!N$90</f>
        <v>1.1904721463867115E-2</v>
      </c>
      <c r="O66" s="93">
        <f>BS!O66/BS!O$90</f>
        <v>8.3985363673483703E-3</v>
      </c>
      <c r="P66" s="93">
        <f>BS!P66/BS!P$90</f>
        <v>8.2926231705536587E-3</v>
      </c>
      <c r="Q66" s="93">
        <f>BS!Q66/BS!Q$90</f>
        <v>8.9205114361587418E-3</v>
      </c>
      <c r="R66" s="93">
        <f>BS!R66/BS!R$90</f>
        <v>9.6389439693308314E-3</v>
      </c>
      <c r="S66" s="93">
        <f>BS!S66/BS!S$90</f>
        <v>4.9170889341262217E-3</v>
      </c>
      <c r="T66" s="93">
        <f>BS!T66/BS!T$90</f>
        <v>5.8479206749642793E-3</v>
      </c>
      <c r="U66" s="93">
        <f>BS!U66/BS!U$90</f>
        <v>7.221876610834393E-3</v>
      </c>
      <c r="V66" s="93">
        <f>BS!V66/BS!V$90</f>
        <v>7.0772363498133282E-3</v>
      </c>
      <c r="W66" s="93">
        <f>BS!W66/BS!W$90</f>
        <v>4.7286054357543426E-3</v>
      </c>
      <c r="X66" s="93">
        <f>BS!X66/BS!X$90</f>
        <v>4.8788333806200701E-3</v>
      </c>
      <c r="Y66" s="93">
        <f>BS!Y66/BS!Y$90</f>
        <v>5.9543178123614244E-3</v>
      </c>
      <c r="Z66" s="93">
        <f>BS!Z66/BS!Z$90</f>
        <v>5.8646321696242997E-3</v>
      </c>
      <c r="AA66" s="93">
        <f>BS!AA66/BS!AA$90</f>
        <v>3.3612252316886329E-3</v>
      </c>
      <c r="AB66" s="93">
        <f>BS!AB66/BS!AB$90</f>
        <v>5.1445387893897208E-3</v>
      </c>
      <c r="AC66" s="93">
        <f>BS!AC66/BS!AC$90</f>
        <v>5.4766358603090546E-3</v>
      </c>
      <c r="AD66" s="93">
        <f>BS!AD66/BS!AD$90</f>
        <v>4.0835107324849219E-3</v>
      </c>
      <c r="AE66" s="93">
        <f>BS!AE66/BS!AE$90</f>
        <v>1.7303547905109975E-3</v>
      </c>
      <c r="AF66" s="93">
        <f>BS!AF66/BS!AF$90</f>
        <v>2.5446776298795834E-3</v>
      </c>
      <c r="AG66" s="93">
        <f>BS!AG66/BS!AG$90</f>
        <v>2.972644971901806E-3</v>
      </c>
      <c r="AH66" s="93">
        <f>BS!AH66/BS!AH$90</f>
        <v>4.4247913937813252E-3</v>
      </c>
      <c r="AI66" s="93">
        <f>BS!AI66/BS!AI$90</f>
        <v>2.4279273088337033E-3</v>
      </c>
      <c r="AJ66" s="93">
        <f>BS!AJ66/BS!AJ$90</f>
        <v>3.3185236518974508E-3</v>
      </c>
      <c r="AK66" s="93">
        <f>BS!AK66/BS!AK$90</f>
        <v>4.0120775138211247E-3</v>
      </c>
    </row>
    <row r="67" spans="2:37" x14ac:dyDescent="0.2">
      <c r="B67" s="8" t="s">
        <v>54</v>
      </c>
      <c r="C67" s="93">
        <f>BS!C67/BS!C$90</f>
        <v>1.2458762122563585E-3</v>
      </c>
      <c r="D67" s="93">
        <f>BS!D67/BS!D$90</f>
        <v>1.2085516208887007E-3</v>
      </c>
      <c r="E67" s="93">
        <f>BS!E67/BS!E$90</f>
        <v>9.9429644878254106E-4</v>
      </c>
      <c r="F67" s="93">
        <f>BS!F67/BS!F$90</f>
        <v>9.2172219568158436E-4</v>
      </c>
      <c r="G67" s="93">
        <f>BS!G67/BS!G$90</f>
        <v>4.3677162885450186E-4</v>
      </c>
      <c r="H67" s="93">
        <f>BS!H67/BS!H$90</f>
        <v>1.3997418701127049E-3</v>
      </c>
      <c r="I67" s="93">
        <f>BS!I67/BS!I$90</f>
        <v>5.4551782256662495E-5</v>
      </c>
      <c r="J67" s="93">
        <f>BS!J67/BS!J$90</f>
        <v>8.6854649998823147E-4</v>
      </c>
      <c r="K67" s="93">
        <f>BS!K67/BS!K$90</f>
        <v>2.7581993844043887E-4</v>
      </c>
      <c r="L67" s="93">
        <f>BS!L67/BS!L$90</f>
        <v>9.4905055855107258E-4</v>
      </c>
      <c r="M67" s="93">
        <f>BS!M67/BS!M$90</f>
        <v>9.6823607258779765E-5</v>
      </c>
      <c r="N67" s="93">
        <f>BS!N67/BS!N$90</f>
        <v>4.3973535303935482E-3</v>
      </c>
      <c r="O67" s="93">
        <f>BS!O67/BS!O$90</f>
        <v>7.2779641897435408E-3</v>
      </c>
      <c r="P67" s="93">
        <f>BS!P67/BS!P$90</f>
        <v>3.1459510918687627E-3</v>
      </c>
      <c r="Q67" s="93">
        <f>BS!Q67/BS!Q$90</f>
        <v>2.0238988318821648E-3</v>
      </c>
      <c r="R67" s="93">
        <f>BS!R67/BS!R$90</f>
        <v>6.395591631836452E-3</v>
      </c>
      <c r="S67" s="93">
        <f>BS!S67/BS!S$90</f>
        <v>3.2953784697525314E-3</v>
      </c>
      <c r="T67" s="93">
        <f>BS!T67/BS!T$90</f>
        <v>4.2994851273618333E-3</v>
      </c>
      <c r="U67" s="93">
        <f>BS!U67/BS!U$90</f>
        <v>2.0607792478899198E-2</v>
      </c>
      <c r="V67" s="93">
        <f>BS!V67/BS!V$90</f>
        <v>4.5151594790027227E-2</v>
      </c>
      <c r="W67" s="93">
        <f>BS!W67/BS!W$90</f>
        <v>4.0139084378213778E-2</v>
      </c>
      <c r="X67" s="93">
        <f>BS!X67/BS!X$90</f>
        <v>2.1532679464888477E-2</v>
      </c>
      <c r="Y67" s="93">
        <f>BS!Y67/BS!Y$90</f>
        <v>4.1958957129490645E-2</v>
      </c>
      <c r="Z67" s="93">
        <f>BS!Z67/BS!Z$90</f>
        <v>6.6552286450065709E-2</v>
      </c>
      <c r="AA67" s="93">
        <f>BS!AA67/BS!AA$90</f>
        <v>9.0803113683698186E-2</v>
      </c>
      <c r="AB67" s="93">
        <f>BS!AB67/BS!AB$90</f>
        <v>0.12334461661741264</v>
      </c>
      <c r="AC67" s="93">
        <f>BS!AC67/BS!AC$90</f>
        <v>0.1175994352198025</v>
      </c>
      <c r="AD67" s="93">
        <f>BS!AD67/BS!AD$90</f>
        <v>9.238816126174057E-2</v>
      </c>
      <c r="AE67" s="93">
        <f>BS!AE67/BS!AE$90</f>
        <v>0.11031519745573251</v>
      </c>
      <c r="AF67" s="93">
        <f>BS!AF67/BS!AF$90</f>
        <v>7.8329420535625596E-2</v>
      </c>
      <c r="AG67" s="93">
        <f>BS!AG67/BS!AG$90</f>
        <v>3.194777884397703E-2</v>
      </c>
      <c r="AH67" s="93">
        <f>BS!AH67/BS!AH$90</f>
        <v>4.8229276646100973E-2</v>
      </c>
      <c r="AI67" s="93">
        <f>BS!AI67/BS!AI$90</f>
        <v>2.668791151375818E-2</v>
      </c>
      <c r="AJ67" s="93">
        <f>BS!AJ67/BS!AJ$90</f>
        <v>2.4591193420470905E-2</v>
      </c>
      <c r="AK67" s="93">
        <f>BS!AK67/BS!AK$90</f>
        <v>1.5924574835928941E-2</v>
      </c>
    </row>
    <row r="68" spans="2:37" x14ac:dyDescent="0.2">
      <c r="B68" s="8" t="s">
        <v>55</v>
      </c>
      <c r="C68" s="93">
        <f>BS!C68/BS!C$90</f>
        <v>0</v>
      </c>
      <c r="D68" s="93">
        <f>BS!D68/BS!D$90</f>
        <v>0</v>
      </c>
      <c r="E68" s="93">
        <f>BS!E68/BS!E$90</f>
        <v>0</v>
      </c>
      <c r="F68" s="93">
        <f>BS!F68/BS!F$90</f>
        <v>0</v>
      </c>
      <c r="G68" s="93">
        <f>BS!G68/BS!G$90</f>
        <v>0</v>
      </c>
      <c r="H68" s="93">
        <f>BS!H68/BS!H$90</f>
        <v>0</v>
      </c>
      <c r="I68" s="93">
        <f>BS!I68/BS!I$90</f>
        <v>0</v>
      </c>
      <c r="J68" s="93">
        <f>BS!J68/BS!J$90</f>
        <v>0</v>
      </c>
      <c r="K68" s="93">
        <f>BS!K68/BS!K$90</f>
        <v>0</v>
      </c>
      <c r="L68" s="93">
        <f>BS!L68/BS!L$90</f>
        <v>0</v>
      </c>
      <c r="M68" s="93">
        <f>BS!M68/BS!M$90</f>
        <v>0</v>
      </c>
      <c r="N68" s="93">
        <f>BS!N68/BS!N$90</f>
        <v>3.2017939984058156E-3</v>
      </c>
      <c r="O68" s="93">
        <f>BS!O68/BS!O$90</f>
        <v>2.0334223360944732E-4</v>
      </c>
      <c r="P68" s="93">
        <f>BS!P68/BS!P$90</f>
        <v>0</v>
      </c>
      <c r="Q68" s="93">
        <f>BS!Q68/BS!Q$90</f>
        <v>7.6919196090968203E-4</v>
      </c>
      <c r="R68" s="93">
        <f>BS!R68/BS!R$90</f>
        <v>0</v>
      </c>
      <c r="S68" s="93">
        <f>BS!S68/BS!S$90</f>
        <v>0</v>
      </c>
      <c r="T68" s="93">
        <f>BS!T68/BS!T$90</f>
        <v>0</v>
      </c>
      <c r="U68" s="93">
        <f>BS!U68/BS!U$90</f>
        <v>0</v>
      </c>
      <c r="V68" s="93">
        <f>BS!V68/BS!V$90</f>
        <v>0</v>
      </c>
      <c r="W68" s="93">
        <f>BS!W68/BS!W$90</f>
        <v>0</v>
      </c>
      <c r="X68" s="93">
        <f>BS!X68/BS!X$90</f>
        <v>0</v>
      </c>
      <c r="Y68" s="93">
        <f>BS!Y68/BS!Y$90</f>
        <v>0</v>
      </c>
      <c r="Z68" s="93">
        <f>BS!Z68/BS!Z$90</f>
        <v>5.5506533512234049E-6</v>
      </c>
      <c r="AA68" s="93">
        <f>BS!AA68/BS!AA$90</f>
        <v>6.0539765194947562E-6</v>
      </c>
      <c r="AB68" s="93">
        <f>BS!AB68/BS!AB$90</f>
        <v>7.2442482185470861E-6</v>
      </c>
      <c r="AC68" s="93">
        <f>BS!AC68/BS!AC$90</f>
        <v>6.5974290866272241E-6</v>
      </c>
      <c r="AD68" s="93">
        <f>BS!AD68/BS!AD$90</f>
        <v>7.2657001235251141E-6</v>
      </c>
      <c r="AE68" s="93">
        <f>BS!AE68/BS!AE$90</f>
        <v>0</v>
      </c>
      <c r="AF68" s="93">
        <f>BS!AF68/BS!AF$90</f>
        <v>8.7182911322063472E-7</v>
      </c>
      <c r="AG68" s="93">
        <f>BS!AG68/BS!AG$90</f>
        <v>8.0940468805591063E-7</v>
      </c>
      <c r="AH68" s="93">
        <f>BS!AH68/BS!AH$90</f>
        <v>3.8935576208795432E-5</v>
      </c>
      <c r="AI68" s="93">
        <f>BS!AI68/BS!AI$90</f>
        <v>0</v>
      </c>
      <c r="AJ68" s="93">
        <f>BS!AJ68/BS!AJ$90</f>
        <v>0</v>
      </c>
      <c r="AK68" s="93">
        <f>BS!AK68/BS!AK$90</f>
        <v>0</v>
      </c>
    </row>
    <row r="69" spans="2:37" x14ac:dyDescent="0.2">
      <c r="B69" s="8" t="s">
        <v>56</v>
      </c>
      <c r="C69" s="93">
        <f>BS!C69/BS!C$90</f>
        <v>1.9101917835768062E-2</v>
      </c>
      <c r="D69" s="93">
        <f>BS!D69/BS!D$90</f>
        <v>9.3483965627201172E-3</v>
      </c>
      <c r="E69" s="93">
        <f>BS!E69/BS!E$90</f>
        <v>6.4267679203998576E-2</v>
      </c>
      <c r="F69" s="93">
        <f>BS!F69/BS!F$90</f>
        <v>1.5449525257832377E-2</v>
      </c>
      <c r="G69" s="93">
        <f>BS!G69/BS!G$90</f>
        <v>2.4404159487326202E-2</v>
      </c>
      <c r="H69" s="93">
        <f>BS!H69/BS!H$90</f>
        <v>2.8975955103274702E-2</v>
      </c>
      <c r="I69" s="93">
        <f>BS!I69/BS!I$90</f>
        <v>1.5006978254018977E-2</v>
      </c>
      <c r="J69" s="93">
        <f>BS!J69/BS!J$90</f>
        <v>1.3015192881251351E-2</v>
      </c>
      <c r="K69" s="93">
        <f>BS!K69/BS!K$90</f>
        <v>1.4364102575653431E-2</v>
      </c>
      <c r="L69" s="93">
        <f>BS!L69/BS!L$90</f>
        <v>1.6941821271112815E-2</v>
      </c>
      <c r="M69" s="93">
        <f>BS!M69/BS!M$90</f>
        <v>6.5207734885847557E-3</v>
      </c>
      <c r="N69" s="93">
        <f>BS!N69/BS!N$90</f>
        <v>9.3339641210345992E-3</v>
      </c>
      <c r="O69" s="93">
        <f>BS!O69/BS!O$90</f>
        <v>9.1207832728997639E-3</v>
      </c>
      <c r="P69" s="93">
        <f>BS!P69/BS!P$90</f>
        <v>7.3302210776785819E-3</v>
      </c>
      <c r="Q69" s="93">
        <f>BS!Q69/BS!Q$90</f>
        <v>4.099794567852583E-3</v>
      </c>
      <c r="R69" s="93">
        <f>BS!R69/BS!R$90</f>
        <v>2.9235428004377585E-3</v>
      </c>
      <c r="S69" s="93">
        <f>BS!S69/BS!S$90</f>
        <v>3.8280723152878762E-3</v>
      </c>
      <c r="T69" s="93">
        <f>BS!T69/BS!T$90</f>
        <v>4.4068668298064741E-3</v>
      </c>
      <c r="U69" s="93">
        <f>BS!U69/BS!U$90</f>
        <v>6.6485549865841626E-3</v>
      </c>
      <c r="V69" s="93">
        <f>BS!V69/BS!V$90</f>
        <v>5.3354032267932056E-3</v>
      </c>
      <c r="W69" s="93">
        <f>BS!W69/BS!W$90</f>
        <v>7.7199223705917619E-3</v>
      </c>
      <c r="X69" s="93">
        <f>BS!X69/BS!X$90</f>
        <v>3.4984742514790547E-3</v>
      </c>
      <c r="Y69" s="93">
        <f>BS!Y69/BS!Y$90</f>
        <v>8.4200778215183184E-3</v>
      </c>
      <c r="Z69" s="93">
        <f>BS!Z69/BS!Z$90</f>
        <v>5.008050465302236E-3</v>
      </c>
      <c r="AA69" s="93">
        <f>BS!AA69/BS!AA$90</f>
        <v>1.4776330959500901E-2</v>
      </c>
      <c r="AB69" s="93">
        <f>BS!AB69/BS!AB$90</f>
        <v>2.0034949595822398E-3</v>
      </c>
      <c r="AC69" s="93">
        <f>BS!AC69/BS!AC$90</f>
        <v>5.8516643083177727E-3</v>
      </c>
      <c r="AD69" s="93">
        <f>BS!AD69/BS!AD$90</f>
        <v>2.533586371148732E-3</v>
      </c>
      <c r="AE69" s="93">
        <f>BS!AE69/BS!AE$90</f>
        <v>9.0677890619664909E-4</v>
      </c>
      <c r="AF69" s="93">
        <f>BS!AF69/BS!AF$90</f>
        <v>7.5070615961886675E-2</v>
      </c>
      <c r="AG69" s="93">
        <f>BS!AG69/BS!AG$90</f>
        <v>2.5309699621911878E-2</v>
      </c>
      <c r="AH69" s="93">
        <f>BS!AH69/BS!AH$90</f>
        <v>4.5227391665884804E-2</v>
      </c>
      <c r="AI69" s="93">
        <f>BS!AI69/BS!AI$90</f>
        <v>2.2473238311237247E-2</v>
      </c>
      <c r="AJ69" s="93">
        <f>BS!AJ69/BS!AJ$90</f>
        <v>2.993870032374691E-2</v>
      </c>
      <c r="AK69" s="93">
        <f>BS!AK69/BS!AK$90</f>
        <v>6.6165991035530752E-2</v>
      </c>
    </row>
    <row r="70" spans="2:37" x14ac:dyDescent="0.2">
      <c r="B70" s="8" t="s">
        <v>57</v>
      </c>
      <c r="C70" s="93">
        <f>BS!C70/BS!C$90</f>
        <v>0</v>
      </c>
      <c r="D70" s="93">
        <f>BS!D70/BS!D$90</f>
        <v>0</v>
      </c>
      <c r="E70" s="93">
        <f>BS!E70/BS!E$90</f>
        <v>0</v>
      </c>
      <c r="F70" s="93">
        <f>BS!F70/BS!F$90</f>
        <v>0</v>
      </c>
      <c r="G70" s="93">
        <f>BS!G70/BS!G$90</f>
        <v>0</v>
      </c>
      <c r="H70" s="93">
        <f>BS!H70/BS!H$90</f>
        <v>0</v>
      </c>
      <c r="I70" s="93">
        <f>BS!I70/BS!I$90</f>
        <v>0</v>
      </c>
      <c r="J70" s="93">
        <f>BS!J70/BS!J$90</f>
        <v>0</v>
      </c>
      <c r="K70" s="93">
        <f>BS!K70/BS!K$90</f>
        <v>0</v>
      </c>
      <c r="L70" s="93">
        <f>BS!L70/BS!L$90</f>
        <v>0</v>
      </c>
      <c r="M70" s="93">
        <f>BS!M70/BS!M$90</f>
        <v>0</v>
      </c>
      <c r="N70" s="93">
        <f>BS!N70/BS!N$90</f>
        <v>0</v>
      </c>
      <c r="O70" s="93">
        <f>BS!O70/BS!O$90</f>
        <v>0</v>
      </c>
      <c r="P70" s="93">
        <f>BS!P70/BS!P$90</f>
        <v>0</v>
      </c>
      <c r="Q70" s="93">
        <f>BS!Q70/BS!Q$90</f>
        <v>0</v>
      </c>
      <c r="R70" s="93">
        <f>BS!R70/BS!R$90</f>
        <v>0</v>
      </c>
      <c r="S70" s="93">
        <f>BS!S70/BS!S$90</f>
        <v>0</v>
      </c>
      <c r="T70" s="93">
        <f>BS!T70/BS!T$90</f>
        <v>0</v>
      </c>
      <c r="U70" s="93">
        <f>BS!U70/BS!U$90</f>
        <v>0</v>
      </c>
      <c r="V70" s="93">
        <f>BS!V70/BS!V$90</f>
        <v>0</v>
      </c>
      <c r="W70" s="93">
        <f>BS!W70/BS!W$90</f>
        <v>0</v>
      </c>
      <c r="X70" s="93">
        <f>BS!X70/BS!X$90</f>
        <v>0</v>
      </c>
      <c r="Y70" s="93">
        <f>BS!Y70/BS!Y$90</f>
        <v>0</v>
      </c>
      <c r="Z70" s="93">
        <f>BS!Z70/BS!Z$90</f>
        <v>0</v>
      </c>
      <c r="AA70" s="93">
        <f>BS!AA70/BS!AA$90</f>
        <v>0</v>
      </c>
      <c r="AB70" s="93">
        <f>BS!AB70/BS!AB$90</f>
        <v>0</v>
      </c>
      <c r="AC70" s="93">
        <f>BS!AC70/BS!AC$90</f>
        <v>0</v>
      </c>
      <c r="AD70" s="93">
        <f>BS!AD70/BS!AD$90</f>
        <v>0</v>
      </c>
      <c r="AE70" s="93">
        <f>BS!AE70/BS!AE$90</f>
        <v>0</v>
      </c>
      <c r="AF70" s="93">
        <f>BS!AF70/BS!AF$90</f>
        <v>0</v>
      </c>
      <c r="AG70" s="93">
        <f>BS!AG70/BS!AG$90</f>
        <v>0</v>
      </c>
      <c r="AH70" s="93">
        <f>BS!AH70/BS!AH$90</f>
        <v>-1.1831700263805807E-5</v>
      </c>
      <c r="AI70" s="93">
        <f>BS!AI70/BS!AI$90</f>
        <v>-5.6586490487166934E-7</v>
      </c>
      <c r="AJ70" s="93">
        <f>BS!AJ70/BS!AJ$90</f>
        <v>0</v>
      </c>
      <c r="AK70" s="93">
        <f>BS!AK70/BS!AK$90</f>
        <v>-4.2580727857982716E-6</v>
      </c>
    </row>
    <row r="71" spans="2:37" x14ac:dyDescent="0.2">
      <c r="B71" s="8" t="s">
        <v>58</v>
      </c>
      <c r="C71" s="93">
        <f>BS!C71/BS!C$90</f>
        <v>0</v>
      </c>
      <c r="D71" s="93">
        <f>BS!D71/BS!D$90</f>
        <v>0</v>
      </c>
      <c r="E71" s="93">
        <f>BS!E71/BS!E$90</f>
        <v>0</v>
      </c>
      <c r="F71" s="93">
        <f>BS!F71/BS!F$90</f>
        <v>0</v>
      </c>
      <c r="G71" s="93">
        <f>BS!G71/BS!G$90</f>
        <v>0</v>
      </c>
      <c r="H71" s="93">
        <f>BS!H71/BS!H$90</f>
        <v>0</v>
      </c>
      <c r="I71" s="93">
        <f>BS!I71/BS!I$90</f>
        <v>0</v>
      </c>
      <c r="J71" s="93">
        <f>BS!J71/BS!J$90</f>
        <v>0</v>
      </c>
      <c r="K71" s="93">
        <f>BS!K71/BS!K$90</f>
        <v>0</v>
      </c>
      <c r="L71" s="93">
        <f>BS!L71/BS!L$90</f>
        <v>0</v>
      </c>
      <c r="M71" s="93">
        <f>BS!M71/BS!M$90</f>
        <v>0</v>
      </c>
      <c r="N71" s="93">
        <f>BS!N71/BS!N$90</f>
        <v>0</v>
      </c>
      <c r="O71" s="93">
        <f>BS!O71/BS!O$90</f>
        <v>0</v>
      </c>
      <c r="P71" s="93">
        <f>BS!P71/BS!P$90</f>
        <v>0</v>
      </c>
      <c r="Q71" s="93">
        <f>BS!Q71/BS!Q$90</f>
        <v>0</v>
      </c>
      <c r="R71" s="93">
        <f>BS!R71/BS!R$90</f>
        <v>0</v>
      </c>
      <c r="S71" s="93">
        <f>BS!S71/BS!S$90</f>
        <v>0</v>
      </c>
      <c r="T71" s="93">
        <f>BS!T71/BS!T$90</f>
        <v>0</v>
      </c>
      <c r="U71" s="93">
        <f>BS!U71/BS!U$90</f>
        <v>0</v>
      </c>
      <c r="V71" s="93">
        <f>BS!V71/BS!V$90</f>
        <v>0</v>
      </c>
      <c r="W71" s="93">
        <f>BS!W71/BS!W$90</f>
        <v>0</v>
      </c>
      <c r="X71" s="93">
        <f>BS!X71/BS!X$90</f>
        <v>0</v>
      </c>
      <c r="Y71" s="93">
        <f>BS!Y71/BS!Y$90</f>
        <v>0</v>
      </c>
      <c r="Z71" s="93">
        <f>BS!Z71/BS!Z$90</f>
        <v>0</v>
      </c>
      <c r="AA71" s="93">
        <f>BS!AA71/BS!AA$90</f>
        <v>0</v>
      </c>
      <c r="AB71" s="93">
        <f>BS!AB71/BS!AB$90</f>
        <v>0</v>
      </c>
      <c r="AC71" s="93">
        <f>BS!AC71/BS!AC$90</f>
        <v>0</v>
      </c>
      <c r="AD71" s="93">
        <f>BS!AD71/BS!AD$90</f>
        <v>0</v>
      </c>
      <c r="AE71" s="93">
        <f>BS!AE71/BS!AE$90</f>
        <v>0</v>
      </c>
      <c r="AF71" s="93">
        <f>BS!AF71/BS!AF$90</f>
        <v>0</v>
      </c>
      <c r="AG71" s="93">
        <f>BS!AG71/BS!AG$90</f>
        <v>0</v>
      </c>
      <c r="AH71" s="93">
        <f>BS!AH71/BS!AH$90</f>
        <v>0</v>
      </c>
      <c r="AI71" s="93">
        <f>BS!AI71/BS!AI$90</f>
        <v>0</v>
      </c>
      <c r="AJ71" s="93">
        <f>BS!AJ71/BS!AJ$90</f>
        <v>0</v>
      </c>
      <c r="AK71" s="93">
        <f>BS!AK71/BS!AK$90</f>
        <v>0</v>
      </c>
    </row>
    <row r="72" spans="2:37" s="2" customFormat="1" x14ac:dyDescent="0.2">
      <c r="B72" s="71" t="s">
        <v>59</v>
      </c>
      <c r="C72" s="92">
        <f>BS!C72/BS!C$90</f>
        <v>2.1705817257465614E-2</v>
      </c>
      <c r="D72" s="92">
        <f>BS!D72/BS!D$90</f>
        <v>1.7197460651467187E-2</v>
      </c>
      <c r="E72" s="92">
        <f>BS!E72/BS!E$90</f>
        <v>2.3799136921210232E-2</v>
      </c>
      <c r="F72" s="92">
        <f>BS!F72/BS!F$90</f>
        <v>1.8851557300866396E-2</v>
      </c>
      <c r="G72" s="92">
        <f>BS!G72/BS!G$90</f>
        <v>2.1115982858710029E-2</v>
      </c>
      <c r="H72" s="92">
        <f>BS!H72/BS!H$90</f>
        <v>1.9127095082077529E-2</v>
      </c>
      <c r="I72" s="92">
        <f>BS!I72/BS!I$90</f>
        <v>3.0825244593511753E-3</v>
      </c>
      <c r="J72" s="92">
        <f>BS!J72/BS!J$90</f>
        <v>3.1012937122133514E-3</v>
      </c>
      <c r="K72" s="92">
        <f>BS!K72/BS!K$90</f>
        <v>3.0670052399684837E-3</v>
      </c>
      <c r="L72" s="92">
        <f>BS!L72/BS!L$90</f>
        <v>2.6289167816696945E-3</v>
      </c>
      <c r="M72" s="92">
        <f>BS!M72/BS!M$90</f>
        <v>2.4385186453079518E-3</v>
      </c>
      <c r="N72" s="92">
        <f>BS!N72/BS!N$90</f>
        <v>2.009532772082961E-3</v>
      </c>
      <c r="O72" s="92">
        <f>BS!O72/BS!O$90</f>
        <v>1.8965121261962248E-3</v>
      </c>
      <c r="P72" s="92">
        <f>BS!P72/BS!P$90</f>
        <v>2.1234200582938081E-3</v>
      </c>
      <c r="Q72" s="92">
        <f>BS!Q72/BS!Q$90</f>
        <v>2.9152922582306603E-3</v>
      </c>
      <c r="R72" s="92">
        <f>BS!R72/BS!R$90</f>
        <v>2.2282048501544968E-3</v>
      </c>
      <c r="S72" s="92">
        <f>BS!S72/BS!S$90</f>
        <v>2.7137077682322917E-3</v>
      </c>
      <c r="T72" s="92">
        <f>BS!T72/BS!T$90</f>
        <v>2.094230033519127E-3</v>
      </c>
      <c r="U72" s="92">
        <f>BS!U72/BS!U$90</f>
        <v>2.1934670726523938E-3</v>
      </c>
      <c r="V72" s="92">
        <f>BS!V72/BS!V$90</f>
        <v>1.8431565240878596E-3</v>
      </c>
      <c r="W72" s="92">
        <f>BS!W72/BS!W$90</f>
        <v>2.3714922201119029E-3</v>
      </c>
      <c r="X72" s="92">
        <f>BS!X72/BS!X$90</f>
        <v>1.95940621746206E-3</v>
      </c>
      <c r="Y72" s="92">
        <f>BS!Y72/BS!Y$90</f>
        <v>1.9635631060538803E-3</v>
      </c>
      <c r="Z72" s="92">
        <f>BS!Z72/BS!Z$90</f>
        <v>1.5029908562587751E-3</v>
      </c>
      <c r="AA72" s="92">
        <f>BS!AA72/BS!AA$90</f>
        <v>1.2992141904597185E-3</v>
      </c>
      <c r="AB72" s="92">
        <f>BS!AB72/BS!AB$90</f>
        <v>1.3748682119445036E-3</v>
      </c>
      <c r="AC72" s="92">
        <f>BS!AC72/BS!AC$90</f>
        <v>1.2388140784162563E-3</v>
      </c>
      <c r="AD72" s="92">
        <f>BS!AD72/BS!AD$90</f>
        <v>1.5642545837745803E-3</v>
      </c>
      <c r="AE72" s="92">
        <f>BS!AE72/BS!AE$90</f>
        <v>1.6407474985360392E-3</v>
      </c>
      <c r="AF72" s="92">
        <f>BS!AF72/BS!AF$90</f>
        <v>1.6039280338397478E-3</v>
      </c>
      <c r="AG72" s="92">
        <f>BS!AG72/BS!AG$90</f>
        <v>1.5042131589936632E-3</v>
      </c>
      <c r="AH72" s="92">
        <f>BS!AH72/BS!AH$90</f>
        <v>7.8473670618658051E-3</v>
      </c>
      <c r="AI72" s="92">
        <f>BS!AI72/BS!AI$90</f>
        <v>5.4516665442407982E-3</v>
      </c>
      <c r="AJ72" s="92">
        <f>BS!AJ72/BS!AJ$90</f>
        <v>3.1788747182836443E-3</v>
      </c>
      <c r="AK72" s="92">
        <f>BS!AK72/BS!AK$90</f>
        <v>2.9489978564666984E-3</v>
      </c>
    </row>
    <row r="73" spans="2:37" x14ac:dyDescent="0.2">
      <c r="B73" s="8" t="s">
        <v>60</v>
      </c>
      <c r="C73" s="93">
        <f>BS!C73/BS!C$90</f>
        <v>2.1141719188539541E-2</v>
      </c>
      <c r="D73" s="93">
        <f>BS!D73/BS!D$90</f>
        <v>1.6703233498616535E-2</v>
      </c>
      <c r="E73" s="93">
        <f>BS!E73/BS!E$90</f>
        <v>2.318063695780782E-2</v>
      </c>
      <c r="F73" s="93">
        <f>BS!F73/BS!F$90</f>
        <v>1.824568126604495E-2</v>
      </c>
      <c r="G73" s="93">
        <f>BS!G73/BS!G$90</f>
        <v>1.7341220944494997E-2</v>
      </c>
      <c r="H73" s="93">
        <f>BS!H73/BS!H$90</f>
        <v>1.5741786416442877E-2</v>
      </c>
      <c r="I73" s="93">
        <f>BS!I73/BS!I$90</f>
        <v>0</v>
      </c>
      <c r="J73" s="93">
        <f>BS!J73/BS!J$90</f>
        <v>0</v>
      </c>
      <c r="K73" s="93">
        <f>BS!K73/BS!K$90</f>
        <v>0</v>
      </c>
      <c r="L73" s="93">
        <f>BS!L73/BS!L$90</f>
        <v>0</v>
      </c>
      <c r="M73" s="93">
        <f>BS!M73/BS!M$90</f>
        <v>0</v>
      </c>
      <c r="N73" s="93">
        <f>BS!N73/BS!N$90</f>
        <v>0</v>
      </c>
      <c r="O73" s="93">
        <f>BS!O73/BS!O$90</f>
        <v>0</v>
      </c>
      <c r="P73" s="93">
        <f>BS!P73/BS!P$90</f>
        <v>0</v>
      </c>
      <c r="Q73" s="93">
        <f>BS!Q73/BS!Q$90</f>
        <v>0</v>
      </c>
      <c r="R73" s="93">
        <f>BS!R73/BS!R$90</f>
        <v>0</v>
      </c>
      <c r="S73" s="93">
        <f>BS!S73/BS!S$90</f>
        <v>0</v>
      </c>
      <c r="T73" s="93">
        <f>BS!T73/BS!T$90</f>
        <v>0</v>
      </c>
      <c r="U73" s="93">
        <f>BS!U73/BS!U$90</f>
        <v>0</v>
      </c>
      <c r="V73" s="93">
        <f>BS!V73/BS!V$90</f>
        <v>0</v>
      </c>
      <c r="W73" s="93">
        <f>BS!W73/BS!W$90</f>
        <v>0</v>
      </c>
      <c r="X73" s="93">
        <f>BS!X73/BS!X$90</f>
        <v>0</v>
      </c>
      <c r="Y73" s="93">
        <f>BS!Y73/BS!Y$90</f>
        <v>0</v>
      </c>
      <c r="Z73" s="93">
        <f>BS!Z73/BS!Z$90</f>
        <v>0</v>
      </c>
      <c r="AA73" s="93">
        <f>BS!AA73/BS!AA$90</f>
        <v>0</v>
      </c>
      <c r="AB73" s="93">
        <f>BS!AB73/BS!AB$90</f>
        <v>0</v>
      </c>
      <c r="AC73" s="93">
        <f>BS!AC73/BS!AC$90</f>
        <v>0</v>
      </c>
      <c r="AD73" s="93">
        <f>BS!AD73/BS!AD$90</f>
        <v>0</v>
      </c>
      <c r="AE73" s="93">
        <f>BS!AE73/BS!AE$90</f>
        <v>0</v>
      </c>
      <c r="AF73" s="93">
        <f>BS!AF73/BS!AF$90</f>
        <v>0</v>
      </c>
      <c r="AG73" s="93">
        <f>BS!AG73/BS!AG$90</f>
        <v>0</v>
      </c>
      <c r="AH73" s="93">
        <f>BS!AH73/BS!AH$90</f>
        <v>6.4670543229134589E-3</v>
      </c>
      <c r="AI73" s="93">
        <f>BS!AI73/BS!AI$90</f>
        <v>3.9720457452833884E-3</v>
      </c>
      <c r="AJ73" s="93">
        <f>BS!AJ73/BS!AJ$90</f>
        <v>1.4947457489761572E-3</v>
      </c>
      <c r="AK73" s="93">
        <f>BS!AK73/BS!AK$90</f>
        <v>1.400083422862422E-3</v>
      </c>
    </row>
    <row r="74" spans="2:37" x14ac:dyDescent="0.2">
      <c r="B74" s="8" t="s">
        <v>61</v>
      </c>
      <c r="C74" s="93">
        <f>BS!C74/BS!C$90</f>
        <v>0</v>
      </c>
      <c r="D74" s="93">
        <f>BS!D74/BS!D$90</f>
        <v>0</v>
      </c>
      <c r="E74" s="93">
        <f>BS!E74/BS!E$90</f>
        <v>0</v>
      </c>
      <c r="F74" s="93">
        <f>BS!F74/BS!F$90</f>
        <v>0</v>
      </c>
      <c r="G74" s="93">
        <f>BS!G74/BS!G$90</f>
        <v>0</v>
      </c>
      <c r="H74" s="93">
        <f>BS!H74/BS!H$90</f>
        <v>0</v>
      </c>
      <c r="I74" s="93">
        <f>BS!I74/BS!I$90</f>
        <v>0</v>
      </c>
      <c r="J74" s="93">
        <f>BS!J74/BS!J$90</f>
        <v>0</v>
      </c>
      <c r="K74" s="93">
        <f>BS!K74/BS!K$90</f>
        <v>0</v>
      </c>
      <c r="L74" s="93">
        <f>BS!L74/BS!L$90</f>
        <v>0</v>
      </c>
      <c r="M74" s="93">
        <f>BS!M74/BS!M$90</f>
        <v>0</v>
      </c>
      <c r="N74" s="93">
        <f>BS!N74/BS!N$90</f>
        <v>0</v>
      </c>
      <c r="O74" s="93">
        <f>BS!O74/BS!O$90</f>
        <v>0</v>
      </c>
      <c r="P74" s="93">
        <f>BS!P74/BS!P$90</f>
        <v>0</v>
      </c>
      <c r="Q74" s="93">
        <f>BS!Q74/BS!Q$90</f>
        <v>0</v>
      </c>
      <c r="R74" s="93">
        <f>BS!R74/BS!R$90</f>
        <v>0</v>
      </c>
      <c r="S74" s="93">
        <f>BS!S74/BS!S$90</f>
        <v>0</v>
      </c>
      <c r="T74" s="93">
        <f>BS!T74/BS!T$90</f>
        <v>0</v>
      </c>
      <c r="U74" s="93">
        <f>BS!U74/BS!U$90</f>
        <v>0</v>
      </c>
      <c r="V74" s="93">
        <f>BS!V74/BS!V$90</f>
        <v>0</v>
      </c>
      <c r="W74" s="93">
        <f>BS!W74/BS!W$90</f>
        <v>0</v>
      </c>
      <c r="X74" s="93">
        <f>BS!X74/BS!X$90</f>
        <v>0</v>
      </c>
      <c r="Y74" s="93">
        <f>BS!Y74/BS!Y$90</f>
        <v>0</v>
      </c>
      <c r="Z74" s="93">
        <f>BS!Z74/BS!Z$90</f>
        <v>0</v>
      </c>
      <c r="AA74" s="93">
        <f>BS!AA74/BS!AA$90</f>
        <v>0</v>
      </c>
      <c r="AB74" s="93">
        <f>BS!AB74/BS!AB$90</f>
        <v>0</v>
      </c>
      <c r="AC74" s="93">
        <f>BS!AC74/BS!AC$90</f>
        <v>0</v>
      </c>
      <c r="AD74" s="93">
        <f>BS!AD74/BS!AD$90</f>
        <v>0</v>
      </c>
      <c r="AE74" s="93">
        <f>BS!AE74/BS!AE$90</f>
        <v>0</v>
      </c>
      <c r="AF74" s="93">
        <f>BS!AF74/BS!AF$90</f>
        <v>0</v>
      </c>
      <c r="AG74" s="93">
        <f>BS!AG74/BS!AG$90</f>
        <v>0</v>
      </c>
      <c r="AH74" s="93">
        <f>BS!AH74/BS!AH$90</f>
        <v>0</v>
      </c>
      <c r="AI74" s="93">
        <f>BS!AI74/BS!AI$90</f>
        <v>0</v>
      </c>
      <c r="AJ74" s="93">
        <f>BS!AJ74/BS!AJ$90</f>
        <v>0</v>
      </c>
      <c r="AK74" s="93">
        <f>BS!AK74/BS!AK$90</f>
        <v>0</v>
      </c>
    </row>
    <row r="75" spans="2:37" x14ac:dyDescent="0.2">
      <c r="B75" s="8" t="s">
        <v>62</v>
      </c>
      <c r="C75" s="93">
        <f>BS!C75/BS!C$90</f>
        <v>0</v>
      </c>
      <c r="D75" s="93">
        <f>BS!D75/BS!D$90</f>
        <v>0</v>
      </c>
      <c r="E75" s="93">
        <f>BS!E75/BS!E$90</f>
        <v>0</v>
      </c>
      <c r="F75" s="93">
        <f>BS!F75/BS!F$90</f>
        <v>0</v>
      </c>
      <c r="G75" s="93">
        <f>BS!G75/BS!G$90</f>
        <v>0</v>
      </c>
      <c r="H75" s="93">
        <f>BS!H75/BS!H$90</f>
        <v>0</v>
      </c>
      <c r="I75" s="93">
        <f>BS!I75/BS!I$90</f>
        <v>0</v>
      </c>
      <c r="J75" s="93">
        <f>BS!J75/BS!J$90</f>
        <v>0</v>
      </c>
      <c r="K75" s="93">
        <f>BS!K75/BS!K$90</f>
        <v>0</v>
      </c>
      <c r="L75" s="93">
        <f>BS!L75/BS!L$90</f>
        <v>0</v>
      </c>
      <c r="M75" s="93">
        <f>BS!M75/BS!M$90</f>
        <v>0</v>
      </c>
      <c r="N75" s="93">
        <f>BS!N75/BS!N$90</f>
        <v>0</v>
      </c>
      <c r="O75" s="93">
        <f>BS!O75/BS!O$90</f>
        <v>0</v>
      </c>
      <c r="P75" s="93">
        <f>BS!P75/BS!P$90</f>
        <v>0</v>
      </c>
      <c r="Q75" s="93">
        <f>BS!Q75/BS!Q$90</f>
        <v>0</v>
      </c>
      <c r="R75" s="93">
        <f>BS!R75/BS!R$90</f>
        <v>0</v>
      </c>
      <c r="S75" s="93">
        <f>BS!S75/BS!S$90</f>
        <v>0</v>
      </c>
      <c r="T75" s="93">
        <f>BS!T75/BS!T$90</f>
        <v>0</v>
      </c>
      <c r="U75" s="93">
        <f>BS!U75/BS!U$90</f>
        <v>0</v>
      </c>
      <c r="V75" s="93">
        <f>BS!V75/BS!V$90</f>
        <v>0</v>
      </c>
      <c r="W75" s="93">
        <f>BS!W75/BS!W$90</f>
        <v>0</v>
      </c>
      <c r="X75" s="93">
        <f>BS!X75/BS!X$90</f>
        <v>0</v>
      </c>
      <c r="Y75" s="93">
        <f>BS!Y75/BS!Y$90</f>
        <v>0</v>
      </c>
      <c r="Z75" s="93">
        <f>BS!Z75/BS!Z$90</f>
        <v>0</v>
      </c>
      <c r="AA75" s="93">
        <f>BS!AA75/BS!AA$90</f>
        <v>0</v>
      </c>
      <c r="AB75" s="93">
        <f>BS!AB75/BS!AB$90</f>
        <v>0</v>
      </c>
      <c r="AC75" s="93">
        <f>BS!AC75/BS!AC$90</f>
        <v>0</v>
      </c>
      <c r="AD75" s="93">
        <f>BS!AD75/BS!AD$90</f>
        <v>0</v>
      </c>
      <c r="AE75" s="93">
        <f>BS!AE75/BS!AE$90</f>
        <v>0</v>
      </c>
      <c r="AF75" s="93">
        <f>BS!AF75/BS!AF$90</f>
        <v>0</v>
      </c>
      <c r="AG75" s="93">
        <f>BS!AG75/BS!AG$90</f>
        <v>0</v>
      </c>
      <c r="AH75" s="93">
        <f>BS!AH75/BS!AH$90</f>
        <v>0</v>
      </c>
      <c r="AI75" s="93">
        <f>BS!AI75/BS!AI$90</f>
        <v>0</v>
      </c>
      <c r="AJ75" s="93">
        <f>BS!AJ75/BS!AJ$90</f>
        <v>0</v>
      </c>
      <c r="AK75" s="93">
        <f>BS!AK75/BS!AK$90</f>
        <v>0</v>
      </c>
    </row>
    <row r="76" spans="2:37" x14ac:dyDescent="0.2">
      <c r="B76" s="8" t="s">
        <v>63</v>
      </c>
      <c r="C76" s="93">
        <f>BS!C76/BS!C$90</f>
        <v>5.6409806892607369E-4</v>
      </c>
      <c r="D76" s="93">
        <f>BS!D76/BS!D$90</f>
        <v>4.9422715285065051E-4</v>
      </c>
      <c r="E76" s="93">
        <f>BS!E76/BS!E$90</f>
        <v>6.1849996340241156E-4</v>
      </c>
      <c r="F76" s="93">
        <f>BS!F76/BS!F$90</f>
        <v>6.0587603482144671E-4</v>
      </c>
      <c r="G76" s="93">
        <f>BS!G76/BS!G$90</f>
        <v>3.7747619142150307E-3</v>
      </c>
      <c r="H76" s="93">
        <f>BS!H76/BS!H$90</f>
        <v>3.3853086656346503E-3</v>
      </c>
      <c r="I76" s="93">
        <f>BS!I76/BS!I$90</f>
        <v>3.0825244593511753E-3</v>
      </c>
      <c r="J76" s="93">
        <f>BS!J76/BS!J$90</f>
        <v>3.1012937122133514E-3</v>
      </c>
      <c r="K76" s="93">
        <f>BS!K76/BS!K$90</f>
        <v>3.0670052399684837E-3</v>
      </c>
      <c r="L76" s="93">
        <f>BS!L76/BS!L$90</f>
        <v>2.6289167816696945E-3</v>
      </c>
      <c r="M76" s="93">
        <f>BS!M76/BS!M$90</f>
        <v>2.4385186453079518E-3</v>
      </c>
      <c r="N76" s="93">
        <f>BS!N76/BS!N$90</f>
        <v>2.009532772082961E-3</v>
      </c>
      <c r="O76" s="93">
        <f>BS!O76/BS!O$90</f>
        <v>1.8965121261962248E-3</v>
      </c>
      <c r="P76" s="93">
        <f>BS!P76/BS!P$90</f>
        <v>2.1234200582938081E-3</v>
      </c>
      <c r="Q76" s="93">
        <f>BS!Q76/BS!Q$90</f>
        <v>2.9152922582306603E-3</v>
      </c>
      <c r="R76" s="93">
        <f>BS!R76/BS!R$90</f>
        <v>2.2282048501544968E-3</v>
      </c>
      <c r="S76" s="93">
        <f>BS!S76/BS!S$90</f>
        <v>2.7137077682322917E-3</v>
      </c>
      <c r="T76" s="93">
        <f>BS!T76/BS!T$90</f>
        <v>2.094230033519127E-3</v>
      </c>
      <c r="U76" s="93">
        <f>BS!U76/BS!U$90</f>
        <v>2.1934670726523938E-3</v>
      </c>
      <c r="V76" s="93">
        <f>BS!V76/BS!V$90</f>
        <v>1.8431565240878596E-3</v>
      </c>
      <c r="W76" s="93">
        <f>BS!W76/BS!W$90</f>
        <v>2.3714922201119029E-3</v>
      </c>
      <c r="X76" s="93">
        <f>BS!X76/BS!X$90</f>
        <v>1.95940621746206E-3</v>
      </c>
      <c r="Y76" s="93">
        <f>BS!Y76/BS!Y$90</f>
        <v>1.9635631060538803E-3</v>
      </c>
      <c r="Z76" s="93">
        <f>BS!Z76/BS!Z$90</f>
        <v>1.5029908562587751E-3</v>
      </c>
      <c r="AA76" s="93">
        <f>BS!AA76/BS!AA$90</f>
        <v>1.2992141904597185E-3</v>
      </c>
      <c r="AB76" s="93">
        <f>BS!AB76/BS!AB$90</f>
        <v>1.3748682119445036E-3</v>
      </c>
      <c r="AC76" s="93">
        <f>BS!AC76/BS!AC$90</f>
        <v>1.2388140784162563E-3</v>
      </c>
      <c r="AD76" s="93">
        <f>BS!AD76/BS!AD$90</f>
        <v>9.2528187980812806E-4</v>
      </c>
      <c r="AE76" s="93">
        <f>BS!AE76/BS!AE$90</f>
        <v>1.0134029146978509E-3</v>
      </c>
      <c r="AF76" s="93">
        <f>BS!AF76/BS!AF$90</f>
        <v>9.2212296736179412E-4</v>
      </c>
      <c r="AG76" s="93">
        <f>BS!AG76/BS!AG$90</f>
        <v>8.7122647756832203E-4</v>
      </c>
      <c r="AH76" s="93">
        <f>BS!AH76/BS!AH$90</f>
        <v>9.2185096745081151E-4</v>
      </c>
      <c r="AI76" s="93">
        <f>BS!AI76/BS!AI$90</f>
        <v>1.0029211710469643E-3</v>
      </c>
      <c r="AJ76" s="93">
        <f>BS!AJ76/BS!AJ$90</f>
        <v>1.2399498225145972E-3</v>
      </c>
      <c r="AK76" s="93">
        <f>BS!AK76/BS!AK$90</f>
        <v>1.1328651753060885E-3</v>
      </c>
    </row>
    <row r="77" spans="2:37" x14ac:dyDescent="0.2">
      <c r="B77" s="8" t="s">
        <v>64</v>
      </c>
      <c r="C77" s="93">
        <f>BS!C77/BS!C$90</f>
        <v>0</v>
      </c>
      <c r="D77" s="93">
        <f>BS!D77/BS!D$90</f>
        <v>0</v>
      </c>
      <c r="E77" s="93">
        <f>BS!E77/BS!E$90</f>
        <v>0</v>
      </c>
      <c r="F77" s="93">
        <f>BS!F77/BS!F$90</f>
        <v>0</v>
      </c>
      <c r="G77" s="93">
        <f>BS!G77/BS!G$90</f>
        <v>0</v>
      </c>
      <c r="H77" s="93">
        <f>BS!H77/BS!H$90</f>
        <v>0</v>
      </c>
      <c r="I77" s="93">
        <f>BS!I77/BS!I$90</f>
        <v>0</v>
      </c>
      <c r="J77" s="93">
        <f>BS!J77/BS!J$90</f>
        <v>0</v>
      </c>
      <c r="K77" s="93">
        <f>BS!K77/BS!K$90</f>
        <v>0</v>
      </c>
      <c r="L77" s="93">
        <f>BS!L77/BS!L$90</f>
        <v>0</v>
      </c>
      <c r="M77" s="93">
        <f>BS!M77/BS!M$90</f>
        <v>0</v>
      </c>
      <c r="N77" s="93">
        <f>BS!N77/BS!N$90</f>
        <v>0</v>
      </c>
      <c r="O77" s="93">
        <f>BS!O77/BS!O$90</f>
        <v>0</v>
      </c>
      <c r="P77" s="93">
        <f>BS!P77/BS!P$90</f>
        <v>0</v>
      </c>
      <c r="Q77" s="93">
        <f>BS!Q77/BS!Q$90</f>
        <v>0</v>
      </c>
      <c r="R77" s="93">
        <f>BS!R77/BS!R$90</f>
        <v>0</v>
      </c>
      <c r="S77" s="93">
        <f>BS!S77/BS!S$90</f>
        <v>0</v>
      </c>
      <c r="T77" s="93">
        <f>BS!T77/BS!T$90</f>
        <v>0</v>
      </c>
      <c r="U77" s="93">
        <f>BS!U77/BS!U$90</f>
        <v>0</v>
      </c>
      <c r="V77" s="93">
        <f>BS!V77/BS!V$90</f>
        <v>0</v>
      </c>
      <c r="W77" s="93">
        <f>BS!W77/BS!W$90</f>
        <v>0</v>
      </c>
      <c r="X77" s="93">
        <f>BS!X77/BS!X$90</f>
        <v>0</v>
      </c>
      <c r="Y77" s="93">
        <f>BS!Y77/BS!Y$90</f>
        <v>0</v>
      </c>
      <c r="Z77" s="93">
        <f>BS!Z77/BS!Z$90</f>
        <v>0</v>
      </c>
      <c r="AA77" s="93">
        <f>BS!AA77/BS!AA$90</f>
        <v>0</v>
      </c>
      <c r="AB77" s="93">
        <f>BS!AB77/BS!AB$90</f>
        <v>0</v>
      </c>
      <c r="AC77" s="93">
        <f>BS!AC77/BS!AC$90</f>
        <v>0</v>
      </c>
      <c r="AD77" s="93">
        <f>BS!AD77/BS!AD$90</f>
        <v>6.389727039664521E-4</v>
      </c>
      <c r="AE77" s="93">
        <f>BS!AE77/BS!AE$90</f>
        <v>6.2734458383818803E-4</v>
      </c>
      <c r="AF77" s="93">
        <f>BS!AF77/BS!AF$90</f>
        <v>6.8180506647795352E-4</v>
      </c>
      <c r="AG77" s="93">
        <f>BS!AG77/BS!AG$90</f>
        <v>6.3298668142534095E-4</v>
      </c>
      <c r="AH77" s="93">
        <f>BS!AH77/BS!AH$90</f>
        <v>4.5846177150153373E-4</v>
      </c>
      <c r="AI77" s="93">
        <f>BS!AI77/BS!AI$90</f>
        <v>4.7669962791044518E-4</v>
      </c>
      <c r="AJ77" s="93">
        <f>BS!AJ77/BS!AJ$90</f>
        <v>4.4417914679288964E-4</v>
      </c>
      <c r="AK77" s="93">
        <f>BS!AK77/BS!AK$90</f>
        <v>4.1604925829818768E-4</v>
      </c>
    </row>
    <row r="78" spans="2:37" x14ac:dyDescent="0.2">
      <c r="B78" s="8" t="s">
        <v>65</v>
      </c>
      <c r="C78" s="93">
        <f>BS!C78/BS!C$90</f>
        <v>0</v>
      </c>
      <c r="D78" s="93">
        <f>BS!D78/BS!D$90</f>
        <v>0</v>
      </c>
      <c r="E78" s="93">
        <f>BS!E78/BS!E$90</f>
        <v>0</v>
      </c>
      <c r="F78" s="93">
        <f>BS!F78/BS!F$90</f>
        <v>0</v>
      </c>
      <c r="G78" s="93">
        <f>BS!G78/BS!G$90</f>
        <v>0</v>
      </c>
      <c r="H78" s="93">
        <f>BS!H78/BS!H$90</f>
        <v>0</v>
      </c>
      <c r="I78" s="93">
        <f>BS!I78/BS!I$90</f>
        <v>0</v>
      </c>
      <c r="J78" s="93">
        <f>BS!J78/BS!J$90</f>
        <v>0</v>
      </c>
      <c r="K78" s="93">
        <f>BS!K78/BS!K$90</f>
        <v>0</v>
      </c>
      <c r="L78" s="93">
        <f>BS!L78/BS!L$90</f>
        <v>0</v>
      </c>
      <c r="M78" s="93">
        <f>BS!M78/BS!M$90</f>
        <v>0</v>
      </c>
      <c r="N78" s="93">
        <f>BS!N78/BS!N$90</f>
        <v>0</v>
      </c>
      <c r="O78" s="93">
        <f>BS!O78/BS!O$90</f>
        <v>0</v>
      </c>
      <c r="P78" s="93">
        <f>BS!P78/BS!P$90</f>
        <v>0</v>
      </c>
      <c r="Q78" s="93">
        <f>BS!Q78/BS!Q$90</f>
        <v>0</v>
      </c>
      <c r="R78" s="93">
        <f>BS!R78/BS!R$90</f>
        <v>0</v>
      </c>
      <c r="S78" s="93">
        <f>BS!S78/BS!S$90</f>
        <v>0</v>
      </c>
      <c r="T78" s="93">
        <f>BS!T78/BS!T$90</f>
        <v>0</v>
      </c>
      <c r="U78" s="93">
        <f>BS!U78/BS!U$90</f>
        <v>0</v>
      </c>
      <c r="V78" s="93">
        <f>BS!V78/BS!V$90</f>
        <v>0</v>
      </c>
      <c r="W78" s="93">
        <f>BS!W78/BS!W$90</f>
        <v>0</v>
      </c>
      <c r="X78" s="93">
        <f>BS!X78/BS!X$90</f>
        <v>0</v>
      </c>
      <c r="Y78" s="93">
        <f>BS!Y78/BS!Y$90</f>
        <v>0</v>
      </c>
      <c r="Z78" s="93">
        <f>BS!Z78/BS!Z$90</f>
        <v>0</v>
      </c>
      <c r="AA78" s="93">
        <f>BS!AA78/BS!AA$90</f>
        <v>0</v>
      </c>
      <c r="AB78" s="93">
        <f>BS!AB78/BS!AB$90</f>
        <v>0</v>
      </c>
      <c r="AC78" s="93">
        <f>BS!AC78/BS!AC$90</f>
        <v>0</v>
      </c>
      <c r="AD78" s="93">
        <f>BS!AD78/BS!AD$90</f>
        <v>0</v>
      </c>
      <c r="AE78" s="93">
        <f>BS!AE78/BS!AE$90</f>
        <v>0</v>
      </c>
      <c r="AF78" s="93">
        <f>BS!AF78/BS!AF$90</f>
        <v>0</v>
      </c>
      <c r="AG78" s="93">
        <f>BS!AG78/BS!AG$90</f>
        <v>0</v>
      </c>
      <c r="AH78" s="93">
        <f>BS!AH78/BS!AH$90</f>
        <v>0</v>
      </c>
      <c r="AI78" s="93">
        <f>BS!AI78/BS!AI$90</f>
        <v>0</v>
      </c>
      <c r="AJ78" s="93">
        <f>BS!AJ78/BS!AJ$90</f>
        <v>0</v>
      </c>
      <c r="AK78" s="93">
        <f>BS!AK78/BS!AK$90</f>
        <v>0</v>
      </c>
    </row>
    <row r="79" spans="2:37" s="2" customFormat="1" x14ac:dyDescent="0.2">
      <c r="B79" s="73" t="s">
        <v>66</v>
      </c>
      <c r="C79" s="96">
        <f>BS!C79/BS!C$90</f>
        <v>0.60720252486024395</v>
      </c>
      <c r="D79" s="96">
        <f>BS!D79/BS!D$90</f>
        <v>0.61768090144873178</v>
      </c>
      <c r="E79" s="96">
        <f>BS!E79/BS!E$90</f>
        <v>0.51971534648576323</v>
      </c>
      <c r="F79" s="96">
        <f>BS!F79/BS!F$90</f>
        <v>0.51469549129852021</v>
      </c>
      <c r="G79" s="96">
        <f>BS!G79/BS!G$90</f>
        <v>0.55812036547266808</v>
      </c>
      <c r="H79" s="96">
        <f>BS!H79/BS!H$90</f>
        <v>0.53397147925868993</v>
      </c>
      <c r="I79" s="96">
        <f>BS!I79/BS!I$90</f>
        <v>0.5255399490731274</v>
      </c>
      <c r="J79" s="96">
        <f>BS!J79/BS!J$90</f>
        <v>0.51776201326321802</v>
      </c>
      <c r="K79" s="96">
        <f>BS!K79/BS!K$90</f>
        <v>0.45456536399752584</v>
      </c>
      <c r="L79" s="96">
        <f>BS!L79/BS!L$90</f>
        <v>0.51606542096829366</v>
      </c>
      <c r="M79" s="96">
        <f>BS!M79/BS!M$90</f>
        <v>0.55143398107279673</v>
      </c>
      <c r="N79" s="96">
        <f>BS!N79/BS!N$90</f>
        <v>0.56814443756515443</v>
      </c>
      <c r="O79" s="96">
        <f>BS!O79/BS!O$90</f>
        <v>0.49240590412966084</v>
      </c>
      <c r="P79" s="96">
        <f>BS!P79/BS!P$90</f>
        <v>0.52087668768713513</v>
      </c>
      <c r="Q79" s="96">
        <f>BS!Q79/BS!Q$90</f>
        <v>0.55797813202296742</v>
      </c>
      <c r="R79" s="96">
        <f>BS!R79/BS!R$90</f>
        <v>0.65516920936468592</v>
      </c>
      <c r="S79" s="96">
        <f>BS!S79/BS!S$90</f>
        <v>0.56122370598027682</v>
      </c>
      <c r="T79" s="96">
        <f>BS!T79/BS!T$90</f>
        <v>0.61035504768224547</v>
      </c>
      <c r="U79" s="96">
        <f>BS!U79/BS!U$90</f>
        <v>0.56484303291399274</v>
      </c>
      <c r="V79" s="96">
        <f>BS!V79/BS!V$90</f>
        <v>0.6186104518831359</v>
      </c>
      <c r="W79" s="96">
        <f>BS!W79/BS!W$90</f>
        <v>0.49201857340376309</v>
      </c>
      <c r="X79" s="96">
        <f>BS!X79/BS!X$90</f>
        <v>0.53698114214695281</v>
      </c>
      <c r="Y79" s="96">
        <f>BS!Y79/BS!Y$90</f>
        <v>0.54370183347885681</v>
      </c>
      <c r="Z79" s="96">
        <f>BS!Z79/BS!Z$90</f>
        <v>0.62675530570770543</v>
      </c>
      <c r="AA79" s="96">
        <f>BS!AA79/BS!AA$90</f>
        <v>0.6227877190506137</v>
      </c>
      <c r="AB79" s="96">
        <f>BS!AB79/BS!AB$90</f>
        <v>0.59295226896749864</v>
      </c>
      <c r="AC79" s="96">
        <f>BS!AC79/BS!AC$90</f>
        <v>0.61252879864617915</v>
      </c>
      <c r="AD79" s="96">
        <f>BS!AD79/BS!AD$90</f>
        <v>0.72749910389770334</v>
      </c>
      <c r="AE79" s="96">
        <f>BS!AE79/BS!AE$90</f>
        <v>0.70086528618356825</v>
      </c>
      <c r="AF79" s="96">
        <f>BS!AF79/BS!AF$90</f>
        <v>0.66423737387914261</v>
      </c>
      <c r="AG79" s="96">
        <f>BS!AG79/BS!AG$90</f>
        <v>0.66100183419131042</v>
      </c>
      <c r="AH79" s="96">
        <f>BS!AH79/BS!AH$90</f>
        <v>0.6186984280090938</v>
      </c>
      <c r="AI79" s="96">
        <f>BS!AI79/BS!AI$90</f>
        <v>0.57656467473175865</v>
      </c>
      <c r="AJ79" s="96">
        <f>BS!AJ79/BS!AJ$90</f>
        <v>0.61077981061657416</v>
      </c>
      <c r="AK79" s="96">
        <f>BS!AK79/BS!AK$90</f>
        <v>0.62067845302271851</v>
      </c>
    </row>
    <row r="80" spans="2:37" s="2" customFormat="1" x14ac:dyDescent="0.2">
      <c r="B80" s="73" t="s">
        <v>67</v>
      </c>
      <c r="C80" s="96">
        <f>BS!C80/BS!C$90</f>
        <v>0</v>
      </c>
      <c r="D80" s="96">
        <f>BS!D80/BS!D$90</f>
        <v>0</v>
      </c>
      <c r="E80" s="96">
        <f>BS!E80/BS!E$90</f>
        <v>0</v>
      </c>
      <c r="F80" s="96">
        <f>BS!F80/BS!F$90</f>
        <v>0</v>
      </c>
      <c r="G80" s="96">
        <f>BS!G80/BS!G$90</f>
        <v>0</v>
      </c>
      <c r="H80" s="96">
        <f>BS!H80/BS!H$90</f>
        <v>0</v>
      </c>
      <c r="I80" s="96">
        <f>BS!I80/BS!I$90</f>
        <v>0</v>
      </c>
      <c r="J80" s="96">
        <f>BS!J80/BS!J$90</f>
        <v>0</v>
      </c>
      <c r="K80" s="96">
        <f>BS!K80/BS!K$90</f>
        <v>0</v>
      </c>
      <c r="L80" s="96">
        <f>BS!L80/BS!L$90</f>
        <v>0</v>
      </c>
      <c r="M80" s="96">
        <f>BS!M80/BS!M$90</f>
        <v>0</v>
      </c>
      <c r="N80" s="96">
        <f>BS!N80/BS!N$90</f>
        <v>0</v>
      </c>
      <c r="O80" s="96">
        <f>BS!O80/BS!O$90</f>
        <v>0</v>
      </c>
      <c r="P80" s="96">
        <f>BS!P80/BS!P$90</f>
        <v>0</v>
      </c>
      <c r="Q80" s="96">
        <f>BS!Q80/BS!Q$90</f>
        <v>0</v>
      </c>
      <c r="R80" s="96">
        <f>BS!R80/BS!R$90</f>
        <v>0</v>
      </c>
      <c r="S80" s="96">
        <f>BS!S80/BS!S$90</f>
        <v>0</v>
      </c>
      <c r="T80" s="96">
        <f>BS!T80/BS!T$90</f>
        <v>0</v>
      </c>
      <c r="U80" s="96">
        <f>BS!U80/BS!U$90</f>
        <v>0</v>
      </c>
      <c r="V80" s="96">
        <f>BS!V80/BS!V$90</f>
        <v>0</v>
      </c>
      <c r="W80" s="96">
        <f>BS!W80/BS!W$90</f>
        <v>0</v>
      </c>
      <c r="X80" s="96">
        <f>BS!X80/BS!X$90</f>
        <v>0</v>
      </c>
      <c r="Y80" s="96">
        <f>BS!Y80/BS!Y$90</f>
        <v>0</v>
      </c>
      <c r="Z80" s="96">
        <f>BS!Z80/BS!Z$90</f>
        <v>0</v>
      </c>
      <c r="AA80" s="96">
        <f>BS!AA80/BS!AA$90</f>
        <v>0</v>
      </c>
      <c r="AB80" s="96">
        <f>BS!AB80/BS!AB$90</f>
        <v>0</v>
      </c>
      <c r="AC80" s="96">
        <f>BS!AC80/BS!AC$90</f>
        <v>0</v>
      </c>
      <c r="AD80" s="96">
        <f>BS!AD80/BS!AD$90</f>
        <v>0</v>
      </c>
      <c r="AE80" s="96">
        <f>BS!AE80/BS!AE$90</f>
        <v>0</v>
      </c>
      <c r="AF80" s="96">
        <f>BS!AF80/BS!AF$90</f>
        <v>0</v>
      </c>
      <c r="AG80" s="96">
        <f>BS!AG80/BS!AG$90</f>
        <v>0</v>
      </c>
      <c r="AH80" s="96">
        <f>BS!AH80/BS!AH$90</f>
        <v>0</v>
      </c>
      <c r="AI80" s="96">
        <f>BS!AI80/BS!AI$90</f>
        <v>0</v>
      </c>
      <c r="AJ80" s="96">
        <f>BS!AJ80/BS!AJ$90</f>
        <v>0</v>
      </c>
      <c r="AK80" s="96">
        <f>BS!AK80/BS!AK$90</f>
        <v>0</v>
      </c>
    </row>
    <row r="81" spans="2:37" s="2" customFormat="1" x14ac:dyDescent="0.2">
      <c r="B81" s="71" t="s">
        <v>68</v>
      </c>
      <c r="C81" s="92">
        <f>BS!C81/BS!C$90</f>
        <v>0.39279747513975605</v>
      </c>
      <c r="D81" s="92">
        <f>BS!D81/BS!D$90</f>
        <v>0.38231909855126817</v>
      </c>
      <c r="E81" s="92">
        <f>BS!E81/BS!E$90</f>
        <v>0.48028465351423671</v>
      </c>
      <c r="F81" s="92">
        <f>BS!F81/BS!F$90</f>
        <v>0.48530450870147979</v>
      </c>
      <c r="G81" s="92">
        <f>BS!G81/BS!G$90</f>
        <v>0.44187963452733187</v>
      </c>
      <c r="H81" s="92">
        <f>BS!H81/BS!H$90</f>
        <v>0.46602852074131002</v>
      </c>
      <c r="I81" s="92">
        <f>BS!I81/BS!I$90</f>
        <v>0.47446005092687266</v>
      </c>
      <c r="J81" s="92">
        <f>BS!J81/BS!J$90</f>
        <v>0.48223798673678192</v>
      </c>
      <c r="K81" s="92">
        <f>BS!K81/BS!K$90</f>
        <v>0.5454346360024741</v>
      </c>
      <c r="L81" s="92">
        <f>BS!L81/BS!L$90</f>
        <v>0.48393457903170628</v>
      </c>
      <c r="M81" s="92">
        <f>BS!M81/BS!M$90</f>
        <v>0.44856601892720332</v>
      </c>
      <c r="N81" s="92">
        <f>BS!N81/BS!N$90</f>
        <v>0.43185556243484557</v>
      </c>
      <c r="O81" s="92">
        <f>BS!O81/BS!O$90</f>
        <v>0.50759409587033921</v>
      </c>
      <c r="P81" s="92">
        <f>BS!P81/BS!P$90</f>
        <v>0.47912331231286498</v>
      </c>
      <c r="Q81" s="92">
        <f>BS!Q81/BS!Q$90</f>
        <v>0.44202186797703247</v>
      </c>
      <c r="R81" s="92">
        <f>BS!R81/BS!R$90</f>
        <v>0.34483079063531402</v>
      </c>
      <c r="S81" s="92">
        <f>BS!S81/BS!S$90</f>
        <v>0.43877629401972312</v>
      </c>
      <c r="T81" s="92">
        <f>BS!T81/BS!T$90</f>
        <v>0.38964495231775453</v>
      </c>
      <c r="U81" s="92">
        <f>BS!U81/BS!U$90</f>
        <v>0.43515696708600732</v>
      </c>
      <c r="V81" s="92">
        <f>BS!V81/BS!V$90</f>
        <v>0.38138954811686404</v>
      </c>
      <c r="W81" s="92">
        <f>BS!W81/BS!W$90</f>
        <v>0.5079814265962368</v>
      </c>
      <c r="X81" s="92">
        <f>BS!X81/BS!X$90</f>
        <v>0.46301885785304725</v>
      </c>
      <c r="Y81" s="92">
        <f>BS!Y81/BS!Y$90</f>
        <v>0.45629816652114319</v>
      </c>
      <c r="Z81" s="92">
        <f>BS!Z81/BS!Z$90</f>
        <v>0.37324469429229462</v>
      </c>
      <c r="AA81" s="92">
        <f>BS!AA81/BS!AA$90</f>
        <v>0.37721228094938625</v>
      </c>
      <c r="AB81" s="92">
        <f>BS!AB81/BS!AB$90</f>
        <v>0.40704773103250141</v>
      </c>
      <c r="AC81" s="92">
        <f>BS!AC81/BS!AC$90</f>
        <v>0.38747120135382074</v>
      </c>
      <c r="AD81" s="92">
        <f>BS!AD81/BS!AD$90</f>
        <v>0.27250089610229666</v>
      </c>
      <c r="AE81" s="92">
        <f>BS!AE81/BS!AE$90</f>
        <v>0.29913471381643175</v>
      </c>
      <c r="AF81" s="92">
        <f>BS!AF81/BS!AF$90</f>
        <v>0.3357626261208575</v>
      </c>
      <c r="AG81" s="92">
        <f>BS!AG81/BS!AG$90</f>
        <v>0.33899816580868963</v>
      </c>
      <c r="AH81" s="92">
        <f>BS!AH81/BS!AH$90</f>
        <v>0.38130157199090614</v>
      </c>
      <c r="AI81" s="92">
        <f>BS!AI81/BS!AI$90</f>
        <v>0.42343532526824124</v>
      </c>
      <c r="AJ81" s="92">
        <f>BS!AJ81/BS!AJ$90</f>
        <v>0.38922018938342579</v>
      </c>
      <c r="AK81" s="92">
        <f>BS!AK81/BS!AK$90</f>
        <v>0.37932154697728149</v>
      </c>
    </row>
    <row r="82" spans="2:37" x14ac:dyDescent="0.2">
      <c r="B82" s="8" t="s">
        <v>69</v>
      </c>
      <c r="C82" s="93">
        <f>BS!C82/BS!C$90</f>
        <v>8.0134303909088961E-2</v>
      </c>
      <c r="D82" s="93">
        <f>BS!D82/BS!D$90</f>
        <v>0.15327763815606393</v>
      </c>
      <c r="E82" s="93">
        <f>BS!E82/BS!E$90</f>
        <v>0.24899525109436138</v>
      </c>
      <c r="F82" s="93">
        <f>BS!F82/BS!F$90</f>
        <v>0.24391311940024915</v>
      </c>
      <c r="G82" s="93">
        <f>BS!G82/BS!G$90</f>
        <v>0.23182205329061836</v>
      </c>
      <c r="H82" s="93">
        <f>BS!H82/BS!H$90</f>
        <v>0.23975546597726208</v>
      </c>
      <c r="I82" s="93">
        <f>BS!I82/BS!I$90</f>
        <v>0.23471702849748013</v>
      </c>
      <c r="J82" s="93">
        <f>BS!J82/BS!J$90</f>
        <v>0.2342236761748078</v>
      </c>
      <c r="K82" s="93">
        <f>BS!K82/BS!K$90</f>
        <v>0.33975532602820979</v>
      </c>
      <c r="L82" s="93">
        <f>BS!L82/BS!L$90</f>
        <v>0.30217190588003229</v>
      </c>
      <c r="M82" s="93">
        <f>BS!M82/BS!M$90</f>
        <v>0.26863588733482063</v>
      </c>
      <c r="N82" s="93">
        <f>BS!N82/BS!N$90</f>
        <v>0.25524002145765295</v>
      </c>
      <c r="O82" s="93">
        <f>BS!O82/BS!O$90</f>
        <v>0.29177997388968641</v>
      </c>
      <c r="P82" s="93">
        <f>BS!P82/BS!P$90</f>
        <v>0.27913161957295163</v>
      </c>
      <c r="Q82" s="93">
        <f>BS!Q82/BS!Q$90</f>
        <v>0.24527320958861698</v>
      </c>
      <c r="R82" s="93">
        <f>BS!R82/BS!R$90</f>
        <v>0.18341454631073956</v>
      </c>
      <c r="S82" s="93">
        <f>BS!S82/BS!S$90</f>
        <v>0.22811335577244049</v>
      </c>
      <c r="T82" s="93">
        <f>BS!T82/BS!T$90</f>
        <v>0.19529068103777442</v>
      </c>
      <c r="U82" s="93">
        <f>BS!U82/BS!U$90</f>
        <v>0.20500639935038203</v>
      </c>
      <c r="V82" s="93">
        <f>BS!V82/BS!V$90</f>
        <v>0.17342467555542218</v>
      </c>
      <c r="W82" s="93">
        <f>BS!W82/BS!W$90</f>
        <v>0.21990463155142481</v>
      </c>
      <c r="X82" s="93">
        <f>BS!X82/BS!X$90</f>
        <v>0.19398713008815235</v>
      </c>
      <c r="Y82" s="93">
        <f>BS!Y82/BS!Y$90</f>
        <v>0.18586985348956556</v>
      </c>
      <c r="Z82" s="93">
        <f>BS!Z82/BS!Z$90</f>
        <v>0.14072878325305199</v>
      </c>
      <c r="AA82" s="93">
        <f>BS!AA82/BS!AA$90</f>
        <v>0.12862612659437631</v>
      </c>
      <c r="AB82" s="93">
        <f>BS!AB82/BS!AB$90</f>
        <v>0.12950224272237043</v>
      </c>
      <c r="AC82" s="93">
        <f>BS!AC82/BS!AC$90</f>
        <v>0.23547589899828342</v>
      </c>
      <c r="AD82" s="93">
        <f>BS!AD82/BS!AD$90</f>
        <v>0.13523782092972089</v>
      </c>
      <c r="AE82" s="93">
        <f>BS!AE82/BS!AE$90</f>
        <v>0.13320857616067364</v>
      </c>
      <c r="AF82" s="93">
        <f>BS!AF82/BS!AF$90</f>
        <v>0.1478883317359381</v>
      </c>
      <c r="AG82" s="93">
        <f>BS!AG82/BS!AG$90</f>
        <v>0.24695155344915715</v>
      </c>
      <c r="AH82" s="93">
        <f>BS!AH82/BS!AH$90</f>
        <v>0.25684109696035706</v>
      </c>
      <c r="AI82" s="93">
        <f>BS!AI82/BS!AI$90</f>
        <v>0.27589651089191491</v>
      </c>
      <c r="AJ82" s="93">
        <f>BS!AJ82/BS!AJ$90</f>
        <v>0.24883125171162779</v>
      </c>
      <c r="AK82" s="93">
        <f>BS!AK82/BS!AK$90</f>
        <v>0.23307275558414309</v>
      </c>
    </row>
    <row r="83" spans="2:37" x14ac:dyDescent="0.2">
      <c r="B83" s="8" t="s">
        <v>70</v>
      </c>
      <c r="C83" s="93">
        <f>BS!C83/BS!C$90</f>
        <v>0.10050518712610688</v>
      </c>
      <c r="D83" s="93">
        <f>BS!D83/BS!D$90</f>
        <v>9.9256164782081269E-2</v>
      </c>
      <c r="E83" s="93">
        <f>BS!E83/BS!E$90</f>
        <v>0.12413266993727291</v>
      </c>
      <c r="F83" s="93">
        <f>BS!F83/BS!F$90</f>
        <v>0.12159905303739112</v>
      </c>
      <c r="G83" s="93">
        <f>BS!G83/BS!G$90</f>
        <v>0.11557124201698034</v>
      </c>
      <c r="H83" s="93">
        <f>BS!H83/BS!H$90</f>
        <v>0.11952632025312752</v>
      </c>
      <c r="I83" s="93">
        <f>BS!I83/BS!I$90</f>
        <v>0.11701448641722703</v>
      </c>
      <c r="J83" s="93">
        <f>BS!J83/BS!J$90</f>
        <v>0.11676853336887005</v>
      </c>
      <c r="K83" s="93">
        <f>BS!K83/BS!K$90</f>
        <v>5.2336056007366662E-2</v>
      </c>
      <c r="L83" s="93">
        <f>BS!L83/BS!L$90</f>
        <v>4.6546689863154703E-2</v>
      </c>
      <c r="M83" s="93">
        <f>BS!M83/BS!M$90</f>
        <v>4.1380787196185022E-2</v>
      </c>
      <c r="N83" s="93">
        <f>BS!N83/BS!N$90</f>
        <v>3.8352482355548202E-2</v>
      </c>
      <c r="O83" s="93">
        <f>BS!O83/BS!O$90</f>
        <v>4.3842992319145895E-2</v>
      </c>
      <c r="P83" s="93">
        <f>BS!P83/BS!P$90</f>
        <v>4.1942444814922403E-2</v>
      </c>
      <c r="Q83" s="93">
        <f>BS!Q83/BS!Q$90</f>
        <v>3.6854864645890981E-2</v>
      </c>
      <c r="R83" s="93">
        <f>BS!R83/BS!R$90</f>
        <v>2.7559953611352443E-2</v>
      </c>
      <c r="S83" s="93">
        <f>BS!S83/BS!S$90</f>
        <v>3.3295964535571661E-2</v>
      </c>
      <c r="T83" s="93">
        <f>BS!T83/BS!T$90</f>
        <v>2.8505089357626117E-2</v>
      </c>
      <c r="U83" s="93">
        <f>BS!U83/BS!U$90</f>
        <v>2.9923218564829997E-2</v>
      </c>
      <c r="V83" s="93">
        <f>BS!V83/BS!V$90</f>
        <v>2.531347551892876E-2</v>
      </c>
      <c r="W83" s="93">
        <f>BS!W83/BS!W$90</f>
        <v>3.2066078964299506E-2</v>
      </c>
      <c r="X83" s="93">
        <f>BS!X83/BS!X$90</f>
        <v>2.7527417700128055E-2</v>
      </c>
      <c r="Y83" s="93">
        <f>BS!Y83/BS!Y$90</f>
        <v>2.6375549205474653E-2</v>
      </c>
      <c r="Z83" s="93">
        <f>BS!Z83/BS!Z$90</f>
        <v>1.9969881493051404E-2</v>
      </c>
      <c r="AA83" s="93">
        <f>BS!AA83/BS!AA$90</f>
        <v>1.8252474338395271E-2</v>
      </c>
      <c r="AB83" s="93">
        <f>BS!AB83/BS!AB$90</f>
        <v>1.7879587547472604E-2</v>
      </c>
      <c r="AC83" s="93">
        <f>BS!AC83/BS!AC$90</f>
        <v>1.6283168022954868E-2</v>
      </c>
      <c r="AD83" s="93">
        <f>BS!AD83/BS!AD$90</f>
        <v>9.3517008348823882E-3</v>
      </c>
      <c r="AE83" s="93">
        <f>BS!AE83/BS!AE$90</f>
        <v>9.1815171947416205E-3</v>
      </c>
      <c r="AF83" s="93">
        <f>BS!AF83/BS!AF$90</f>
        <v>9.9785749372850851E-3</v>
      </c>
      <c r="AG83" s="93">
        <f>BS!AG83/BS!AG$90</f>
        <v>9.2640922537210353E-3</v>
      </c>
      <c r="AH83" s="93">
        <f>BS!AH83/BS!AH$90</f>
        <v>9.635086653858739E-3</v>
      </c>
      <c r="AI83" s="93">
        <f>BS!AI83/BS!AI$90</f>
        <v>1.0349927723409402E-2</v>
      </c>
      <c r="AJ83" s="93">
        <f>BS!AJ83/BS!AJ$90</f>
        <v>9.3349214248226661E-3</v>
      </c>
      <c r="AK83" s="93">
        <f>BS!AK83/BS!AK$90</f>
        <v>8.7437403649213864E-3</v>
      </c>
    </row>
    <row r="84" spans="2:37" x14ac:dyDescent="0.2">
      <c r="B84" s="8" t="s">
        <v>71</v>
      </c>
      <c r="C84" s="93">
        <f>BS!C84/BS!C$90</f>
        <v>0</v>
      </c>
      <c r="D84" s="93">
        <f>BS!D84/BS!D$90</f>
        <v>0</v>
      </c>
      <c r="E84" s="93">
        <f>BS!E84/BS!E$90</f>
        <v>0</v>
      </c>
      <c r="F84" s="93">
        <f>BS!F84/BS!F$90</f>
        <v>0</v>
      </c>
      <c r="G84" s="93">
        <f>BS!G84/BS!G$90</f>
        <v>0</v>
      </c>
      <c r="H84" s="93">
        <f>BS!H84/BS!H$90</f>
        <v>0</v>
      </c>
      <c r="I84" s="93">
        <f>BS!I84/BS!I$90</f>
        <v>0</v>
      </c>
      <c r="J84" s="93">
        <f>BS!J84/BS!J$90</f>
        <v>0</v>
      </c>
      <c r="K84" s="93">
        <f>BS!K84/BS!K$90</f>
        <v>0</v>
      </c>
      <c r="L84" s="93">
        <f>BS!L84/BS!L$90</f>
        <v>0</v>
      </c>
      <c r="M84" s="93">
        <f>BS!M84/BS!M$90</f>
        <v>0</v>
      </c>
      <c r="N84" s="93">
        <f>BS!N84/BS!N$90</f>
        <v>0</v>
      </c>
      <c r="O84" s="93">
        <f>BS!O84/BS!O$90</f>
        <v>0</v>
      </c>
      <c r="P84" s="93">
        <f>BS!P84/BS!P$90</f>
        <v>0</v>
      </c>
      <c r="Q84" s="93">
        <f>BS!Q84/BS!Q$90</f>
        <v>0</v>
      </c>
      <c r="R84" s="93">
        <f>BS!R84/BS!R$90</f>
        <v>0</v>
      </c>
      <c r="S84" s="93">
        <f>BS!S84/BS!S$90</f>
        <v>0</v>
      </c>
      <c r="T84" s="93">
        <f>BS!T84/BS!T$90</f>
        <v>0</v>
      </c>
      <c r="U84" s="93">
        <f>BS!U84/BS!U$90</f>
        <v>0</v>
      </c>
      <c r="V84" s="93">
        <f>BS!V84/BS!V$90</f>
        <v>0</v>
      </c>
      <c r="W84" s="93">
        <f>BS!W84/BS!W$90</f>
        <v>0</v>
      </c>
      <c r="X84" s="93">
        <f>BS!X84/BS!X$90</f>
        <v>0</v>
      </c>
      <c r="Y84" s="93">
        <f>BS!Y84/BS!Y$90</f>
        <v>0</v>
      </c>
      <c r="Z84" s="93">
        <f>BS!Z84/BS!Z$90</f>
        <v>0</v>
      </c>
      <c r="AA84" s="93">
        <f>BS!AA84/BS!AA$90</f>
        <v>0</v>
      </c>
      <c r="AB84" s="93">
        <f>BS!AB84/BS!AB$90</f>
        <v>0</v>
      </c>
      <c r="AC84" s="93">
        <f>BS!AC84/BS!AC$90</f>
        <v>0</v>
      </c>
      <c r="AD84" s="93">
        <f>BS!AD84/BS!AD$90</f>
        <v>0</v>
      </c>
      <c r="AE84" s="93">
        <f>BS!AE84/BS!AE$90</f>
        <v>0</v>
      </c>
      <c r="AF84" s="93">
        <f>BS!AF84/BS!AF$90</f>
        <v>0</v>
      </c>
      <c r="AG84" s="93">
        <f>BS!AG84/BS!AG$90</f>
        <v>0</v>
      </c>
      <c r="AH84" s="93">
        <f>BS!AH84/BS!AH$90</f>
        <v>0</v>
      </c>
      <c r="AI84" s="93">
        <f>BS!AI84/BS!AI$90</f>
        <v>0</v>
      </c>
      <c r="AJ84" s="93">
        <f>BS!AJ84/BS!AJ$90</f>
        <v>0</v>
      </c>
      <c r="AK84" s="93">
        <f>BS!AK84/BS!AK$90</f>
        <v>0</v>
      </c>
    </row>
    <row r="85" spans="2:37" x14ac:dyDescent="0.2">
      <c r="B85" s="8" t="s">
        <v>72</v>
      </c>
      <c r="C85" s="93">
        <f>BS!C85/BS!C$90</f>
        <v>-1.4235397374702481E-2</v>
      </c>
      <c r="D85" s="93">
        <f>BS!D85/BS!D$90</f>
        <v>-4.0769779846633412E-3</v>
      </c>
      <c r="E85" s="93">
        <f>BS!E85/BS!E$90</f>
        <v>-5.1021290913749419E-3</v>
      </c>
      <c r="F85" s="93">
        <f>BS!F85/BS!F$90</f>
        <v>-4.9979917961905374E-3</v>
      </c>
      <c r="G85" s="93">
        <f>BS!G85/BS!G$90</f>
        <v>-4.7502353435170432E-3</v>
      </c>
      <c r="H85" s="93">
        <f>BS!H85/BS!H$90</f>
        <v>-4.9127978642257942E-3</v>
      </c>
      <c r="I85" s="93">
        <f>BS!I85/BS!I$90</f>
        <v>-4.8095559014667251E-3</v>
      </c>
      <c r="J85" s="93">
        <f>BS!J85/BS!J$90</f>
        <v>-4.7994466836132083E-3</v>
      </c>
      <c r="K85" s="93">
        <f>BS!K85/BS!K$90</f>
        <v>-5.361434333914443E-3</v>
      </c>
      <c r="L85" s="93">
        <f>BS!L85/BS!L$90</f>
        <v>-4.7683574231741519E-3</v>
      </c>
      <c r="M85" s="93">
        <f>BS!M85/BS!M$90</f>
        <v>-4.239149644879721E-3</v>
      </c>
      <c r="N85" s="93">
        <f>BS!N85/BS!N$90</f>
        <v>-3.9289226468066478E-3</v>
      </c>
      <c r="O85" s="93">
        <f>BS!O85/BS!O$90</f>
        <v>-4.4913839951625225E-3</v>
      </c>
      <c r="P85" s="93">
        <f>BS!P85/BS!P$90</f>
        <v>-4.2966872331263277E-3</v>
      </c>
      <c r="Q85" s="93">
        <f>BS!Q85/BS!Q$90</f>
        <v>-3.7755030042087353E-3</v>
      </c>
      <c r="R85" s="93">
        <f>BS!R85/BS!R$90</f>
        <v>-2.8233094506050658E-3</v>
      </c>
      <c r="S85" s="93">
        <f>BS!S85/BS!S$90</f>
        <v>-3.4109205213454464E-3</v>
      </c>
      <c r="T85" s="93">
        <f>BS!T85/BS!T$90</f>
        <v>-2.9201314816646529E-3</v>
      </c>
      <c r="U85" s="93">
        <f>BS!U85/BS!U$90</f>
        <v>-3.0654081265146117E-3</v>
      </c>
      <c r="V85" s="93">
        <f>BS!V85/BS!V$90</f>
        <v>-2.5931747080594749E-3</v>
      </c>
      <c r="W85" s="93">
        <f>BS!W85/BS!W$90</f>
        <v>-3.2849280176750059E-3</v>
      </c>
      <c r="X85" s="93">
        <f>BS!X85/BS!X$90</f>
        <v>-2.8199763918147921E-3</v>
      </c>
      <c r="Y85" s="93">
        <f>BS!Y85/BS!Y$90</f>
        <v>-2.701976149409827E-3</v>
      </c>
      <c r="Z85" s="93">
        <f>BS!Z85/BS!Z$90</f>
        <v>-2.0457637898044505E-3</v>
      </c>
      <c r="AA85" s="93">
        <f>BS!AA85/BS!AA$90</f>
        <v>-1.8698283757375667E-3</v>
      </c>
      <c r="AB85" s="93">
        <f>BS!AB85/BS!AB$90</f>
        <v>-1.8316289355039623E-3</v>
      </c>
      <c r="AC85" s="93">
        <f>BS!AC85/BS!AC$90</f>
        <v>-1.6680877919207314E-3</v>
      </c>
      <c r="AD85" s="93">
        <f>BS!AD85/BS!AD$90</f>
        <v>-9.5801124046446012E-4</v>
      </c>
      <c r="AE85" s="93">
        <f>BS!AE85/BS!AE$90</f>
        <v>-9.4057720968474651E-4</v>
      </c>
      <c r="AF85" s="93">
        <f>BS!AF85/BS!AF$90</f>
        <v>-1.0271185271250767E-3</v>
      </c>
      <c r="AG85" s="93">
        <f>BS!AG85/BS!AG$90</f>
        <v>-9.5357511975368886E-4</v>
      </c>
      <c r="AH85" s="93">
        <f>BS!AH85/BS!AH$90</f>
        <v>-9.9176245855066205E-4</v>
      </c>
      <c r="AI85" s="93">
        <f>BS!AI85/BS!AI$90</f>
        <v>-1.0653427554467591E-3</v>
      </c>
      <c r="AJ85" s="93">
        <f>BS!AJ85/BS!AJ$90</f>
        <v>-9.5629231641744441E-4</v>
      </c>
      <c r="AK85" s="93">
        <f>BS!AK85/BS!AK$90</f>
        <v>-8.9573027422480179E-4</v>
      </c>
    </row>
    <row r="86" spans="2:37" x14ac:dyDescent="0.2">
      <c r="B86" s="8" t="s">
        <v>73</v>
      </c>
      <c r="C86" s="93">
        <f>BS!C86/BS!C$90</f>
        <v>0</v>
      </c>
      <c r="D86" s="93">
        <f>BS!D86/BS!D$90</f>
        <v>0</v>
      </c>
      <c r="E86" s="93">
        <f>BS!E86/BS!E$90</f>
        <v>0</v>
      </c>
      <c r="F86" s="93">
        <f>BS!F86/BS!F$90</f>
        <v>0</v>
      </c>
      <c r="G86" s="93">
        <f>BS!G86/BS!G$90</f>
        <v>0</v>
      </c>
      <c r="H86" s="93">
        <f>BS!H86/BS!H$90</f>
        <v>0</v>
      </c>
      <c r="I86" s="93">
        <f>BS!I86/BS!I$90</f>
        <v>0</v>
      </c>
      <c r="J86" s="93">
        <f>BS!J86/BS!J$90</f>
        <v>0</v>
      </c>
      <c r="K86" s="93">
        <f>BS!K86/BS!K$90</f>
        <v>0</v>
      </c>
      <c r="L86" s="93">
        <f>BS!L86/BS!L$90</f>
        <v>0</v>
      </c>
      <c r="M86" s="93">
        <f>BS!M86/BS!M$90</f>
        <v>0</v>
      </c>
      <c r="N86" s="93">
        <f>BS!N86/BS!N$90</f>
        <v>0</v>
      </c>
      <c r="O86" s="93">
        <f>BS!O86/BS!O$90</f>
        <v>0</v>
      </c>
      <c r="P86" s="93">
        <f>BS!P86/BS!P$90</f>
        <v>0</v>
      </c>
      <c r="Q86" s="93">
        <f>BS!Q86/BS!Q$90</f>
        <v>0</v>
      </c>
      <c r="R86" s="93">
        <f>BS!R86/BS!R$90</f>
        <v>0</v>
      </c>
      <c r="S86" s="93">
        <f>BS!S86/BS!S$90</f>
        <v>0</v>
      </c>
      <c r="T86" s="93">
        <f>BS!T86/BS!T$90</f>
        <v>0</v>
      </c>
      <c r="U86" s="93">
        <f>BS!U86/BS!U$90</f>
        <v>0</v>
      </c>
      <c r="V86" s="93">
        <f>BS!V86/BS!V$90</f>
        <v>0</v>
      </c>
      <c r="W86" s="93">
        <f>BS!W86/BS!W$90</f>
        <v>0</v>
      </c>
      <c r="X86" s="93">
        <f>BS!X86/BS!X$90</f>
        <v>0</v>
      </c>
      <c r="Y86" s="93">
        <f>BS!Y86/BS!Y$90</f>
        <v>0</v>
      </c>
      <c r="Z86" s="93">
        <f>BS!Z86/BS!Z$90</f>
        <v>0</v>
      </c>
      <c r="AA86" s="93">
        <f>BS!AA86/BS!AA$90</f>
        <v>0</v>
      </c>
      <c r="AB86" s="93">
        <f>BS!AB86/BS!AB$90</f>
        <v>0</v>
      </c>
      <c r="AC86" s="93">
        <f>BS!AC86/BS!AC$90</f>
        <v>0</v>
      </c>
      <c r="AD86" s="93">
        <f>BS!AD86/BS!AD$90</f>
        <v>0</v>
      </c>
      <c r="AE86" s="93">
        <f>BS!AE86/BS!AE$90</f>
        <v>0</v>
      </c>
      <c r="AF86" s="93">
        <f>BS!AF86/BS!AF$90</f>
        <v>0</v>
      </c>
      <c r="AG86" s="93">
        <f>BS!AG86/BS!AG$90</f>
        <v>0</v>
      </c>
      <c r="AH86" s="93">
        <f>BS!AH86/BS!AH$90</f>
        <v>0</v>
      </c>
      <c r="AI86" s="93">
        <f>BS!AI86/BS!AI$90</f>
        <v>0</v>
      </c>
      <c r="AJ86" s="93">
        <f>BS!AJ86/BS!AJ$90</f>
        <v>0</v>
      </c>
      <c r="AK86" s="93">
        <f>BS!AK86/BS!AK$90</f>
        <v>0</v>
      </c>
    </row>
    <row r="87" spans="2:37" x14ac:dyDescent="0.2">
      <c r="B87" s="8" t="s">
        <v>277</v>
      </c>
      <c r="C87" s="93">
        <f>BS!C87/BS!C$90</f>
        <v>0.22609665559591471</v>
      </c>
      <c r="D87" s="93">
        <f>BS!D87/BS!D$90</f>
        <v>0.13360230109197133</v>
      </c>
      <c r="E87" s="93">
        <f>BS!E87/BS!E$90</f>
        <v>0.11193351930088535</v>
      </c>
      <c r="F87" s="93">
        <f>BS!F87/BS!F$90</f>
        <v>0.12447162620385462</v>
      </c>
      <c r="G87" s="93">
        <f>BS!G87/BS!G$90</f>
        <v>9.8933671140639029E-2</v>
      </c>
      <c r="H87" s="93">
        <f>BS!H87/BS!H$90</f>
        <v>0.11134626299372448</v>
      </c>
      <c r="I87" s="93">
        <f>BS!I87/BS!I$90</f>
        <v>0.12723140585737558</v>
      </c>
      <c r="J87" s="93">
        <f>BS!J87/BS!J$90</f>
        <v>0.13573918244466687</v>
      </c>
      <c r="K87" s="93">
        <f>BS!K87/BS!K$90</f>
        <v>0.15836281117422618</v>
      </c>
      <c r="L87" s="93">
        <f>BS!L87/BS!L$90</f>
        <v>0.13529096769455304</v>
      </c>
      <c r="M87" s="93">
        <f>BS!M87/BS!M$90</f>
        <v>0.13904338967025426</v>
      </c>
      <c r="N87" s="93">
        <f>BS!N87/BS!N$90</f>
        <v>0.14043688806556823</v>
      </c>
      <c r="O87" s="93">
        <f>BS!O87/BS!O$90</f>
        <v>0.174168448096851</v>
      </c>
      <c r="P87" s="93">
        <f>BS!P87/BS!P$90</f>
        <v>0.16015731242069797</v>
      </c>
      <c r="Q87" s="93">
        <f>BS!Q87/BS!Q$90</f>
        <v>0.16250247079518929</v>
      </c>
      <c r="R87" s="93">
        <f>BS!R87/BS!R$90</f>
        <v>0.13606790082764067</v>
      </c>
      <c r="S87" s="93">
        <f>BS!S87/BS!S$90</f>
        <v>0.17817539573396118</v>
      </c>
      <c r="T87" s="93">
        <f>BS!T87/BS!T$90</f>
        <v>0.16789359906599916</v>
      </c>
      <c r="U87" s="93">
        <f>BS!U87/BS!U$90</f>
        <v>0.20299752933522749</v>
      </c>
      <c r="V87" s="93">
        <f>BS!V87/BS!V$90</f>
        <v>0.18380138919104436</v>
      </c>
      <c r="W87" s="93">
        <f>BS!W87/BS!W$90</f>
        <v>0.25732911674061953</v>
      </c>
      <c r="X87" s="93">
        <f>BS!X87/BS!X$90</f>
        <v>0.24268489800998228</v>
      </c>
      <c r="Y87" s="93">
        <f>BS!Y87/BS!Y$90</f>
        <v>0.24603078363444489</v>
      </c>
      <c r="Z87" s="93">
        <f>BS!Z87/BS!Z$90</f>
        <v>0.2139618231516506</v>
      </c>
      <c r="AA87" s="93">
        <f>BS!AA87/BS!AA$90</f>
        <v>0.23156581255211231</v>
      </c>
      <c r="AB87" s="93">
        <f>BS!AB87/BS!AB$90</f>
        <v>0.26083633752352919</v>
      </c>
      <c r="AC87" s="93">
        <f>BS!AC87/BS!AC$90</f>
        <v>0.13676726020617633</v>
      </c>
      <c r="AD87" s="93">
        <f>BS!AD87/BS!AD$90</f>
        <v>0.12848984061777829</v>
      </c>
      <c r="AE87" s="93">
        <f>BS!AE87/BS!AE$90</f>
        <v>0.15731271449591669</v>
      </c>
      <c r="AF87" s="93">
        <f>BS!AF87/BS!AF$90</f>
        <v>0.17851210363255143</v>
      </c>
      <c r="AG87" s="93">
        <f>BS!AG87/BS!AG$90</f>
        <v>8.3356662042329069E-2</v>
      </c>
      <c r="AH87" s="93">
        <f>BS!AH87/BS!AH$90</f>
        <v>0.11120264047564163</v>
      </c>
      <c r="AI87" s="93">
        <f>BS!AI87/BS!AI$90</f>
        <v>0.13287153355619533</v>
      </c>
      <c r="AJ87" s="93">
        <f>BS!AJ87/BS!AJ$90</f>
        <v>0.12840365038576854</v>
      </c>
      <c r="AK87" s="93">
        <f>BS!AK87/BS!AK$90</f>
        <v>0.1348960082754164</v>
      </c>
    </row>
    <row r="88" spans="2:37" x14ac:dyDescent="0.2">
      <c r="B88" s="8" t="s">
        <v>278</v>
      </c>
      <c r="C88" s="93">
        <f>BS!C88/BS!C$90</f>
        <v>2.9672588334792336E-4</v>
      </c>
      <c r="D88" s="93">
        <f>BS!D88/BS!D$90</f>
        <v>2.5997250581504336E-4</v>
      </c>
      <c r="E88" s="93">
        <f>BS!E88/BS!E$90</f>
        <v>3.253422730920396E-4</v>
      </c>
      <c r="F88" s="93">
        <f>BS!F88/BS!F$90</f>
        <v>3.1870185617545764E-4</v>
      </c>
      <c r="G88" s="93">
        <f>BS!G88/BS!G$90</f>
        <v>3.0290342261126633E-4</v>
      </c>
      <c r="H88" s="93">
        <f>BS!H88/BS!H$90</f>
        <v>3.1326938142174881E-4</v>
      </c>
      <c r="I88" s="93">
        <f>BS!I88/BS!I$90</f>
        <v>3.0668605625671112E-4</v>
      </c>
      <c r="J88" s="93">
        <f>BS!J88/BS!J$90</f>
        <v>3.0604143205047423E-4</v>
      </c>
      <c r="K88" s="93">
        <f>BS!K88/BS!K$90</f>
        <v>3.4187712658586785E-4</v>
      </c>
      <c r="L88" s="93">
        <f>BS!L88/BS!L$90</f>
        <v>3.0405899482106516E-4</v>
      </c>
      <c r="M88" s="93">
        <f>BS!M88/BS!M$90</f>
        <v>2.7031354102230589E-4</v>
      </c>
      <c r="N88" s="93">
        <f>BS!N88/BS!N$90</f>
        <v>2.5053161176884318E-4</v>
      </c>
      <c r="O88" s="93">
        <f>BS!O88/BS!O$90</f>
        <v>2.8639751212598211E-4</v>
      </c>
      <c r="P88" s="93">
        <f>BS!P88/BS!P$90</f>
        <v>2.7398248185330718E-4</v>
      </c>
      <c r="Q88" s="93">
        <f>BS!Q88/BS!Q$90</f>
        <v>2.4074865756171582E-4</v>
      </c>
      <c r="R88" s="93">
        <f>BS!R88/BS!R$90</f>
        <v>1.8003110032140666E-4</v>
      </c>
      <c r="S88" s="93">
        <f>BS!S88/BS!S$90</f>
        <v>2.1750069742977856E-4</v>
      </c>
      <c r="T88" s="93">
        <f>BS!T88/BS!T$90</f>
        <v>1.8620505223563102E-4</v>
      </c>
      <c r="U88" s="93">
        <f>BS!U88/BS!U$90</f>
        <v>1.9546876019287782E-4</v>
      </c>
      <c r="V88" s="93">
        <f>BS!V88/BS!V$90</f>
        <v>1.6535633241249496E-4</v>
      </c>
      <c r="W88" s="93">
        <f>BS!W88/BS!W$90</f>
        <v>2.0946666167674514E-4</v>
      </c>
      <c r="X88" s="93">
        <f>BS!X88/BS!X$90</f>
        <v>1.7981856455373857E-4</v>
      </c>
      <c r="Y88" s="93">
        <f>BS!Y88/BS!Y$90</f>
        <v>1.7229416319071908E-4</v>
      </c>
      <c r="Z88" s="93">
        <f>BS!Z88/BS!Z$90</f>
        <v>1.3045013751406359E-4</v>
      </c>
      <c r="AA88" s="93">
        <f>BS!AA88/BS!AA$90</f>
        <v>1.1923144302303804E-4</v>
      </c>
      <c r="AB88" s="93">
        <f>BS!AB88/BS!AB$90</f>
        <v>1.1679561819503564E-4</v>
      </c>
      <c r="AC88" s="93">
        <f>BS!AC88/BS!AC$90</f>
        <v>1.0636725653570696E-4</v>
      </c>
      <c r="AD88" s="93">
        <f>BS!AD88/BS!AD$90</f>
        <v>6.1088527757426623E-5</v>
      </c>
      <c r="AE88" s="93">
        <f>BS!AE88/BS!AE$90</f>
        <v>5.9976829660132868E-5</v>
      </c>
      <c r="AF88" s="93">
        <f>BS!AF88/BS!AF$90</f>
        <v>6.5183485100608204E-5</v>
      </c>
      <c r="AG88" s="93">
        <f>BS!AG88/BS!AG$90</f>
        <v>6.0516238359320428E-5</v>
      </c>
      <c r="AH88" s="93">
        <f>BS!AH88/BS!AH$90</f>
        <v>6.2939701439547046E-5</v>
      </c>
      <c r="AI88" s="93">
        <f>BS!AI88/BS!AI$90</f>
        <v>6.7609289281419385E-5</v>
      </c>
      <c r="AJ88" s="93">
        <f>BS!AJ88/BS!AJ$90</f>
        <v>6.0978918877150724E-5</v>
      </c>
      <c r="AK88" s="93">
        <f>BS!AK88/BS!AK$90</f>
        <v>5.7117120769502175E-5</v>
      </c>
    </row>
    <row r="89" spans="2:37" x14ac:dyDescent="0.2">
      <c r="B89" s="8" t="s">
        <v>74</v>
      </c>
      <c r="C89" s="97">
        <f>BS!C89/BS!C$90</f>
        <v>0</v>
      </c>
      <c r="D89" s="97">
        <f>BS!D89/BS!D$90</f>
        <v>0</v>
      </c>
      <c r="E89" s="97">
        <f>BS!E89/BS!E$90</f>
        <v>0</v>
      </c>
      <c r="F89" s="97">
        <f>BS!F89/BS!F$90</f>
        <v>0</v>
      </c>
      <c r="G89" s="97">
        <f>BS!G89/BS!G$90</f>
        <v>0</v>
      </c>
      <c r="H89" s="97">
        <f>BS!H89/BS!H$90</f>
        <v>0</v>
      </c>
      <c r="I89" s="97">
        <f>BS!I89/BS!I$90</f>
        <v>0</v>
      </c>
      <c r="J89" s="97">
        <f>BS!J89/BS!J$90</f>
        <v>0</v>
      </c>
      <c r="K89" s="97">
        <f>BS!K89/BS!K$90</f>
        <v>0</v>
      </c>
      <c r="L89" s="97">
        <f>BS!L89/BS!L$90</f>
        <v>4.389314022319294E-3</v>
      </c>
      <c r="M89" s="97">
        <f>BS!M89/BS!M$90</f>
        <v>3.4747908298008259E-3</v>
      </c>
      <c r="N89" s="97">
        <f>BS!N89/BS!N$90</f>
        <v>1.5045615911140405E-3</v>
      </c>
      <c r="O89" s="97">
        <f>BS!O89/BS!O$90</f>
        <v>2.0076680476924756E-3</v>
      </c>
      <c r="P89" s="97">
        <f>BS!P89/BS!P$90</f>
        <v>1.9146402555659731E-3</v>
      </c>
      <c r="Q89" s="97">
        <f>BS!Q89/BS!Q$90</f>
        <v>9.2607729398220021E-4</v>
      </c>
      <c r="R89" s="97">
        <f>BS!R89/BS!R$90</f>
        <v>4.3166823586504393E-4</v>
      </c>
      <c r="S89" s="97">
        <f>BS!S89/BS!S$90</f>
        <v>2.3849978016654396E-3</v>
      </c>
      <c r="T89" s="97">
        <f>BS!T89/BS!T$90</f>
        <v>6.8950928578386602E-4</v>
      </c>
      <c r="U89" s="97">
        <f>BS!U89/BS!U$90</f>
        <v>9.9759201889524892E-5</v>
      </c>
      <c r="V89" s="97">
        <f>BS!V89/BS!V$90</f>
        <v>1.2778262271157231E-3</v>
      </c>
      <c r="W89" s="97">
        <f>BS!W89/BS!W$90</f>
        <v>1.7570606958912437E-3</v>
      </c>
      <c r="X89" s="97">
        <f>BS!X89/BS!X$90</f>
        <v>1.4595698820456472E-3</v>
      </c>
      <c r="Y89" s="97">
        <f>BS!Y89/BS!Y$90</f>
        <v>5.5166217787717378E-4</v>
      </c>
      <c r="Z89" s="97">
        <f>BS!Z89/BS!Z$90</f>
        <v>4.9952004683100309E-4</v>
      </c>
      <c r="AA89" s="97">
        <f>BS!AA89/BS!AA$90</f>
        <v>5.1846439721689778E-4</v>
      </c>
      <c r="AB89" s="97">
        <f>BS!AB89/BS!AB$90</f>
        <v>5.4439655643810463E-4</v>
      </c>
      <c r="AC89" s="97">
        <f>BS!AC89/BS!AC$90</f>
        <v>5.0659466179114095E-4</v>
      </c>
      <c r="AD89" s="97">
        <f>BS!AD89/BS!AD$90</f>
        <v>3.1845643262212275E-4</v>
      </c>
      <c r="AE89" s="97">
        <f>BS!AE89/BS!AE$90</f>
        <v>3.1250634512442941E-4</v>
      </c>
      <c r="AF89" s="97">
        <f>BS!AF89/BS!AF$90</f>
        <v>3.455508571073138E-4</v>
      </c>
      <c r="AG89" s="97">
        <f>BS!AG89/BS!AG$90</f>
        <v>3.1891694487673586E-4</v>
      </c>
      <c r="AH89" s="97">
        <f>BS!AH89/BS!AH$90</f>
        <v>4.5515706581598413E-3</v>
      </c>
      <c r="AI89" s="97">
        <f>BS!AI89/BS!AI$90</f>
        <v>5.3150865628869464E-3</v>
      </c>
      <c r="AJ89" s="97">
        <f>BS!AJ89/BS!AJ$90</f>
        <v>3.5456792587470962E-3</v>
      </c>
      <c r="AK89" s="97">
        <f>BS!AK89/BS!AK$90</f>
        <v>3.447655906255908E-3</v>
      </c>
    </row>
    <row r="90" spans="2:37" s="2" customFormat="1" x14ac:dyDescent="0.2">
      <c r="B90" s="3" t="s">
        <v>75</v>
      </c>
      <c r="C90" s="98">
        <f>BS!C90/BS!C$90</f>
        <v>1</v>
      </c>
      <c r="D90" s="98">
        <f>BS!D90/BS!D$90</f>
        <v>1</v>
      </c>
      <c r="E90" s="98">
        <f>BS!E90/BS!E$90</f>
        <v>1</v>
      </c>
      <c r="F90" s="98">
        <f>BS!F90/BS!F$90</f>
        <v>1</v>
      </c>
      <c r="G90" s="98">
        <f>BS!G90/BS!G$90</f>
        <v>1</v>
      </c>
      <c r="H90" s="98">
        <f>BS!H90/BS!H$90</f>
        <v>1</v>
      </c>
      <c r="I90" s="98">
        <f>BS!I90/BS!I$90</f>
        <v>1</v>
      </c>
      <c r="J90" s="98">
        <f>BS!J90/BS!J$90</f>
        <v>1</v>
      </c>
      <c r="K90" s="98">
        <f>BS!K90/BS!K$90</f>
        <v>1</v>
      </c>
      <c r="L90" s="98">
        <f>BS!L90/BS!L$90</f>
        <v>1</v>
      </c>
      <c r="M90" s="98">
        <f>BS!M90/BS!M$90</f>
        <v>1</v>
      </c>
      <c r="N90" s="98">
        <f>BS!N90/BS!N$90</f>
        <v>1</v>
      </c>
      <c r="O90" s="98">
        <f>BS!O90/BS!O$90</f>
        <v>1</v>
      </c>
      <c r="P90" s="98">
        <f>BS!P90/BS!P$90</f>
        <v>1</v>
      </c>
      <c r="Q90" s="98">
        <f>BS!Q90/BS!Q$90</f>
        <v>1</v>
      </c>
      <c r="R90" s="98">
        <f>BS!R90/BS!R$90</f>
        <v>1</v>
      </c>
      <c r="S90" s="98">
        <f>BS!S90/BS!S$90</f>
        <v>1</v>
      </c>
      <c r="T90" s="98">
        <f>BS!T90/BS!T$90</f>
        <v>1</v>
      </c>
      <c r="U90" s="98">
        <f>BS!U90/BS!U$90</f>
        <v>1</v>
      </c>
      <c r="V90" s="98">
        <f>BS!V90/BS!V$90</f>
        <v>1</v>
      </c>
      <c r="W90" s="98">
        <f>BS!W90/BS!W$90</f>
        <v>1</v>
      </c>
      <c r="X90" s="98">
        <f>BS!X90/BS!X$90</f>
        <v>1</v>
      </c>
      <c r="Y90" s="98">
        <f>BS!Y90/BS!Y$90</f>
        <v>1</v>
      </c>
      <c r="Z90" s="98">
        <f>BS!Z90/BS!Z$90</f>
        <v>1</v>
      </c>
      <c r="AA90" s="98">
        <f>BS!AA90/BS!AA$90</f>
        <v>1</v>
      </c>
      <c r="AB90" s="98">
        <f>BS!AB90/BS!AB$90</f>
        <v>1</v>
      </c>
      <c r="AC90" s="98">
        <f>BS!AC90/BS!AC$90</f>
        <v>1</v>
      </c>
      <c r="AD90" s="98">
        <f>BS!AD90/BS!AD$90</f>
        <v>1</v>
      </c>
      <c r="AE90" s="98">
        <f>BS!AE90/BS!AE$90</f>
        <v>1</v>
      </c>
      <c r="AF90" s="98">
        <f>BS!AF90/BS!AF$90</f>
        <v>1</v>
      </c>
      <c r="AG90" s="98">
        <f>BS!AG90/BS!AG$90</f>
        <v>1</v>
      </c>
      <c r="AH90" s="98">
        <f>BS!AH90/BS!AH$90</f>
        <v>1</v>
      </c>
      <c r="AI90" s="98">
        <f>BS!AI90/BS!AI$90</f>
        <v>1</v>
      </c>
      <c r="AJ90" s="98">
        <f>BS!AJ90/BS!AJ$90</f>
        <v>1</v>
      </c>
      <c r="AK90" s="98">
        <f>BS!AK90/BS!AK$90</f>
        <v>1</v>
      </c>
    </row>
    <row r="91" spans="2:37" x14ac:dyDescent="0.2">
      <c r="B91" s="1" t="s">
        <v>76</v>
      </c>
      <c r="W91" s="91"/>
    </row>
  </sheetData>
  <conditionalFormatting sqref="C91:AK91">
    <cfRule type="cellIs" dxfId="5" priority="1" operator="notEqual">
      <formula>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95BAA-CDB4-4942-A249-4625D62DCAD8}">
  <dimension ref="A1:AP77"/>
  <sheetViews>
    <sheetView zoomScale="130" zoomScaleNormal="130" workbookViewId="0">
      <pane xSplit="2" topLeftCell="C1" activePane="topRight" state="frozen"/>
      <selection pane="topRight" activeCell="G2" sqref="G2"/>
    </sheetView>
  </sheetViews>
  <sheetFormatPr defaultColWidth="9.1796875" defaultRowHeight="14.5" x14ac:dyDescent="0.2"/>
  <cols>
    <col min="1" max="1" width="5" style="50" bestFit="1" customWidth="1"/>
    <col min="2" max="2" width="28.453125" style="50" bestFit="1" customWidth="1"/>
    <col min="3" max="9" width="8" style="50" bestFit="1" customWidth="1"/>
    <col min="10" max="10" width="8.54296875" style="50" bestFit="1" customWidth="1"/>
    <col min="11" max="29" width="8" style="50" bestFit="1" customWidth="1"/>
    <col min="30" max="30" width="8.54296875" style="50" bestFit="1" customWidth="1"/>
    <col min="31" max="34" width="8" style="50" bestFit="1" customWidth="1"/>
    <col min="35" max="35" width="10.26953125" style="50" bestFit="1" customWidth="1"/>
    <col min="36" max="36" width="8.81640625" style="50" bestFit="1" customWidth="1"/>
    <col min="37" max="37" width="8.54296875" style="50" bestFit="1" customWidth="1"/>
    <col min="38" max="42" width="8" style="50" bestFit="1" customWidth="1"/>
    <col min="43" max="16384" width="9.1796875" style="37"/>
  </cols>
  <sheetData>
    <row r="1" spans="1:42" s="62" customFormat="1" ht="10" x14ac:dyDescent="0.35">
      <c r="A1" s="39" t="s">
        <v>77</v>
      </c>
      <c r="B1" s="39" t="s">
        <v>78</v>
      </c>
      <c r="C1" s="39" t="s">
        <v>79</v>
      </c>
      <c r="D1" s="39" t="s">
        <v>80</v>
      </c>
      <c r="E1" s="39" t="s">
        <v>81</v>
      </c>
      <c r="F1" s="39" t="s">
        <v>82</v>
      </c>
      <c r="G1" s="39" t="s">
        <v>83</v>
      </c>
      <c r="H1" s="39" t="s">
        <v>84</v>
      </c>
      <c r="I1" s="39" t="s">
        <v>85</v>
      </c>
      <c r="J1" s="39" t="s">
        <v>86</v>
      </c>
      <c r="K1" s="39" t="s">
        <v>87</v>
      </c>
      <c r="L1" s="39" t="s">
        <v>88</v>
      </c>
      <c r="M1" s="39" t="s">
        <v>89</v>
      </c>
      <c r="N1" s="39" t="s">
        <v>90</v>
      </c>
      <c r="O1" s="39" t="s">
        <v>91</v>
      </c>
      <c r="P1" s="39" t="s">
        <v>92</v>
      </c>
      <c r="Q1" s="39" t="s">
        <v>93</v>
      </c>
      <c r="R1" s="39" t="s">
        <v>94</v>
      </c>
      <c r="S1" s="39" t="s">
        <v>95</v>
      </c>
      <c r="T1" s="39" t="s">
        <v>96</v>
      </c>
      <c r="U1" s="39" t="s">
        <v>97</v>
      </c>
      <c r="V1" s="39" t="s">
        <v>98</v>
      </c>
      <c r="W1" s="39" t="s">
        <v>99</v>
      </c>
      <c r="X1" s="39" t="s">
        <v>100</v>
      </c>
      <c r="Y1" s="39" t="s">
        <v>101</v>
      </c>
      <c r="Z1" s="39" t="s">
        <v>102</v>
      </c>
      <c r="AA1" s="39" t="s">
        <v>103</v>
      </c>
      <c r="AB1" s="39" t="s">
        <v>104</v>
      </c>
      <c r="AC1" s="39" t="s">
        <v>105</v>
      </c>
      <c r="AD1" s="39" t="s">
        <v>106</v>
      </c>
      <c r="AE1" s="39" t="s">
        <v>107</v>
      </c>
      <c r="AF1" s="39" t="s">
        <v>108</v>
      </c>
      <c r="AG1" s="39" t="s">
        <v>109</v>
      </c>
      <c r="AH1" s="39" t="s">
        <v>110</v>
      </c>
      <c r="AI1" s="39" t="s">
        <v>111</v>
      </c>
      <c r="AJ1" s="39" t="s">
        <v>112</v>
      </c>
      <c r="AK1" s="39" t="s">
        <v>113</v>
      </c>
      <c r="AL1" s="63" t="s">
        <v>114</v>
      </c>
      <c r="AM1" s="63" t="s">
        <v>115</v>
      </c>
      <c r="AN1" s="63" t="s">
        <v>116</v>
      </c>
      <c r="AO1" s="63" t="s">
        <v>117</v>
      </c>
      <c r="AP1" s="63" t="s">
        <v>118</v>
      </c>
    </row>
    <row r="2" spans="1:42" s="36" customFormat="1" ht="20" x14ac:dyDescent="0.2">
      <c r="A2" s="40" t="s">
        <v>119</v>
      </c>
      <c r="B2" s="35" t="s">
        <v>120</v>
      </c>
      <c r="C2" s="51"/>
      <c r="D2" s="51"/>
      <c r="E2" s="51"/>
      <c r="F2" s="51"/>
      <c r="G2" s="74">
        <f>IFERROR((IS!G2-IS!C2)/IS!C2,"")</f>
        <v>-0.12526043869515571</v>
      </c>
      <c r="H2" s="74">
        <f>IFERROR(IS!H2/IS!D2-1,"")</f>
        <v>-0.18713541742410578</v>
      </c>
      <c r="I2" s="74">
        <f>IFERROR(IS!I2/IS!E2-1,"")</f>
        <v>-0.10905450844169751</v>
      </c>
      <c r="J2" s="74">
        <f>IFERROR(IS!J2/IS!F2-1,"")</f>
        <v>6.4373829723745057E-2</v>
      </c>
      <c r="K2" s="74">
        <f>IFERROR(IS!K2/IS!G2-1,"")</f>
        <v>-6.6011562871642226E-2</v>
      </c>
      <c r="L2" s="74">
        <f>IFERROR(IS!L2/IS!H2-1,"")</f>
        <v>-0.16095779849772218</v>
      </c>
      <c r="M2" s="74">
        <f>IFERROR(IS!M2/IS!I2-1,"")</f>
        <v>0.10152315095430087</v>
      </c>
      <c r="N2" s="74">
        <f>IFERROR(IS!N2/IS!J2-1,"")</f>
        <v>0.11988611829484008</v>
      </c>
      <c r="O2" s="74">
        <f>IFERROR(IS!O2/IS!K2-1,"")</f>
        <v>0.662406953254566</v>
      </c>
      <c r="P2" s="74">
        <f>IFERROR(IS!P2/IS!L2-1,"")</f>
        <v>0.71980844760459828</v>
      </c>
      <c r="Q2" s="74">
        <f>IFERROR(IS!Q2/IS!M2-1,"")</f>
        <v>0.52145658878375678</v>
      </c>
      <c r="R2" s="74">
        <f>IFERROR(IS!R2/IS!N2-1,"")</f>
        <v>0.38771974684448685</v>
      </c>
      <c r="S2" s="74">
        <f>IFERROR(IS!S2/IS!O2-1,"")</f>
        <v>7.5500747929073908E-2</v>
      </c>
      <c r="T2" s="74">
        <f>IFERROR(IS!T2/IS!P2-1,"")</f>
        <v>0.46584710414504316</v>
      </c>
      <c r="U2" s="74">
        <f>IFERROR(IS!U2/IS!Q2-1,"")</f>
        <v>0.49412486868338479</v>
      </c>
      <c r="V2" s="74">
        <f>IFERROR(IS!V2/IS!R2-1,"")</f>
        <v>0.63194851811216024</v>
      </c>
      <c r="W2" s="74">
        <f>IFERROR(IS!W2/IS!S2-1,"")</f>
        <v>0.71665637717487063</v>
      </c>
      <c r="X2" s="74">
        <f>IFERROR(IS!X2/IS!T2-1,"")</f>
        <v>0.27150838959096846</v>
      </c>
      <c r="Y2" s="74">
        <f>IFERROR(IS!Y2/IS!U2-1,"")</f>
        <v>0.38998197335295393</v>
      </c>
      <c r="Z2" s="74">
        <f>IFERROR(IS!Z2/IS!V2-1,"")</f>
        <v>0.58920460803988139</v>
      </c>
      <c r="AA2" s="74">
        <f>IFERROR(IS!AA2/IS!W2-1,"")</f>
        <v>1.1483667631241219</v>
      </c>
      <c r="AB2" s="74">
        <f>IFERROR(IS!AB2/IS!X2-1,"")</f>
        <v>0.70007443686041326</v>
      </c>
      <c r="AC2" s="74">
        <f>IFERROR(IS!AC2/IS!Y2-1,"")</f>
        <v>5.8357068446809102E-2</v>
      </c>
      <c r="AD2" s="74">
        <f>IFERROR(IS!AD2/IS!Z2-1,"")</f>
        <v>0.96325664506494557</v>
      </c>
      <c r="AE2" s="74">
        <f>IFERROR(IS!AE2/IS!AA2-1,"")</f>
        <v>0.40309090732874897</v>
      </c>
      <c r="AF2" s="74">
        <f>IFERROR(IS!AF2/IS!AB2-1,"")</f>
        <v>0.11005408322402421</v>
      </c>
      <c r="AG2" s="74">
        <f>IFERROR(IS!AG2/IS!AC2-1,"")</f>
        <v>0.53623074136398885</v>
      </c>
      <c r="AH2" s="74">
        <f>IFERROR(IS!AH2/IS!AD2-1,"")</f>
        <v>-0.47140478935768149</v>
      </c>
      <c r="AI2" s="74">
        <f>IFERROR(IS!AI2/IS!AE2-1,"")</f>
        <v>-0.44511992049009963</v>
      </c>
      <c r="AJ2" s="74">
        <f>IFERROR(IS!AJ2/IS!AF2-1,"")</f>
        <v>-4.1842884837246408E-2</v>
      </c>
      <c r="AK2" s="74">
        <f>IFERROR(IS!AK2/IS!AG2-1,"")</f>
        <v>-6.5516282727480779E-2</v>
      </c>
      <c r="AL2" s="64"/>
      <c r="AM2" s="64"/>
      <c r="AN2" s="64"/>
      <c r="AO2" s="64"/>
      <c r="AP2" s="64"/>
    </row>
    <row r="3" spans="1:42" s="36" customFormat="1" ht="10.5" x14ac:dyDescent="0.2">
      <c r="A3" s="41" t="s">
        <v>121</v>
      </c>
      <c r="B3" s="42" t="s">
        <v>122</v>
      </c>
      <c r="C3" s="52"/>
      <c r="D3" s="52"/>
      <c r="E3" s="52"/>
      <c r="F3" s="52"/>
      <c r="G3" s="76">
        <f>IFERROR(IS!G3/IS!C3-1,"")</f>
        <v>0.57946819071749056</v>
      </c>
      <c r="H3" s="76">
        <f>IFERROR(IS!H3/IS!D3-1,"")</f>
        <v>0.13055962852179004</v>
      </c>
      <c r="I3" s="76">
        <f>IFERROR(IS!I3/IS!E3-1,"")</f>
        <v>-0.18737055856629337</v>
      </c>
      <c r="J3" s="76">
        <f>IFERROR(IS!J3/IS!F3-1,"")</f>
        <v>-0.18184313264873508</v>
      </c>
      <c r="K3" s="76">
        <f>IFERROR(IS!K3/IS!G3-1,"")</f>
        <v>-0.42263867228747232</v>
      </c>
      <c r="L3" s="76">
        <f>IFERROR(IS!L3/IS!H3-1,"")</f>
        <v>-0.38655537447806754</v>
      </c>
      <c r="M3" s="76">
        <f>IFERROR(IS!M3/IS!I3-1,"")</f>
        <v>0.30647898848178468</v>
      </c>
      <c r="N3" s="76">
        <f>IFERROR(IS!N3/IS!J3-1,"")</f>
        <v>0.70582821254361128</v>
      </c>
      <c r="O3" s="76">
        <f>IFERROR(IS!O3/IS!K3-1,"")</f>
        <v>0.8810497169390934</v>
      </c>
      <c r="P3" s="76">
        <f>IFERROR(IS!P3/IS!L3-1,"")</f>
        <v>-1.1423926742796513</v>
      </c>
      <c r="Q3" s="76">
        <f>IFERROR(IS!Q3/IS!M3-1,"")</f>
        <v>0.38980527390769937</v>
      </c>
      <c r="R3" s="76">
        <f>IFERROR(IS!R3/IS!N3-1,"")</f>
        <v>0.3463729387266794</v>
      </c>
      <c r="S3" s="76">
        <f>IFERROR(IS!S3/IS!O3-1,"")</f>
        <v>-0.91007332872023672</v>
      </c>
      <c r="T3" s="76">
        <f>IFERROR(IS!T3/IS!P3-1,"")</f>
        <v>-9.4351484071152818</v>
      </c>
      <c r="U3" s="76">
        <f>IFERROR(IS!U3/IS!Q3-1,"")</f>
        <v>-0.1599298903244688</v>
      </c>
      <c r="V3" s="76">
        <f>IFERROR(IS!V3/IS!R3-1,"")</f>
        <v>2.5293232144195779</v>
      </c>
      <c r="W3" s="76">
        <f>IFERROR(IS!W3/IS!S3-1,"")</f>
        <v>41.734849186111347</v>
      </c>
      <c r="X3" s="76">
        <f>IFERROR(IS!X3/IS!T3-1,"")</f>
        <v>-4.0251500525459516</v>
      </c>
      <c r="Y3" s="76">
        <f>IFERROR(IS!Y3/IS!U3-1,"")</f>
        <v>1.056919118930177</v>
      </c>
      <c r="Z3" s="76">
        <f>IFERROR(IS!Z3/IS!V3-1,"")</f>
        <v>8.2753870066961221E-2</v>
      </c>
      <c r="AA3" s="76">
        <f>IFERROR(IS!AA3/IS!W3-1,"")</f>
        <v>0.22439222412958237</v>
      </c>
      <c r="AB3" s="76">
        <f>IFERROR(IS!AB3/IS!X3-1,"")</f>
        <v>-6.0450284245722177</v>
      </c>
      <c r="AC3" s="76">
        <f>IFERROR(IS!AC3/IS!Y3-1,"")</f>
        <v>0.40723715469212385</v>
      </c>
      <c r="AD3" s="76">
        <f>IFERROR(IS!AD3/IS!Z3-1,"")</f>
        <v>0.59720827794467546</v>
      </c>
      <c r="AE3" s="76">
        <f>IFERROR(IS!AE3/IS!AA3-1,"")</f>
        <v>0.6921419244144047</v>
      </c>
      <c r="AF3" s="76">
        <f>IFERROR(IS!AF3/IS!AB3-1,"")</f>
        <v>-1.6657274650465992</v>
      </c>
      <c r="AG3" s="76">
        <f>IFERROR(IS!AG3/IS!AC3-1,"")</f>
        <v>-3.8613259016087107</v>
      </c>
      <c r="AH3" s="76">
        <f>IFERROR(IS!AH3/IS!AD3-1,"")</f>
        <v>0.26723961105940375</v>
      </c>
      <c r="AI3" s="76">
        <f>IFERROR(IS!AI3/IS!AE3-1,"")</f>
        <v>-1.1889152638226084</v>
      </c>
      <c r="AJ3" s="76">
        <f>IFERROR(IS!AJ3/IS!AF3-1,"")</f>
        <v>-1.3133170519100055</v>
      </c>
      <c r="AK3" s="76">
        <f>IFERROR(IS!AK3/IS!AG3-1,"")</f>
        <v>-2.1403733707712007</v>
      </c>
      <c r="AL3" s="65"/>
      <c r="AM3" s="65"/>
      <c r="AN3" s="65"/>
      <c r="AO3" s="65"/>
      <c r="AP3" s="65"/>
    </row>
    <row r="4" spans="1:42" s="36" customFormat="1" ht="20" x14ac:dyDescent="0.2">
      <c r="A4" s="43">
        <v>10</v>
      </c>
      <c r="B4" s="44" t="s">
        <v>123</v>
      </c>
      <c r="C4" s="53"/>
      <c r="D4" s="53"/>
      <c r="E4" s="53"/>
      <c r="F4" s="53"/>
      <c r="G4" s="75">
        <f>IFERROR(IS!G4/IS!C4-1,"")</f>
        <v>-0.13053570560691807</v>
      </c>
      <c r="H4" s="75">
        <f>IFERROR(IS!H4/IS!D4-1,"")</f>
        <v>-0.18990877263147077</v>
      </c>
      <c r="I4" s="75">
        <f>IFERROR(IS!I4/IS!E4-1,"")</f>
        <v>-0.10825060669618902</v>
      </c>
      <c r="J4" s="75">
        <f>IFERROR(IS!J4/IS!F4-1,"")</f>
        <v>6.7822614023071326E-2</v>
      </c>
      <c r="K4" s="75">
        <f>IFERROR(IS!K4/IS!G4-1,"")</f>
        <v>-6.1162073530986238E-2</v>
      </c>
      <c r="L4" s="75">
        <f>IFERROR(IS!L4/IS!H4-1,"")</f>
        <v>-0.15820934098888961</v>
      </c>
      <c r="M4" s="75">
        <f>IFERROR(IS!M4/IS!I4-1,"")</f>
        <v>9.960597391778947E-2</v>
      </c>
      <c r="N4" s="75">
        <f>IFERROR(IS!N4/IS!J4-1,"")</f>
        <v>0.11359771728534596</v>
      </c>
      <c r="O4" s="75">
        <f>IFERROR(IS!O4/IS!K4-1,"")</f>
        <v>0.66057854223821</v>
      </c>
      <c r="P4" s="75">
        <f>IFERROR(IS!P4/IS!L4-1,"")</f>
        <v>0.73634147730238819</v>
      </c>
      <c r="Q4" s="75">
        <f>IFERROR(IS!Q4/IS!M4-1,"")</f>
        <v>0.52291975096095178</v>
      </c>
      <c r="R4" s="75">
        <f>IFERROR(IS!R4/IS!N4-1,"")</f>
        <v>0.38839947377877571</v>
      </c>
      <c r="S4" s="75">
        <f>IFERROR(IS!S4/IS!O4-1,"")</f>
        <v>8.4836919956522427E-2</v>
      </c>
      <c r="T4" s="75">
        <f>IFERROR(IS!T4/IS!P4-1,"")</f>
        <v>0.45863839949265395</v>
      </c>
      <c r="U4" s="75">
        <f>IFERROR(IS!U4/IS!Q4-1,"")</f>
        <v>0.50075860662658767</v>
      </c>
      <c r="V4" s="75">
        <f>IFERROR(IS!V4/IS!R4-1,"")</f>
        <v>0.60170052755950998</v>
      </c>
      <c r="W4" s="75">
        <f>IFERROR(IS!W4/IS!S4-1,"")</f>
        <v>0.68444716096720271</v>
      </c>
      <c r="X4" s="75">
        <f>IFERROR(IS!X4/IS!T4-1,"")</f>
        <v>0.28959904434836203</v>
      </c>
      <c r="Y4" s="75">
        <f>IFERROR(IS!Y4/IS!U4-1,"")</f>
        <v>0.38619550965401439</v>
      </c>
      <c r="Z4" s="75">
        <f>IFERROR(IS!Z4/IS!V4-1,"")</f>
        <v>0.60699521424464398</v>
      </c>
      <c r="AA4" s="75">
        <f>IFERROR(IS!AA4/IS!W4-1,"")</f>
        <v>1.1667739924012506</v>
      </c>
      <c r="AB4" s="75">
        <f>IFERROR(IS!AB4/IS!X4-1,"")</f>
        <v>0.63345449491606654</v>
      </c>
      <c r="AC4" s="75">
        <f>IFERROR(IS!AC4/IS!Y4-1,"")</f>
        <v>5.5417945189306206E-2</v>
      </c>
      <c r="AD4" s="75">
        <f>IFERROR(IS!AD4/IS!Z4-1,"")</f>
        <v>0.97192042023445158</v>
      </c>
      <c r="AE4" s="75">
        <f>IFERROR(IS!AE4/IS!AA4-1,"")</f>
        <v>0.39983696487302178</v>
      </c>
      <c r="AF4" s="75">
        <f>IFERROR(IS!AF4/IS!AB4-1,"")</f>
        <v>0.16422445162043875</v>
      </c>
      <c r="AG4" s="75">
        <f>IFERROR(IS!AG4/IS!AC4-1,"")</f>
        <v>0.58562720740316054</v>
      </c>
      <c r="AH4" s="75">
        <f>IFERROR(IS!AH4/IS!AD4-1,"")</f>
        <v>-0.4855652140115172</v>
      </c>
      <c r="AI4" s="75">
        <f>IFERROR(IS!AI4/IS!AE4-1,"")</f>
        <v>-0.43499834427483897</v>
      </c>
      <c r="AJ4" s="75">
        <f>IFERROR(IS!AJ4/IS!AF4-1,"")</f>
        <v>-6.4021761669194599E-2</v>
      </c>
      <c r="AK4" s="75">
        <f>IFERROR(IS!AK4/IS!AG4-1,"")</f>
        <v>-0.10757333818305204</v>
      </c>
      <c r="AL4" s="53"/>
      <c r="AM4" s="53"/>
      <c r="AN4" s="53"/>
      <c r="AO4" s="53"/>
      <c r="AP4" s="53"/>
    </row>
    <row r="5" spans="1:42" s="36" customFormat="1" ht="10.5" x14ac:dyDescent="0.2">
      <c r="A5" s="45">
        <v>11</v>
      </c>
      <c r="B5" s="35" t="s">
        <v>124</v>
      </c>
      <c r="C5" s="51"/>
      <c r="D5" s="51"/>
      <c r="E5" s="51"/>
      <c r="F5" s="51"/>
      <c r="G5" s="74">
        <f>IFERROR(IS!G5/IS!C5-1,"")</f>
        <v>-0.13142168518745834</v>
      </c>
      <c r="H5" s="74">
        <f>IFERROR(IS!H5/IS!D5-1,"")</f>
        <v>-0.18074739611484514</v>
      </c>
      <c r="I5" s="74">
        <f>IFERROR(IS!I5/IS!E5-1,"")</f>
        <v>-0.11605422007277388</v>
      </c>
      <c r="J5" s="74">
        <f>IFERROR(IS!J5/IS!F5-1,"")</f>
        <v>6.4383512537653065E-2</v>
      </c>
      <c r="K5" s="74">
        <f>IFERROR(IS!K5/IS!G5-1,"")</f>
        <v>-4.1987322410542038E-2</v>
      </c>
      <c r="L5" s="74">
        <f>IFERROR(IS!L5/IS!H5-1,"")</f>
        <v>-0.17496708237065761</v>
      </c>
      <c r="M5" s="74">
        <f>IFERROR(IS!M5/IS!I5-1,"")</f>
        <v>8.0003089681491613E-2</v>
      </c>
      <c r="N5" s="74">
        <f>IFERROR(IS!N5/IS!J5-1,"")</f>
        <v>0.10161079619191482</v>
      </c>
      <c r="O5" s="74">
        <f>IFERROR(IS!O5/IS!K5-1,"")</f>
        <v>0.66141775960126603</v>
      </c>
      <c r="P5" s="74">
        <f>IFERROR(IS!P5/IS!L5-1,"")</f>
        <v>0.76242560264885073</v>
      </c>
      <c r="Q5" s="74">
        <f>IFERROR(IS!Q5/IS!M5-1,"")</f>
        <v>0.54445549461953791</v>
      </c>
      <c r="R5" s="74">
        <f>IFERROR(IS!R5/IS!N5-1,"")</f>
        <v>0.40048644805163813</v>
      </c>
      <c r="S5" s="74">
        <f>IFERROR(IS!S5/IS!O5-1,"")</f>
        <v>8.288852934897184E-2</v>
      </c>
      <c r="T5" s="74">
        <f>IFERROR(IS!T5/IS!P5-1,"")</f>
        <v>0.45715639528008278</v>
      </c>
      <c r="U5" s="74">
        <f>IFERROR(IS!U5/IS!Q5-1,"")</f>
        <v>0.48608833069525881</v>
      </c>
      <c r="V5" s="74">
        <f>IFERROR(IS!V5/IS!R5-1,"")</f>
        <v>0.61065531613373358</v>
      </c>
      <c r="W5" s="74">
        <f>IFERROR(IS!W5/IS!S5-1,"")</f>
        <v>0.6787981002665886</v>
      </c>
      <c r="X5" s="74">
        <f>IFERROR(IS!X5/IS!T5-1,"")</f>
        <v>0.28462550984610169</v>
      </c>
      <c r="Y5" s="74">
        <f>IFERROR(IS!Y5/IS!U5-1,"")</f>
        <v>0.39318449623647034</v>
      </c>
      <c r="Z5" s="74">
        <f>IFERROR(IS!Z5/IS!V5-1,"")</f>
        <v>0.61237826056369404</v>
      </c>
      <c r="AA5" s="74">
        <f>IFERROR(IS!AA5/IS!W5-1,"")</f>
        <v>1.1628025304019074</v>
      </c>
      <c r="AB5" s="74">
        <f>IFERROR(IS!AB5/IS!X5-1,"")</f>
        <v>0.6190886378940712</v>
      </c>
      <c r="AC5" s="74">
        <f>IFERROR(IS!AC5/IS!Y5-1,"")</f>
        <v>4.662114371887105E-2</v>
      </c>
      <c r="AD5" s="74">
        <f>IFERROR(IS!AD5/IS!Z5-1,"")</f>
        <v>0.942415348326753</v>
      </c>
      <c r="AE5" s="74">
        <f>IFERROR(IS!AE5/IS!AA5-1,"")</f>
        <v>0.39559941942666899</v>
      </c>
      <c r="AF5" s="74">
        <f>IFERROR(IS!AF5/IS!AB5-1,"")</f>
        <v>0.17317082372893178</v>
      </c>
      <c r="AG5" s="74">
        <f>IFERROR(IS!AG5/IS!AC5-1,"")</f>
        <v>0.59364148391610172</v>
      </c>
      <c r="AH5" s="74">
        <f>IFERROR(IS!AH5/IS!AD5-1,"")</f>
        <v>-0.50670640461052707</v>
      </c>
      <c r="AI5" s="74">
        <f>IFERROR(IS!AI5/IS!AE5-1,"")</f>
        <v>-0.43456838380216523</v>
      </c>
      <c r="AJ5" s="74">
        <f>IFERROR(IS!AJ5/IS!AF5-1,"")</f>
        <v>-8.4337927920191902E-2</v>
      </c>
      <c r="AK5" s="74">
        <f>IFERROR(IS!AK5/IS!AG5-1,"")</f>
        <v>-0.1115586675218404</v>
      </c>
      <c r="AL5" s="64"/>
      <c r="AM5" s="64"/>
      <c r="AN5" s="64"/>
      <c r="AO5" s="64"/>
      <c r="AP5" s="64"/>
    </row>
    <row r="6" spans="1:42" s="36" customFormat="1" ht="20" x14ac:dyDescent="0.2">
      <c r="A6" s="43">
        <v>20</v>
      </c>
      <c r="B6" s="44" t="s">
        <v>125</v>
      </c>
      <c r="C6" s="53"/>
      <c r="D6" s="53"/>
      <c r="E6" s="53"/>
      <c r="F6" s="53"/>
      <c r="G6" s="75">
        <f>IFERROR(IS!G6/IS!C6-1,"")</f>
        <v>-0.11969401964211934</v>
      </c>
      <c r="H6" s="75">
        <f>IFERROR(IS!H6/IS!D6-1,"")</f>
        <v>-0.32124399543914817</v>
      </c>
      <c r="I6" s="75">
        <f>IFERROR(IS!I6/IS!E6-1,"")</f>
        <v>4.904678753567171E-2</v>
      </c>
      <c r="J6" s="75">
        <f>IFERROR(IS!J6/IS!F6-1,"")</f>
        <v>0.11596849666024789</v>
      </c>
      <c r="K6" s="75">
        <f>IFERROR(IS!K6/IS!G6-1,"")</f>
        <v>-0.29267656300241951</v>
      </c>
      <c r="L6" s="75">
        <f>IFERROR(IS!L6/IS!H6-1,"")</f>
        <v>0.13175200866464576</v>
      </c>
      <c r="M6" s="75">
        <f>IFERROR(IS!M6/IS!I6-1,"")</f>
        <v>0.43255406367539351</v>
      </c>
      <c r="N6" s="75">
        <f>IFERROR(IS!N6/IS!J6-1,"")</f>
        <v>0.27365226239957829</v>
      </c>
      <c r="O6" s="75">
        <f>IFERROR(IS!O6/IS!K6-1,"")</f>
        <v>0.64685468760065534</v>
      </c>
      <c r="P6" s="75">
        <f>IFERROR(IS!P6/IS!L6-1,"")</f>
        <v>0.40732252889337239</v>
      </c>
      <c r="Q6" s="75">
        <f>IFERROR(IS!Q6/IS!M6-1,"")</f>
        <v>0.2471603020897668</v>
      </c>
      <c r="R6" s="75">
        <f>IFERROR(IS!R6/IS!N6-1,"")</f>
        <v>0.24880916279441601</v>
      </c>
      <c r="S6" s="75">
        <f>IFERROR(IS!S6/IS!O6-1,"")</f>
        <v>0.11698101801549576</v>
      </c>
      <c r="T6" s="75">
        <f>IFERROR(IS!T6/IS!P6-1,"")</f>
        <v>0.48204892823608692</v>
      </c>
      <c r="U6" s="75">
        <f>IFERROR(IS!U6/IS!Q6-1,"")</f>
        <v>0.73338657687978248</v>
      </c>
      <c r="V6" s="75">
        <f>IFERROR(IS!V6/IS!R6-1,"")</f>
        <v>0.48572246549244014</v>
      </c>
      <c r="W6" s="75">
        <f>IFERROR(IS!W6/IS!S6-1,"")</f>
        <v>0.77479950393603469</v>
      </c>
      <c r="X6" s="75">
        <f>IFERROR(IS!X6/IS!T6-1,"")</f>
        <v>0.3668440740789678</v>
      </c>
      <c r="Y6" s="75">
        <f>IFERROR(IS!Y6/IS!U6-1,"")</f>
        <v>0.29118163030381172</v>
      </c>
      <c r="Z6" s="75">
        <f>IFERROR(IS!Z6/IS!V6-1,"")</f>
        <v>0.53141405513112727</v>
      </c>
      <c r="AA6" s="75">
        <f>IFERROR(IS!AA6/IS!W6-1,"")</f>
        <v>1.2268585349988785</v>
      </c>
      <c r="AB6" s="75">
        <f>IFERROR(IS!AB6/IS!X6-1,"")</f>
        <v>0.84315260530542036</v>
      </c>
      <c r="AC6" s="75">
        <f>IFERROR(IS!AC6/IS!Y6-1,"")</f>
        <v>0.18445633306180809</v>
      </c>
      <c r="AD6" s="75">
        <f>IFERROR(IS!AD6/IS!Z6-1,"")</f>
        <v>1.4080910455912825</v>
      </c>
      <c r="AE6" s="75">
        <f>IFERROR(IS!AE6/IS!AA6-1,"")</f>
        <v>0.46210296343904456</v>
      </c>
      <c r="AF6" s="75">
        <f>IFERROR(IS!AF6/IS!AB6-1,"")</f>
        <v>4.9509700875888685E-2</v>
      </c>
      <c r="AG6" s="75">
        <f>IFERROR(IS!AG6/IS!AC6-1,"")</f>
        <v>0.4817479323464402</v>
      </c>
      <c r="AH6" s="75">
        <f>IFERROR(IS!AH6/IS!AD6-1,"")</f>
        <v>-0.23347361300545266</v>
      </c>
      <c r="AI6" s="75">
        <f>IFERROR(IS!AI6/IS!AE6-1,"")</f>
        <v>-0.44102876958408987</v>
      </c>
      <c r="AJ6" s="75">
        <f>IFERROR(IS!AJ6/IS!AF6-1,"")</f>
        <v>0.22717655657097513</v>
      </c>
      <c r="AK6" s="75">
        <f>IFERROR(IS!AK6/IS!AG6-1,"")</f>
        <v>-5.2015530475074012E-2</v>
      </c>
      <c r="AL6" s="53"/>
      <c r="AM6" s="53"/>
      <c r="AN6" s="53"/>
      <c r="AO6" s="53"/>
      <c r="AP6" s="53"/>
    </row>
    <row r="7" spans="1:42" s="36" customFormat="1" ht="10.5" x14ac:dyDescent="0.2">
      <c r="A7" s="43"/>
      <c r="B7" s="35" t="s">
        <v>233</v>
      </c>
      <c r="C7" s="75"/>
      <c r="D7" s="75"/>
      <c r="E7" s="75"/>
      <c r="F7" s="75"/>
      <c r="G7" s="75">
        <f>IFERROR(IS!G7/IS!C7-1,"")</f>
        <v>1.2469386074521305E-2</v>
      </c>
      <c r="H7" s="75">
        <f>IFERROR(IS!H7/IS!D7-1,"")</f>
        <v>-0.16212399094149177</v>
      </c>
      <c r="I7" s="75">
        <f>IFERROR(IS!I7/IS!E7-1,"")</f>
        <v>0.17639192738791243</v>
      </c>
      <c r="J7" s="75">
        <f>IFERROR(IS!J7/IS!F7-1,"")</f>
        <v>4.5087903182518874E-2</v>
      </c>
      <c r="K7" s="75">
        <f>IFERROR(IS!K7/IS!G7-1,"")</f>
        <v>-0.24659686506505263</v>
      </c>
      <c r="L7" s="75">
        <f>IFERROR(IS!L7/IS!H7-1,"")</f>
        <v>0.34445778953423667</v>
      </c>
      <c r="M7" s="75">
        <f>IFERROR(IS!M7/IS!I7-1,"")</f>
        <v>0.30278854212781514</v>
      </c>
      <c r="N7" s="75">
        <f>IFERROR(IS!N7/IS!J7-1,"")</f>
        <v>0.14372743642506958</v>
      </c>
      <c r="O7" s="75">
        <f>IFERROR(IS!O7/IS!K7-1,"")</f>
        <v>-8.2645019723410762E-3</v>
      </c>
      <c r="P7" s="75">
        <f>IFERROR(IS!P7/IS!L7-1,"")</f>
        <v>-0.18948977071041684</v>
      </c>
      <c r="Q7" s="75">
        <f>IFERROR(IS!Q7/IS!M7-1,"")</f>
        <v>-0.18107286920219057</v>
      </c>
      <c r="R7" s="75">
        <f>IFERROR(IS!R7/IS!N7-1,"")</f>
        <v>-0.1005404522406218</v>
      </c>
      <c r="S7" s="75">
        <f>IFERROR(IS!S7/IS!O7-1,"")</f>
        <v>2.9630350394289406E-2</v>
      </c>
      <c r="T7" s="75">
        <f>IFERROR(IS!T7/IS!P7-1,"")</f>
        <v>1.6049576613076821E-2</v>
      </c>
      <c r="U7" s="75">
        <f>IFERROR(IS!U7/IS!Q7-1,"")</f>
        <v>0.15500692065068145</v>
      </c>
      <c r="V7" s="75">
        <f>IFERROR(IS!V7/IS!R7-1,"")</f>
        <v>-7.2409330003645689E-2</v>
      </c>
      <c r="W7" s="75">
        <f>IFERROR(IS!W7/IS!S7-1,"")</f>
        <v>5.3639167236894547E-2</v>
      </c>
      <c r="X7" s="75">
        <f>IFERROR(IS!X7/IS!T7-1,"")</f>
        <v>5.9898485555747172E-2</v>
      </c>
      <c r="Y7" s="75">
        <f>IFERROR(IS!Y7/IS!U7-1,"")</f>
        <v>-6.8542913815899942E-2</v>
      </c>
      <c r="Z7" s="75">
        <f>IFERROR(IS!Z7/IS!V7-1,"")</f>
        <v>-4.7032597510903829E-2</v>
      </c>
      <c r="AA7" s="75">
        <f>IFERROR(IS!AA7/IS!W7-1,"")</f>
        <v>2.7729953750756042E-2</v>
      </c>
      <c r="AB7" s="75">
        <f>IFERROR(IS!AB7/IS!X7-1,"")</f>
        <v>0.12837707511413043</v>
      </c>
      <c r="AC7" s="75">
        <f>IFERROR(IS!AC7/IS!Y7-1,"")</f>
        <v>0.12226283290015183</v>
      </c>
      <c r="AD7" s="75">
        <f>IFERROR(IS!AD7/IS!Z7-1,"")</f>
        <v>0.2211907848213126</v>
      </c>
      <c r="AE7" s="75">
        <f>IFERROR(IS!AE7/IS!AA7-1,"")</f>
        <v>4.4480893224355667E-2</v>
      </c>
      <c r="AF7" s="75">
        <f>IFERROR(IS!AF7/IS!AB7-1,"")</f>
        <v>-9.853319141758532E-2</v>
      </c>
      <c r="AG7" s="75">
        <f>IFERROR(IS!AG7/IS!AC7-1,"")</f>
        <v>-6.5513050338513845E-2</v>
      </c>
      <c r="AH7" s="75">
        <f>IFERROR(IS!AH7/IS!AD7-1,"")</f>
        <v>0.49003607040622699</v>
      </c>
      <c r="AI7" s="75">
        <f>IFERROR(IS!AI7/IS!AE7-1,"")</f>
        <v>-1.0673287853486091E-2</v>
      </c>
      <c r="AJ7" s="75">
        <f>IFERROR(IS!AJ7/IS!AF7-1,"")</f>
        <v>0.31111654770893371</v>
      </c>
      <c r="AK7" s="75">
        <f>IFERROR(IS!AK7/IS!AG7-1,"")</f>
        <v>6.2254760066070336E-2</v>
      </c>
      <c r="AL7" s="53"/>
      <c r="AM7" s="53"/>
      <c r="AN7" s="53"/>
      <c r="AO7" s="53"/>
      <c r="AP7" s="53"/>
    </row>
    <row r="8" spans="1:42" ht="10.5" x14ac:dyDescent="0.2">
      <c r="A8" s="45"/>
      <c r="B8" s="35" t="s">
        <v>126</v>
      </c>
      <c r="C8" s="51"/>
      <c r="D8" s="51"/>
      <c r="E8" s="51"/>
      <c r="F8" s="51"/>
      <c r="G8" s="74" t="str">
        <f>IFERROR(IS!G8/IS!C8-1,"")</f>
        <v/>
      </c>
      <c r="H8" s="74" t="str">
        <f>IFERROR(IS!H8/IS!D8-1,"")</f>
        <v/>
      </c>
      <c r="I8" s="74" t="str">
        <f>IFERROR(IS!I8/IS!E8-1,"")</f>
        <v/>
      </c>
      <c r="J8" s="74" t="str">
        <f>IFERROR(IS!J8/IS!F8-1,"")</f>
        <v/>
      </c>
      <c r="K8" s="74" t="str">
        <f>IFERROR(IS!K8/IS!G8-1,"")</f>
        <v/>
      </c>
      <c r="L8" s="74" t="str">
        <f>IFERROR(IS!L8/IS!H8-1,"")</f>
        <v/>
      </c>
      <c r="M8" s="74" t="str">
        <f>IFERROR(IS!M8/IS!I8-1,"")</f>
        <v/>
      </c>
      <c r="N8" s="74" t="str">
        <f>IFERROR(IS!N8/IS!J8-1,"")</f>
        <v/>
      </c>
      <c r="O8" s="74" t="str">
        <f>IFERROR(IS!O8/IS!K8-1,"")</f>
        <v/>
      </c>
      <c r="P8" s="74" t="str">
        <f>IFERROR(IS!P8/IS!L8-1,"")</f>
        <v/>
      </c>
      <c r="Q8" s="74" t="str">
        <f>IFERROR(IS!Q8/IS!M8-1,"")</f>
        <v/>
      </c>
      <c r="R8" s="74" t="str">
        <f>IFERROR(IS!R8/IS!N8-1,"")</f>
        <v/>
      </c>
      <c r="S8" s="74" t="str">
        <f>IFERROR(IS!S8/IS!O8-1,"")</f>
        <v/>
      </c>
      <c r="T8" s="74" t="str">
        <f>IFERROR(IS!T8/IS!P8-1,"")</f>
        <v/>
      </c>
      <c r="U8" s="74" t="str">
        <f>IFERROR(IS!U8/IS!Q8-1,"")</f>
        <v/>
      </c>
      <c r="V8" s="74" t="str">
        <f>IFERROR(IS!V8/IS!R8-1,"")</f>
        <v/>
      </c>
      <c r="W8" s="74" t="str">
        <f>IFERROR(IS!W8/IS!S8-1,"")</f>
        <v/>
      </c>
      <c r="X8" s="74" t="str">
        <f>IFERROR(IS!X8/IS!T8-1,"")</f>
        <v/>
      </c>
      <c r="Y8" s="74" t="str">
        <f>IFERROR(IS!Y8/IS!U8-1,"")</f>
        <v/>
      </c>
      <c r="Z8" s="74" t="str">
        <f>IFERROR(IS!Z8/IS!V8-1,"")</f>
        <v/>
      </c>
      <c r="AA8" s="74" t="str">
        <f>IFERROR(IS!AA8/IS!W8-1,"")</f>
        <v/>
      </c>
      <c r="AB8" s="74" t="str">
        <f>IFERROR(IS!AB8/IS!X8-1,"")</f>
        <v/>
      </c>
      <c r="AC8" s="74" t="str">
        <f>IFERROR(IS!AC8/IS!Y8-1,"")</f>
        <v/>
      </c>
      <c r="AD8" s="74" t="str">
        <f>IFERROR(IS!AD8/IS!Z8-1,"")</f>
        <v/>
      </c>
      <c r="AE8" s="74" t="str">
        <f>IFERROR(IS!AE8/IS!AA8-1,"")</f>
        <v/>
      </c>
      <c r="AF8" s="74" t="str">
        <f>IFERROR(IS!AF8/IS!AB8-1,"")</f>
        <v/>
      </c>
      <c r="AG8" s="74" t="str">
        <f>IFERROR(IS!AG8/IS!AC8-1,"")</f>
        <v/>
      </c>
      <c r="AH8" s="74" t="str">
        <f>IFERROR(IS!AH8/IS!AD8-1,"")</f>
        <v/>
      </c>
      <c r="AI8" s="74" t="str">
        <f>IFERROR(IS!AI8/IS!AE8-1,"")</f>
        <v/>
      </c>
      <c r="AJ8" s="74" t="str">
        <f>IFERROR(IS!AJ8/IS!AF8-1,"")</f>
        <v/>
      </c>
      <c r="AK8" s="74" t="str">
        <f>IFERROR(IS!AK8/IS!AG8-1,"")</f>
        <v/>
      </c>
      <c r="AL8" s="64"/>
      <c r="AM8" s="64"/>
      <c r="AN8" s="64"/>
      <c r="AO8" s="64"/>
      <c r="AP8" s="64"/>
    </row>
    <row r="9" spans="1:42" ht="10.5" x14ac:dyDescent="0.25">
      <c r="A9" s="45">
        <v>25</v>
      </c>
      <c r="B9" s="46" t="s">
        <v>127</v>
      </c>
      <c r="C9" s="57"/>
      <c r="D9" s="57"/>
      <c r="E9" s="57"/>
      <c r="F9" s="57"/>
      <c r="G9" s="77">
        <f>IFERROR(IS!G9/IS!C9-1,"")</f>
        <v>0.35978608058169304</v>
      </c>
      <c r="H9" s="77">
        <f>IFERROR(IS!H9/IS!D9-1,"")</f>
        <v>-1.6983411206451415E-2</v>
      </c>
      <c r="I9" s="77">
        <f>IFERROR(IS!I9/IS!E9-1,"")</f>
        <v>2.2245183662594106</v>
      </c>
      <c r="J9" s="77">
        <f>IFERROR(IS!J9/IS!F9-1,"")</f>
        <v>0.82363308774053223</v>
      </c>
      <c r="K9" s="77">
        <f>IFERROR(IS!K9/IS!G9-1,"")</f>
        <v>-0.14400014507392078</v>
      </c>
      <c r="L9" s="77">
        <f>IFERROR(IS!L9/IS!H9-1,"")</f>
        <v>0.27182987071869191</v>
      </c>
      <c r="M9" s="77">
        <f>IFERROR(IS!M9/IS!I9-1,"")</f>
        <v>1.2310865676772069</v>
      </c>
      <c r="N9" s="77">
        <f>IFERROR(IS!N9/IS!J9-1,"")</f>
        <v>0.21274825937784581</v>
      </c>
      <c r="O9" s="77">
        <f>IFERROR(IS!O9/IS!K9-1,"")</f>
        <v>0.34576072744753916</v>
      </c>
      <c r="P9" s="77">
        <f>IFERROR(IS!P9/IS!L9-1,"")</f>
        <v>0.41629124226475533</v>
      </c>
      <c r="Q9" s="77">
        <f>IFERROR(IS!Q9/IS!M9-1,"")</f>
        <v>-2.9602529035823499E-2</v>
      </c>
      <c r="R9" s="77">
        <f>IFERROR(IS!R9/IS!N9-1,"")</f>
        <v>-0.14930528328315906</v>
      </c>
      <c r="S9" s="77">
        <f>IFERROR(IS!S9/IS!O9-1,"")</f>
        <v>3.5122162819728242E-2</v>
      </c>
      <c r="T9" s="77">
        <f>IFERROR(IS!T9/IS!P9-1,"")</f>
        <v>0.67566005586982203</v>
      </c>
      <c r="U9" s="77">
        <f>IFERROR(IS!U9/IS!Q9-1,"")</f>
        <v>1.6758558024176016</v>
      </c>
      <c r="V9" s="77">
        <f>IFERROR(IS!V9/IS!R9-1,"")</f>
        <v>0.76898862820695424</v>
      </c>
      <c r="W9" s="77">
        <f>IFERROR(IS!W9/IS!S9-1,"")</f>
        <v>1.1860516470063258</v>
      </c>
      <c r="X9" s="77">
        <f>IFERROR(IS!X9/IS!T9-1,"")</f>
        <v>1.0152397652573888</v>
      </c>
      <c r="Y9" s="77">
        <f>IFERROR(IS!Y9/IS!U9-1,"")</f>
        <v>0.39540006578348774</v>
      </c>
      <c r="Z9" s="77">
        <f>IFERROR(IS!Z9/IS!V9-1,"")</f>
        <v>1.0089693701900271</v>
      </c>
      <c r="AA9" s="77">
        <f>IFERROR(IS!AA9/IS!W9-1,"")</f>
        <v>1.8314581767209144</v>
      </c>
      <c r="AB9" s="77">
        <f>IFERROR(IS!AB9/IS!X9-1,"")</f>
        <v>0.47587490304777047</v>
      </c>
      <c r="AC9" s="77">
        <f>IFERROR(IS!AC9/IS!Y9-1,"")</f>
        <v>0.21006996607171469</v>
      </c>
      <c r="AD9" s="77">
        <f>IFERROR(IS!AD9/IS!Z9-1,"")</f>
        <v>0.44515000497178359</v>
      </c>
      <c r="AE9" s="77">
        <f>IFERROR(IS!AE9/IS!AA9-1,"")</f>
        <v>0.27806633486376309</v>
      </c>
      <c r="AF9" s="77">
        <f>IFERROR(IS!AF9/IS!AB9-1,"")</f>
        <v>-0.28602926394826556</v>
      </c>
      <c r="AG9" s="77">
        <f>IFERROR(IS!AG9/IS!AC9-1,"")</f>
        <v>-1.0006764681590452E-2</v>
      </c>
      <c r="AH9" s="77">
        <f>IFERROR(IS!AH9/IS!AD9-1,"")</f>
        <v>5.3863793023040785E-2</v>
      </c>
      <c r="AI9" s="77">
        <f>IFERROR(IS!AI9/IS!AE9-1,"")</f>
        <v>-0.48966018098119801</v>
      </c>
      <c r="AJ9" s="77">
        <f>IFERROR(IS!AJ9/IS!AF9-1,"")</f>
        <v>1.063387767172804</v>
      </c>
      <c r="AK9" s="77">
        <f>IFERROR(IS!AK9/IS!AG9-1,"")</f>
        <v>0.42366945044931859</v>
      </c>
      <c r="AL9" s="67"/>
      <c r="AM9" s="67"/>
      <c r="AN9" s="67"/>
      <c r="AO9" s="67"/>
      <c r="AP9" s="67"/>
    </row>
    <row r="10" spans="1:42" ht="10.5" x14ac:dyDescent="0.25">
      <c r="A10" s="45">
        <v>26</v>
      </c>
      <c r="B10" s="46" t="s">
        <v>128</v>
      </c>
      <c r="C10" s="57"/>
      <c r="D10" s="57"/>
      <c r="E10" s="57"/>
      <c r="F10" s="57"/>
      <c r="G10" s="77">
        <f>IFERROR(IS!G10/IS!C10-1,"")</f>
        <v>0.28460724075732036</v>
      </c>
      <c r="H10" s="77">
        <f>IFERROR(IS!H10/IS!D10-1,"")</f>
        <v>0.43406378195270423</v>
      </c>
      <c r="I10" s="77">
        <f>IFERROR(IS!I10/IS!E10-1,"")</f>
        <v>0.22709720583886361</v>
      </c>
      <c r="J10" s="77">
        <f>IFERROR(IS!J10/IS!F10-1,"")</f>
        <v>-5.5337674952292248E-2</v>
      </c>
      <c r="K10" s="77">
        <f>IFERROR(IS!K10/IS!G10-1,"")</f>
        <v>0.18266376101010051</v>
      </c>
      <c r="L10" s="77">
        <f>IFERROR(IS!L10/IS!H10-1,"")</f>
        <v>-0.30725458945107653</v>
      </c>
      <c r="M10" s="77">
        <f>IFERROR(IS!M10/IS!I10-1,"")</f>
        <v>-3.3912086508041894E-2</v>
      </c>
      <c r="N10" s="77">
        <f>IFERROR(IS!N10/IS!J10-1,"")</f>
        <v>0.2456021701005453</v>
      </c>
      <c r="O10" s="77">
        <f>IFERROR(IS!O10/IS!K10-1,"")</f>
        <v>0.30984062092804288</v>
      </c>
      <c r="P10" s="77">
        <f>IFERROR(IS!P10/IS!L10-1,"")</f>
        <v>1.034377820460747</v>
      </c>
      <c r="Q10" s="77">
        <f>IFERROR(IS!Q10/IS!M10-1,"")</f>
        <v>0.70355686287606356</v>
      </c>
      <c r="R10" s="77">
        <f>IFERROR(IS!R10/IS!N10-1,"")</f>
        <v>0.59046580240944335</v>
      </c>
      <c r="S10" s="77">
        <f>IFERROR(IS!S10/IS!O10-1,"")</f>
        <v>0.34376435055208399</v>
      </c>
      <c r="T10" s="77">
        <f>IFERROR(IS!T10/IS!P10-1,"")</f>
        <v>-0.11939577987194006</v>
      </c>
      <c r="U10" s="77">
        <f>IFERROR(IS!U10/IS!Q10-1,"")</f>
        <v>2.9365589759305255E-2</v>
      </c>
      <c r="V10" s="77">
        <f>IFERROR(IS!V10/IS!R10-1,"")</f>
        <v>0.19573183876621125</v>
      </c>
      <c r="W10" s="77">
        <f>IFERROR(IS!W10/IS!S10-1,"")</f>
        <v>0.20540279100748204</v>
      </c>
      <c r="X10" s="77">
        <f>IFERROR(IS!X10/IS!T10-1,"")</f>
        <v>-0.4149995489772822</v>
      </c>
      <c r="Y10" s="77">
        <f>IFERROR(IS!Y10/IS!U10-1,"")</f>
        <v>-0.28415197650260182</v>
      </c>
      <c r="Z10" s="77">
        <f>IFERROR(IS!Z10/IS!V10-1,"")</f>
        <v>-0.63402198043673019</v>
      </c>
      <c r="AA10" s="77">
        <f>IFERROR(IS!AA10/IS!W10-1,"")</f>
        <v>-0.26983615455515508</v>
      </c>
      <c r="AB10" s="77">
        <f>IFERROR(IS!AB10/IS!X10-1,"")</f>
        <v>1.5820405700973383</v>
      </c>
      <c r="AC10" s="77">
        <f>IFERROR(IS!AC10/IS!Y10-1,"")</f>
        <v>0.52033930851877086</v>
      </c>
      <c r="AD10" s="77">
        <f>IFERROR(IS!AD10/IS!Z10-1,"")</f>
        <v>2.2443866857219663</v>
      </c>
      <c r="AE10" s="77">
        <f>IFERROR(IS!AE10/IS!AA10-1,"")</f>
        <v>0.20113949645910312</v>
      </c>
      <c r="AF10" s="77">
        <f>IFERROR(IS!AF10/IS!AB10-1,"")</f>
        <v>0.3155260059952727</v>
      </c>
      <c r="AG10" s="77">
        <f>IFERROR(IS!AG10/IS!AC10-1,"")</f>
        <v>0.41902168130935569</v>
      </c>
      <c r="AH10" s="77">
        <f>IFERROR(IS!AH10/IS!AD10-1,"")</f>
        <v>-2.717991036366918E-2</v>
      </c>
      <c r="AI10" s="77">
        <f>IFERROR(IS!AI10/IS!AE10-1,"")</f>
        <v>0.84315832722942718</v>
      </c>
      <c r="AJ10" s="77">
        <f>IFERROR(IS!AJ10/IS!AF10-1,"")</f>
        <v>0.2165280970285639</v>
      </c>
      <c r="AK10" s="77">
        <f>IFERROR(IS!AK10/IS!AG10-1,"")</f>
        <v>0.28881511992824538</v>
      </c>
      <c r="AL10" s="67"/>
      <c r="AM10" s="67"/>
      <c r="AN10" s="67"/>
      <c r="AO10" s="67"/>
      <c r="AP10" s="67"/>
    </row>
    <row r="11" spans="1:42" s="36" customFormat="1" ht="10.5" x14ac:dyDescent="0.25">
      <c r="A11" s="47">
        <v>21</v>
      </c>
      <c r="B11" s="48" t="s">
        <v>273</v>
      </c>
      <c r="C11" s="57"/>
      <c r="D11" s="57"/>
      <c r="E11" s="57"/>
      <c r="F11" s="57"/>
      <c r="G11" s="77">
        <f>IFERROR(IS!G11/IS!C11-1,"")</f>
        <v>3.7622444134927653</v>
      </c>
      <c r="H11" s="77">
        <f>IFERROR(IS!H11/IS!D11-1,"")</f>
        <v>0.73326279825332707</v>
      </c>
      <c r="I11" s="77">
        <f>IFERROR(IS!I11/IS!E11-1,"")</f>
        <v>-3.6446237613960042E-2</v>
      </c>
      <c r="J11" s="77">
        <f>IFERROR(IS!J11/IS!F11-1,"")</f>
        <v>-3.32528315189492E-2</v>
      </c>
      <c r="K11" s="77">
        <f>IFERROR(IS!K11/IS!G11-1,"")</f>
        <v>5.3195830615827333E-2</v>
      </c>
      <c r="L11" s="77">
        <f>IFERROR(IS!L11/IS!H11-1,"")</f>
        <v>0.63271118118069247</v>
      </c>
      <c r="M11" s="77">
        <f>IFERROR(IS!M11/IS!I11-1,"")</f>
        <v>0.21052419092350649</v>
      </c>
      <c r="N11" s="77">
        <f>IFERROR(IS!N11/IS!J11-1,"")</f>
        <v>0.30763349692415853</v>
      </c>
      <c r="O11" s="77">
        <f>IFERROR(IS!O11/IS!K11-1,"")</f>
        <v>-0.20808010347963068</v>
      </c>
      <c r="P11" s="77">
        <f>IFERROR(IS!P11/IS!L11-1,"")</f>
        <v>0.18037456665678331</v>
      </c>
      <c r="Q11" s="77">
        <f>IFERROR(IS!Q11/IS!M11-1,"")</f>
        <v>0.42179928414599854</v>
      </c>
      <c r="R11" s="77">
        <f>IFERROR(IS!R11/IS!N11-1,"")</f>
        <v>0.75775475112507418</v>
      </c>
      <c r="S11" s="77">
        <f>IFERROR(IS!S11/IS!O11-1,"")</f>
        <v>1.647958373974006</v>
      </c>
      <c r="T11" s="77">
        <f>IFERROR(IS!T11/IS!P11-1,"")</f>
        <v>0.96977438778107805</v>
      </c>
      <c r="U11" s="77">
        <f>IFERROR(IS!U11/IS!Q11-1,"")</f>
        <v>1.3797537960953692</v>
      </c>
      <c r="V11" s="77">
        <f>IFERROR(IS!V11/IS!R11-1,"")</f>
        <v>0.1661002545489374</v>
      </c>
      <c r="W11" s="77">
        <f>IFERROR(IS!W11/IS!S11-1,"")</f>
        <v>0.23018554546752501</v>
      </c>
      <c r="X11" s="77">
        <f>IFERROR(IS!X11/IS!T11-1,"")</f>
        <v>1.1815966751931839</v>
      </c>
      <c r="Y11" s="77">
        <f>IFERROR(IS!Y11/IS!U11-1,"")</f>
        <v>-2.5111859701343442E-2</v>
      </c>
      <c r="Z11" s="77">
        <f>IFERROR(IS!Z11/IS!V11-1,"")</f>
        <v>0.47107041789720672</v>
      </c>
      <c r="AA11" s="77">
        <f>IFERROR(IS!AA11/IS!W11-1,"")</f>
        <v>0.7323406404762216</v>
      </c>
      <c r="AB11" s="77">
        <f>IFERROR(IS!AB11/IS!X11-1,"")</f>
        <v>0.41184187026612551</v>
      </c>
      <c r="AC11" s="77">
        <f>IFERROR(IS!AC11/IS!Y11-1,"")</f>
        <v>1.3296581486385906</v>
      </c>
      <c r="AD11" s="77">
        <f>IFERROR(IS!AD11/IS!Z11-1,"")</f>
        <v>2.1364873224675329</v>
      </c>
      <c r="AE11" s="77">
        <f>IFERROR(IS!AE11/IS!AA11-1,"")</f>
        <v>1.9428636917288755</v>
      </c>
      <c r="AF11" s="77">
        <f>IFERROR(IS!AF11/IS!AB11-1,"")</f>
        <v>-0.23779005149597199</v>
      </c>
      <c r="AG11" s="77">
        <f>IFERROR(IS!AG11/IS!AC11-1,"")</f>
        <v>-0.21106115875200671</v>
      </c>
      <c r="AH11" s="77">
        <f>IFERROR(IS!AH11/IS!AD11-1,"")</f>
        <v>3.0412287059888854E-4</v>
      </c>
      <c r="AI11" s="77">
        <f>IFERROR(IS!AI11/IS!AE11-1,"")</f>
        <v>-0.49500948926021326</v>
      </c>
      <c r="AJ11" s="77">
        <f>IFERROR(IS!AJ11/IS!AF11-1,"")</f>
        <v>0.50569907205335074</v>
      </c>
      <c r="AK11" s="77">
        <f>IFERROR(IS!AK11/IS!AG11-1,"")</f>
        <v>0.22233794857573153</v>
      </c>
      <c r="AL11" s="67"/>
      <c r="AM11" s="67"/>
      <c r="AN11" s="67"/>
      <c r="AO11" s="67"/>
      <c r="AP11" s="67"/>
    </row>
    <row r="12" spans="1:42" ht="10.5" x14ac:dyDescent="0.2">
      <c r="A12" s="45">
        <v>21</v>
      </c>
      <c r="B12" s="46" t="s">
        <v>129</v>
      </c>
      <c r="C12" s="54"/>
      <c r="D12" s="54"/>
      <c r="E12" s="54"/>
      <c r="F12" s="54"/>
      <c r="G12" s="78" t="str">
        <f>IFERROR(IS!G12/IS!C12-1,"")</f>
        <v/>
      </c>
      <c r="H12" s="78" t="str">
        <f>IFERROR(IS!H12/IS!D12-1,"")</f>
        <v/>
      </c>
      <c r="I12" s="78" t="str">
        <f>IFERROR(IS!I12/IS!E12-1,"")</f>
        <v/>
      </c>
      <c r="J12" s="78" t="str">
        <f>IFERROR(IS!J12/IS!F12-1,"")</f>
        <v/>
      </c>
      <c r="K12" s="78" t="str">
        <f>IFERROR(IS!K12/IS!G12-1,"")</f>
        <v/>
      </c>
      <c r="L12" s="78" t="str">
        <f>IFERROR(IS!L12/IS!H12-1,"")</f>
        <v/>
      </c>
      <c r="M12" s="78" t="str">
        <f>IFERROR(IS!M12/IS!I12-1,"")</f>
        <v/>
      </c>
      <c r="N12" s="78" t="str">
        <f>IFERROR(IS!N12/IS!J12-1,"")</f>
        <v/>
      </c>
      <c r="O12" s="78" t="str">
        <f>IFERROR(IS!O12/IS!K12-1,"")</f>
        <v/>
      </c>
      <c r="P12" s="78" t="str">
        <f>IFERROR(IS!P12/IS!L12-1,"")</f>
        <v/>
      </c>
      <c r="Q12" s="78" t="str">
        <f>IFERROR(IS!Q12/IS!M12-1,"")</f>
        <v/>
      </c>
      <c r="R12" s="78" t="str">
        <f>IFERROR(IS!R12/IS!N12-1,"")</f>
        <v/>
      </c>
      <c r="S12" s="78" t="str">
        <f>IFERROR(IS!S12/IS!O12-1,"")</f>
        <v/>
      </c>
      <c r="T12" s="78" t="str">
        <f>IFERROR(IS!T12/IS!P12-1,"")</f>
        <v/>
      </c>
      <c r="U12" s="78" t="str">
        <f>IFERROR(IS!U12/IS!Q12-1,"")</f>
        <v/>
      </c>
      <c r="V12" s="78" t="str">
        <f>IFERROR(IS!V12/IS!R12-1,"")</f>
        <v/>
      </c>
      <c r="W12" s="78" t="str">
        <f>IFERROR(IS!W12/IS!S12-1,"")</f>
        <v/>
      </c>
      <c r="X12" s="78" t="str">
        <f>IFERROR(IS!X12/IS!T12-1,"")</f>
        <v/>
      </c>
      <c r="Y12" s="78" t="str">
        <f>IFERROR(IS!Y12/IS!U12-1,"")</f>
        <v/>
      </c>
      <c r="Z12" s="78" t="str">
        <f>IFERROR(IS!Z12/IS!V12-1,"")</f>
        <v/>
      </c>
      <c r="AA12" s="78" t="str">
        <f>IFERROR(IS!AA12/IS!W12-1,"")</f>
        <v/>
      </c>
      <c r="AB12" s="78" t="str">
        <f>IFERROR(IS!AB12/IS!X12-1,"")</f>
        <v/>
      </c>
      <c r="AC12" s="78" t="str">
        <f>IFERROR(IS!AC12/IS!Y12-1,"")</f>
        <v/>
      </c>
      <c r="AD12" s="78" t="str">
        <f>IFERROR(IS!AD12/IS!Z12-1,"")</f>
        <v/>
      </c>
      <c r="AE12" s="78" t="str">
        <f>IFERROR(IS!AE12/IS!AA12-1,"")</f>
        <v/>
      </c>
      <c r="AF12" s="78" t="str">
        <f>IFERROR(IS!AF12/IS!AB12-1,"")</f>
        <v/>
      </c>
      <c r="AG12" s="78" t="str">
        <f>IFERROR(IS!AG12/IS!AC12-1,"")</f>
        <v/>
      </c>
      <c r="AH12" s="78" t="str">
        <f>IFERROR(IS!AH12/IS!AD12-1,"")</f>
        <v/>
      </c>
      <c r="AI12" s="78" t="str">
        <f>IFERROR(IS!AI12/IS!AE12-1,"")</f>
        <v/>
      </c>
      <c r="AJ12" s="78" t="str">
        <f>IFERROR(IS!AJ12/IS!AF12-1,"")</f>
        <v/>
      </c>
      <c r="AK12" s="78" t="str">
        <f>IFERROR(IS!AK12/IS!AG12-1,"")</f>
        <v/>
      </c>
      <c r="AL12" s="68"/>
      <c r="AM12" s="68"/>
      <c r="AN12" s="68"/>
      <c r="AO12" s="68"/>
      <c r="AP12" s="68"/>
    </row>
    <row r="13" spans="1:42" s="36" customFormat="1" ht="10.5" x14ac:dyDescent="0.2">
      <c r="A13" s="45">
        <v>23</v>
      </c>
      <c r="B13" s="48" t="s">
        <v>272</v>
      </c>
      <c r="C13" s="54"/>
      <c r="D13" s="54"/>
      <c r="E13" s="54"/>
      <c r="F13" s="54"/>
      <c r="G13" s="78">
        <f>IFERROR(IS!G13/IS!C13-1,"")</f>
        <v>-0.37169521764618274</v>
      </c>
      <c r="H13" s="78">
        <f>IFERROR(IS!H13/IS!D13-1,"")</f>
        <v>-0.32781672223237934</v>
      </c>
      <c r="I13" s="78">
        <f>IFERROR(IS!I13/IS!E13-1,"")</f>
        <v>-0.62570230306281283</v>
      </c>
      <c r="J13" s="78">
        <f>IFERROR(IS!J13/IS!F13-1,"")</f>
        <v>0.34486210020894803</v>
      </c>
      <c r="K13" s="78">
        <f>IFERROR(IS!K13/IS!G13-1,"")</f>
        <v>-0.19728824478545293</v>
      </c>
      <c r="L13" s="78">
        <f>IFERROR(IS!L13/IS!H13-1,"")</f>
        <v>-0.25809086375293777</v>
      </c>
      <c r="M13" s="78">
        <f>IFERROR(IS!M13/IS!I13-1,"")</f>
        <v>-4.005958306866686E-2</v>
      </c>
      <c r="N13" s="78">
        <f>IFERROR(IS!N13/IS!J13-1,"")</f>
        <v>-4.5114452361055046E-2</v>
      </c>
      <c r="O13" s="78">
        <f>IFERROR(IS!O13/IS!K13-1,"")</f>
        <v>0.71032683621019288</v>
      </c>
      <c r="P13" s="78">
        <f>IFERROR(IS!P13/IS!L13-1,"")</f>
        <v>3.8660763520375729E-2</v>
      </c>
      <c r="Q13" s="78">
        <f>IFERROR(IS!Q13/IS!M13-1,"")</f>
        <v>1.8492363022275811</v>
      </c>
      <c r="R13" s="78">
        <f>IFERROR(IS!R13/IS!N13-1,"")</f>
        <v>0.50592640311276971</v>
      </c>
      <c r="S13" s="78">
        <f>IFERROR(IS!S13/IS!O13-1,"")</f>
        <v>0.56829923071249455</v>
      </c>
      <c r="T13" s="78">
        <f>IFERROR(IS!T13/IS!P13-1,"")</f>
        <v>1.5018303372294821</v>
      </c>
      <c r="U13" s="78">
        <f>IFERROR(IS!U13/IS!Q13-1,"")</f>
        <v>0.72266809773494867</v>
      </c>
      <c r="V13" s="78">
        <f>IFERROR(IS!V13/IS!R13-1,"")</f>
        <v>-0.71664772268354549</v>
      </c>
      <c r="W13" s="78">
        <f>IFERROR(IS!W13/IS!S13-1,"")</f>
        <v>6.4986974140341047E-2</v>
      </c>
      <c r="X13" s="78">
        <f>IFERROR(IS!X13/IS!T13-1,"")</f>
        <v>-0.47566279997834482</v>
      </c>
      <c r="Y13" s="78">
        <f>IFERROR(IS!Y13/IS!U13-1,"")</f>
        <v>-0.36964496798307755</v>
      </c>
      <c r="Z13" s="78">
        <f>IFERROR(IS!Z13/IS!V13-1,"")</f>
        <v>-0.13350811942455698</v>
      </c>
      <c r="AA13" s="78">
        <f>IFERROR(IS!AA13/IS!W13-1,"")</f>
        <v>-0.56629662710453421</v>
      </c>
      <c r="AB13" s="78">
        <f>IFERROR(IS!AB13/IS!X13-1,"")</f>
        <v>-0.31339526146323549</v>
      </c>
      <c r="AC13" s="78">
        <f>IFERROR(IS!AC13/IS!Y13-1,"")</f>
        <v>-0.28048429228149108</v>
      </c>
      <c r="AD13" s="78">
        <f>IFERROR(IS!AD13/IS!Z13-1,"")</f>
        <v>5.8237567556484686</v>
      </c>
      <c r="AE13" s="78">
        <f>IFERROR(IS!AE13/IS!AA13-1,"")</f>
        <v>1.8079229115364073</v>
      </c>
      <c r="AF13" s="78">
        <f>IFERROR(IS!AF13/IS!AB13-1,"")</f>
        <v>2.8468695189970648</v>
      </c>
      <c r="AG13" s="78">
        <f>IFERROR(IS!AG13/IS!AC13-1,"")</f>
        <v>2.4920886534995548</v>
      </c>
      <c r="AH13" s="78">
        <f>IFERROR(IS!AH13/IS!AD13-1,"")</f>
        <v>2.3784107935108159</v>
      </c>
      <c r="AI13" s="78">
        <f>IFERROR(IS!AI13/IS!AE13-1,"")</f>
        <v>0.7267783578983622</v>
      </c>
      <c r="AJ13" s="78">
        <f>IFERROR(IS!AJ13/IS!AF13-1,"")</f>
        <v>0.82362035637239872</v>
      </c>
      <c r="AK13" s="78">
        <f>IFERROR(IS!AK13/IS!AG13-1,"")</f>
        <v>0.27478834536722996</v>
      </c>
      <c r="AL13" s="68"/>
      <c r="AM13" s="68"/>
      <c r="AN13" s="68"/>
      <c r="AO13" s="68"/>
      <c r="AP13" s="68"/>
    </row>
    <row r="14" spans="1:42" s="36" customFormat="1" ht="10.5" x14ac:dyDescent="0.25">
      <c r="A14" s="45"/>
      <c r="B14" s="46" t="s">
        <v>130</v>
      </c>
      <c r="C14" s="58"/>
      <c r="D14" s="58"/>
      <c r="E14" s="58"/>
      <c r="F14" s="58"/>
      <c r="G14" s="79">
        <f>IFERROR(IS!G14/IS!C14-1,"")</f>
        <v>-0.15373536738337812</v>
      </c>
      <c r="H14" s="79">
        <f>IFERROR(IS!H14/IS!D14-1,"")</f>
        <v>0.10259096673474399</v>
      </c>
      <c r="I14" s="79">
        <f>IFERROR(IS!I14/IS!E14-1,"")</f>
        <v>0.11347347159261223</v>
      </c>
      <c r="J14" s="79">
        <f>IFERROR(IS!J14/IS!F14-1,"")</f>
        <v>-0.12088860623592468</v>
      </c>
      <c r="K14" s="79">
        <f>IFERROR(IS!K14/IS!G14-1,"")</f>
        <v>-0.2804943925948884</v>
      </c>
      <c r="L14" s="79">
        <f>IFERROR(IS!L14/IS!H14-1,"")</f>
        <v>-0.24429325337283825</v>
      </c>
      <c r="M14" s="79">
        <f>IFERROR(IS!M14/IS!I14-1,"")</f>
        <v>-3.2116412651955639E-2</v>
      </c>
      <c r="N14" s="79">
        <f>IFERROR(IS!N14/IS!J14-1,"")</f>
        <v>0.76905364439824631</v>
      </c>
      <c r="O14" s="79">
        <f>IFERROR(IS!O14/IS!K14-1,"")</f>
        <v>1.0201866764704</v>
      </c>
      <c r="P14" s="79">
        <f>IFERROR(IS!P14/IS!L14-1,"")</f>
        <v>-4.207936189193684E-2</v>
      </c>
      <c r="Q14" s="79">
        <f>IFERROR(IS!Q14/IS!M14-1,"")</f>
        <v>0.54535587992299006</v>
      </c>
      <c r="R14" s="79">
        <f>IFERROR(IS!R14/IS!N14-1,"")</f>
        <v>0.46981086180192366</v>
      </c>
      <c r="S14" s="79">
        <f>IFERROR(IS!S14/IS!O14-1,"")</f>
        <v>0.577461047374634</v>
      </c>
      <c r="T14" s="79">
        <f>IFERROR(IS!T14/IS!P14-1,"")</f>
        <v>1.3378720337632841</v>
      </c>
      <c r="U14" s="79">
        <f>IFERROR(IS!U14/IS!Q14-1,"")</f>
        <v>1.0296054142853297</v>
      </c>
      <c r="V14" s="79">
        <f>IFERROR(IS!V14/IS!R14-1,"")</f>
        <v>-0.28657428264032092</v>
      </c>
      <c r="W14" s="79">
        <f>IFERROR(IS!W14/IS!S14-1,"")</f>
        <v>-0.10042479203170029</v>
      </c>
      <c r="X14" s="79">
        <f>IFERROR(IS!X14/IS!T14-1,"")</f>
        <v>-0.49398415982138688</v>
      </c>
      <c r="Y14" s="79">
        <f>IFERROR(IS!Y14/IS!U14-1,"")</f>
        <v>-0.45461194725766363</v>
      </c>
      <c r="Z14" s="79">
        <f>IFERROR(IS!Z14/IS!V14-1,"")</f>
        <v>-0.73328427972354338</v>
      </c>
      <c r="AA14" s="79">
        <f>IFERROR(IS!AA14/IS!W14-1,"")</f>
        <v>-0.47231868172730462</v>
      </c>
      <c r="AB14" s="79">
        <f>IFERROR(IS!AB14/IS!X14-1,"")</f>
        <v>-0.24050744866206564</v>
      </c>
      <c r="AC14" s="79">
        <f>IFERROR(IS!AC14/IS!Y14-1,"")</f>
        <v>0.31953061071187849</v>
      </c>
      <c r="AD14" s="79">
        <f>IFERROR(IS!AD14/IS!Z14-1,"")</f>
        <v>4.0991511226465027</v>
      </c>
      <c r="AE14" s="79">
        <f>IFERROR(IS!AE14/IS!AA14-1,"")</f>
        <v>1.4983748890068722</v>
      </c>
      <c r="AF14" s="79">
        <f>IFERROR(IS!AF14/IS!AB14-1,"")</f>
        <v>2.6903813324682462</v>
      </c>
      <c r="AG14" s="79">
        <f>IFERROR(IS!AG14/IS!AC14-1,"")</f>
        <v>1.5815654389527909</v>
      </c>
      <c r="AH14" s="79">
        <f>IFERROR(IS!AH14/IS!AD14-1,"")</f>
        <v>2.4623644098928716</v>
      </c>
      <c r="AI14" s="79">
        <f>IFERROR(IS!AI14/IS!AE14-1,"")</f>
        <v>0.74601022785615489</v>
      </c>
      <c r="AJ14" s="79">
        <f>IFERROR(IS!AJ14/IS!AF14-1,"")</f>
        <v>1.0399319471240913</v>
      </c>
      <c r="AK14" s="79">
        <f>IFERROR(IS!AK14/IS!AG14-1,"")</f>
        <v>0.40895417285685354</v>
      </c>
      <c r="AL14" s="69"/>
      <c r="AM14" s="69"/>
      <c r="AN14" s="69"/>
      <c r="AO14" s="69"/>
      <c r="AP14" s="69"/>
    </row>
    <row r="15" spans="1:42" s="36" customFormat="1" ht="10.5" x14ac:dyDescent="0.2">
      <c r="A15" s="43">
        <v>30</v>
      </c>
      <c r="B15" s="44" t="s">
        <v>131</v>
      </c>
      <c r="C15" s="53"/>
      <c r="D15" s="53"/>
      <c r="E15" s="53"/>
      <c r="F15" s="53"/>
      <c r="G15" s="75" t="str">
        <f>IFERROR(IS!G15/IS!C15-1,"")</f>
        <v/>
      </c>
      <c r="H15" s="75" t="str">
        <f>IFERROR(IS!H15/IS!D15-1,"")</f>
        <v/>
      </c>
      <c r="I15" s="75" t="str">
        <f>IFERROR(IS!I15/IS!E15-1,"")</f>
        <v/>
      </c>
      <c r="J15" s="75" t="str">
        <f>IFERROR(IS!J15/IS!F15-1,"")</f>
        <v/>
      </c>
      <c r="K15" s="75" t="str">
        <f>IFERROR(IS!K15/IS!G15-1,"")</f>
        <v/>
      </c>
      <c r="L15" s="75" t="str">
        <f>IFERROR(IS!L15/IS!H15-1,"")</f>
        <v/>
      </c>
      <c r="M15" s="75" t="str">
        <f>IFERROR(IS!M15/IS!I15-1,"")</f>
        <v/>
      </c>
      <c r="N15" s="75" t="str">
        <f>IFERROR(IS!N15/IS!J15-1,"")</f>
        <v/>
      </c>
      <c r="O15" s="75" t="str">
        <f>IFERROR(IS!O15/IS!K15-1,"")</f>
        <v/>
      </c>
      <c r="P15" s="75" t="str">
        <f>IFERROR(IS!P15/IS!L15-1,"")</f>
        <v/>
      </c>
      <c r="Q15" s="75" t="str">
        <f>IFERROR(IS!Q15/IS!M15-1,"")</f>
        <v/>
      </c>
      <c r="R15" s="75" t="str">
        <f>IFERROR(IS!R15/IS!N15-1,"")</f>
        <v/>
      </c>
      <c r="S15" s="75" t="str">
        <f>IFERROR(IS!S15/IS!O15-1,"")</f>
        <v/>
      </c>
      <c r="T15" s="75" t="str">
        <f>IFERROR(IS!T15/IS!P15-1,"")</f>
        <v/>
      </c>
      <c r="U15" s="75" t="str">
        <f>IFERROR(IS!U15/IS!Q15-1,"")</f>
        <v/>
      </c>
      <c r="V15" s="75" t="str">
        <f>IFERROR(IS!V15/IS!R15-1,"")</f>
        <v/>
      </c>
      <c r="W15" s="75" t="str">
        <f>IFERROR(IS!W15/IS!S15-1,"")</f>
        <v/>
      </c>
      <c r="X15" s="75" t="str">
        <f>IFERROR(IS!X15/IS!T15-1,"")</f>
        <v/>
      </c>
      <c r="Y15" s="75" t="str">
        <f>IFERROR(IS!Y15/IS!U15-1,"")</f>
        <v/>
      </c>
      <c r="Z15" s="75" t="str">
        <f>IFERROR(IS!Z15/IS!V15-1,"")</f>
        <v/>
      </c>
      <c r="AA15" s="75" t="str">
        <f>IFERROR(IS!AA15/IS!W15-1,"")</f>
        <v/>
      </c>
      <c r="AB15" s="75" t="str">
        <f>IFERROR(IS!AB15/IS!X15-1,"")</f>
        <v/>
      </c>
      <c r="AC15" s="75" t="str">
        <f>IFERROR(IS!AC15/IS!Y15-1,"")</f>
        <v/>
      </c>
      <c r="AD15" s="75" t="str">
        <f>IFERROR(IS!AD15/IS!Z15-1,"")</f>
        <v/>
      </c>
      <c r="AE15" s="75" t="str">
        <f>IFERROR(IS!AE15/IS!AA15-1,"")</f>
        <v/>
      </c>
      <c r="AF15" s="75" t="str">
        <f>IFERROR(IS!AF15/IS!AB15-1,"")</f>
        <v/>
      </c>
      <c r="AG15" s="75" t="str">
        <f>IFERROR(IS!AG15/IS!AC15-1,"")</f>
        <v/>
      </c>
      <c r="AH15" s="75" t="str">
        <f>IFERROR(IS!AH15/IS!AD15-1,"")</f>
        <v/>
      </c>
      <c r="AI15" s="75" t="str">
        <f>IFERROR(IS!AI15/IS!AE15-1,"")</f>
        <v/>
      </c>
      <c r="AJ15" s="75" t="str">
        <f>IFERROR(IS!AJ15/IS!AF15-1,"")</f>
        <v/>
      </c>
      <c r="AK15" s="75" t="str">
        <f>IFERROR(IS!AK15/IS!AG15-1,"")</f>
        <v/>
      </c>
      <c r="AL15" s="53"/>
      <c r="AM15" s="53"/>
      <c r="AN15" s="53"/>
      <c r="AO15" s="53"/>
      <c r="AP15" s="53"/>
    </row>
    <row r="16" spans="1:42" ht="10.5" x14ac:dyDescent="0.2">
      <c r="A16" s="47">
        <v>31</v>
      </c>
      <c r="B16" s="46" t="s">
        <v>132</v>
      </c>
      <c r="C16" s="54"/>
      <c r="D16" s="54"/>
      <c r="E16" s="54"/>
      <c r="F16" s="54"/>
      <c r="G16" s="78">
        <f>IFERROR(IS!G16/IS!C16-1,"")</f>
        <v>-0.94586428712603121</v>
      </c>
      <c r="H16" s="78">
        <f>IFERROR(IS!H16/IS!D16-1,"")</f>
        <v>-5.2708851862138029E-2</v>
      </c>
      <c r="I16" s="78">
        <f>IFERROR(IS!I16/IS!E16-1,"")</f>
        <v>4.3482446678384647</v>
      </c>
      <c r="J16" s="78">
        <f>IFERROR(IS!J16/IS!F16-1,"")</f>
        <v>64.853751073380408</v>
      </c>
      <c r="K16" s="78">
        <f>IFERROR(IS!K16/IS!G16-1,"")</f>
        <v>1.1359353201603652</v>
      </c>
      <c r="L16" s="78">
        <f>IFERROR(IS!L16/IS!H16-1,"")</f>
        <v>0.69348688155344829</v>
      </c>
      <c r="M16" s="78">
        <f>IFERROR(IS!M16/IS!I16-1,"")</f>
        <v>0.56273673582751749</v>
      </c>
      <c r="N16" s="78">
        <f>IFERROR(IS!N16/IS!J16-1,"")</f>
        <v>0.51097982734911951</v>
      </c>
      <c r="O16" s="78">
        <f>IFERROR(IS!O16/IS!K16-1,"")</f>
        <v>1.6101472927609826</v>
      </c>
      <c r="P16" s="78">
        <f>IFERROR(IS!P16/IS!L16-1,"")</f>
        <v>-0.83546982198526343</v>
      </c>
      <c r="Q16" s="78">
        <f>IFERROR(IS!Q16/IS!M16-1,"")</f>
        <v>-4.1141157175502041E-2</v>
      </c>
      <c r="R16" s="78">
        <f>IFERROR(IS!R16/IS!N16-1,"")</f>
        <v>-0.8605950750837803</v>
      </c>
      <c r="S16" s="78">
        <f>IFERROR(IS!S16/IS!O16-1,"")</f>
        <v>1.0907331381992851</v>
      </c>
      <c r="T16" s="78">
        <f>IFERROR(IS!T16/IS!P16-1,"")</f>
        <v>-0.22355710501607418</v>
      </c>
      <c r="U16" s="78">
        <f>IFERROR(IS!U16/IS!Q16-1,"")</f>
        <v>-0.8480511721019055</v>
      </c>
      <c r="V16" s="78">
        <f>IFERROR(IS!V16/IS!R16-1,"")</f>
        <v>-0.15523985594108647</v>
      </c>
      <c r="W16" s="78">
        <f>IFERROR(IS!W16/IS!S16-1,"")</f>
        <v>-0.93314206181077231</v>
      </c>
      <c r="X16" s="78">
        <f>IFERROR(IS!X16/IS!T16-1,"")</f>
        <v>0.20332831538232887</v>
      </c>
      <c r="Y16" s="78">
        <f>IFERROR(IS!Y16/IS!U16-1,"")</f>
        <v>7.5570353958939638</v>
      </c>
      <c r="Z16" s="78">
        <f>IFERROR(IS!Z16/IS!V16-1,"")</f>
        <v>-0.44988113783960937</v>
      </c>
      <c r="AA16" s="78">
        <f>IFERROR(IS!AA16/IS!W16-1,"")</f>
        <v>-0.27324707768823964</v>
      </c>
      <c r="AB16" s="78">
        <f>IFERROR(IS!AB16/IS!X16-1,"")</f>
        <v>-0.47597967641883243</v>
      </c>
      <c r="AC16" s="78">
        <f>IFERROR(IS!AC16/IS!Y16-1,"")</f>
        <v>-0.89898066175361913</v>
      </c>
      <c r="AD16" s="78">
        <f>IFERROR(IS!AD16/IS!Z16-1,"")</f>
        <v>1.2886261691456715</v>
      </c>
      <c r="AE16" s="78">
        <f>IFERROR(IS!AE16/IS!AA16-1,"")</f>
        <v>0.64868963658861256</v>
      </c>
      <c r="AF16" s="78">
        <f>IFERROR(IS!AF16/IS!AB16-1,"")</f>
        <v>-6.794863464475942E-2</v>
      </c>
      <c r="AG16" s="78">
        <f>IFERROR(IS!AG16/IS!AC16-1,"")</f>
        <v>0.21368595966757709</v>
      </c>
      <c r="AH16" s="78">
        <f>IFERROR(IS!AH16/IS!AD16-1,"")</f>
        <v>1.0394178172173305</v>
      </c>
      <c r="AI16" s="78">
        <f>IFERROR(IS!AI16/IS!AE16-1,"")</f>
        <v>11.470335262344317</v>
      </c>
      <c r="AJ16" s="78">
        <f>IFERROR(IS!AJ16/IS!AF16-1,"")</f>
        <v>2.749130947403569</v>
      </c>
      <c r="AK16" s="78">
        <f>IFERROR(IS!AK16/IS!AG16-1,"")</f>
        <v>11.758549252896715</v>
      </c>
      <c r="AL16" s="68"/>
      <c r="AM16" s="68"/>
      <c r="AN16" s="68"/>
      <c r="AO16" s="68"/>
      <c r="AP16" s="68"/>
    </row>
    <row r="17" spans="1:42" ht="10.5" x14ac:dyDescent="0.2">
      <c r="A17" s="47">
        <v>32</v>
      </c>
      <c r="B17" s="46" t="s">
        <v>133</v>
      </c>
      <c r="C17" s="54"/>
      <c r="D17" s="54"/>
      <c r="E17" s="54"/>
      <c r="F17" s="54"/>
      <c r="G17" s="78">
        <f>IFERROR(IS!G17/IS!C17-1,"")</f>
        <v>0.12947971652135215</v>
      </c>
      <c r="H17" s="78">
        <f>IFERROR(IS!H17/IS!D17-1,"")</f>
        <v>0.25412690390771231</v>
      </c>
      <c r="I17" s="78">
        <f>IFERROR(IS!I17/IS!E17-1,"")</f>
        <v>0.48057653278637025</v>
      </c>
      <c r="J17" s="78">
        <f>IFERROR(IS!J17/IS!F17-1,"")</f>
        <v>0.35773759183990905</v>
      </c>
      <c r="K17" s="78">
        <f>IFERROR(IS!K17/IS!G17-1,"")</f>
        <v>0.20435315425631484</v>
      </c>
      <c r="L17" s="78">
        <f>IFERROR(IS!L17/IS!H17-1,"")</f>
        <v>6.1703311155965501E-2</v>
      </c>
      <c r="M17" s="78">
        <f>IFERROR(IS!M17/IS!I17-1,"")</f>
        <v>3.1783030270643717</v>
      </c>
      <c r="N17" s="78">
        <f>IFERROR(IS!N17/IS!J17-1,"")</f>
        <v>6.1940881956087379E-2</v>
      </c>
      <c r="O17" s="78">
        <f>IFERROR(IS!O17/IS!K17-1,"")</f>
        <v>-5.6407861432701267E-3</v>
      </c>
      <c r="P17" s="78">
        <f>IFERROR(IS!P17/IS!L17-1,"")</f>
        <v>0.26588090553082777</v>
      </c>
      <c r="Q17" s="78">
        <f>IFERROR(IS!Q17/IS!M17-1,"")</f>
        <v>-0.74015630754327866</v>
      </c>
      <c r="R17" s="78">
        <f>IFERROR(IS!R17/IS!N17-1,"")</f>
        <v>-0.16545804588580981</v>
      </c>
      <c r="S17" s="78">
        <f>IFERROR(IS!S17/IS!O17-1,"")</f>
        <v>0.80114193342991014</v>
      </c>
      <c r="T17" s="78">
        <f>IFERROR(IS!T17/IS!P17-1,"")</f>
        <v>0.1496640188099545</v>
      </c>
      <c r="U17" s="78">
        <f>IFERROR(IS!U17/IS!Q17-1,"")</f>
        <v>1.9704289778098478</v>
      </c>
      <c r="V17" s="78">
        <f>IFERROR(IS!V17/IS!R17-1,"")</f>
        <v>3.0855228136501704</v>
      </c>
      <c r="W17" s="78">
        <f>IFERROR(IS!W17/IS!S17-1,"")</f>
        <v>-0.61137112338382993</v>
      </c>
      <c r="X17" s="78">
        <f>IFERROR(IS!X17/IS!T17-1,"")</f>
        <v>-0.41903112223869221</v>
      </c>
      <c r="Y17" s="78">
        <f>IFERROR(IS!Y17/IS!U17-1,"")</f>
        <v>-0.7131626643110196</v>
      </c>
      <c r="Z17" s="78">
        <f>IFERROR(IS!Z17/IS!V17-1,"")</f>
        <v>-0.78432433396056178</v>
      </c>
      <c r="AA17" s="78">
        <f>IFERROR(IS!AA17/IS!W17-1,"")</f>
        <v>0.62028363854936774</v>
      </c>
      <c r="AB17" s="78">
        <f>IFERROR(IS!AB17/IS!X17-1,"")</f>
        <v>0.21973665353638916</v>
      </c>
      <c r="AC17" s="78">
        <f>IFERROR(IS!AC17/IS!Y17-1,"")</f>
        <v>9.3331806457034983E-2</v>
      </c>
      <c r="AD17" s="78">
        <f>IFERROR(IS!AD17/IS!Z17-1,"")</f>
        <v>3.0084088108901526</v>
      </c>
      <c r="AE17" s="78">
        <f>IFERROR(IS!AE17/IS!AA17-1,"")</f>
        <v>1.176873792158359</v>
      </c>
      <c r="AF17" s="78">
        <f>IFERROR(IS!AF17/IS!AB17-1,"")</f>
        <v>3.1909456462124428</v>
      </c>
      <c r="AG17" s="78">
        <f>IFERROR(IS!AG17/IS!AC17-1,"")</f>
        <v>0.75716837619683175</v>
      </c>
      <c r="AH17" s="78">
        <f>IFERROR(IS!AH17/IS!AD17-1,"")</f>
        <v>1.8351546029089731</v>
      </c>
      <c r="AI17" s="78">
        <f>IFERROR(IS!AI17/IS!AE17-1,"")</f>
        <v>8.1224718841661936E-2</v>
      </c>
      <c r="AJ17" s="78">
        <f>IFERROR(IS!AJ17/IS!AF17-1,"")</f>
        <v>3.8680302023035518E-2</v>
      </c>
      <c r="AK17" s="78">
        <f>IFERROR(IS!AK17/IS!AG17-1,"")</f>
        <v>0.45435057993098638</v>
      </c>
      <c r="AL17" s="68"/>
      <c r="AM17" s="68"/>
      <c r="AN17" s="68"/>
      <c r="AO17" s="68"/>
      <c r="AP17" s="68"/>
    </row>
    <row r="18" spans="1:42" s="36" customFormat="1" ht="10.5" x14ac:dyDescent="0.2">
      <c r="A18" s="47">
        <v>40</v>
      </c>
      <c r="B18" s="48" t="s">
        <v>134</v>
      </c>
      <c r="C18" s="55"/>
      <c r="D18" s="55"/>
      <c r="E18" s="55"/>
      <c r="F18" s="55"/>
      <c r="G18" s="80" t="str">
        <f>IFERROR(IS!G18/IS!C18-1,"")</f>
        <v/>
      </c>
      <c r="H18" s="80" t="str">
        <f>IFERROR(IS!H18/IS!D18-1,"")</f>
        <v/>
      </c>
      <c r="I18" s="80" t="str">
        <f>IFERROR(IS!I18/IS!E18-1,"")</f>
        <v/>
      </c>
      <c r="J18" s="80" t="str">
        <f>IFERROR(IS!J18/IS!F18-1,"")</f>
        <v/>
      </c>
      <c r="K18" s="80" t="str">
        <f>IFERROR(IS!K18/IS!G18-1,"")</f>
        <v/>
      </c>
      <c r="L18" s="80" t="str">
        <f>IFERROR(IS!L18/IS!H18-1,"")</f>
        <v/>
      </c>
      <c r="M18" s="80" t="str">
        <f>IFERROR(IS!M18/IS!I18-1,"")</f>
        <v/>
      </c>
      <c r="N18" s="80" t="str">
        <f>IFERROR(IS!N18/IS!J18-1,"")</f>
        <v/>
      </c>
      <c r="O18" s="80" t="str">
        <f>IFERROR(IS!O18/IS!K18-1,"")</f>
        <v/>
      </c>
      <c r="P18" s="80" t="str">
        <f>IFERROR(IS!P18/IS!L18-1,"")</f>
        <v/>
      </c>
      <c r="Q18" s="80" t="str">
        <f>IFERROR(IS!Q18/IS!M18-1,"")</f>
        <v/>
      </c>
      <c r="R18" s="80" t="str">
        <f>IFERROR(IS!R18/IS!N18-1,"")</f>
        <v/>
      </c>
      <c r="S18" s="80" t="str">
        <f>IFERROR(IS!S18/IS!O18-1,"")</f>
        <v/>
      </c>
      <c r="T18" s="80" t="str">
        <f>IFERROR(IS!T18/IS!P18-1,"")</f>
        <v/>
      </c>
      <c r="U18" s="80" t="str">
        <f>IFERROR(IS!U18/IS!Q18-1,"")</f>
        <v/>
      </c>
      <c r="V18" s="80" t="str">
        <f>IFERROR(IS!V18/IS!R18-1,"")</f>
        <v/>
      </c>
      <c r="W18" s="80" t="str">
        <f>IFERROR(IS!W18/IS!S18-1,"")</f>
        <v/>
      </c>
      <c r="X18" s="80" t="str">
        <f>IFERROR(IS!X18/IS!T18-1,"")</f>
        <v/>
      </c>
      <c r="Y18" s="80" t="str">
        <f>IFERROR(IS!Y18/IS!U18-1,"")</f>
        <v/>
      </c>
      <c r="Z18" s="80" t="str">
        <f>IFERROR(IS!Z18/IS!V18-1,"")</f>
        <v/>
      </c>
      <c r="AA18" s="80" t="str">
        <f>IFERROR(IS!AA18/IS!W18-1,"")</f>
        <v/>
      </c>
      <c r="AB18" s="80" t="str">
        <f>IFERROR(IS!AB18/IS!X18-1,"")</f>
        <v/>
      </c>
      <c r="AC18" s="80" t="str">
        <f>IFERROR(IS!AC18/IS!Y18-1,"")</f>
        <v/>
      </c>
      <c r="AD18" s="80" t="str">
        <f>IFERROR(IS!AD18/IS!Z18-1,"")</f>
        <v/>
      </c>
      <c r="AE18" s="80" t="str">
        <f>IFERROR(IS!AE18/IS!AA18-1,"")</f>
        <v/>
      </c>
      <c r="AF18" s="80" t="str">
        <f>IFERROR(IS!AF18/IS!AB18-1,"")</f>
        <v/>
      </c>
      <c r="AG18" s="80" t="str">
        <f>IFERROR(IS!AG18/IS!AC18-1,"")</f>
        <v/>
      </c>
      <c r="AH18" s="80" t="str">
        <f>IFERROR(IS!AH18/IS!AD18-1,"")</f>
        <v/>
      </c>
      <c r="AI18" s="80" t="str">
        <f>IFERROR(IS!AI18/IS!AE18-1,"")</f>
        <v/>
      </c>
      <c r="AJ18" s="80" t="str">
        <f>IFERROR(IS!AJ18/IS!AF18-1,"")</f>
        <v/>
      </c>
      <c r="AK18" s="80" t="str">
        <f>IFERROR(IS!AK18/IS!AG18-1,"")</f>
        <v/>
      </c>
      <c r="AL18" s="70"/>
      <c r="AM18" s="70"/>
      <c r="AN18" s="70"/>
      <c r="AO18" s="70"/>
      <c r="AP18" s="70"/>
    </row>
    <row r="19" spans="1:42" ht="10.5" x14ac:dyDescent="0.25">
      <c r="A19" s="45"/>
      <c r="B19" s="42" t="s">
        <v>135</v>
      </c>
      <c r="C19" s="57"/>
      <c r="D19" s="57"/>
      <c r="E19" s="57"/>
      <c r="F19" s="57"/>
      <c r="G19" s="77" t="str">
        <f>IFERROR(IS!G19/IS!C19-1,"")</f>
        <v/>
      </c>
      <c r="H19" s="77" t="str">
        <f>IFERROR(IS!H19/IS!D19-1,"")</f>
        <v/>
      </c>
      <c r="I19" s="77" t="str">
        <f>IFERROR(IS!I19/IS!E19-1,"")</f>
        <v/>
      </c>
      <c r="J19" s="77" t="str">
        <f>IFERROR(IS!J19/IS!F19-1,"")</f>
        <v/>
      </c>
      <c r="K19" s="77" t="str">
        <f>IFERROR(IS!K19/IS!G19-1,"")</f>
        <v/>
      </c>
      <c r="L19" s="77" t="str">
        <f>IFERROR(IS!L19/IS!H19-1,"")</f>
        <v/>
      </c>
      <c r="M19" s="77" t="str">
        <f>IFERROR(IS!M19/IS!I19-1,"")</f>
        <v/>
      </c>
      <c r="N19" s="77" t="str">
        <f>IFERROR(IS!N19/IS!J19-1,"")</f>
        <v/>
      </c>
      <c r="O19" s="77" t="str">
        <f>IFERROR(IS!O19/IS!K19-1,"")</f>
        <v/>
      </c>
      <c r="P19" s="77" t="str">
        <f>IFERROR(IS!P19/IS!L19-1,"")</f>
        <v/>
      </c>
      <c r="Q19" s="77" t="str">
        <f>IFERROR(IS!Q19/IS!M19-1,"")</f>
        <v/>
      </c>
      <c r="R19" s="77">
        <f>IFERROR(IS!R19/IS!N19-1,"")</f>
        <v>0.70626150703086288</v>
      </c>
      <c r="S19" s="77">
        <f>IFERROR(IS!S19/IS!O19-1,"")</f>
        <v>-5.7362025634396216</v>
      </c>
      <c r="T19" s="77">
        <f>IFERROR(IS!T19/IS!P19-1,"")</f>
        <v>48.259702695200488</v>
      </c>
      <c r="U19" s="77">
        <f>IFERROR(IS!U19/IS!Q19-1,"")</f>
        <v>1.4251989861462344</v>
      </c>
      <c r="V19" s="77">
        <f>IFERROR(IS!V19/IS!R19-1,"")</f>
        <v>-3.4409614159287325</v>
      </c>
      <c r="W19" s="77">
        <f>IFERROR(IS!W19/IS!S19-1,"")</f>
        <v>-0.14731739374304043</v>
      </c>
      <c r="X19" s="77">
        <f>IFERROR(IS!X19/IS!T19-1,"")</f>
        <v>-0.49557322671329984</v>
      </c>
      <c r="Y19" s="77">
        <f>IFERROR(IS!Y19/IS!U19-1,"")</f>
        <v>8.1227038074595415E-2</v>
      </c>
      <c r="Z19" s="77">
        <f>IFERROR(IS!Z19/IS!V19-1,"")</f>
        <v>-0.8895715925917016</v>
      </c>
      <c r="AA19" s="77">
        <f>IFERROR(IS!AA19/IS!W19-1,"")</f>
        <v>-1.8470456925379821</v>
      </c>
      <c r="AB19" s="77">
        <f>IFERROR(IS!AB19/IS!X19-1,"")</f>
        <v>-3.3556400089009082</v>
      </c>
      <c r="AC19" s="77">
        <f>IFERROR(IS!AC19/IS!Y19-1,"")</f>
        <v>-2.229162652872509</v>
      </c>
      <c r="AD19" s="77">
        <f>IFERROR(IS!AD19/IS!Z19-1,"")</f>
        <v>-12.212666017214103</v>
      </c>
      <c r="AE19" s="77">
        <f>IFERROR(IS!AE19/IS!AA19-1,"")</f>
        <v>0.69645461530870234</v>
      </c>
      <c r="AF19" s="77">
        <f>IFERROR(IS!AF19/IS!AB19-1,"")</f>
        <v>-0.78897597154081367</v>
      </c>
      <c r="AG19" s="77">
        <f>IFERROR(IS!AG19/IS!AC19-1,"")</f>
        <v>-1.5594151120530477</v>
      </c>
      <c r="AH19" s="77">
        <f>IFERROR(IS!AH19/IS!AD19-1,"")</f>
        <v>-1.3961451666521221</v>
      </c>
      <c r="AI19" s="77">
        <f>IFERROR(IS!AI19/IS!AE19-1,"")</f>
        <v>0.3180180442560463</v>
      </c>
      <c r="AJ19" s="77">
        <f>IFERROR(IS!AJ19/IS!AF19-1,"")</f>
        <v>-8.965931546669033</v>
      </c>
      <c r="AK19" s="77">
        <f>IFERROR(IS!AK19/IS!AG19-1,"")</f>
        <v>-1.1928253734934227</v>
      </c>
      <c r="AL19" s="67"/>
      <c r="AM19" s="67"/>
      <c r="AN19" s="67"/>
      <c r="AO19" s="67"/>
      <c r="AP19" s="67"/>
    </row>
    <row r="20" spans="1:42" ht="20" x14ac:dyDescent="0.2">
      <c r="A20" s="43"/>
      <c r="B20" s="44" t="s">
        <v>136</v>
      </c>
      <c r="C20" s="53"/>
      <c r="D20" s="53"/>
      <c r="E20" s="53"/>
      <c r="F20" s="53"/>
      <c r="G20" s="75" t="str">
        <f>IFERROR(IS!G20/IS!C20-1,"")</f>
        <v/>
      </c>
      <c r="H20" s="75" t="str">
        <f>IFERROR(IS!H20/IS!D20-1,"")</f>
        <v/>
      </c>
      <c r="I20" s="75" t="str">
        <f>IFERROR(IS!I20/IS!E20-1,"")</f>
        <v/>
      </c>
      <c r="J20" s="75" t="str">
        <f>IFERROR(IS!J20/IS!F20-1,"")</f>
        <v/>
      </c>
      <c r="K20" s="75" t="str">
        <f>IFERROR(IS!K20/IS!G20-1,"")</f>
        <v/>
      </c>
      <c r="L20" s="75" t="str">
        <f>IFERROR(IS!L20/IS!H20-1,"")</f>
        <v/>
      </c>
      <c r="M20" s="75" t="str">
        <f>IFERROR(IS!M20/IS!I20-1,"")</f>
        <v/>
      </c>
      <c r="N20" s="75" t="str">
        <f>IFERROR(IS!N20/IS!J20-1,"")</f>
        <v/>
      </c>
      <c r="O20" s="75" t="str">
        <f>IFERROR(IS!O20/IS!K20-1,"")</f>
        <v/>
      </c>
      <c r="P20" s="75" t="str">
        <f>IFERROR(IS!P20/IS!L20-1,"")</f>
        <v/>
      </c>
      <c r="Q20" s="75" t="str">
        <f>IFERROR(IS!Q20/IS!M20-1,"")</f>
        <v/>
      </c>
      <c r="R20" s="75" t="str">
        <f>IFERROR(IS!R20/IS!N20-1,"")</f>
        <v/>
      </c>
      <c r="S20" s="75" t="str">
        <f>IFERROR(IS!S20/IS!O20-1,"")</f>
        <v/>
      </c>
      <c r="T20" s="75" t="str">
        <f>IFERROR(IS!T20/IS!P20-1,"")</f>
        <v/>
      </c>
      <c r="U20" s="75" t="str">
        <f>IFERROR(IS!U20/IS!Q20-1,"")</f>
        <v/>
      </c>
      <c r="V20" s="75" t="str">
        <f>IFERROR(IS!V20/IS!R20-1,"")</f>
        <v/>
      </c>
      <c r="W20" s="75" t="str">
        <f>IFERROR(IS!W20/IS!S20-1,"")</f>
        <v/>
      </c>
      <c r="X20" s="75" t="str">
        <f>IFERROR(IS!X20/IS!T20-1,"")</f>
        <v/>
      </c>
      <c r="Y20" s="75" t="str">
        <f>IFERROR(IS!Y20/IS!U20-1,"")</f>
        <v/>
      </c>
      <c r="Z20" s="75" t="str">
        <f>IFERROR(IS!Z20/IS!V20-1,"")</f>
        <v/>
      </c>
      <c r="AA20" s="75" t="str">
        <f>IFERROR(IS!AA20/IS!W20-1,"")</f>
        <v/>
      </c>
      <c r="AB20" s="75" t="str">
        <f>IFERROR(IS!AB20/IS!X20-1,"")</f>
        <v/>
      </c>
      <c r="AC20" s="75" t="str">
        <f>IFERROR(IS!AC20/IS!Y20-1,"")</f>
        <v/>
      </c>
      <c r="AD20" s="75" t="str">
        <f>IFERROR(IS!AD20/IS!Z20-1,"")</f>
        <v/>
      </c>
      <c r="AE20" s="75" t="str">
        <f>IFERROR(IS!AE20/IS!AA20-1,"")</f>
        <v/>
      </c>
      <c r="AF20" s="75" t="str">
        <f>IFERROR(IS!AF20/IS!AB20-1,"")</f>
        <v/>
      </c>
      <c r="AG20" s="75" t="str">
        <f>IFERROR(IS!AG20/IS!AC20-1,"")</f>
        <v/>
      </c>
      <c r="AH20" s="75" t="str">
        <f>IFERROR(IS!AH20/IS!AD20-1,"")</f>
        <v/>
      </c>
      <c r="AI20" s="75" t="str">
        <f>IFERROR(IS!AI20/IS!AE20-1,"")</f>
        <v/>
      </c>
      <c r="AJ20" s="75" t="str">
        <f>IFERROR(IS!AJ20/IS!AF20-1,"")</f>
        <v/>
      </c>
      <c r="AK20" s="75" t="str">
        <f>IFERROR(IS!AK20/IS!AG20-1,"")</f>
        <v/>
      </c>
      <c r="AL20" s="53"/>
      <c r="AM20" s="53"/>
      <c r="AN20" s="53"/>
      <c r="AO20" s="53"/>
      <c r="AP20" s="53"/>
    </row>
    <row r="21" spans="1:42" ht="10.5" x14ac:dyDescent="0.2">
      <c r="A21" s="45"/>
      <c r="B21" s="42" t="s">
        <v>137</v>
      </c>
      <c r="C21" s="52"/>
      <c r="D21" s="52"/>
      <c r="E21" s="52"/>
      <c r="F21" s="52"/>
      <c r="G21" s="76" t="str">
        <f>IFERROR(IS!G21/IS!C21-1,"")</f>
        <v/>
      </c>
      <c r="H21" s="76" t="str">
        <f>IFERROR(IS!H21/IS!D21-1,"")</f>
        <v/>
      </c>
      <c r="I21" s="76" t="str">
        <f>IFERROR(IS!I21/IS!E21-1,"")</f>
        <v/>
      </c>
      <c r="J21" s="76" t="str">
        <f>IFERROR(IS!J21/IS!F21-1,"")</f>
        <v/>
      </c>
      <c r="K21" s="76" t="str">
        <f>IFERROR(IS!K21/IS!G21-1,"")</f>
        <v/>
      </c>
      <c r="L21" s="76" t="str">
        <f>IFERROR(IS!L21/IS!H21-1,"")</f>
        <v/>
      </c>
      <c r="M21" s="76" t="str">
        <f>IFERROR(IS!M21/IS!I21-1,"")</f>
        <v/>
      </c>
      <c r="N21" s="76" t="str">
        <f>IFERROR(IS!N21/IS!J21-1,"")</f>
        <v/>
      </c>
      <c r="O21" s="76" t="str">
        <f>IFERROR(IS!O21/IS!K21-1,"")</f>
        <v/>
      </c>
      <c r="P21" s="76" t="str">
        <f>IFERROR(IS!P21/IS!L21-1,"")</f>
        <v/>
      </c>
      <c r="Q21" s="76" t="str">
        <f>IFERROR(IS!Q21/IS!M21-1,"")</f>
        <v/>
      </c>
      <c r="R21" s="76" t="str">
        <f>IFERROR(IS!R21/IS!N21-1,"")</f>
        <v/>
      </c>
      <c r="S21" s="76" t="str">
        <f>IFERROR(IS!S21/IS!O21-1,"")</f>
        <v/>
      </c>
      <c r="T21" s="76" t="str">
        <f>IFERROR(IS!T21/IS!P21-1,"")</f>
        <v/>
      </c>
      <c r="U21" s="76" t="str">
        <f>IFERROR(IS!U21/IS!Q21-1,"")</f>
        <v/>
      </c>
      <c r="V21" s="76" t="str">
        <f>IFERROR(IS!V21/IS!R21-1,"")</f>
        <v/>
      </c>
      <c r="W21" s="76" t="str">
        <f>IFERROR(IS!W21/IS!S21-1,"")</f>
        <v/>
      </c>
      <c r="X21" s="76" t="str">
        <f>IFERROR(IS!X21/IS!T21-1,"")</f>
        <v/>
      </c>
      <c r="Y21" s="76" t="str">
        <f>IFERROR(IS!Y21/IS!U21-1,"")</f>
        <v/>
      </c>
      <c r="Z21" s="76" t="str">
        <f>IFERROR(IS!Z21/IS!V21-1,"")</f>
        <v/>
      </c>
      <c r="AA21" s="76" t="str">
        <f>IFERROR(IS!AA21/IS!W21-1,"")</f>
        <v/>
      </c>
      <c r="AB21" s="76" t="str">
        <f>IFERROR(IS!AB21/IS!X21-1,"")</f>
        <v/>
      </c>
      <c r="AC21" s="76" t="str">
        <f>IFERROR(IS!AC21/IS!Y21-1,"")</f>
        <v/>
      </c>
      <c r="AD21" s="76" t="str">
        <f>IFERROR(IS!AD21/IS!Z21-1,"")</f>
        <v/>
      </c>
      <c r="AE21" s="76" t="str">
        <f>IFERROR(IS!AE21/IS!AA21-1,"")</f>
        <v/>
      </c>
      <c r="AF21" s="76" t="str">
        <f>IFERROR(IS!AF21/IS!AB21-1,"")</f>
        <v/>
      </c>
      <c r="AG21" s="76" t="str">
        <f>IFERROR(IS!AG21/IS!AC21-1,"")</f>
        <v/>
      </c>
      <c r="AH21" s="76" t="str">
        <f>IFERROR(IS!AH21/IS!AD21-1,"")</f>
        <v/>
      </c>
      <c r="AI21" s="76" t="str">
        <f>IFERROR(IS!AI21/IS!AE21-1,"")</f>
        <v/>
      </c>
      <c r="AJ21" s="76" t="str">
        <f>IFERROR(IS!AJ21/IS!AF21-1,"")</f>
        <v/>
      </c>
      <c r="AK21" s="76" t="str">
        <f>IFERROR(IS!AK21/IS!AG21-1,"")</f>
        <v/>
      </c>
      <c r="AL21" s="65"/>
      <c r="AM21" s="65"/>
      <c r="AN21" s="65"/>
      <c r="AO21" s="65"/>
      <c r="AP21" s="65"/>
    </row>
    <row r="22" spans="1:42" s="36" customFormat="1" ht="20" x14ac:dyDescent="0.2">
      <c r="A22" s="47"/>
      <c r="B22" s="49" t="s">
        <v>138</v>
      </c>
      <c r="C22" s="56"/>
      <c r="D22" s="56"/>
      <c r="E22" s="56"/>
      <c r="F22" s="56"/>
      <c r="G22" s="81" t="str">
        <f>IFERROR(IS!G22/IS!C22-1,"")</f>
        <v/>
      </c>
      <c r="H22" s="81" t="str">
        <f>IFERROR(IS!H22/IS!D22-1,"")</f>
        <v/>
      </c>
      <c r="I22" s="81" t="str">
        <f>IFERROR(IS!I22/IS!E22-1,"")</f>
        <v/>
      </c>
      <c r="J22" s="81" t="str">
        <f>IFERROR(IS!J22/IS!F22-1,"")</f>
        <v/>
      </c>
      <c r="K22" s="81" t="str">
        <f>IFERROR(IS!K22/IS!G22-1,"")</f>
        <v/>
      </c>
      <c r="L22" s="81" t="str">
        <f>IFERROR(IS!L22/IS!H22-1,"")</f>
        <v/>
      </c>
      <c r="M22" s="81" t="str">
        <f>IFERROR(IS!M22/IS!I22-1,"")</f>
        <v/>
      </c>
      <c r="N22" s="81" t="str">
        <f>IFERROR(IS!N22/IS!J22-1,"")</f>
        <v/>
      </c>
      <c r="O22" s="81" t="str">
        <f>IFERROR(IS!O22/IS!K22-1,"")</f>
        <v/>
      </c>
      <c r="P22" s="81" t="str">
        <f>IFERROR(IS!P22/IS!L22-1,"")</f>
        <v/>
      </c>
      <c r="Q22" s="81" t="str">
        <f>IFERROR(IS!Q22/IS!M22-1,"")</f>
        <v/>
      </c>
      <c r="R22" s="81" t="str">
        <f>IFERROR(IS!R22/IS!N22-1,"")</f>
        <v/>
      </c>
      <c r="S22" s="81" t="str">
        <f>IFERROR(IS!S22/IS!O22-1,"")</f>
        <v/>
      </c>
      <c r="T22" s="81" t="str">
        <f>IFERROR(IS!T22/IS!P22-1,"")</f>
        <v/>
      </c>
      <c r="U22" s="81" t="str">
        <f>IFERROR(IS!U22/IS!Q22-1,"")</f>
        <v/>
      </c>
      <c r="V22" s="81" t="str">
        <f>IFERROR(IS!V22/IS!R22-1,"")</f>
        <v/>
      </c>
      <c r="W22" s="81" t="str">
        <f>IFERROR(IS!W22/IS!S22-1,"")</f>
        <v/>
      </c>
      <c r="X22" s="81" t="str">
        <f>IFERROR(IS!X22/IS!T22-1,"")</f>
        <v/>
      </c>
      <c r="Y22" s="81" t="str">
        <f>IFERROR(IS!Y22/IS!U22-1,"")</f>
        <v/>
      </c>
      <c r="Z22" s="81" t="str">
        <f>IFERROR(IS!Z22/IS!V22-1,"")</f>
        <v/>
      </c>
      <c r="AA22" s="81" t="str">
        <f>IFERROR(IS!AA22/IS!W22-1,"")</f>
        <v/>
      </c>
      <c r="AB22" s="81" t="str">
        <f>IFERROR(IS!AB22/IS!X22-1,"")</f>
        <v/>
      </c>
      <c r="AC22" s="81" t="str">
        <f>IFERROR(IS!AC22/IS!Y22-1,"")</f>
        <v/>
      </c>
      <c r="AD22" s="81" t="str">
        <f>IFERROR(IS!AD22/IS!Z22-1,"")</f>
        <v/>
      </c>
      <c r="AE22" s="81" t="str">
        <f>IFERROR(IS!AE22/IS!AA22-1,"")</f>
        <v/>
      </c>
      <c r="AF22" s="81" t="str">
        <f>IFERROR(IS!AF22/IS!AB22-1,"")</f>
        <v/>
      </c>
      <c r="AG22" s="81" t="str">
        <f>IFERROR(IS!AG22/IS!AC22-1,"")</f>
        <v/>
      </c>
      <c r="AH22" s="81" t="str">
        <f>IFERROR(IS!AH22/IS!AD22-1,"")</f>
        <v/>
      </c>
      <c r="AI22" s="81" t="str">
        <f>IFERROR(IS!AI22/IS!AE22-1,"")</f>
        <v/>
      </c>
      <c r="AJ22" s="81" t="str">
        <f>IFERROR(IS!AJ22/IS!AF22-1,"")</f>
        <v/>
      </c>
      <c r="AK22" s="81" t="str">
        <f>IFERROR(IS!AK22/IS!AG22-1,"")</f>
        <v/>
      </c>
      <c r="AL22" s="66"/>
      <c r="AM22" s="66"/>
      <c r="AN22" s="66"/>
      <c r="AO22" s="66"/>
      <c r="AP22" s="66"/>
    </row>
    <row r="23" spans="1:42" ht="10.5" x14ac:dyDescent="0.2">
      <c r="A23" s="47">
        <v>50</v>
      </c>
      <c r="B23" s="48" t="s">
        <v>139</v>
      </c>
      <c r="C23" s="55"/>
      <c r="D23" s="55"/>
      <c r="E23" s="55"/>
      <c r="F23" s="55"/>
      <c r="G23" s="80">
        <f>IFERROR(IS!G23/IS!C23-1,"")</f>
        <v>-0.35216538174893752</v>
      </c>
      <c r="H23" s="80">
        <f>IFERROR(IS!H23/IS!D23-1,"")</f>
        <v>-0.60243420987530094</v>
      </c>
      <c r="I23" s="80">
        <f>IFERROR(IS!I23/IS!E23-1,"")</f>
        <v>-9.6472443110958706E-2</v>
      </c>
      <c r="J23" s="80">
        <f>IFERROR(IS!J23/IS!F23-1,"")</f>
        <v>-0.39348043166061086</v>
      </c>
      <c r="K23" s="80">
        <f>IFERROR(IS!K23/IS!G23-1,"")</f>
        <v>-0.58396485852051661</v>
      </c>
      <c r="L23" s="80">
        <f>IFERROR(IS!L23/IS!H23-1,"")</f>
        <v>0.77582849028917389</v>
      </c>
      <c r="M23" s="80">
        <f>IFERROR(IS!M23/IS!I23-1,"")</f>
        <v>0.23391321469911031</v>
      </c>
      <c r="N23" s="80">
        <f>IFERROR(IS!N23/IS!J23-1,"")</f>
        <v>0.75466961707203351</v>
      </c>
      <c r="O23" s="80">
        <f>IFERROR(IS!O23/IS!K23-1,"")</f>
        <v>1.2263505489410265</v>
      </c>
      <c r="P23" s="80">
        <f>IFERROR(IS!P23/IS!L23-1,"")</f>
        <v>0.11717565556977294</v>
      </c>
      <c r="Q23" s="80">
        <f>IFERROR(IS!Q23/IS!M23-1,"")</f>
        <v>0.24371521504742688</v>
      </c>
      <c r="R23" s="80">
        <f>IFERROR(IS!R23/IS!N23-1,"")</f>
        <v>0.62767882424552646</v>
      </c>
      <c r="S23" s="80">
        <f>IFERROR(IS!S23/IS!O23-1,"")</f>
        <v>0.29854039176869374</v>
      </c>
      <c r="T23" s="80">
        <f>IFERROR(IS!T23/IS!P23-1,"")</f>
        <v>0.54893599953468697</v>
      </c>
      <c r="U23" s="80">
        <f>IFERROR(IS!U23/IS!Q23-1,"")</f>
        <v>0.46920354255718566</v>
      </c>
      <c r="V23" s="80">
        <f>IFERROR(IS!V23/IS!R23-1,"")</f>
        <v>0.59584470206527818</v>
      </c>
      <c r="W23" s="80">
        <f>IFERROR(IS!W23/IS!S23-1,"")</f>
        <v>0.72749953511617038</v>
      </c>
      <c r="X23" s="80">
        <f>IFERROR(IS!X23/IS!T23-1,"")</f>
        <v>0.41167054189250973</v>
      </c>
      <c r="Y23" s="80">
        <f>IFERROR(IS!Y23/IS!U23-1,"")</f>
        <v>0.4997619326617504</v>
      </c>
      <c r="Z23" s="80">
        <f>IFERROR(IS!Z23/IS!V23-1,"")</f>
        <v>0.6944133619866355</v>
      </c>
      <c r="AA23" s="80">
        <f>IFERROR(IS!AA23/IS!W23-1,"")</f>
        <v>1.5119850560970365</v>
      </c>
      <c r="AB23" s="80">
        <f>IFERROR(IS!AB23/IS!X23-1,"")</f>
        <v>1.3085951683826824</v>
      </c>
      <c r="AC23" s="80">
        <f>IFERROR(IS!AC23/IS!Y23-1,"")</f>
        <v>0.32851149276961644</v>
      </c>
      <c r="AD23" s="80">
        <f>IFERROR(IS!AD23/IS!Z23-1,"")</f>
        <v>2.5868620130671518</v>
      </c>
      <c r="AE23" s="80">
        <f>IFERROR(IS!AE23/IS!AA23-1,"")</f>
        <v>0.96353317843485109</v>
      </c>
      <c r="AF23" s="80">
        <f>IFERROR(IS!AF23/IS!AB23-1,"")</f>
        <v>0.17776060491761125</v>
      </c>
      <c r="AG23" s="80">
        <f>IFERROR(IS!AG23/IS!AC23-1,"")</f>
        <v>0.69069752580828547</v>
      </c>
      <c r="AH23" s="80">
        <f>IFERROR(IS!AH23/IS!AD23-1,"")</f>
        <v>-0.51457480812472345</v>
      </c>
      <c r="AI23" s="80">
        <f>IFERROR(IS!AI23/IS!AE23-1,"")</f>
        <v>-0.59799791172866046</v>
      </c>
      <c r="AJ23" s="80">
        <f>IFERROR(IS!AJ23/IS!AF23-1,"")</f>
        <v>-0.35264430724101037</v>
      </c>
      <c r="AK23" s="80">
        <f>IFERROR(IS!AK23/IS!AG23-1,"")</f>
        <v>-0.41023801910799673</v>
      </c>
      <c r="AL23" s="70"/>
      <c r="AM23" s="70"/>
      <c r="AN23" s="70"/>
      <c r="AO23" s="70"/>
      <c r="AP23" s="70"/>
    </row>
    <row r="24" spans="1:42" ht="10.5" x14ac:dyDescent="0.2">
      <c r="A24" s="45">
        <v>51</v>
      </c>
      <c r="B24" s="42" t="s">
        <v>140</v>
      </c>
      <c r="C24" s="52"/>
      <c r="D24" s="52"/>
      <c r="E24" s="52"/>
      <c r="F24" s="52"/>
      <c r="G24" s="76">
        <f>IFERROR(IS!G24/IS!C24-1,"")</f>
        <v>-0.40817523328883298</v>
      </c>
      <c r="H24" s="76">
        <f>IFERROR(IS!H24/IS!D24-1,"")</f>
        <v>-0.62188559234172214</v>
      </c>
      <c r="I24" s="76">
        <f>IFERROR(IS!I24/IS!E24-1,"")</f>
        <v>-0.16156159791204927</v>
      </c>
      <c r="J24" s="76">
        <f>IFERROR(IS!J24/IS!F24-1,"")</f>
        <v>-0.42500252736164301</v>
      </c>
      <c r="K24" s="76">
        <f>IFERROR(IS!K24/IS!G24-1,"")</f>
        <v>-0.58105168687676312</v>
      </c>
      <c r="L24" s="76">
        <f>IFERROR(IS!L24/IS!H24-1,"")</f>
        <v>0.79323831540893086</v>
      </c>
      <c r="M24" s="76">
        <f>IFERROR(IS!M24/IS!I24-1,"")</f>
        <v>0.59332960750550989</v>
      </c>
      <c r="N24" s="76">
        <f>IFERROR(IS!N24/IS!J24-1,"")</f>
        <v>0.42697530992622812</v>
      </c>
      <c r="O24" s="76">
        <f>IFERROR(IS!O24/IS!K24-1,"")</f>
        <v>1.0490781650115655</v>
      </c>
      <c r="P24" s="76">
        <f>IFERROR(IS!P24/IS!L24-1,"")</f>
        <v>7.5648466915223755E-2</v>
      </c>
      <c r="Q24" s="76">
        <f>IFERROR(IS!Q24/IS!M24-1,"")</f>
        <v>7.7811810510031831E-2</v>
      </c>
      <c r="R24" s="76">
        <f>IFERROR(IS!R24/IS!N24-1,"")</f>
        <v>1.4505987451014275</v>
      </c>
      <c r="S24" s="76">
        <f>IFERROR(IS!S24/IS!O24-1,"")</f>
        <v>0.48565618150165402</v>
      </c>
      <c r="T24" s="76">
        <f>IFERROR(IS!T24/IS!P24-1,"")</f>
        <v>1.0473300200643898</v>
      </c>
      <c r="U24" s="76">
        <f>IFERROR(IS!U24/IS!Q24-1,"")</f>
        <v>0.59526294943526459</v>
      </c>
      <c r="V24" s="76">
        <f>IFERROR(IS!V24/IS!R24-1,"")</f>
        <v>1.4803982271538834</v>
      </c>
      <c r="W24" s="76">
        <f>IFERROR(IS!W24/IS!S24-1,"")</f>
        <v>0.35349271734746868</v>
      </c>
      <c r="X24" s="76">
        <f>IFERROR(IS!X24/IS!T24-1,"")</f>
        <v>0.23325652599327462</v>
      </c>
      <c r="Y24" s="76">
        <f>IFERROR(IS!Y24/IS!U24-1,"")</f>
        <v>0.54513268892532118</v>
      </c>
      <c r="Z24" s="76">
        <f>IFERROR(IS!Z24/IS!V24-1,"")</f>
        <v>0.70411807879665123</v>
      </c>
      <c r="AA24" s="76">
        <f>IFERROR(IS!AA24/IS!W24-1,"")</f>
        <v>2.136226074359735</v>
      </c>
      <c r="AB24" s="76">
        <f>IFERROR(IS!AB24/IS!X24-1,"")</f>
        <v>0.98122909798680991</v>
      </c>
      <c r="AC24" s="76">
        <f>IFERROR(IS!AC24/IS!Y24-1,"")</f>
        <v>4.303154362938777E-2</v>
      </c>
      <c r="AD24" s="76">
        <f>IFERROR(IS!AD24/IS!Z24-1,"")</f>
        <v>1.8490297140079806</v>
      </c>
      <c r="AE24" s="76">
        <f>IFERROR(IS!AE24/IS!AA24-1,"")</f>
        <v>0.92981038122871107</v>
      </c>
      <c r="AF24" s="76">
        <f>IFERROR(IS!AF24/IS!AB24-1,"")</f>
        <v>-4.0106507599296792E-3</v>
      </c>
      <c r="AG24" s="76">
        <f>IFERROR(IS!AG24/IS!AC24-1,"")</f>
        <v>0.37951902386786829</v>
      </c>
      <c r="AH24" s="76">
        <f>IFERROR(IS!AH24/IS!AD24-1,"")</f>
        <v>-0.60440924465084578</v>
      </c>
      <c r="AI24" s="76">
        <f>IFERROR(IS!AI24/IS!AE24-1,"")</f>
        <v>-0.92087375310914987</v>
      </c>
      <c r="AJ24" s="76">
        <f>IFERROR(IS!AJ24/IS!AF24-1,"")</f>
        <v>-0.34333486638634714</v>
      </c>
      <c r="AK24" s="76">
        <f>IFERROR(IS!AK24/IS!AG24-1,"")</f>
        <v>-0.46641501760500237</v>
      </c>
      <c r="AL24" s="65"/>
      <c r="AM24" s="65"/>
      <c r="AN24" s="65"/>
      <c r="AO24" s="65"/>
      <c r="AP24" s="65"/>
    </row>
    <row r="25" spans="1:42" ht="10.5" x14ac:dyDescent="0.2">
      <c r="A25" s="45">
        <v>52</v>
      </c>
      <c r="B25" s="42" t="s">
        <v>141</v>
      </c>
      <c r="C25" s="52"/>
      <c r="D25" s="52"/>
      <c r="E25" s="52"/>
      <c r="F25" s="52"/>
      <c r="G25" s="76" t="str">
        <f>IFERROR(IS!G25/IS!C25-1,"")</f>
        <v/>
      </c>
      <c r="H25" s="76" t="str">
        <f>IFERROR(IS!H25/IS!D25-1,"")</f>
        <v/>
      </c>
      <c r="I25" s="76" t="str">
        <f>IFERROR(IS!I25/IS!E25-1,"")</f>
        <v/>
      </c>
      <c r="J25" s="76" t="str">
        <f>IFERROR(IS!J25/IS!F25-1,"")</f>
        <v/>
      </c>
      <c r="K25" s="76" t="str">
        <f>IFERROR(IS!K25/IS!G25-1,"")</f>
        <v/>
      </c>
      <c r="L25" s="76" t="str">
        <f>IFERROR(IS!L25/IS!H25-1,"")</f>
        <v/>
      </c>
      <c r="M25" s="76" t="str">
        <f>IFERROR(IS!M25/IS!I25-1,"")</f>
        <v/>
      </c>
      <c r="N25" s="76" t="str">
        <f>IFERROR(IS!N25/IS!J25-1,"")</f>
        <v/>
      </c>
      <c r="O25" s="76" t="str">
        <f>IFERROR(IS!O25/IS!K25-1,"")</f>
        <v/>
      </c>
      <c r="P25" s="76" t="str">
        <f>IFERROR(IS!P25/IS!L25-1,"")</f>
        <v/>
      </c>
      <c r="Q25" s="76" t="str">
        <f>IFERROR(IS!Q25/IS!M25-1,"")</f>
        <v/>
      </c>
      <c r="R25" s="76">
        <f>IFERROR(IS!R25/IS!N25-1,"")</f>
        <v>8.7208382237871085E-3</v>
      </c>
      <c r="S25" s="76" t="str">
        <f>IFERROR(IS!S25/IS!O25-1,"")</f>
        <v/>
      </c>
      <c r="T25" s="76" t="str">
        <f>IFERROR(IS!T25/IS!P25-1,"")</f>
        <v/>
      </c>
      <c r="U25" s="76" t="str">
        <f>IFERROR(IS!U25/IS!Q25-1,"")</f>
        <v/>
      </c>
      <c r="V25" s="76">
        <f>IFERROR(IS!V25/IS!R25-1,"")</f>
        <v>10.49819788099224</v>
      </c>
      <c r="W25" s="76" t="str">
        <f>IFERROR(IS!W25/IS!S25-1,"")</f>
        <v/>
      </c>
      <c r="X25" s="76" t="str">
        <f>IFERROR(IS!X25/IS!T25-1,"")</f>
        <v/>
      </c>
      <c r="Y25" s="76" t="str">
        <f>IFERROR(IS!Y25/IS!U25-1,"")</f>
        <v/>
      </c>
      <c r="Z25" s="76">
        <f>IFERROR(IS!Z25/IS!V25-1,"")</f>
        <v>0.62746452620923177</v>
      </c>
      <c r="AA25" s="76" t="str">
        <f>IFERROR(IS!AA25/IS!W25-1,"")</f>
        <v/>
      </c>
      <c r="AB25" s="76" t="str">
        <f>IFERROR(IS!AB25/IS!X25-1,"")</f>
        <v/>
      </c>
      <c r="AC25" s="76" t="str">
        <f>IFERROR(IS!AC25/IS!Y25-1,"")</f>
        <v/>
      </c>
      <c r="AD25" s="76">
        <f>IFERROR(IS!AD25/IS!Z25-1,"")</f>
        <v>1.897276250784659</v>
      </c>
      <c r="AE25" s="76" t="str">
        <f>IFERROR(IS!AE25/IS!AA25-1,"")</f>
        <v/>
      </c>
      <c r="AF25" s="76" t="str">
        <f>IFERROR(IS!AF25/IS!AB25-1,"")</f>
        <v/>
      </c>
      <c r="AG25" s="76" t="str">
        <f>IFERROR(IS!AG25/IS!AC25-1,"")</f>
        <v/>
      </c>
      <c r="AH25" s="76">
        <f>IFERROR(IS!AH25/IS!AD25-1,"")</f>
        <v>-0.79115731868779771</v>
      </c>
      <c r="AI25" s="76" t="str">
        <f>IFERROR(IS!AI25/IS!AE25-1,"")</f>
        <v/>
      </c>
      <c r="AJ25" s="76">
        <f>IFERROR(IS!AJ25/IS!AF25-1,"")</f>
        <v>-0.14408508117029939</v>
      </c>
      <c r="AK25" s="76">
        <f>IFERROR(IS!AK25/IS!AG25-1,"")</f>
        <v>0.13270018100344116</v>
      </c>
      <c r="AL25" s="65"/>
      <c r="AM25" s="65"/>
      <c r="AN25" s="65"/>
      <c r="AO25" s="65"/>
      <c r="AP25" s="65"/>
    </row>
    <row r="26" spans="1:42" s="36" customFormat="1" ht="10.5" x14ac:dyDescent="0.2">
      <c r="A26" s="43">
        <v>60</v>
      </c>
      <c r="B26" s="44" t="s">
        <v>142</v>
      </c>
      <c r="C26" s="53"/>
      <c r="D26" s="53"/>
      <c r="E26" s="53"/>
      <c r="F26" s="53"/>
      <c r="G26" s="75">
        <f>IFERROR(IS!G26/IS!C26-1,"")</f>
        <v>-0.33636773131456177</v>
      </c>
      <c r="H26" s="75">
        <f>IFERROR(IS!H26/IS!D26-1,"")</f>
        <v>-0.59681069461445624</v>
      </c>
      <c r="I26" s="75">
        <f>IFERROR(IS!I26/IS!E26-1,"")</f>
        <v>-7.8113963550447085E-2</v>
      </c>
      <c r="J26" s="75">
        <f>IFERROR(IS!J26/IS!F26-1,"")</f>
        <v>-0.38399519744289234</v>
      </c>
      <c r="K26" s="75">
        <f>IFERROR(IS!K26/IS!G26-1,"")</f>
        <v>-0.58469761521107544</v>
      </c>
      <c r="L26" s="75">
        <f>IFERROR(IS!L26/IS!H26-1,"")</f>
        <v>0.77110822904430298</v>
      </c>
      <c r="M26" s="75">
        <f>IFERROR(IS!M26/IS!I26-1,"")</f>
        <v>0.14171555780218648</v>
      </c>
      <c r="N26" s="75">
        <f>IFERROR(IS!N26/IS!J26-1,"")</f>
        <v>0.93585341949141254</v>
      </c>
      <c r="O26" s="75">
        <f>IFERROR(IS!O26/IS!K26-1,"")</f>
        <v>1.2713317269285751</v>
      </c>
      <c r="P26" s="75">
        <f>IFERROR(IS!P26/IS!L26-1,"")</f>
        <v>0.12857545122242797</v>
      </c>
      <c r="Q26" s="75">
        <f>IFERROR(IS!Q26/IS!M26-1,"")</f>
        <v>0.30310681275610318</v>
      </c>
      <c r="R26" s="75">
        <f>IFERROR(IS!R26/IS!N26-1,"")</f>
        <v>0.42879788578122136</v>
      </c>
      <c r="S26" s="75">
        <f>IFERROR(IS!S26/IS!O26-1,"")</f>
        <v>0.25570742712296757</v>
      </c>
      <c r="T26" s="75">
        <f>IFERROR(IS!T26/IS!P26-1,"")</f>
        <v>0.41853614042502518</v>
      </c>
      <c r="U26" s="75">
        <f>IFERROR(IS!U26/IS!Q26-1,"")</f>
        <v>0.43187784846336252</v>
      </c>
      <c r="V26" s="75">
        <f>IFERROR(IS!V26/IS!R26-1,"")</f>
        <v>0.60365432925948292</v>
      </c>
      <c r="W26" s="75">
        <f>IFERROR(IS!W26/IS!S26-1,"")</f>
        <v>0.82879198336057769</v>
      </c>
      <c r="X26" s="75">
        <f>IFERROR(IS!X26/IS!T26-1,"")</f>
        <v>0.47904274005493908</v>
      </c>
      <c r="Y26" s="75">
        <f>IFERROR(IS!Y26/IS!U26-1,"")</f>
        <v>0.48479492573683935</v>
      </c>
      <c r="Z26" s="75">
        <f>IFERROR(IS!Z26/IS!V26-1,"")</f>
        <v>0.67347768361867155</v>
      </c>
      <c r="AA26" s="75">
        <f>IFERROR(IS!AA26/IS!W26-1,"")</f>
        <v>1.3868608123750819</v>
      </c>
      <c r="AB26" s="75">
        <f>IFERROR(IS!AB26/IS!X26-1,"")</f>
        <v>1.4116713001715477</v>
      </c>
      <c r="AC26" s="75">
        <f>IFERROR(IS!AC26/IS!Y26-1,"")</f>
        <v>0.42651324885255582</v>
      </c>
      <c r="AD26" s="75">
        <f>IFERROR(IS!AD26/IS!Z26-1,"")</f>
        <v>2.8432186022399883</v>
      </c>
      <c r="AE26" s="75">
        <f>IFERROR(IS!AE26/IS!AA26-1,"")</f>
        <v>0.97241481547163344</v>
      </c>
      <c r="AF26" s="75">
        <f>IFERROR(IS!AF26/IS!AB26-1,"")</f>
        <v>0.17456015836908323</v>
      </c>
      <c r="AG26" s="75">
        <f>IFERROR(IS!AG26/IS!AC26-1,"")</f>
        <v>0.68096454273040208</v>
      </c>
      <c r="AH26" s="75">
        <f>IFERROR(IS!AH26/IS!AD26-1,"")</f>
        <v>-0.5245926820467377</v>
      </c>
      <c r="AI26" s="75">
        <f>IFERROR(IS!AI26/IS!AE26-1,"")</f>
        <v>-0.61150833585558262</v>
      </c>
      <c r="AJ26" s="75">
        <f>IFERROR(IS!AJ26/IS!AF26-1,"")</f>
        <v>-0.36360326465446791</v>
      </c>
      <c r="AK26" s="75">
        <f>IFERROR(IS!AK26/IS!AG26-1,"")</f>
        <v>-0.42703763087051128</v>
      </c>
      <c r="AL26" s="53"/>
      <c r="AM26" s="53"/>
      <c r="AN26" s="53"/>
      <c r="AO26" s="53"/>
      <c r="AP26" s="53"/>
    </row>
    <row r="27" spans="1:42" s="36" customFormat="1" ht="10.5" x14ac:dyDescent="0.2">
      <c r="A27" s="47"/>
      <c r="B27" s="42" t="s">
        <v>143</v>
      </c>
      <c r="C27" s="52"/>
      <c r="D27" s="52"/>
      <c r="E27" s="52"/>
      <c r="F27" s="52"/>
      <c r="G27" s="76" t="str">
        <f>IFERROR(IS!G27/IS!C27-1,"")</f>
        <v/>
      </c>
      <c r="H27" s="76" t="str">
        <f>IFERROR(IS!H27/IS!D27-1,"")</f>
        <v/>
      </c>
      <c r="I27" s="76" t="str">
        <f>IFERROR(IS!I27/IS!E27-1,"")</f>
        <v/>
      </c>
      <c r="J27" s="76" t="str">
        <f>IFERROR(IS!J27/IS!F27-1,"")</f>
        <v/>
      </c>
      <c r="K27" s="76" t="str">
        <f>IFERROR(IS!K27/IS!G27-1,"")</f>
        <v/>
      </c>
      <c r="L27" s="76" t="str">
        <f>IFERROR(IS!L27/IS!H27-1,"")</f>
        <v/>
      </c>
      <c r="M27" s="76" t="str">
        <f>IFERROR(IS!M27/IS!I27-1,"")</f>
        <v/>
      </c>
      <c r="N27" s="76" t="str">
        <f>IFERROR(IS!N27/IS!J27-1,"")</f>
        <v/>
      </c>
      <c r="O27" s="76" t="str">
        <f>IFERROR(IS!O27/IS!K27-1,"")</f>
        <v/>
      </c>
      <c r="P27" s="76" t="str">
        <f>IFERROR(IS!P27/IS!L27-1,"")</f>
        <v/>
      </c>
      <c r="Q27" s="76" t="str">
        <f>IFERROR(IS!Q27/IS!M27-1,"")</f>
        <v/>
      </c>
      <c r="R27" s="76" t="str">
        <f>IFERROR(IS!R27/IS!N27-1,"")</f>
        <v/>
      </c>
      <c r="S27" s="76" t="str">
        <f>IFERROR(IS!S27/IS!O27-1,"")</f>
        <v/>
      </c>
      <c r="T27" s="76" t="str">
        <f>IFERROR(IS!T27/IS!P27-1,"")</f>
        <v/>
      </c>
      <c r="U27" s="76" t="str">
        <f>IFERROR(IS!U27/IS!Q27-1,"")</f>
        <v/>
      </c>
      <c r="V27" s="76" t="str">
        <f>IFERROR(IS!V27/IS!R27-1,"")</f>
        <v/>
      </c>
      <c r="W27" s="76" t="str">
        <f>IFERROR(IS!W27/IS!S27-1,"")</f>
        <v/>
      </c>
      <c r="X27" s="76" t="str">
        <f>IFERROR(IS!X27/IS!T27-1,"")</f>
        <v/>
      </c>
      <c r="Y27" s="76" t="str">
        <f>IFERROR(IS!Y27/IS!U27-1,"")</f>
        <v/>
      </c>
      <c r="Z27" s="76" t="str">
        <f>IFERROR(IS!Z27/IS!V27-1,"")</f>
        <v/>
      </c>
      <c r="AA27" s="76" t="str">
        <f>IFERROR(IS!AA27/IS!W27-1,"")</f>
        <v/>
      </c>
      <c r="AB27" s="76" t="str">
        <f>IFERROR(IS!AB27/IS!X27-1,"")</f>
        <v/>
      </c>
      <c r="AC27" s="76" t="str">
        <f>IFERROR(IS!AC27/IS!Y27-1,"")</f>
        <v/>
      </c>
      <c r="AD27" s="76" t="str">
        <f>IFERROR(IS!AD27/IS!Z27-1,"")</f>
        <v/>
      </c>
      <c r="AE27" s="76" t="str">
        <f>IFERROR(IS!AE27/IS!AA27-1,"")</f>
        <v/>
      </c>
      <c r="AF27" s="76" t="str">
        <f>IFERROR(IS!AF27/IS!AB27-1,"")</f>
        <v/>
      </c>
      <c r="AG27" s="76" t="str">
        <f>IFERROR(IS!AG27/IS!AC27-1,"")</f>
        <v/>
      </c>
      <c r="AH27" s="76" t="str">
        <f>IFERROR(IS!AH27/IS!AD27-1,"")</f>
        <v/>
      </c>
      <c r="AI27" s="76" t="str">
        <f>IFERROR(IS!AI27/IS!AE27-1,"")</f>
        <v/>
      </c>
      <c r="AJ27" s="76" t="str">
        <f>IFERROR(IS!AJ27/IS!AF27-1,"")</f>
        <v/>
      </c>
      <c r="AK27" s="76" t="str">
        <f>IFERROR(IS!AK27/IS!AG27-1,"")</f>
        <v/>
      </c>
      <c r="AL27" s="65"/>
      <c r="AM27" s="65"/>
      <c r="AN27" s="65"/>
      <c r="AO27" s="65"/>
      <c r="AP27" s="65"/>
    </row>
    <row r="28" spans="1:42" s="36" customFormat="1" ht="10.5" x14ac:dyDescent="0.2">
      <c r="A28" s="47">
        <v>61</v>
      </c>
      <c r="B28" s="48" t="s">
        <v>144</v>
      </c>
      <c r="C28" s="55"/>
      <c r="D28" s="55"/>
      <c r="E28" s="55"/>
      <c r="F28" s="55"/>
      <c r="G28" s="80">
        <f>IFERROR(IS!G28/IS!C28-1,"")</f>
        <v>-0.33636773131456177</v>
      </c>
      <c r="H28" s="80">
        <f>IFERROR(IS!H28/IS!D28-1,"")</f>
        <v>-0.59681069461445624</v>
      </c>
      <c r="I28" s="80">
        <f>IFERROR(IS!I28/IS!E28-1,"")</f>
        <v>-7.8113963550447085E-2</v>
      </c>
      <c r="J28" s="80">
        <f>IFERROR(IS!J28/IS!F28-1,"")</f>
        <v>-0.38399519744289234</v>
      </c>
      <c r="K28" s="80">
        <f>IFERROR(IS!K28/IS!G28-1,"")</f>
        <v>-0.58469761521107544</v>
      </c>
      <c r="L28" s="80">
        <f>IFERROR(IS!L28/IS!H28-1,"")</f>
        <v>0.77110822904430298</v>
      </c>
      <c r="M28" s="80">
        <f>IFERROR(IS!M28/IS!I28-1,"")</f>
        <v>0.16832121924040377</v>
      </c>
      <c r="N28" s="80">
        <f>IFERROR(IS!N28/IS!J28-1,"")</f>
        <v>0.95305783976827252</v>
      </c>
      <c r="O28" s="80">
        <f>IFERROR(IS!O28/IS!K28-1,"")</f>
        <v>1.21927109550096</v>
      </c>
      <c r="P28" s="80">
        <f>IFERROR(IS!P28/IS!L28-1,"")</f>
        <v>0.12900437716476976</v>
      </c>
      <c r="Q28" s="80">
        <f>IFERROR(IS!Q28/IS!M28-1,"")</f>
        <v>0.31892926345450157</v>
      </c>
      <c r="R28" s="80">
        <f>IFERROR(IS!R28/IS!N28-1,"")</f>
        <v>0.44208486492161314</v>
      </c>
      <c r="S28" s="80">
        <f>IFERROR(IS!S28/IS!O28-1,"")</f>
        <v>0.31348562693915061</v>
      </c>
      <c r="T28" s="80">
        <f>IFERROR(IS!T28/IS!P28-1,"")</f>
        <v>0.45179814767909754</v>
      </c>
      <c r="U28" s="80">
        <f>IFERROR(IS!U28/IS!Q28-1,"")</f>
        <v>0.41915270121301296</v>
      </c>
      <c r="V28" s="80">
        <f>IFERROR(IS!V28/IS!R28-1,"")</f>
        <v>0.55132547310756364</v>
      </c>
      <c r="W28" s="80">
        <f>IFERROR(IS!W28/IS!S28-1,"")</f>
        <v>0.79632928058302577</v>
      </c>
      <c r="X28" s="80">
        <f>IFERROR(IS!X28/IS!T28-1,"")</f>
        <v>0.44785143801734351</v>
      </c>
      <c r="Y28" s="80">
        <f>IFERROR(IS!Y28/IS!U28-1,"")</f>
        <v>0.44424106042972067</v>
      </c>
      <c r="Z28" s="80">
        <f>IFERROR(IS!Z28/IS!V28-1,"")</f>
        <v>0.69388194247028845</v>
      </c>
      <c r="AA28" s="80">
        <f>IFERROR(IS!AA28/IS!W28-1,"")</f>
        <v>1.3735965853100227</v>
      </c>
      <c r="AB28" s="80">
        <f>IFERROR(IS!AB28/IS!X28-1,"")</f>
        <v>1.4036858695338603</v>
      </c>
      <c r="AC28" s="80">
        <f>IFERROR(IS!AC28/IS!Y28-1,"")</f>
        <v>0.42813424503100728</v>
      </c>
      <c r="AD28" s="80">
        <f>IFERROR(IS!AD28/IS!Z28-1,"")</f>
        <v>2.8524578227127444</v>
      </c>
      <c r="AE28" s="80">
        <f>IFERROR(IS!AE28/IS!AA28-1,"")</f>
        <v>0.97575130235483387</v>
      </c>
      <c r="AF28" s="80">
        <f>IFERROR(IS!AF28/IS!AB28-1,"")</f>
        <v>0.17551013332467735</v>
      </c>
      <c r="AG28" s="80">
        <f>IFERROR(IS!AG28/IS!AC28-1,"")</f>
        <v>0.68171828102492316</v>
      </c>
      <c r="AH28" s="80">
        <f>IFERROR(IS!AH28/IS!AD28-1,"")</f>
        <v>-0.52370788557572934</v>
      </c>
      <c r="AI28" s="80">
        <f>IFERROR(IS!AI28/IS!AE28-1,"")</f>
        <v>-0.62345943694963735</v>
      </c>
      <c r="AJ28" s="80">
        <f>IFERROR(IS!AJ28/IS!AF28-1,"")</f>
        <v>-0.39353089608706249</v>
      </c>
      <c r="AK28" s="80">
        <f>IFERROR(IS!AK28/IS!AG28-1,"")</f>
        <v>-0.43199163689439468</v>
      </c>
      <c r="AL28" s="70"/>
      <c r="AM28" s="70"/>
      <c r="AN28" s="70"/>
      <c r="AO28" s="70"/>
      <c r="AP28" s="70"/>
    </row>
    <row r="29" spans="1:42" s="36" customFormat="1" ht="10.5" x14ac:dyDescent="0.2">
      <c r="A29" s="47"/>
      <c r="B29" s="48" t="s">
        <v>145</v>
      </c>
      <c r="C29" s="55"/>
      <c r="D29" s="55"/>
      <c r="E29" s="55"/>
      <c r="F29" s="55"/>
      <c r="G29" s="80" t="str">
        <f>IFERROR(IS!G29/IS!C29-1,"")</f>
        <v/>
      </c>
      <c r="H29" s="80" t="str">
        <f>IFERROR(IS!H29/IS!D29-1,"")</f>
        <v/>
      </c>
      <c r="I29" s="80" t="str">
        <f>IFERROR(IS!I29/IS!E29-1,"")</f>
        <v/>
      </c>
      <c r="J29" s="80" t="str">
        <f>IFERROR(IS!J29/IS!F29-1,"")</f>
        <v/>
      </c>
      <c r="K29" s="80" t="str">
        <f>IFERROR(IS!K29/IS!G29-1,"")</f>
        <v/>
      </c>
      <c r="L29" s="80" t="str">
        <f>IFERROR(IS!L29/IS!H29-1,"")</f>
        <v/>
      </c>
      <c r="M29" s="80" t="str">
        <f>IFERROR(IS!M29/IS!I29-1,"")</f>
        <v/>
      </c>
      <c r="N29" s="80" t="str">
        <f>IFERROR(IS!N29/IS!J29-1,"")</f>
        <v/>
      </c>
      <c r="O29" s="80" t="str">
        <f>IFERROR(IS!O29/IS!K29-1,"")</f>
        <v/>
      </c>
      <c r="P29" s="80" t="str">
        <f>IFERROR(IS!P29/IS!L29-1,"")</f>
        <v/>
      </c>
      <c r="Q29" s="80">
        <f>IFERROR(IS!Q29/IS!M29-1,"")</f>
        <v>0.9979102452605273</v>
      </c>
      <c r="R29" s="80">
        <f>IFERROR(IS!R29/IS!N29-1,"")</f>
        <v>1.9371450639702106</v>
      </c>
      <c r="S29" s="80">
        <f>IFERROR(IS!S29/IS!O29-1,"")</f>
        <v>-2.2072955232046394</v>
      </c>
      <c r="T29" s="80">
        <f>IFERROR(IS!T29/IS!P29-1,"")</f>
        <v>87.969668109938382</v>
      </c>
      <c r="U29" s="80">
        <f>IFERROR(IS!U29/IS!Q29-1,"")</f>
        <v>6.2988129990264596E-2</v>
      </c>
      <c r="V29" s="80">
        <f>IFERROR(IS!V29/IS!R29-1,"")</f>
        <v>-2.3129782716207616</v>
      </c>
      <c r="W29" s="80">
        <f>IFERROR(IS!W29/IS!S29-1,"")</f>
        <v>-0.67676547829485045</v>
      </c>
      <c r="X29" s="80">
        <f>IFERROR(IS!X29/IS!T29-1,"")</f>
        <v>-0.86066813650160445</v>
      </c>
      <c r="Y29" s="80">
        <f>IFERROR(IS!Y29/IS!U29-1,"")</f>
        <v>-1.0847245244651329</v>
      </c>
      <c r="Z29" s="80">
        <f>IFERROR(IS!Z29/IS!V29-1,"")</f>
        <v>-0.67023585619130333</v>
      </c>
      <c r="AA29" s="80">
        <f>IFERROR(IS!AA29/IS!W29-1,"")</f>
        <v>-2.0318535729560079</v>
      </c>
      <c r="AB29" s="80">
        <f>IFERROR(IS!AB29/IS!X29-1,"")</f>
        <v>-2.1524253858056168</v>
      </c>
      <c r="AC29" s="80">
        <f>IFERROR(IS!AC29/IS!Y29-1,"")</f>
        <v>-0.64290351261841572</v>
      </c>
      <c r="AD29" s="80">
        <f>IFERROR(IS!AD29/IS!Z29-1,"")</f>
        <v>-0.28214756158161336</v>
      </c>
      <c r="AE29" s="80">
        <f>IFERROR(IS!AE29/IS!AA29-1,"")</f>
        <v>-1.0057347713781895</v>
      </c>
      <c r="AF29" s="80">
        <f>IFERROR(IS!AF29/IS!AB29-1,"")</f>
        <v>-0.70979799725813486</v>
      </c>
      <c r="AG29" s="80">
        <f>IFERROR(IS!AG29/IS!AC29-1,"")</f>
        <v>-1.3077343472054408</v>
      </c>
      <c r="AH29" s="80">
        <f>IFERROR(IS!AH29/IS!AD29-1,"")</f>
        <v>-2.130837242373866</v>
      </c>
      <c r="AI29" s="80">
        <f>IFERROR(IS!AI29/IS!AE29-1,"")</f>
        <v>-2441.7577405132147</v>
      </c>
      <c r="AJ29" s="80">
        <f>IFERROR(IS!AJ29/IS!AF29-1,"")</f>
        <v>112.48971881430604</v>
      </c>
      <c r="AK29" s="80">
        <f>IFERROR(IS!AK29/IS!AG29-1,"")</f>
        <v>-71.857301467730551</v>
      </c>
      <c r="AL29" s="70"/>
      <c r="AM29" s="70"/>
      <c r="AN29" s="70"/>
      <c r="AO29" s="70"/>
      <c r="AP29" s="70"/>
    </row>
    <row r="30" spans="1:42" ht="10.5" x14ac:dyDescent="0.2">
      <c r="A30" s="47"/>
      <c r="B30" s="42" t="s">
        <v>146</v>
      </c>
      <c r="C30" s="52"/>
      <c r="D30" s="52"/>
      <c r="E30" s="52"/>
      <c r="F30" s="52"/>
      <c r="G30" s="76">
        <f>IFERROR(IS!G30/IS!C30-1,"")</f>
        <v>-1</v>
      </c>
      <c r="H30" s="76">
        <f>IFERROR(IS!H30/IS!D30-1,"")</f>
        <v>-1</v>
      </c>
      <c r="I30" s="76" t="str">
        <f>IFERROR(IS!I30/IS!E30-1,"")</f>
        <v/>
      </c>
      <c r="J30" s="76" t="str">
        <f>IFERROR(IS!J30/IS!F30-1,"")</f>
        <v/>
      </c>
      <c r="K30" s="76" t="str">
        <f>IFERROR(IS!K30/IS!G30-1,"")</f>
        <v/>
      </c>
      <c r="L30" s="76" t="str">
        <f>IFERROR(IS!L30/IS!H30-1,"")</f>
        <v/>
      </c>
      <c r="M30" s="76" t="str">
        <f>IFERROR(IS!M30/IS!I30-1,"")</f>
        <v/>
      </c>
      <c r="N30" s="76" t="str">
        <f>IFERROR(IS!N30/IS!J30-1,"")</f>
        <v/>
      </c>
      <c r="O30" s="76" t="str">
        <f>IFERROR(IS!O30/IS!K30-1,"")</f>
        <v/>
      </c>
      <c r="P30" s="76" t="str">
        <f>IFERROR(IS!P30/IS!L30-1,"")</f>
        <v/>
      </c>
      <c r="Q30" s="76" t="str">
        <f>IFERROR(IS!Q30/IS!M30-1,"")</f>
        <v/>
      </c>
      <c r="R30" s="76" t="str">
        <f>IFERROR(IS!R30/IS!N30-1,"")</f>
        <v/>
      </c>
      <c r="S30" s="76">
        <f>IFERROR(IS!S30/IS!O30-1,"")</f>
        <v>0.27718550106609818</v>
      </c>
      <c r="T30" s="76">
        <f>IFERROR(IS!T30/IS!P30-1,"")</f>
        <v>0.44190140845070425</v>
      </c>
      <c r="U30" s="76">
        <f>IFERROR(IS!U30/IS!Q30-1,"")</f>
        <v>0.37915742793791574</v>
      </c>
      <c r="V30" s="76">
        <f>IFERROR(IS!V30/IS!R30-1,"")</f>
        <v>0.50628140703517599</v>
      </c>
      <c r="W30" s="76">
        <f>IFERROR(IS!W30/IS!S30-1,"")</f>
        <v>0.79298831385642732</v>
      </c>
      <c r="X30" s="76">
        <f>IFERROR(IS!X30/IS!T30-1,"")</f>
        <v>0.38095238095238093</v>
      </c>
      <c r="Y30" s="76">
        <f>IFERROR(IS!Y30/IS!U30-1,"")</f>
        <v>0.40353697749196149</v>
      </c>
      <c r="Z30" s="76">
        <f>IFERROR(IS!Z30/IS!V30-1,"")</f>
        <v>0.64637197664720603</v>
      </c>
      <c r="AA30" s="76">
        <f>IFERROR(IS!AA30/IS!W30-1,"")</f>
        <v>1.3109869646182495</v>
      </c>
      <c r="AB30" s="76">
        <f>IFERROR(IS!AB30/IS!X30-1,"")</f>
        <v>1.367816091954023</v>
      </c>
      <c r="AC30" s="76">
        <f>IFERROR(IS!AC30/IS!Y30-1,"")</f>
        <v>-0.17869415807560141</v>
      </c>
      <c r="AD30" s="76">
        <f>IFERROR(IS!AD30/IS!Z30-1,"")</f>
        <v>1.7912867274569404</v>
      </c>
      <c r="AE30" s="76">
        <f>IFERROR(IS!AE30/IS!AA30-1,"")</f>
        <v>-4.2304593070104701E-2</v>
      </c>
      <c r="AF30" s="76">
        <f>IFERROR(IS!AF30/IS!AB30-1,"")</f>
        <v>-1</v>
      </c>
      <c r="AG30" s="76">
        <f>IFERROR(IS!AG30/IS!AC30-1,"")</f>
        <v>-0.22245467224546722</v>
      </c>
      <c r="AH30" s="76">
        <f>IFERROR(IS!AH30/IS!AD30-1,"")</f>
        <v>-0.82558983666061703</v>
      </c>
      <c r="AI30" s="76">
        <f>IFERROR(IS!AI30/IS!AE30-1,"")</f>
        <v>-0.79511989903239377</v>
      </c>
      <c r="AJ30" s="76" t="str">
        <f>IFERROR(IS!AJ30/IS!AF30-1,"")</f>
        <v/>
      </c>
      <c r="AK30" s="76">
        <f>IFERROR(IS!AK30/IS!AG30-1,"")</f>
        <v>-0.43677130044843049</v>
      </c>
      <c r="AL30" s="65"/>
      <c r="AM30" s="65"/>
      <c r="AN30" s="65"/>
      <c r="AO30" s="65"/>
      <c r="AP30" s="65"/>
    </row>
    <row r="31" spans="1:42" s="36" customFormat="1" ht="10.5" x14ac:dyDescent="0.2">
      <c r="A31" s="47"/>
      <c r="B31" s="42" t="s">
        <v>147</v>
      </c>
      <c r="C31" s="52"/>
      <c r="D31" s="52"/>
      <c r="E31" s="52"/>
      <c r="F31" s="52"/>
      <c r="G31" s="76" t="str">
        <f>IFERROR(IS!G31/IS!C31-1,"")</f>
        <v/>
      </c>
      <c r="H31" s="76" t="str">
        <f>IFERROR(IS!H31/IS!D31-1,"")</f>
        <v/>
      </c>
      <c r="I31" s="76" t="str">
        <f>IFERROR(IS!I31/IS!E31-1,"")</f>
        <v/>
      </c>
      <c r="J31" s="76" t="str">
        <f>IFERROR(IS!J31/IS!F31-1,"")</f>
        <v/>
      </c>
      <c r="K31" s="76" t="str">
        <f>IFERROR(IS!K31/IS!G31-1,"")</f>
        <v/>
      </c>
      <c r="L31" s="76" t="str">
        <f>IFERROR(IS!L31/IS!H31-1,"")</f>
        <v/>
      </c>
      <c r="M31" s="76" t="str">
        <f>IFERROR(IS!M31/IS!I31-1,"")</f>
        <v/>
      </c>
      <c r="N31" s="76" t="str">
        <f>IFERROR(IS!N31/IS!J31-1,"")</f>
        <v/>
      </c>
      <c r="O31" s="76" t="str">
        <f>IFERROR(IS!O31/IS!K31-1,"")</f>
        <v/>
      </c>
      <c r="P31" s="76" t="str">
        <f>IFERROR(IS!P31/IS!L31-1,"")</f>
        <v/>
      </c>
      <c r="Q31" s="76" t="str">
        <f>IFERROR(IS!Q31/IS!M31-1,"")</f>
        <v/>
      </c>
      <c r="R31" s="76" t="str">
        <f>IFERROR(IS!R31/IS!N31-1,"")</f>
        <v/>
      </c>
      <c r="S31" s="76" t="str">
        <f>IFERROR(IS!S31/IS!O31-1,"")</f>
        <v/>
      </c>
      <c r="T31" s="76">
        <f>IFERROR(IS!T31/IS!P31-1,"")</f>
        <v>-1</v>
      </c>
      <c r="U31" s="76" t="str">
        <f>IFERROR(IS!U31/IS!Q31-1,"")</f>
        <v/>
      </c>
      <c r="V31" s="76" t="str">
        <f>IFERROR(IS!V31/IS!R31-1,"")</f>
        <v/>
      </c>
      <c r="W31" s="76" t="str">
        <f>IFERROR(IS!W31/IS!S31-1,"")</f>
        <v/>
      </c>
      <c r="X31" s="76" t="str">
        <f>IFERROR(IS!X31/IS!T31-1,"")</f>
        <v/>
      </c>
      <c r="Y31" s="76" t="str">
        <f>IFERROR(IS!Y31/IS!U31-1,"")</f>
        <v/>
      </c>
      <c r="Z31" s="76" t="str">
        <f>IFERROR(IS!Z31/IS!V31-1,"")</f>
        <v/>
      </c>
      <c r="AA31" s="76" t="str">
        <f>IFERROR(IS!AA31/IS!W31-1,"")</f>
        <v/>
      </c>
      <c r="AB31" s="76" t="str">
        <f>IFERROR(IS!AB31/IS!X31-1,"")</f>
        <v/>
      </c>
      <c r="AC31" s="76" t="str">
        <f>IFERROR(IS!AC31/IS!Y31-1,"")</f>
        <v/>
      </c>
      <c r="AD31" s="76" t="str">
        <f>IFERROR(IS!AD31/IS!Z31-1,"")</f>
        <v/>
      </c>
      <c r="AE31" s="76" t="str">
        <f>IFERROR(IS!AE31/IS!AA31-1,"")</f>
        <v/>
      </c>
      <c r="AF31" s="76" t="str">
        <f>IFERROR(IS!AF31/IS!AB31-1,"")</f>
        <v/>
      </c>
      <c r="AG31" s="76" t="str">
        <f>IFERROR(IS!AG31/IS!AC31-1,"")</f>
        <v/>
      </c>
      <c r="AH31" s="76" t="str">
        <f>IFERROR(IS!AH31/IS!AD31-1,"")</f>
        <v/>
      </c>
      <c r="AI31" s="76" t="str">
        <f>IFERROR(IS!AI31/IS!AE31-1,"")</f>
        <v/>
      </c>
      <c r="AJ31" s="76" t="str">
        <f>IFERROR(IS!AJ31/IS!AF31-1,"")</f>
        <v/>
      </c>
      <c r="AK31" s="76" t="str">
        <f>IFERROR(IS!AK31/IS!AG31-1,"")</f>
        <v/>
      </c>
      <c r="AL31" s="65"/>
      <c r="AM31" s="65"/>
      <c r="AN31" s="65"/>
      <c r="AO31" s="65"/>
      <c r="AP31" s="65"/>
    </row>
    <row r="32" spans="1:42" s="36" customFormat="1" x14ac:dyDescent="0.2">
      <c r="A32" s="50"/>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row>
    <row r="35" spans="1:42" s="36" customFormat="1" x14ac:dyDescent="0.2">
      <c r="A35" s="50"/>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row>
    <row r="37" spans="1:42" s="36" customFormat="1" x14ac:dyDescent="0.2">
      <c r="A37" s="50"/>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row>
    <row r="38" spans="1:42" s="38" customFormat="1" x14ac:dyDescent="0.2">
      <c r="A38" s="50"/>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row>
    <row r="42" spans="1:42" s="36" customFormat="1" x14ac:dyDescent="0.2">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row>
    <row r="44" spans="1:42" s="36" customFormat="1" x14ac:dyDescent="0.2">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row>
    <row r="51" spans="1:42" s="36" customFormat="1" x14ac:dyDescent="0.2">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row>
    <row r="52" spans="1:42" hidden="1" x14ac:dyDescent="0.2"/>
    <row r="53" spans="1:42" s="36" customFormat="1" x14ac:dyDescent="0.2">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row>
    <row r="54" spans="1:42" s="36" customFormat="1" x14ac:dyDescent="0.2">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row>
    <row r="55" spans="1:42" s="36" customFormat="1" x14ac:dyDescent="0.2">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row>
    <row r="58" spans="1:42" s="36" customFormat="1" x14ac:dyDescent="0.2">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row>
    <row r="62" spans="1:42" s="36" customFormat="1" x14ac:dyDescent="0.2">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row>
    <row r="67" spans="1:42" s="36" customFormat="1" x14ac:dyDescent="0.2">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row>
    <row r="68" spans="1:42" s="36" customFormat="1" x14ac:dyDescent="0.2">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row>
    <row r="69" spans="1:42" s="36" customFormat="1" x14ac:dyDescent="0.2">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row>
    <row r="71" spans="1:42" s="36" customFormat="1" x14ac:dyDescent="0.2">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row>
    <row r="72" spans="1:42" s="36" customFormat="1" x14ac:dyDescent="0.2">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row>
    <row r="75" spans="1:42" s="36" customFormat="1" x14ac:dyDescent="0.2">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row>
    <row r="77" spans="1:42" s="36" customFormat="1" x14ac:dyDescent="0.2">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row>
  </sheetData>
  <conditionalFormatting sqref="B38:AP38">
    <cfRule type="cellIs" dxfId="4" priority="2" operator="lessThan">
      <formula>0</formula>
    </cfRule>
    <cfRule type="cellIs" dxfId="3" priority="3" operator="greaterThan">
      <formula>0</formula>
    </cfRule>
  </conditionalFormatting>
  <conditionalFormatting sqref="G2:AK31">
    <cfRule type="cellIs" dxfId="2" priority="1" operator="less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BFCF2-AD65-134E-9890-1C8C90CF7A89}">
  <dimension ref="A1:AP76"/>
  <sheetViews>
    <sheetView zoomScale="190" zoomScaleNormal="190" workbookViewId="0">
      <pane xSplit="2" ySplit="3" topLeftCell="AE22" activePane="bottomRight" state="frozen"/>
      <selection pane="topRight" activeCell="C1" sqref="C1"/>
      <selection pane="bottomLeft" activeCell="A4" sqref="A4"/>
      <selection pane="bottomRight" activeCell="B30" sqref="B30"/>
    </sheetView>
  </sheetViews>
  <sheetFormatPr defaultColWidth="9.1796875" defaultRowHeight="14.5" x14ac:dyDescent="0.2"/>
  <cols>
    <col min="1" max="1" width="5" style="50" bestFit="1" customWidth="1"/>
    <col min="2" max="2" width="54" style="50" bestFit="1" customWidth="1"/>
    <col min="3" max="42" width="8" style="50" bestFit="1" customWidth="1"/>
    <col min="43" max="16384" width="9.1796875" style="37"/>
  </cols>
  <sheetData>
    <row r="1" spans="1:42" s="62" customFormat="1" ht="10" x14ac:dyDescent="0.35">
      <c r="A1" s="39" t="s">
        <v>77</v>
      </c>
      <c r="B1" s="39" t="s">
        <v>78</v>
      </c>
      <c r="C1" s="39" t="s">
        <v>79</v>
      </c>
      <c r="D1" s="39" t="s">
        <v>80</v>
      </c>
      <c r="E1" s="39" t="s">
        <v>81</v>
      </c>
      <c r="F1" s="39" t="s">
        <v>82</v>
      </c>
      <c r="G1" s="39" t="s">
        <v>83</v>
      </c>
      <c r="H1" s="39" t="s">
        <v>84</v>
      </c>
      <c r="I1" s="39" t="s">
        <v>85</v>
      </c>
      <c r="J1" s="39" t="s">
        <v>86</v>
      </c>
      <c r="K1" s="39" t="s">
        <v>87</v>
      </c>
      <c r="L1" s="39" t="s">
        <v>88</v>
      </c>
      <c r="M1" s="39" t="s">
        <v>89</v>
      </c>
      <c r="N1" s="39" t="s">
        <v>90</v>
      </c>
      <c r="O1" s="39" t="s">
        <v>91</v>
      </c>
      <c r="P1" s="39" t="s">
        <v>92</v>
      </c>
      <c r="Q1" s="39" t="s">
        <v>93</v>
      </c>
      <c r="R1" s="39" t="s">
        <v>94</v>
      </c>
      <c r="S1" s="39" t="s">
        <v>95</v>
      </c>
      <c r="T1" s="39" t="s">
        <v>96</v>
      </c>
      <c r="U1" s="39" t="s">
        <v>97</v>
      </c>
      <c r="V1" s="39" t="s">
        <v>98</v>
      </c>
      <c r="W1" s="39" t="s">
        <v>99</v>
      </c>
      <c r="X1" s="39" t="s">
        <v>100</v>
      </c>
      <c r="Y1" s="39" t="s">
        <v>101</v>
      </c>
      <c r="Z1" s="39" t="s">
        <v>102</v>
      </c>
      <c r="AA1" s="39" t="s">
        <v>103</v>
      </c>
      <c r="AB1" s="39" t="s">
        <v>104</v>
      </c>
      <c r="AC1" s="39" t="s">
        <v>105</v>
      </c>
      <c r="AD1" s="39" t="s">
        <v>106</v>
      </c>
      <c r="AE1" s="39" t="s">
        <v>107</v>
      </c>
      <c r="AF1" s="39" t="s">
        <v>108</v>
      </c>
      <c r="AG1" s="39" t="s">
        <v>109</v>
      </c>
      <c r="AH1" s="39" t="s">
        <v>110</v>
      </c>
      <c r="AI1" s="39" t="s">
        <v>111</v>
      </c>
      <c r="AJ1" s="39" t="s">
        <v>112</v>
      </c>
      <c r="AK1" s="39" t="s">
        <v>113</v>
      </c>
      <c r="AL1" s="63" t="s">
        <v>114</v>
      </c>
      <c r="AM1" s="63" t="s">
        <v>115</v>
      </c>
      <c r="AN1" s="63" t="s">
        <v>116</v>
      </c>
      <c r="AO1" s="63" t="s">
        <v>117</v>
      </c>
      <c r="AP1" s="63" t="s">
        <v>118</v>
      </c>
    </row>
    <row r="2" spans="1:42" s="36" customFormat="1" ht="10.5" x14ac:dyDescent="0.2">
      <c r="A2" s="40" t="s">
        <v>119</v>
      </c>
      <c r="B2" s="35" t="s">
        <v>120</v>
      </c>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64"/>
      <c r="AM2" s="64"/>
      <c r="AN2" s="64"/>
      <c r="AO2" s="64"/>
      <c r="AP2" s="64"/>
    </row>
    <row r="3" spans="1:42" s="36" customFormat="1" ht="10.5" x14ac:dyDescent="0.2">
      <c r="A3" s="41" t="s">
        <v>121</v>
      </c>
      <c r="B3" s="42" t="s">
        <v>122</v>
      </c>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65"/>
      <c r="AM3" s="65"/>
      <c r="AN3" s="65"/>
      <c r="AO3" s="65"/>
      <c r="AP3" s="65"/>
    </row>
    <row r="4" spans="1:42" s="36" customFormat="1" ht="10.5" x14ac:dyDescent="0.2">
      <c r="A4" s="43">
        <v>10</v>
      </c>
      <c r="B4" s="44" t="s">
        <v>123</v>
      </c>
      <c r="C4" s="75">
        <f>IS!C4/IS!C$4</f>
        <v>1</v>
      </c>
      <c r="D4" s="82">
        <f>IS!D4/IS!D$4</f>
        <v>1</v>
      </c>
      <c r="E4" s="82">
        <f>IS!E4/IS!E$4</f>
        <v>1</v>
      </c>
      <c r="F4" s="82">
        <f>IS!F4/IS!F$4</f>
        <v>1</v>
      </c>
      <c r="G4" s="82">
        <f>IS!G4/IS!G$4</f>
        <v>1</v>
      </c>
      <c r="H4" s="82">
        <f>IS!H4/IS!H$4</f>
        <v>1</v>
      </c>
      <c r="I4" s="82">
        <f>IS!I4/IS!I$4</f>
        <v>1</v>
      </c>
      <c r="J4" s="82">
        <f>IS!J4/IS!J$4</f>
        <v>1</v>
      </c>
      <c r="K4" s="82">
        <f>IS!K4/IS!K$4</f>
        <v>1</v>
      </c>
      <c r="L4" s="82">
        <f>IS!L4/IS!L$4</f>
        <v>1</v>
      </c>
      <c r="M4" s="82">
        <f>IS!M4/IS!M$4</f>
        <v>1</v>
      </c>
      <c r="N4" s="82">
        <f>IS!N4/IS!N$4</f>
        <v>1</v>
      </c>
      <c r="O4" s="82">
        <f>IS!O4/IS!O$4</f>
        <v>1</v>
      </c>
      <c r="P4" s="82">
        <f>IS!P4/IS!P$4</f>
        <v>1</v>
      </c>
      <c r="Q4" s="82">
        <f>IS!Q4/IS!Q$4</f>
        <v>1</v>
      </c>
      <c r="R4" s="82">
        <f>IS!R4/IS!R$4</f>
        <v>1</v>
      </c>
      <c r="S4" s="82">
        <f>IS!S4/IS!S$4</f>
        <v>1</v>
      </c>
      <c r="T4" s="82">
        <f>IS!T4/IS!T$4</f>
        <v>1</v>
      </c>
      <c r="U4" s="82">
        <f>IS!U4/IS!U$4</f>
        <v>1</v>
      </c>
      <c r="V4" s="82">
        <f>IS!V4/IS!V$4</f>
        <v>1</v>
      </c>
      <c r="W4" s="82">
        <f>IS!W4/IS!W$4</f>
        <v>1</v>
      </c>
      <c r="X4" s="82">
        <f>IS!X4/IS!X$4</f>
        <v>1</v>
      </c>
      <c r="Y4" s="82">
        <f>IS!Y4/IS!Y$4</f>
        <v>1</v>
      </c>
      <c r="Z4" s="82">
        <f>IS!Z4/IS!Z$4</f>
        <v>1</v>
      </c>
      <c r="AA4" s="82">
        <f>IS!AA4/IS!AA$4</f>
        <v>1</v>
      </c>
      <c r="AB4" s="82">
        <f>IS!AB4/IS!AB$4</f>
        <v>1</v>
      </c>
      <c r="AC4" s="82">
        <f>IS!AC4/IS!AC$4</f>
        <v>1</v>
      </c>
      <c r="AD4" s="82">
        <f>IS!AD4/IS!AD$4</f>
        <v>1</v>
      </c>
      <c r="AE4" s="82">
        <f>IS!AE4/IS!AE$4</f>
        <v>1</v>
      </c>
      <c r="AF4" s="82">
        <f>IS!AF4/IS!AF$4</f>
        <v>1</v>
      </c>
      <c r="AG4" s="82">
        <f>IS!AG4/IS!AG$4</f>
        <v>1</v>
      </c>
      <c r="AH4" s="82">
        <f>IS!AH4/IS!AH$4</f>
        <v>1</v>
      </c>
      <c r="AI4" s="82">
        <f>IS!AI4/IS!AI$4</f>
        <v>1</v>
      </c>
      <c r="AJ4" s="82">
        <f>IS!AJ4/IS!AJ$4</f>
        <v>1</v>
      </c>
      <c r="AK4" s="82">
        <f>IS!AK4/IS!AK$4</f>
        <v>1</v>
      </c>
      <c r="AL4" s="53"/>
      <c r="AM4" s="53"/>
      <c r="AN4" s="53"/>
      <c r="AO4" s="53"/>
      <c r="AP4" s="53"/>
    </row>
    <row r="5" spans="1:42" s="36" customFormat="1" ht="10.5" x14ac:dyDescent="0.2">
      <c r="A5" s="45">
        <v>11</v>
      </c>
      <c r="B5" s="35" t="s">
        <v>124</v>
      </c>
      <c r="C5" s="83">
        <f>IS!C5/IS!C$4</f>
        <v>-0.92445388409866025</v>
      </c>
      <c r="D5" s="83">
        <f>IS!D5/IS!D$4</f>
        <v>-0.93479289491214912</v>
      </c>
      <c r="E5" s="83">
        <f>IS!E5/IS!E$4</f>
        <v>-0.95273430798743519</v>
      </c>
      <c r="F5" s="83">
        <f>IS!F5/IS!F$4</f>
        <v>-0.93333134546973784</v>
      </c>
      <c r="G5" s="83">
        <f>IS!G5/IS!G$4</f>
        <v>-0.92351187041305582</v>
      </c>
      <c r="H5" s="83">
        <f>IS!H5/IS!H$4</f>
        <v>-0.94536453102673279</v>
      </c>
      <c r="I5" s="83">
        <f>IS!I5/IS!I$4</f>
        <v>-0.94439702147401539</v>
      </c>
      <c r="J5" s="83">
        <f>IS!J5/IS!J$4</f>
        <v>-0.93032539562896843</v>
      </c>
      <c r="K5" s="83">
        <f>IS!K5/IS!K$4</f>
        <v>-0.94237360338388587</v>
      </c>
      <c r="L5" s="83">
        <f>IS!L5/IS!L$4</f>
        <v>-0.92654491815403472</v>
      </c>
      <c r="M5" s="83">
        <f>IS!M5/IS!M$4</f>
        <v>-0.92756107666816834</v>
      </c>
      <c r="N5" s="83">
        <f>IS!N5/IS!N$4</f>
        <v>-0.92031124335878922</v>
      </c>
      <c r="O5" s="83">
        <f>IS!O5/IS!O$4</f>
        <v>-0.94284985685237843</v>
      </c>
      <c r="P5" s="83">
        <f>IS!P5/IS!P$4</f>
        <v>-0.94046390477054165</v>
      </c>
      <c r="Q5" s="83">
        <f>IS!Q5/IS!Q$4</f>
        <v>-0.94067780035778048</v>
      </c>
      <c r="R5" s="83">
        <f>IS!R5/IS!R$4</f>
        <v>-0.9283231869899895</v>
      </c>
      <c r="S5" s="83">
        <f>IS!S5/IS!S$4</f>
        <v>-0.94115647808583069</v>
      </c>
      <c r="T5" s="83">
        <f>IS!T5/IS!T$4</f>
        <v>-0.93950837564891299</v>
      </c>
      <c r="U5" s="83">
        <f>IS!U5/IS!U$4</f>
        <v>-0.93148244886501519</v>
      </c>
      <c r="V5" s="83">
        <f>IS!V5/IS!V$4</f>
        <v>-0.93351325699684096</v>
      </c>
      <c r="W5" s="83">
        <f>IS!W5/IS!W$4</f>
        <v>-0.93800016057306879</v>
      </c>
      <c r="X5" s="83">
        <f>IS!X5/IS!X$4</f>
        <v>-0.93588501896147569</v>
      </c>
      <c r="Y5" s="83">
        <f>IS!Y5/IS!Y$4</f>
        <v>-0.93617884146733699</v>
      </c>
      <c r="Z5" s="83">
        <f>IS!Z5/IS!Z$4</f>
        <v>-0.93664030122031938</v>
      </c>
      <c r="AA5" s="83">
        <f>IS!AA5/IS!AA$4</f>
        <v>-0.93628090789320562</v>
      </c>
      <c r="AB5" s="83">
        <f>IS!AB5/IS!AB$4</f>
        <v>-0.92765412522475177</v>
      </c>
      <c r="AC5" s="83">
        <f>IS!AC5/IS!AC$4</f>
        <v>-0.92837588582616393</v>
      </c>
      <c r="AD5" s="83">
        <f>IS!AD5/IS!AD$4</f>
        <v>-0.92262571972119967</v>
      </c>
      <c r="AE5" s="83">
        <f>IS!AE5/IS!AE$4</f>
        <v>-0.93344662576085047</v>
      </c>
      <c r="AF5" s="83">
        <f>IS!AF5/IS!AF$4</f>
        <v>-0.93478259515225415</v>
      </c>
      <c r="AG5" s="83">
        <f>IS!AG5/IS!AG$4</f>
        <v>-0.93306820002348578</v>
      </c>
      <c r="AH5" s="83">
        <f>IS!AH5/IS!AH$4</f>
        <v>-0.88470953146286679</v>
      </c>
      <c r="AI5" s="83">
        <f>IS!AI5/IS!AI$4</f>
        <v>-0.93415696908172563</v>
      </c>
      <c r="AJ5" s="83">
        <f>IS!AJ5/IS!AJ$4</f>
        <v>-0.9144923813054876</v>
      </c>
      <c r="AK5" s="83">
        <f>IS!AK5/IS!AK$4</f>
        <v>-0.92890137687515761</v>
      </c>
      <c r="AL5" s="64"/>
      <c r="AM5" s="64"/>
      <c r="AN5" s="64"/>
      <c r="AO5" s="64"/>
      <c r="AP5" s="64"/>
    </row>
    <row r="6" spans="1:42" s="36" customFormat="1" ht="10.5" x14ac:dyDescent="0.2">
      <c r="A6" s="43">
        <v>20</v>
      </c>
      <c r="B6" s="44" t="s">
        <v>125</v>
      </c>
      <c r="C6" s="82">
        <f>IS!C6/IS!C$4</f>
        <v>7.5546115901339833E-2</v>
      </c>
      <c r="D6" s="82">
        <f>IS!D6/IS!D$4</f>
        <v>6.5207105087850881E-2</v>
      </c>
      <c r="E6" s="82">
        <f>IS!E6/IS!E$4</f>
        <v>4.7265692012564857E-2</v>
      </c>
      <c r="F6" s="82">
        <f>IS!F6/IS!F$4</f>
        <v>6.6668654530262175E-2</v>
      </c>
      <c r="G6" s="82">
        <f>IS!G6/IS!G$4</f>
        <v>7.6488129586944176E-2</v>
      </c>
      <c r="H6" s="82">
        <f>IS!H6/IS!H$4</f>
        <v>5.4635468973267244E-2</v>
      </c>
      <c r="I6" s="82">
        <f>IS!I6/IS!I$4</f>
        <v>5.5602978525984628E-2</v>
      </c>
      <c r="J6" s="82">
        <f>IS!J6/IS!J$4</f>
        <v>6.9674604371031429E-2</v>
      </c>
      <c r="K6" s="82">
        <f>IS!K6/IS!K$4</f>
        <v>5.7626396616114246E-2</v>
      </c>
      <c r="L6" s="82">
        <f>IS!L6/IS!L$4</f>
        <v>7.3455081845965248E-2</v>
      </c>
      <c r="M6" s="82">
        <f>IS!M6/IS!M$4</f>
        <v>7.2438923331831731E-2</v>
      </c>
      <c r="N6" s="82">
        <f>IS!N6/IS!N$4</f>
        <v>7.9688756641210723E-2</v>
      </c>
      <c r="O6" s="82">
        <f>IS!O6/IS!O$4</f>
        <v>5.7150143147621464E-2</v>
      </c>
      <c r="P6" s="82">
        <f>IS!P6/IS!P$4</f>
        <v>5.9536095229458394E-2</v>
      </c>
      <c r="Q6" s="82">
        <f>IS!Q6/IS!Q$4</f>
        <v>5.9322199642219457E-2</v>
      </c>
      <c r="R6" s="82">
        <f>IS!R6/IS!R$4</f>
        <v>7.167681301001054E-2</v>
      </c>
      <c r="S6" s="82">
        <f>IS!S6/IS!S$4</f>
        <v>5.8843521914169285E-2</v>
      </c>
      <c r="T6" s="82">
        <f>IS!T6/IS!T$4</f>
        <v>6.0491624351087021E-2</v>
      </c>
      <c r="U6" s="82">
        <f>IS!U6/IS!U$4</f>
        <v>6.8517551134984853E-2</v>
      </c>
      <c r="V6" s="82">
        <f>IS!V6/IS!V$4</f>
        <v>6.6486743003159085E-2</v>
      </c>
      <c r="W6" s="82">
        <f>IS!W6/IS!W$4</f>
        <v>6.1999839426931283E-2</v>
      </c>
      <c r="X6" s="82">
        <f>IS!X6/IS!X$4</f>
        <v>6.4114981038524296E-2</v>
      </c>
      <c r="Y6" s="82">
        <f>IS!Y6/IS!Y$4</f>
        <v>6.3821158532663069E-2</v>
      </c>
      <c r="Z6" s="82">
        <f>IS!Z6/IS!Z$4</f>
        <v>6.3359698779680604E-2</v>
      </c>
      <c r="AA6" s="82">
        <f>IS!AA6/IS!AA$4</f>
        <v>6.3719092106794384E-2</v>
      </c>
      <c r="AB6" s="82">
        <f>IS!AB6/IS!AB$4</f>
        <v>7.2345874775247981E-2</v>
      </c>
      <c r="AC6" s="82">
        <f>IS!AC6/IS!AC$4</f>
        <v>7.1624114173836156E-2</v>
      </c>
      <c r="AD6" s="82">
        <f>IS!AD6/IS!AD$4</f>
        <v>7.7374280278800125E-2</v>
      </c>
      <c r="AE6" s="82">
        <f>IS!AE6/IS!AE$4</f>
        <v>6.6553374239149587E-2</v>
      </c>
      <c r="AF6" s="82">
        <f>IS!AF6/IS!AF$4</f>
        <v>6.5217404847745811E-2</v>
      </c>
      <c r="AG6" s="82">
        <f>IS!AG6/IS!AG$4</f>
        <v>6.6931799976514161E-2</v>
      </c>
      <c r="AH6" s="82">
        <f>IS!AH6/IS!AH$4</f>
        <v>0.11529046853713337</v>
      </c>
      <c r="AI6" s="82">
        <f>IS!AI6/IS!AI$4</f>
        <v>6.5843030918274356E-2</v>
      </c>
      <c r="AJ6" s="82">
        <f>IS!AJ6/IS!AJ$4</f>
        <v>8.5507618694512372E-2</v>
      </c>
      <c r="AK6" s="82">
        <f>IS!AK6/IS!AK$4</f>
        <v>7.1098623124842261E-2</v>
      </c>
      <c r="AL6" s="53"/>
      <c r="AM6" s="53"/>
      <c r="AN6" s="53"/>
      <c r="AO6" s="53"/>
      <c r="AP6" s="53"/>
    </row>
    <row r="7" spans="1:42" ht="10.5" x14ac:dyDescent="0.2">
      <c r="A7" s="45"/>
      <c r="B7" s="35" t="s">
        <v>126</v>
      </c>
      <c r="C7" s="83">
        <f>IS!C8/IS!C$4</f>
        <v>0</v>
      </c>
      <c r="D7" s="83">
        <f>IS!D8/IS!D$4</f>
        <v>0</v>
      </c>
      <c r="E7" s="83">
        <f>IS!E8/IS!E$4</f>
        <v>0</v>
      </c>
      <c r="F7" s="83">
        <f>IS!F8/IS!F$4</f>
        <v>0</v>
      </c>
      <c r="G7" s="83">
        <f>IS!G8/IS!G$4</f>
        <v>0</v>
      </c>
      <c r="H7" s="83">
        <f>IS!H8/IS!H$4</f>
        <v>0</v>
      </c>
      <c r="I7" s="83">
        <f>IS!I8/IS!I$4</f>
        <v>0</v>
      </c>
      <c r="J7" s="83">
        <f>IS!J8/IS!J$4</f>
        <v>0</v>
      </c>
      <c r="K7" s="83">
        <f>IS!K8/IS!K$4</f>
        <v>0</v>
      </c>
      <c r="L7" s="83">
        <f>IS!L8/IS!L$4</f>
        <v>0</v>
      </c>
      <c r="M7" s="83">
        <f>IS!M8/IS!M$4</f>
        <v>0</v>
      </c>
      <c r="N7" s="83">
        <f>IS!N8/IS!N$4</f>
        <v>0</v>
      </c>
      <c r="O7" s="83">
        <f>IS!O8/IS!O$4</f>
        <v>0</v>
      </c>
      <c r="P7" s="83">
        <f>IS!P8/IS!P$4</f>
        <v>0</v>
      </c>
      <c r="Q7" s="83">
        <f>IS!Q8/IS!Q$4</f>
        <v>0</v>
      </c>
      <c r="R7" s="83">
        <f>IS!R8/IS!R$4</f>
        <v>0</v>
      </c>
      <c r="S7" s="83">
        <f>IS!S8/IS!S$4</f>
        <v>0</v>
      </c>
      <c r="T7" s="83">
        <f>IS!T8/IS!T$4</f>
        <v>0</v>
      </c>
      <c r="U7" s="83">
        <f>IS!U8/IS!U$4</f>
        <v>0</v>
      </c>
      <c r="V7" s="83">
        <f>IS!V8/IS!V$4</f>
        <v>0</v>
      </c>
      <c r="W7" s="83">
        <f>IS!W8/IS!W$4</f>
        <v>0</v>
      </c>
      <c r="X7" s="83">
        <f>IS!X8/IS!X$4</f>
        <v>0</v>
      </c>
      <c r="Y7" s="83">
        <f>IS!Y8/IS!Y$4</f>
        <v>0</v>
      </c>
      <c r="Z7" s="83">
        <f>IS!Z8/IS!Z$4</f>
        <v>0</v>
      </c>
      <c r="AA7" s="83">
        <f>IS!AA8/IS!AA$4</f>
        <v>0</v>
      </c>
      <c r="AB7" s="83">
        <f>IS!AB8/IS!AB$4</f>
        <v>0</v>
      </c>
      <c r="AC7" s="83">
        <f>IS!AC8/IS!AC$4</f>
        <v>0</v>
      </c>
      <c r="AD7" s="83">
        <f>IS!AD8/IS!AD$4</f>
        <v>0</v>
      </c>
      <c r="AE7" s="83">
        <f>IS!AE8/IS!AE$4</f>
        <v>0</v>
      </c>
      <c r="AF7" s="83">
        <f>IS!AF8/IS!AF$4</f>
        <v>0</v>
      </c>
      <c r="AG7" s="83">
        <f>IS!AG8/IS!AG$4</f>
        <v>0</v>
      </c>
      <c r="AH7" s="83">
        <f>IS!AH8/IS!AH$4</f>
        <v>0</v>
      </c>
      <c r="AI7" s="83">
        <f>IS!AI8/IS!AI$4</f>
        <v>0</v>
      </c>
      <c r="AJ7" s="83">
        <f>IS!AJ8/IS!AJ$4</f>
        <v>0</v>
      </c>
      <c r="AK7" s="83">
        <f>IS!AK8/IS!AK$4</f>
        <v>0</v>
      </c>
      <c r="AL7" s="64"/>
      <c r="AM7" s="64"/>
      <c r="AN7" s="64"/>
      <c r="AO7" s="64"/>
      <c r="AP7" s="64"/>
    </row>
    <row r="8" spans="1:42" ht="10.5" x14ac:dyDescent="0.25">
      <c r="A8" s="45">
        <v>25</v>
      </c>
      <c r="B8" s="46" t="s">
        <v>127</v>
      </c>
      <c r="C8" s="84">
        <f>IS!C9/IS!C$4</f>
        <v>-1.93852777327587E-2</v>
      </c>
      <c r="D8" s="84">
        <f>IS!D9/IS!D$4</f>
        <v>-1.6021309349337692E-2</v>
      </c>
      <c r="E8" s="84">
        <f>IS!E9/IS!E$4</f>
        <v>-4.1054614679303008E-3</v>
      </c>
      <c r="F8" s="84">
        <f>IS!F9/IS!F$4</f>
        <v>-2.3188424254802827E-2</v>
      </c>
      <c r="G8" s="84">
        <f>IS!G9/IS!G$4</f>
        <v>-3.0317324126134072E-2</v>
      </c>
      <c r="H8" s="84">
        <f>IS!H9/IS!H$4</f>
        <v>-1.9441283070983612E-2</v>
      </c>
      <c r="I8" s="84">
        <f>IS!I9/IS!I$4</f>
        <v>-1.484513026273679E-2</v>
      </c>
      <c r="J8" s="84">
        <f>IS!J9/IS!J$4</f>
        <v>-3.9601313147232024E-2</v>
      </c>
      <c r="K8" s="84">
        <f>IS!K9/IS!K$4</f>
        <v>-2.7642284490276416E-2</v>
      </c>
      <c r="L8" s="84">
        <f>IS!L9/IS!L$4</f>
        <v>-2.9373103954160453E-2</v>
      </c>
      <c r="M8" s="84">
        <f>IS!M9/IS!M$4</f>
        <v>-3.0120580926460739E-2</v>
      </c>
      <c r="N8" s="84">
        <f>IS!N9/IS!N$4</f>
        <v>-4.3127264758999542E-2</v>
      </c>
      <c r="O8" s="84">
        <f>IS!O9/IS!O$4</f>
        <v>-2.2401771393364113E-2</v>
      </c>
      <c r="P8" s="84">
        <f>IS!P9/IS!P$4</f>
        <v>-2.3958921924183699E-2</v>
      </c>
      <c r="Q8" s="84">
        <f>IS!Q9/IS!Q$4</f>
        <v>-1.9192695830864404E-2</v>
      </c>
      <c r="R8" s="84">
        <f>IS!R9/IS!R$4</f>
        <v>-2.642476965010368E-2</v>
      </c>
      <c r="S8" s="84">
        <f>IS!S9/IS!S$4</f>
        <v>-2.1375166745451032E-2</v>
      </c>
      <c r="T8" s="84">
        <f>IS!T9/IS!T$4</f>
        <v>-2.7523619605806598E-2</v>
      </c>
      <c r="U8" s="84">
        <f>IS!U9/IS!U$4</f>
        <v>-3.4220617677145876E-2</v>
      </c>
      <c r="V8" s="84">
        <f>IS!V9/IS!V$4</f>
        <v>-2.9184679788578572E-2</v>
      </c>
      <c r="W8" s="84">
        <f>IS!W9/IS!W$4</f>
        <v>-2.7740388390751006E-2</v>
      </c>
      <c r="X8" s="84">
        <f>IS!X9/IS!X$4</f>
        <v>-4.301080475867352E-2</v>
      </c>
      <c r="Y8" s="84">
        <f>IS!Y9/IS!Y$4</f>
        <v>-3.4447847958878036E-2</v>
      </c>
      <c r="Z8" s="84">
        <f>IS!Z9/IS!Z$4</f>
        <v>-3.6484942365940666E-2</v>
      </c>
      <c r="AA8" s="84">
        <f>IS!AA9/IS!AA$4</f>
        <v>-3.6250088754000737E-2</v>
      </c>
      <c r="AB8" s="84">
        <f>IS!AB9/IS!AB$4</f>
        <v>-3.8861546189859202E-2</v>
      </c>
      <c r="AC8" s="84">
        <f>IS!AC9/IS!AC$4</f>
        <v>-3.9495544301519699E-2</v>
      </c>
      <c r="AD8" s="84">
        <f>IS!AD9/IS!AD$4</f>
        <v>-2.6738510388398688E-2</v>
      </c>
      <c r="AE8" s="84">
        <f>IS!AE9/IS!AE$4</f>
        <v>-3.3096724286398885E-2</v>
      </c>
      <c r="AF8" s="84">
        <f>IS!AF9/IS!AF$4</f>
        <v>-2.383218003939332E-2</v>
      </c>
      <c r="AG8" s="84">
        <f>IS!AG9/IS!AG$4</f>
        <v>-2.4659214663552021E-2</v>
      </c>
      <c r="AH8" s="84">
        <f>IS!AH9/IS!AH$4</f>
        <v>-5.4776132456825513E-2</v>
      </c>
      <c r="AI8" s="84">
        <f>IS!AI9/IS!AI$4</f>
        <v>-2.9894737672507343E-2</v>
      </c>
      <c r="AJ8" s="84">
        <f>IS!AJ9/IS!AJ$4</f>
        <v>-5.2538645392056632E-2</v>
      </c>
      <c r="AK8" s="84">
        <f>IS!AK9/IS!AK$4</f>
        <v>-3.9338325590917683E-2</v>
      </c>
      <c r="AL8" s="67"/>
      <c r="AM8" s="67"/>
      <c r="AN8" s="67"/>
      <c r="AO8" s="67"/>
      <c r="AP8" s="67"/>
    </row>
    <row r="9" spans="1:42" ht="10.5" x14ac:dyDescent="0.25">
      <c r="A9" s="45">
        <v>26</v>
      </c>
      <c r="B9" s="46" t="s">
        <v>128</v>
      </c>
      <c r="C9" s="84">
        <f>IS!C10/IS!C$4</f>
        <v>-9.3708408839968775E-3</v>
      </c>
      <c r="D9" s="84">
        <f>IS!D10/IS!D$4</f>
        <v>-8.0243385712212879E-3</v>
      </c>
      <c r="E9" s="84">
        <f>IS!E10/IS!E$4</f>
        <v>-1.0138667076461844E-2</v>
      </c>
      <c r="F9" s="84">
        <f>IS!F10/IS!F$4</f>
        <v>-1.6467170774318082E-2</v>
      </c>
      <c r="G9" s="84">
        <f>IS!G10/IS!G$4</f>
        <v>-1.3845134445653088E-2</v>
      </c>
      <c r="H9" s="84">
        <f>IS!H10/IS!H$4</f>
        <v>-1.4205083242901937E-2</v>
      </c>
      <c r="I9" s="84">
        <f>IS!I10/IS!I$4</f>
        <v>-1.3951374830056351E-2</v>
      </c>
      <c r="J9" s="84">
        <f>IS!J10/IS!J$4</f>
        <v>-1.4567883866045264E-2</v>
      </c>
      <c r="K9" s="84">
        <f>IS!K10/IS!K$4</f>
        <v>-1.7440857802549586E-2</v>
      </c>
      <c r="L9" s="84">
        <f>IS!L10/IS!L$4</f>
        <v>-1.1689968423438937E-2</v>
      </c>
      <c r="M9" s="84">
        <f>IS!M10/IS!M$4</f>
        <v>-1.2257349377515337E-2</v>
      </c>
      <c r="N9" s="84">
        <f>IS!N10/IS!N$4</f>
        <v>-1.6294742235601279E-2</v>
      </c>
      <c r="O9" s="84">
        <f>IS!O10/IS!O$4</f>
        <v>-1.375709936780104E-2</v>
      </c>
      <c r="P9" s="84">
        <f>IS!P10/IS!P$4</f>
        <v>-1.3696506587793157E-2</v>
      </c>
      <c r="Q9" s="84">
        <f>IS!Q10/IS!Q$4</f>
        <v>-1.3711222564130562E-2</v>
      </c>
      <c r="R9" s="84">
        <f>IS!R10/IS!R$4</f>
        <v>-1.8666263402034439E-2</v>
      </c>
      <c r="S9" s="84">
        <f>IS!S10/IS!S$4</f>
        <v>-1.7040625514657574E-2</v>
      </c>
      <c r="T9" s="84">
        <f>IS!T10/IS!T$4</f>
        <v>-8.2688084356051343E-3</v>
      </c>
      <c r="U9" s="84">
        <f>IS!U10/IS!U$4</f>
        <v>-9.4044842646430343E-3</v>
      </c>
      <c r="V9" s="84">
        <f>IS!V10/IS!V$4</f>
        <v>-1.3935092782055538E-2</v>
      </c>
      <c r="W9" s="84">
        <f>IS!W10/IS!W$4</f>
        <v>-1.2194397088767744E-2</v>
      </c>
      <c r="X9" s="84">
        <f>IS!X10/IS!X$4</f>
        <v>-3.7509772401341508E-3</v>
      </c>
      <c r="Y9" s="84">
        <f>IS!Y10/IS!Y$4</f>
        <v>-4.8565887178046102E-3</v>
      </c>
      <c r="Z9" s="84">
        <f>IS!Z10/IS!Z$4</f>
        <v>-3.1735860901143309E-3</v>
      </c>
      <c r="AA9" s="84">
        <f>IS!AA10/IS!AA$4</f>
        <v>-4.1092923869501669E-3</v>
      </c>
      <c r="AB9" s="84">
        <f>IS!AB10/IS!AB$4</f>
        <v>-5.9292593957665082E-3</v>
      </c>
      <c r="AC9" s="84">
        <f>IS!AC10/IS!AC$4</f>
        <v>-6.9959609523815199E-3</v>
      </c>
      <c r="AD9" s="84">
        <f>IS!AD10/IS!AD$4</f>
        <v>-5.2214786920940668E-3</v>
      </c>
      <c r="AE9" s="84">
        <f>IS!AE10/IS!AE$4</f>
        <v>-3.5260058937736909E-3</v>
      </c>
      <c r="AF9" s="84">
        <f>IS!AF10/IS!AF$4</f>
        <v>-6.6998205720263044E-3</v>
      </c>
      <c r="AG9" s="84">
        <f>IS!AG10/IS!AG$4</f>
        <v>-6.2608791187945892E-3</v>
      </c>
      <c r="AH9" s="84">
        <f>IS!AH10/IS!AH$4</f>
        <v>-9.8740588848726558E-3</v>
      </c>
      <c r="AI9" s="84">
        <f>IS!AI10/IS!AI$4</f>
        <v>-1.1502598371376065E-2</v>
      </c>
      <c r="AJ9" s="84">
        <f>IS!AJ10/IS!AJ$4</f>
        <v>-8.7080229402078518E-3</v>
      </c>
      <c r="AK9" s="84">
        <f>IS!AK10/IS!AK$4</f>
        <v>-9.0417689403374298E-3</v>
      </c>
      <c r="AL9" s="67"/>
      <c r="AM9" s="67"/>
      <c r="AN9" s="67"/>
      <c r="AO9" s="67"/>
      <c r="AP9" s="67"/>
    </row>
    <row r="10" spans="1:42" s="36" customFormat="1" ht="10.5" x14ac:dyDescent="0.25">
      <c r="A10" s="47">
        <v>21</v>
      </c>
      <c r="B10" s="48" t="s">
        <v>273</v>
      </c>
      <c r="C10" s="84">
        <f>IS!C11/IS!C$4</f>
        <v>1.1908482648335698E-3</v>
      </c>
      <c r="D10" s="84">
        <f>IS!D11/IS!D$4</f>
        <v>1.6558555761014002E-3</v>
      </c>
      <c r="E10" s="84">
        <f>IS!E11/IS!E$4</f>
        <v>4.6355376432018888E-3</v>
      </c>
      <c r="F10" s="84">
        <f>IS!F11/IS!F$4</f>
        <v>6.0039191609114091E-3</v>
      </c>
      <c r="G10" s="84">
        <f>IS!G11/IS!G$4</f>
        <v>6.5225340857497363E-3</v>
      </c>
      <c r="H10" s="84">
        <f>IS!H11/IS!H$4</f>
        <v>3.5428514374360003E-3</v>
      </c>
      <c r="I10" s="84">
        <f>IS!I11/IS!I$4</f>
        <v>5.0087948142484122E-3</v>
      </c>
      <c r="J10" s="84">
        <f>IS!J11/IS!J$4</f>
        <v>5.435614279353353E-3</v>
      </c>
      <c r="K10" s="84">
        <f>IS!K11/IS!K$4</f>
        <v>7.3170304591310817E-3</v>
      </c>
      <c r="L10" s="84">
        <f>IS!L11/IS!L$4</f>
        <v>6.8716053014405091E-3</v>
      </c>
      <c r="M10" s="84">
        <f>IS!M11/IS!M$4</f>
        <v>5.514036331047821E-3</v>
      </c>
      <c r="N10" s="84">
        <f>IS!N11/IS!N$4</f>
        <v>6.3827279795154509E-3</v>
      </c>
      <c r="O10" s="84">
        <f>IS!O11/IS!O$4</f>
        <v>3.4894477175535215E-3</v>
      </c>
      <c r="P10" s="84">
        <f>IS!P11/IS!P$4</f>
        <v>4.6713553963623556E-3</v>
      </c>
      <c r="Q10" s="84">
        <f>IS!Q11/IS!Q$4</f>
        <v>5.1479094044790787E-3</v>
      </c>
      <c r="R10" s="84">
        <f>IS!R11/IS!R$4</f>
        <v>8.0807221862429779E-3</v>
      </c>
      <c r="S10" s="84">
        <f>IS!S11/IS!S$4</f>
        <v>8.5173283967977832E-3</v>
      </c>
      <c r="T10" s="84">
        <f>IS!T11/IS!T$4</f>
        <v>6.3082914992351642E-3</v>
      </c>
      <c r="U10" s="84">
        <f>IS!U11/IS!U$4</f>
        <v>8.1630429391982284E-3</v>
      </c>
      <c r="V10" s="84">
        <f>IS!V11/IS!V$4</f>
        <v>5.883079911745288E-3</v>
      </c>
      <c r="W10" s="84">
        <f>IS!W11/IS!W$4</f>
        <v>6.220375754454866E-3</v>
      </c>
      <c r="X10" s="84">
        <f>IS!X11/IS!X$4</f>
        <v>1.0671648541609234E-2</v>
      </c>
      <c r="Y10" s="84">
        <f>IS!Y11/IS!Y$4</f>
        <v>5.7409317046188679E-3</v>
      </c>
      <c r="Z10" s="84">
        <f>IS!Z11/IS!Z$4</f>
        <v>5.3854701915598113E-3</v>
      </c>
      <c r="AA10" s="84">
        <f>IS!AA11/IS!AA$4</f>
        <v>4.9732042918482671E-3</v>
      </c>
      <c r="AB10" s="84">
        <f>IS!AB11/IS!AB$4</f>
        <v>9.2238138758695808E-3</v>
      </c>
      <c r="AC10" s="84">
        <f>IS!AC11/IS!AC$4</f>
        <v>1.267214413721577E-2</v>
      </c>
      <c r="AD10" s="84">
        <f>IS!AD11/IS!AD$4</f>
        <v>8.5659942500853209E-3</v>
      </c>
      <c r="AE10" s="84">
        <f>IS!AE11/IS!AE$4</f>
        <v>1.0455119209798872E-2</v>
      </c>
      <c r="AF10" s="84">
        <f>IS!AF11/IS!AF$4</f>
        <v>6.0387691476088108E-3</v>
      </c>
      <c r="AG10" s="84">
        <f>IS!AG11/IS!AG$4</f>
        <v>6.3051054277227661E-3</v>
      </c>
      <c r="AH10" s="84">
        <f>IS!AH11/IS!AH$4</f>
        <v>1.665633739829955E-2</v>
      </c>
      <c r="AI10" s="84">
        <f>IS!AI11/IS!AI$4</f>
        <v>9.3446380839810467E-3</v>
      </c>
      <c r="AJ10" s="84">
        <f>IS!AJ11/IS!AJ$4</f>
        <v>9.7145090874275006E-3</v>
      </c>
      <c r="AK10" s="84">
        <f>IS!AK11/IS!AK$4</f>
        <v>8.6359697259439216E-3</v>
      </c>
      <c r="AL10" s="67"/>
      <c r="AM10" s="67"/>
      <c r="AN10" s="67"/>
      <c r="AO10" s="67"/>
      <c r="AP10" s="67"/>
    </row>
    <row r="11" spans="1:42" ht="10.5" x14ac:dyDescent="0.2">
      <c r="A11" s="45">
        <v>21</v>
      </c>
      <c r="B11" s="46" t="s">
        <v>129</v>
      </c>
      <c r="C11" s="85">
        <f>IS!C12/IS!C$4</f>
        <v>0</v>
      </c>
      <c r="D11" s="85">
        <f>IS!D12/IS!D$4</f>
        <v>0</v>
      </c>
      <c r="E11" s="85">
        <f>IS!E12/IS!E$4</f>
        <v>0</v>
      </c>
      <c r="F11" s="85">
        <f>IS!F12/IS!F$4</f>
        <v>0</v>
      </c>
      <c r="G11" s="85">
        <f>IS!G12/IS!G$4</f>
        <v>0</v>
      </c>
      <c r="H11" s="85">
        <f>IS!H12/IS!H$4</f>
        <v>0</v>
      </c>
      <c r="I11" s="85">
        <f>IS!I12/IS!I$4</f>
        <v>0</v>
      </c>
      <c r="J11" s="85">
        <f>IS!J12/IS!J$4</f>
        <v>0</v>
      </c>
      <c r="K11" s="85">
        <f>IS!K12/IS!K$4</f>
        <v>0</v>
      </c>
      <c r="L11" s="85">
        <f>IS!L12/IS!L$4</f>
        <v>0</v>
      </c>
      <c r="M11" s="85">
        <f>IS!M12/IS!M$4</f>
        <v>0</v>
      </c>
      <c r="N11" s="85">
        <f>IS!N12/IS!N$4</f>
        <v>0</v>
      </c>
      <c r="O11" s="85">
        <f>IS!O12/IS!O$4</f>
        <v>0</v>
      </c>
      <c r="P11" s="85">
        <f>IS!P12/IS!P$4</f>
        <v>0</v>
      </c>
      <c r="Q11" s="85">
        <f>IS!Q12/IS!Q$4</f>
        <v>0</v>
      </c>
      <c r="R11" s="85">
        <f>IS!R12/IS!R$4</f>
        <v>0</v>
      </c>
      <c r="S11" s="85">
        <f>IS!S12/IS!S$4</f>
        <v>0</v>
      </c>
      <c r="T11" s="85">
        <f>IS!T12/IS!T$4</f>
        <v>0</v>
      </c>
      <c r="U11" s="85">
        <f>IS!U12/IS!U$4</f>
        <v>0</v>
      </c>
      <c r="V11" s="85">
        <f>IS!V12/IS!V$4</f>
        <v>0</v>
      </c>
      <c r="W11" s="85">
        <f>IS!W12/IS!W$4</f>
        <v>0</v>
      </c>
      <c r="X11" s="85">
        <f>IS!X12/IS!X$4</f>
        <v>0</v>
      </c>
      <c r="Y11" s="85">
        <f>IS!Y12/IS!Y$4</f>
        <v>0</v>
      </c>
      <c r="Z11" s="85">
        <f>IS!Z12/IS!Z$4</f>
        <v>0</v>
      </c>
      <c r="AA11" s="85">
        <f>IS!AA12/IS!AA$4</f>
        <v>0</v>
      </c>
      <c r="AB11" s="85">
        <f>IS!AB12/IS!AB$4</f>
        <v>0</v>
      </c>
      <c r="AC11" s="85">
        <f>IS!AC12/IS!AC$4</f>
        <v>0</v>
      </c>
      <c r="AD11" s="85">
        <f>IS!AD12/IS!AD$4</f>
        <v>0</v>
      </c>
      <c r="AE11" s="85">
        <f>IS!AE12/IS!AE$4</f>
        <v>0</v>
      </c>
      <c r="AF11" s="85">
        <f>IS!AF12/IS!AF$4</f>
        <v>0</v>
      </c>
      <c r="AG11" s="85">
        <f>IS!AG12/IS!AG$4</f>
        <v>0</v>
      </c>
      <c r="AH11" s="85">
        <f>IS!AH12/IS!AH$4</f>
        <v>0</v>
      </c>
      <c r="AI11" s="85">
        <f>IS!AI12/IS!AI$4</f>
        <v>0</v>
      </c>
      <c r="AJ11" s="85">
        <f>IS!AJ12/IS!AJ$4</f>
        <v>0</v>
      </c>
      <c r="AK11" s="85">
        <f>IS!AK12/IS!AK$4</f>
        <v>0</v>
      </c>
      <c r="AL11" s="68"/>
      <c r="AM11" s="68"/>
      <c r="AN11" s="68"/>
      <c r="AO11" s="68"/>
      <c r="AP11" s="68"/>
    </row>
    <row r="12" spans="1:42" s="36" customFormat="1" ht="10.5" x14ac:dyDescent="0.2">
      <c r="A12" s="45">
        <v>23</v>
      </c>
      <c r="B12" s="48" t="s">
        <v>272</v>
      </c>
      <c r="C12" s="85">
        <f>IS!C13/IS!C$4</f>
        <v>-9.4018007039278952E-3</v>
      </c>
      <c r="D12" s="85">
        <f>IS!D13/IS!D$4</f>
        <v>-1.2010439526169944E-2</v>
      </c>
      <c r="E12" s="85">
        <f>IS!E13/IS!E$4</f>
        <v>-9.2544924147435984E-3</v>
      </c>
      <c r="F12" s="85">
        <f>IS!F13/IS!F$4</f>
        <v>-7.103023271838837E-3</v>
      </c>
      <c r="G12" s="85">
        <f>IS!G13/IS!G$4</f>
        <v>-6.7940643257108366E-3</v>
      </c>
      <c r="H12" s="85">
        <f>IS!H13/IS!H$4</f>
        <v>-9.9658116708107591E-3</v>
      </c>
      <c r="I12" s="85">
        <f>IS!I13/IS!I$4</f>
        <v>-3.8844267494568016E-3</v>
      </c>
      <c r="J12" s="85">
        <f>IS!J13/IS!J$4</f>
        <v>-8.945855491117944E-3</v>
      </c>
      <c r="K12" s="85">
        <f>IS!K13/IS!K$4</f>
        <v>-5.808963556088168E-3</v>
      </c>
      <c r="L12" s="85">
        <f>IS!L13/IS!L$4</f>
        <v>-8.7833318765711283E-3</v>
      </c>
      <c r="M12" s="85">
        <f>IS!M13/IS!M$4</f>
        <v>-3.3910494503111574E-3</v>
      </c>
      <c r="N12" s="85">
        <f>IS!N13/IS!N$4</f>
        <v>-7.6708743086855375E-3</v>
      </c>
      <c r="O12" s="85">
        <f>IS!O13/IS!O$4</f>
        <v>-5.9829908720567936E-3</v>
      </c>
      <c r="P12" s="85">
        <f>IS!P13/IS!P$4</f>
        <v>-5.2540944926027615E-3</v>
      </c>
      <c r="Q12" s="85">
        <f>IS!Q13/IS!Q$4</f>
        <v>-6.3443271980541602E-3</v>
      </c>
      <c r="R12" s="85">
        <f>IS!R13/IS!R$4</f>
        <v>-8.3202078181207947E-3</v>
      </c>
      <c r="S12" s="85">
        <f>IS!S13/IS!S$4</f>
        <v>-8.6493368813282991E-3</v>
      </c>
      <c r="T12" s="85">
        <f>IS!T13/IS!T$4</f>
        <v>-9.0117283357108915E-3</v>
      </c>
      <c r="U12" s="85">
        <f>IS!U13/IS!U$4</f>
        <v>-7.282430377158854E-3</v>
      </c>
      <c r="V12" s="85">
        <f>IS!V13/IS!V$4</f>
        <v>-1.4719042620300958E-3</v>
      </c>
      <c r="W12" s="85">
        <f>IS!W13/IS!W$4</f>
        <v>-5.4685188868002924E-3</v>
      </c>
      <c r="X12" s="85">
        <f>IS!X13/IS!X$4</f>
        <v>-3.6640725065751802E-3</v>
      </c>
      <c r="Y12" s="85">
        <f>IS!Y13/IS!Y$4</f>
        <v>-3.3115939285510614E-3</v>
      </c>
      <c r="Z12" s="85">
        <f>IS!Z13/IS!Z$4</f>
        <v>-7.9365083400883456E-4</v>
      </c>
      <c r="AA12" s="85">
        <f>IS!AA13/IS!AA$4</f>
        <v>-1.0945835118315571E-3</v>
      </c>
      <c r="AB12" s="85">
        <f>IS!AB13/IS!AB$4</f>
        <v>-1.5401528191858623E-3</v>
      </c>
      <c r="AC12" s="85">
        <f>IS!AC13/IS!AC$4</f>
        <v>-2.2576306003119465E-3</v>
      </c>
      <c r="AD12" s="85">
        <f>IS!AD13/IS!AD$4</f>
        <v>-2.7463989847774529E-3</v>
      </c>
      <c r="AE12" s="85">
        <f>IS!AE13/IS!AE$4</f>
        <v>-2.1956172029937836E-3</v>
      </c>
      <c r="AF12" s="85">
        <f>IS!AF13/IS!AF$4</f>
        <v>-5.0890246519707085E-3</v>
      </c>
      <c r="AG12" s="85">
        <f>IS!AG13/IS!AG$4</f>
        <v>-4.9720679402659833E-3</v>
      </c>
      <c r="AH12" s="85">
        <f>IS!AH13/IS!AH$4</f>
        <v>-1.8036229714969199E-2</v>
      </c>
      <c r="AI12" s="85">
        <f>IS!AI13/IS!AI$4</f>
        <v>-6.7103241732857141E-3</v>
      </c>
      <c r="AJ12" s="85">
        <f>IS!AJ13/IS!AJ$4</f>
        <v>-9.9152400871682766E-3</v>
      </c>
      <c r="AK12" s="85">
        <f>IS!AK13/IS!AK$4</f>
        <v>-7.1023586965908306E-3</v>
      </c>
      <c r="AL12" s="68"/>
      <c r="AM12" s="68"/>
      <c r="AN12" s="68"/>
      <c r="AO12" s="68"/>
      <c r="AP12" s="68"/>
    </row>
    <row r="13" spans="1:42" s="36" customFormat="1" ht="10.5" x14ac:dyDescent="0.25">
      <c r="A13" s="45"/>
      <c r="B13" s="46" t="s">
        <v>130</v>
      </c>
      <c r="C13" s="86">
        <f>IS!C14/IS!C$4</f>
        <v>-6.4387952496484527E-3</v>
      </c>
      <c r="D13" s="86">
        <f>IS!D14/IS!D$4</f>
        <v>-7.1141366169888203E-3</v>
      </c>
      <c r="E13" s="86">
        <f>IS!E14/IS!E$4</f>
        <v>-2.9719537285777197E-3</v>
      </c>
      <c r="F13" s="86">
        <f>IS!F14/IS!F$4</f>
        <v>-5.7260675210222319E-3</v>
      </c>
      <c r="G13" s="86">
        <f>IS!G14/IS!G$4</f>
        <v>-6.2669907569245812E-3</v>
      </c>
      <c r="H13" s="86">
        <f>IS!H14/IS!H$4</f>
        <v>-9.6828388025986308E-3</v>
      </c>
      <c r="I13" s="86">
        <f>IS!I14/IS!I$4</f>
        <v>-3.7108986677433374E-3</v>
      </c>
      <c r="J13" s="86">
        <f>IS!J14/IS!J$4</f>
        <v>-4.7141267969853058E-3</v>
      </c>
      <c r="K13" s="86">
        <f>IS!K14/IS!K$4</f>
        <v>-4.8028896831236664E-3</v>
      </c>
      <c r="L13" s="86">
        <f>IS!L14/IS!L$4</f>
        <v>-8.6926441049169148E-3</v>
      </c>
      <c r="M13" s="86">
        <f>IS!M14/IS!M$4</f>
        <v>-3.2663681355090835E-3</v>
      </c>
      <c r="N13" s="86">
        <f>IS!N14/IS!N$4</f>
        <v>-7.4888292791151431E-3</v>
      </c>
      <c r="O13" s="86">
        <f>IS!O14/IS!O$4</f>
        <v>-5.8429839357828552E-3</v>
      </c>
      <c r="P13" s="86">
        <f>IS!P14/IS!P$4</f>
        <v>-4.7956368586927218E-3</v>
      </c>
      <c r="Q13" s="86">
        <f>IS!Q14/IS!Q$4</f>
        <v>-3.3144892900738806E-3</v>
      </c>
      <c r="R13" s="86">
        <f>IS!R14/IS!R$4</f>
        <v>-7.9279507263610247E-3</v>
      </c>
      <c r="S13" s="86">
        <f>IS!S14/IS!S$4</f>
        <v>-8.49628122861322E-3</v>
      </c>
      <c r="T13" s="86">
        <f>IS!T14/IS!T$4</f>
        <v>-7.6863363119480145E-3</v>
      </c>
      <c r="U13" s="86">
        <f>IS!U14/IS!U$4</f>
        <v>-4.4824699848604608E-3</v>
      </c>
      <c r="V13" s="86">
        <f>IS!V14/IS!V$4</f>
        <v>-3.531249342075376E-3</v>
      </c>
      <c r="W13" s="86">
        <f>IS!W14/IS!W$4</f>
        <v>-4.5374198314408953E-3</v>
      </c>
      <c r="X13" s="86">
        <f>IS!X14/IS!X$4</f>
        <v>-3.0159823270891812E-3</v>
      </c>
      <c r="Y13" s="86">
        <f>IS!Y14/IS!Y$4</f>
        <v>-1.7635936341542436E-3</v>
      </c>
      <c r="Z13" s="86">
        <f>IS!Z14/IS!Z$4</f>
        <v>-5.8608744033509901E-4</v>
      </c>
      <c r="AA13" s="86">
        <f>IS!AA14/IS!AA$4</f>
        <v>-1.105012191676711E-3</v>
      </c>
      <c r="AB13" s="86">
        <f>IS!AB14/IS!AB$4</f>
        <v>-1.4023140035552589E-3</v>
      </c>
      <c r="AC13" s="86">
        <f>IS!AC14/IS!AC$4</f>
        <v>-2.2049234577925661E-3</v>
      </c>
      <c r="AD13" s="86">
        <f>IS!AD14/IS!AD$4</f>
        <v>-1.5155522498207165E-3</v>
      </c>
      <c r="AE13" s="86">
        <f>IS!AE14/IS!AE$4</f>
        <v>-1.9721830334591627E-3</v>
      </c>
      <c r="AF13" s="86">
        <f>IS!AF14/IS!AF$4</f>
        <v>-4.4450822294413717E-3</v>
      </c>
      <c r="AG13" s="86">
        <f>IS!AG14/IS!AG$4</f>
        <v>-3.5898439227060315E-3</v>
      </c>
      <c r="AH13" s="86">
        <f>IS!AH14/IS!AH$4</f>
        <v>-1.0200309765268863E-2</v>
      </c>
      <c r="AI13" s="86">
        <f>IS!AI14/IS!AI$4</f>
        <v>-6.0945870029434131E-3</v>
      </c>
      <c r="AJ13" s="86">
        <f>IS!AJ14/IS!AJ$4</f>
        <v>-9.6879017866932753E-3</v>
      </c>
      <c r="AK13" s="86">
        <f>IS!AK14/IS!AK$4</f>
        <v>-5.6676092178865748E-3</v>
      </c>
      <c r="AL13" s="69"/>
      <c r="AM13" s="69"/>
      <c r="AN13" s="69"/>
      <c r="AO13" s="69"/>
      <c r="AP13" s="69"/>
    </row>
    <row r="14" spans="1:42" s="36" customFormat="1" ht="10.5" x14ac:dyDescent="0.2">
      <c r="A14" s="43">
        <v>30</v>
      </c>
      <c r="B14" s="44" t="s">
        <v>131</v>
      </c>
      <c r="C14" s="82">
        <f>IS!C15/IS!C$4</f>
        <v>0</v>
      </c>
      <c r="D14" s="82">
        <f>IS!D15/IS!D$4</f>
        <v>0</v>
      </c>
      <c r="E14" s="82">
        <f>IS!E15/IS!E$4</f>
        <v>0</v>
      </c>
      <c r="F14" s="82">
        <f>IS!F15/IS!F$4</f>
        <v>0</v>
      </c>
      <c r="G14" s="82">
        <f>IS!G15/IS!G$4</f>
        <v>0</v>
      </c>
      <c r="H14" s="82">
        <f>IS!H15/IS!H$4</f>
        <v>0</v>
      </c>
      <c r="I14" s="82">
        <f>IS!I15/IS!I$4</f>
        <v>0</v>
      </c>
      <c r="J14" s="82">
        <f>IS!J15/IS!J$4</f>
        <v>0</v>
      </c>
      <c r="K14" s="82">
        <f>IS!K15/IS!K$4</f>
        <v>0</v>
      </c>
      <c r="L14" s="82">
        <f>IS!L15/IS!L$4</f>
        <v>0</v>
      </c>
      <c r="M14" s="82">
        <f>IS!M15/IS!M$4</f>
        <v>0</v>
      </c>
      <c r="N14" s="82">
        <f>IS!N15/IS!N$4</f>
        <v>0</v>
      </c>
      <c r="O14" s="82">
        <f>IS!O15/IS!O$4</f>
        <v>0</v>
      </c>
      <c r="P14" s="82">
        <f>IS!P15/IS!P$4</f>
        <v>0</v>
      </c>
      <c r="Q14" s="82">
        <f>IS!Q15/IS!Q$4</f>
        <v>0</v>
      </c>
      <c r="R14" s="82">
        <f>IS!R15/IS!R$4</f>
        <v>0</v>
      </c>
      <c r="S14" s="82">
        <f>IS!S15/IS!S$4</f>
        <v>0</v>
      </c>
      <c r="T14" s="82">
        <f>IS!T15/IS!T$4</f>
        <v>0</v>
      </c>
      <c r="U14" s="82">
        <f>IS!U15/IS!U$4</f>
        <v>0</v>
      </c>
      <c r="V14" s="82">
        <f>IS!V15/IS!V$4</f>
        <v>0</v>
      </c>
      <c r="W14" s="82">
        <f>IS!W15/IS!W$4</f>
        <v>0</v>
      </c>
      <c r="X14" s="82">
        <f>IS!X15/IS!X$4</f>
        <v>0</v>
      </c>
      <c r="Y14" s="82">
        <f>IS!Y15/IS!Y$4</f>
        <v>0</v>
      </c>
      <c r="Z14" s="82">
        <f>IS!Z15/IS!Z$4</f>
        <v>0</v>
      </c>
      <c r="AA14" s="82">
        <f>IS!AA15/IS!AA$4</f>
        <v>0</v>
      </c>
      <c r="AB14" s="82">
        <f>IS!AB15/IS!AB$4</f>
        <v>0</v>
      </c>
      <c r="AC14" s="82">
        <f>IS!AC15/IS!AC$4</f>
        <v>0</v>
      </c>
      <c r="AD14" s="82">
        <f>IS!AD15/IS!AD$4</f>
        <v>0</v>
      </c>
      <c r="AE14" s="82">
        <f>IS!AE15/IS!AE$4</f>
        <v>0</v>
      </c>
      <c r="AF14" s="82">
        <f>IS!AF15/IS!AF$4</f>
        <v>0</v>
      </c>
      <c r="AG14" s="82">
        <f>IS!AG15/IS!AG$4</f>
        <v>0</v>
      </c>
      <c r="AH14" s="82">
        <f>IS!AH15/IS!AH$4</f>
        <v>0</v>
      </c>
      <c r="AI14" s="82">
        <f>IS!AI15/IS!AI$4</f>
        <v>0</v>
      </c>
      <c r="AJ14" s="82">
        <f>IS!AJ15/IS!AJ$4</f>
        <v>0</v>
      </c>
      <c r="AK14" s="82">
        <f>IS!AK15/IS!AK$4</f>
        <v>0</v>
      </c>
      <c r="AL14" s="53"/>
      <c r="AM14" s="53"/>
      <c r="AN14" s="53"/>
      <c r="AO14" s="53"/>
      <c r="AP14" s="53"/>
    </row>
    <row r="15" spans="1:42" ht="10.5" x14ac:dyDescent="0.2">
      <c r="A15" s="47">
        <v>31</v>
      </c>
      <c r="B15" s="46" t="s">
        <v>132</v>
      </c>
      <c r="C15" s="85">
        <f>IS!C16/IS!C$4</f>
        <v>4.5720460241848969E-3</v>
      </c>
      <c r="D15" s="85">
        <f>IS!D16/IS!D$4</f>
        <v>1.2833418118109463E-3</v>
      </c>
      <c r="E15" s="85">
        <f>IS!E16/IS!E$4</f>
        <v>2.0524331083477231E-4</v>
      </c>
      <c r="F15" s="85">
        <f>IS!F16/IS!F$4</f>
        <v>4.8495951316965418E-5</v>
      </c>
      <c r="G15" s="85">
        <f>IS!G16/IS!G$4</f>
        <v>2.8467065572211468E-4</v>
      </c>
      <c r="H15" s="85">
        <f>IS!H16/IS!H$4</f>
        <v>1.5006931284921397E-3</v>
      </c>
      <c r="I15" s="85">
        <f>IS!I16/IS!I$4</f>
        <v>1.2309416199486104E-3</v>
      </c>
      <c r="J15" s="85">
        <f>IS!J16/IS!J$4</f>
        <v>2.9907966586903666E-3</v>
      </c>
      <c r="K15" s="85">
        <f>IS!K16/IS!K$4</f>
        <v>6.4764970718313262E-4</v>
      </c>
      <c r="L15" s="85">
        <f>IS!L16/IS!L$4</f>
        <v>3.0190452924772817E-3</v>
      </c>
      <c r="M15" s="85">
        <f>IS!M16/IS!M$4</f>
        <v>1.7493881761109331E-3</v>
      </c>
      <c r="N15" s="85">
        <f>IS!N16/IS!N$4</f>
        <v>4.0580483857316904E-3</v>
      </c>
      <c r="O15" s="85">
        <f>IS!O16/IS!O$4</f>
        <v>1.0179952871021741E-3</v>
      </c>
      <c r="P15" s="85">
        <f>IS!P16/IS!P$4</f>
        <v>2.8607509864796832E-4</v>
      </c>
      <c r="Q15" s="85">
        <f>IS!Q16/IS!Q$4</f>
        <v>1.1014476114963709E-3</v>
      </c>
      <c r="R15" s="85">
        <f>IS!R16/IS!R$4</f>
        <v>4.0745616892206654E-4</v>
      </c>
      <c r="S15" s="85">
        <f>IS!S16/IS!S$4</f>
        <v>1.9619137606051518E-3</v>
      </c>
      <c r="T15" s="85">
        <f>IS!T16/IS!T$4</f>
        <v>1.5227967250437064E-4</v>
      </c>
      <c r="U15" s="85">
        <f>IS!U16/IS!U$4</f>
        <v>1.1151938281015767E-4</v>
      </c>
      <c r="V15" s="85">
        <f>IS!V16/IS!V$4</f>
        <v>2.148983071640459E-4</v>
      </c>
      <c r="W15" s="85">
        <f>IS!W16/IS!W$4</f>
        <v>7.7870954921386551E-5</v>
      </c>
      <c r="X15" s="85">
        <f>IS!X16/IS!X$4</f>
        <v>1.4209256945770302E-4</v>
      </c>
      <c r="Y15" s="85">
        <f>IS!Y16/IS!Y$4</f>
        <v>6.8841321400106765E-4</v>
      </c>
      <c r="Z15" s="85">
        <f>IS!Z16/IS!Z$4</f>
        <v>7.3565628054995358E-5</v>
      </c>
      <c r="AA15" s="85">
        <f>IS!AA16/IS!AA$4</f>
        <v>2.6118526551819975E-5</v>
      </c>
      <c r="AB15" s="85">
        <f>IS!AB16/IS!AB$4</f>
        <v>4.5584002772927622E-5</v>
      </c>
      <c r="AC15" s="85">
        <f>IS!AC16/IS!AC$4</f>
        <v>6.5891477054597916E-5</v>
      </c>
      <c r="AD15" s="85">
        <f>IS!AD16/IS!AD$4</f>
        <v>8.5380839809084022E-5</v>
      </c>
      <c r="AE15" s="85">
        <f>IS!AE16/IS!AE$4</f>
        <v>3.0761685203002314E-5</v>
      </c>
      <c r="AF15" s="85">
        <f>IS!AF16/IS!AF$4</f>
        <v>3.6493506010571048E-5</v>
      </c>
      <c r="AG15" s="85">
        <f>IS!AG16/IS!AG$4</f>
        <v>5.0435285286190397E-5</v>
      </c>
      <c r="AH15" s="85">
        <f>IS!AH16/IS!AH$4</f>
        <v>3.3848256513416085E-4</v>
      </c>
      <c r="AI15" s="85">
        <f>IS!AI16/IS!AI$4</f>
        <v>6.7895115674269349E-4</v>
      </c>
      <c r="AJ15" s="85">
        <f>IS!AJ16/IS!AJ$4</f>
        <v>1.4617747203982939E-4</v>
      </c>
      <c r="AK15" s="85">
        <f>IS!AK16/IS!AK$4</f>
        <v>7.2104644441892108E-4</v>
      </c>
      <c r="AL15" s="68"/>
      <c r="AM15" s="68"/>
      <c r="AN15" s="68"/>
      <c r="AO15" s="68"/>
      <c r="AP15" s="68"/>
    </row>
    <row r="16" spans="1:42" ht="10.5" x14ac:dyDescent="0.2">
      <c r="A16" s="47">
        <v>32</v>
      </c>
      <c r="B16" s="46" t="s">
        <v>133</v>
      </c>
      <c r="C16" s="85">
        <f>IS!C17/IS!C$4</f>
        <v>-3.3774117541229159E-4</v>
      </c>
      <c r="D16" s="85">
        <f>IS!D17/IS!D$4</f>
        <v>-3.0077344959676423E-4</v>
      </c>
      <c r="E16" s="85">
        <f>IS!E17/IS!E$4</f>
        <v>-2.7210822214863653E-4</v>
      </c>
      <c r="F16" s="85">
        <f>IS!F17/IS!F$4</f>
        <v>-3.4026765473097343E-4</v>
      </c>
      <c r="G16" s="85">
        <f>IS!G17/IS!G$4</f>
        <v>-4.3874349932741607E-4</v>
      </c>
      <c r="H16" s="85">
        <f>IS!H17/IS!H$4</f>
        <v>-4.6563653867199775E-4</v>
      </c>
      <c r="I16" s="85">
        <f>IS!I17/IS!I$4</f>
        <v>-4.5178281153507332E-4</v>
      </c>
      <c r="J16" s="85">
        <f>IS!J17/IS!J$4</f>
        <v>-4.326506856554207E-4</v>
      </c>
      <c r="K16" s="85">
        <f>IS!K17/IS!K$4</f>
        <v>-5.6282570444480943E-4</v>
      </c>
      <c r="L16" s="85">
        <f>IS!L17/IS!L$4</f>
        <v>-5.8728123151665648E-4</v>
      </c>
      <c r="M16" s="85">
        <f>IS!M17/IS!M$4</f>
        <v>-1.7166926460821315E-3</v>
      </c>
      <c r="N16" s="85">
        <f>IS!N17/IS!N$4</f>
        <v>-4.1258117143400629E-4</v>
      </c>
      <c r="O16" s="85">
        <f>IS!O17/IS!O$4</f>
        <v>-3.3702165286068051E-4</v>
      </c>
      <c r="P16" s="85">
        <f>IS!P17/IS!P$4</f>
        <v>-4.2815777130922902E-4</v>
      </c>
      <c r="Q16" s="85">
        <f>IS!Q17/IS!Q$4</f>
        <v>-2.9290562138275004E-4</v>
      </c>
      <c r="R16" s="85">
        <f>IS!R17/IS!R$4</f>
        <v>-2.4799512211146215E-4</v>
      </c>
      <c r="S16" s="85">
        <f>IS!S17/IS!S$4</f>
        <v>-5.5955307224016509E-4</v>
      </c>
      <c r="T16" s="85">
        <f>IS!T17/IS!T$4</f>
        <v>-3.3746374990490622E-4</v>
      </c>
      <c r="U16" s="85">
        <f>IS!U17/IS!U$4</f>
        <v>-5.7974369873809025E-4</v>
      </c>
      <c r="V16" s="85">
        <f>IS!V17/IS!V$4</f>
        <v>-6.3257126511915575E-4</v>
      </c>
      <c r="W16" s="85">
        <f>IS!W17/IS!W$4</f>
        <v>-1.290978351300484E-4</v>
      </c>
      <c r="X16" s="85">
        <f>IS!X17/IS!X$4</f>
        <v>-1.5202859906463689E-4</v>
      </c>
      <c r="Y16" s="85">
        <f>IS!Y17/IS!Y$4</f>
        <v>-1.1996297547523738E-4</v>
      </c>
      <c r="Z16" s="85">
        <f>IS!Z17/IS!Z$4</f>
        <v>-8.4897719490790118E-5</v>
      </c>
      <c r="AA16" s="85">
        <f>IS!AA17/IS!AA$4</f>
        <v>-9.653757649248423E-5</v>
      </c>
      <c r="AB16" s="85">
        <f>IS!AB17/IS!AB$4</f>
        <v>-1.1352312246350885E-4</v>
      </c>
      <c r="AC16" s="85">
        <f>IS!AC17/IS!AC$4</f>
        <v>-1.2427241481172344E-4</v>
      </c>
      <c r="AD16" s="85">
        <f>IS!AD17/IS!AD$4</f>
        <v>-1.7257530442881829E-4</v>
      </c>
      <c r="AE16" s="85">
        <f>IS!AE17/IS!AE$4</f>
        <v>-1.5012471130452991E-4</v>
      </c>
      <c r="AF16" s="85">
        <f>IS!AF17/IS!AF$4</f>
        <v>-4.0865765632278181E-4</v>
      </c>
      <c r="AG16" s="85">
        <f>IS!AG17/IS!AG$4</f>
        <v>-1.3771683301171635E-4</v>
      </c>
      <c r="AH16" s="85">
        <f>IS!AH17/IS!AH$4</f>
        <v>-9.5109755799199693E-4</v>
      </c>
      <c r="AI16" s="85">
        <f>IS!AI17/IS!AI$4</f>
        <v>-2.8728862495649776E-4</v>
      </c>
      <c r="AJ16" s="85">
        <f>IS!AJ17/IS!AJ$4</f>
        <v>-4.5349842604284259E-4</v>
      </c>
      <c r="AK16" s="85">
        <f>IS!AK17/IS!AK$4</f>
        <v>-2.2443138974475319E-4</v>
      </c>
      <c r="AL16" s="68"/>
      <c r="AM16" s="68"/>
      <c r="AN16" s="68"/>
      <c r="AO16" s="68"/>
      <c r="AP16" s="68"/>
    </row>
    <row r="17" spans="1:42" s="36" customFormat="1" ht="10.5" x14ac:dyDescent="0.2">
      <c r="A17" s="47">
        <v>40</v>
      </c>
      <c r="B17" s="48" t="s">
        <v>134</v>
      </c>
      <c r="C17" s="87">
        <f>IS!C18/IS!C$4</f>
        <v>0</v>
      </c>
      <c r="D17" s="87">
        <f>IS!D18/IS!D$4</f>
        <v>0</v>
      </c>
      <c r="E17" s="87">
        <f>IS!E18/IS!E$4</f>
        <v>0</v>
      </c>
      <c r="F17" s="87">
        <f>IS!F18/IS!F$4</f>
        <v>0</v>
      </c>
      <c r="G17" s="87">
        <f>IS!G18/IS!G$4</f>
        <v>0</v>
      </c>
      <c r="H17" s="87">
        <f>IS!H18/IS!H$4</f>
        <v>0</v>
      </c>
      <c r="I17" s="87">
        <f>IS!I18/IS!I$4</f>
        <v>0</v>
      </c>
      <c r="J17" s="87">
        <f>IS!J18/IS!J$4</f>
        <v>0</v>
      </c>
      <c r="K17" s="87">
        <f>IS!K18/IS!K$4</f>
        <v>0</v>
      </c>
      <c r="L17" s="87">
        <f>IS!L18/IS!L$4</f>
        <v>0</v>
      </c>
      <c r="M17" s="87">
        <f>IS!M18/IS!M$4</f>
        <v>0</v>
      </c>
      <c r="N17" s="87">
        <f>IS!N18/IS!N$4</f>
        <v>0</v>
      </c>
      <c r="O17" s="87">
        <f>IS!O18/IS!O$4</f>
        <v>0</v>
      </c>
      <c r="P17" s="87">
        <f>IS!P18/IS!P$4</f>
        <v>0</v>
      </c>
      <c r="Q17" s="87">
        <f>IS!Q18/IS!Q$4</f>
        <v>0</v>
      </c>
      <c r="R17" s="87">
        <f>IS!R18/IS!R$4</f>
        <v>0</v>
      </c>
      <c r="S17" s="87">
        <f>IS!S18/IS!S$4</f>
        <v>0</v>
      </c>
      <c r="T17" s="87">
        <f>IS!T18/IS!T$4</f>
        <v>0</v>
      </c>
      <c r="U17" s="87">
        <f>IS!U18/IS!U$4</f>
        <v>0</v>
      </c>
      <c r="V17" s="87">
        <f>IS!V18/IS!V$4</f>
        <v>0</v>
      </c>
      <c r="W17" s="87">
        <f>IS!W18/IS!W$4</f>
        <v>0</v>
      </c>
      <c r="X17" s="87">
        <f>IS!X18/IS!X$4</f>
        <v>0</v>
      </c>
      <c r="Y17" s="87">
        <f>IS!Y18/IS!Y$4</f>
        <v>0</v>
      </c>
      <c r="Z17" s="87">
        <f>IS!Z18/IS!Z$4</f>
        <v>0</v>
      </c>
      <c r="AA17" s="87">
        <f>IS!AA18/IS!AA$4</f>
        <v>0</v>
      </c>
      <c r="AB17" s="87">
        <f>IS!AB18/IS!AB$4</f>
        <v>0</v>
      </c>
      <c r="AC17" s="87">
        <f>IS!AC18/IS!AC$4</f>
        <v>0</v>
      </c>
      <c r="AD17" s="87">
        <f>IS!AD18/IS!AD$4</f>
        <v>0</v>
      </c>
      <c r="AE17" s="87">
        <f>IS!AE18/IS!AE$4</f>
        <v>0</v>
      </c>
      <c r="AF17" s="87">
        <f>IS!AF18/IS!AF$4</f>
        <v>0</v>
      </c>
      <c r="AG17" s="87">
        <f>IS!AG18/IS!AG$4</f>
        <v>0</v>
      </c>
      <c r="AH17" s="87">
        <f>IS!AH18/IS!AH$4</f>
        <v>0</v>
      </c>
      <c r="AI17" s="87">
        <f>IS!AI18/IS!AI$4</f>
        <v>0</v>
      </c>
      <c r="AJ17" s="87">
        <f>IS!AJ18/IS!AJ$4</f>
        <v>0</v>
      </c>
      <c r="AK17" s="87">
        <f>IS!AK18/IS!AK$4</f>
        <v>0</v>
      </c>
      <c r="AL17" s="70"/>
      <c r="AM17" s="70"/>
      <c r="AN17" s="70"/>
      <c r="AO17" s="70"/>
      <c r="AP17" s="70"/>
    </row>
    <row r="18" spans="1:42" ht="10.5" x14ac:dyDescent="0.25">
      <c r="A18" s="45"/>
      <c r="B18" s="42" t="s">
        <v>135</v>
      </c>
      <c r="C18" s="84">
        <f>IS!C19/IS!C$4</f>
        <v>0</v>
      </c>
      <c r="D18" s="84">
        <f>IS!D19/IS!D$4</f>
        <v>0</v>
      </c>
      <c r="E18" s="84">
        <f>IS!E19/IS!E$4</f>
        <v>0</v>
      </c>
      <c r="F18" s="84">
        <f>IS!F19/IS!F$4</f>
        <v>0</v>
      </c>
      <c r="G18" s="84">
        <f>IS!G19/IS!G$4</f>
        <v>0</v>
      </c>
      <c r="H18" s="84">
        <f>IS!H19/IS!H$4</f>
        <v>0</v>
      </c>
      <c r="I18" s="84">
        <f>IS!I19/IS!I$4</f>
        <v>0</v>
      </c>
      <c r="J18" s="84">
        <f>IS!J19/IS!J$4</f>
        <v>0</v>
      </c>
      <c r="K18" s="84">
        <f>IS!K19/IS!K$4</f>
        <v>0</v>
      </c>
      <c r="L18" s="84">
        <f>IS!L19/IS!L$4</f>
        <v>0</v>
      </c>
      <c r="M18" s="84">
        <f>IS!M19/IS!M$4</f>
        <v>0</v>
      </c>
      <c r="N18" s="84">
        <f>IS!N19/IS!N$4</f>
        <v>3.0723958738616456E-4</v>
      </c>
      <c r="O18" s="84">
        <f>IS!O19/IS!O$4</f>
        <v>-2.2626316513144927E-4</v>
      </c>
      <c r="P18" s="84">
        <f>IS!P19/IS!P$4</f>
        <v>2.0022882050521695E-5</v>
      </c>
      <c r="Q18" s="84">
        <f>IS!Q19/IS!Q$4</f>
        <v>2.7982488582260182E-4</v>
      </c>
      <c r="R18" s="84">
        <f>IS!R19/IS!R$4</f>
        <v>3.7757942961925051E-4</v>
      </c>
      <c r="S18" s="84">
        <f>IS!S19/IS!S$4</f>
        <v>9.8782421854750366E-4</v>
      </c>
      <c r="T18" s="84">
        <f>IS!T19/IS!T$4</f>
        <v>6.7619309710537513E-4</v>
      </c>
      <c r="U18" s="84">
        <f>IS!U19/IS!U$4</f>
        <v>4.5219199570068744E-4</v>
      </c>
      <c r="V18" s="84">
        <f>IS!V19/IS!V$4</f>
        <v>-5.7542393430642447E-4</v>
      </c>
      <c r="W18" s="84">
        <f>IS!W19/IS!W$4</f>
        <v>5.0004568187890454E-4</v>
      </c>
      <c r="X18" s="84">
        <f>IS!X19/IS!X$4</f>
        <v>2.6449298608464646E-4</v>
      </c>
      <c r="Y18" s="84">
        <f>IS!Y19/IS!Y$4</f>
        <v>3.5270797571298318E-4</v>
      </c>
      <c r="Z18" s="84">
        <f>IS!Z19/IS!Z$4</f>
        <v>-3.9541591715283189E-5</v>
      </c>
      <c r="AA18" s="84">
        <f>IS!AA19/IS!AA$4</f>
        <v>-1.9548025885170748E-4</v>
      </c>
      <c r="AB18" s="84">
        <f>IS!AB19/IS!AB$4</f>
        <v>-3.8143104814602081E-4</v>
      </c>
      <c r="AC18" s="84">
        <f>IS!AC19/IS!AC$4</f>
        <v>-4.1077136606664514E-4</v>
      </c>
      <c r="AD18" s="84">
        <f>IS!AD19/IS!AD$4</f>
        <v>2.2484003773326535E-4</v>
      </c>
      <c r="AE18" s="84">
        <f>IS!AE19/IS!AE$4</f>
        <v>-2.3690143613317165E-4</v>
      </c>
      <c r="AF18" s="84">
        <f>IS!AF19/IS!AF$4</f>
        <v>-6.9137112046694038E-5</v>
      </c>
      <c r="AG18" s="84">
        <f>IS!AG19/IS!AG$4</f>
        <v>1.4492164911366151E-4</v>
      </c>
      <c r="AH18" s="84">
        <f>IS!AH19/IS!AH$4</f>
        <v>-1.7314010763632123E-4</v>
      </c>
      <c r="AI18" s="84">
        <f>IS!AI19/IS!AI$4</f>
        <v>-5.5263619915049851E-4</v>
      </c>
      <c r="AJ18" s="84">
        <f>IS!AJ19/IS!AJ$4</f>
        <v>5.8841272087749275E-4</v>
      </c>
      <c r="AK18" s="84">
        <f>IS!AK19/IS!AK$4</f>
        <v>-3.1313016871022649E-5</v>
      </c>
      <c r="AL18" s="67"/>
      <c r="AM18" s="67"/>
      <c r="AN18" s="67"/>
      <c r="AO18" s="67"/>
      <c r="AP18" s="67"/>
    </row>
    <row r="19" spans="1:42" ht="10.5" x14ac:dyDescent="0.2">
      <c r="A19" s="43"/>
      <c r="B19" s="44" t="s">
        <v>136</v>
      </c>
      <c r="C19" s="82">
        <f>IS!C20/IS!C$4</f>
        <v>0</v>
      </c>
      <c r="D19" s="82">
        <f>IS!D20/IS!D$4</f>
        <v>0</v>
      </c>
      <c r="E19" s="82">
        <f>IS!E20/IS!E$4</f>
        <v>0</v>
      </c>
      <c r="F19" s="82">
        <f>IS!F20/IS!F$4</f>
        <v>0</v>
      </c>
      <c r="G19" s="82">
        <f>IS!G20/IS!G$4</f>
        <v>0</v>
      </c>
      <c r="H19" s="82">
        <f>IS!H20/IS!H$4</f>
        <v>0</v>
      </c>
      <c r="I19" s="82">
        <f>IS!I20/IS!I$4</f>
        <v>0</v>
      </c>
      <c r="J19" s="82">
        <f>IS!J20/IS!J$4</f>
        <v>0</v>
      </c>
      <c r="K19" s="82">
        <f>IS!K20/IS!K$4</f>
        <v>0</v>
      </c>
      <c r="L19" s="82">
        <f>IS!L20/IS!L$4</f>
        <v>0</v>
      </c>
      <c r="M19" s="82">
        <f>IS!M20/IS!M$4</f>
        <v>0</v>
      </c>
      <c r="N19" s="82">
        <f>IS!N20/IS!N$4</f>
        <v>0</v>
      </c>
      <c r="O19" s="82">
        <f>IS!O20/IS!O$4</f>
        <v>0</v>
      </c>
      <c r="P19" s="82">
        <f>IS!P20/IS!P$4</f>
        <v>0</v>
      </c>
      <c r="Q19" s="82">
        <f>IS!Q20/IS!Q$4</f>
        <v>0</v>
      </c>
      <c r="R19" s="82">
        <f>IS!R20/IS!R$4</f>
        <v>0</v>
      </c>
      <c r="S19" s="82">
        <f>IS!S20/IS!S$4</f>
        <v>0</v>
      </c>
      <c r="T19" s="82">
        <f>IS!T20/IS!T$4</f>
        <v>0</v>
      </c>
      <c r="U19" s="82">
        <f>IS!U20/IS!U$4</f>
        <v>0</v>
      </c>
      <c r="V19" s="82">
        <f>IS!V20/IS!V$4</f>
        <v>0</v>
      </c>
      <c r="W19" s="82">
        <f>IS!W20/IS!W$4</f>
        <v>0</v>
      </c>
      <c r="X19" s="82">
        <f>IS!X20/IS!X$4</f>
        <v>0</v>
      </c>
      <c r="Y19" s="82">
        <f>IS!Y20/IS!Y$4</f>
        <v>0</v>
      </c>
      <c r="Z19" s="82">
        <f>IS!Z20/IS!Z$4</f>
        <v>0</v>
      </c>
      <c r="AA19" s="82">
        <f>IS!AA20/IS!AA$4</f>
        <v>0</v>
      </c>
      <c r="AB19" s="82">
        <f>IS!AB20/IS!AB$4</f>
        <v>0</v>
      </c>
      <c r="AC19" s="82">
        <f>IS!AC20/IS!AC$4</f>
        <v>0</v>
      </c>
      <c r="AD19" s="82">
        <f>IS!AD20/IS!AD$4</f>
        <v>0</v>
      </c>
      <c r="AE19" s="82">
        <f>IS!AE20/IS!AE$4</f>
        <v>0</v>
      </c>
      <c r="AF19" s="82">
        <f>IS!AF20/IS!AF$4</f>
        <v>0</v>
      </c>
      <c r="AG19" s="82">
        <f>IS!AG20/IS!AG$4</f>
        <v>0</v>
      </c>
      <c r="AH19" s="82">
        <f>IS!AH20/IS!AH$4</f>
        <v>0</v>
      </c>
      <c r="AI19" s="82">
        <f>IS!AI20/IS!AI$4</f>
        <v>0</v>
      </c>
      <c r="AJ19" s="82">
        <f>IS!AJ20/IS!AJ$4</f>
        <v>0</v>
      </c>
      <c r="AK19" s="82">
        <f>IS!AK20/IS!AK$4</f>
        <v>0</v>
      </c>
      <c r="AL19" s="53"/>
      <c r="AM19" s="53"/>
      <c r="AN19" s="53"/>
      <c r="AO19" s="53"/>
      <c r="AP19" s="53"/>
    </row>
    <row r="20" spans="1:42" ht="10.5" x14ac:dyDescent="0.2">
      <c r="A20" s="45"/>
      <c r="B20" s="42" t="s">
        <v>137</v>
      </c>
      <c r="C20" s="88">
        <f>IS!C21/IS!C$4</f>
        <v>0</v>
      </c>
      <c r="D20" s="88">
        <f>IS!D21/IS!D$4</f>
        <v>0</v>
      </c>
      <c r="E20" s="88">
        <f>IS!E21/IS!E$4</f>
        <v>0</v>
      </c>
      <c r="F20" s="88">
        <f>IS!F21/IS!F$4</f>
        <v>0</v>
      </c>
      <c r="G20" s="88">
        <f>IS!G21/IS!G$4</f>
        <v>0</v>
      </c>
      <c r="H20" s="88">
        <f>IS!H21/IS!H$4</f>
        <v>0</v>
      </c>
      <c r="I20" s="88">
        <f>IS!I21/IS!I$4</f>
        <v>0</v>
      </c>
      <c r="J20" s="88">
        <f>IS!J21/IS!J$4</f>
        <v>0</v>
      </c>
      <c r="K20" s="88">
        <f>IS!K21/IS!K$4</f>
        <v>0</v>
      </c>
      <c r="L20" s="88">
        <f>IS!L21/IS!L$4</f>
        <v>0</v>
      </c>
      <c r="M20" s="88">
        <f>IS!M21/IS!M$4</f>
        <v>0</v>
      </c>
      <c r="N20" s="88">
        <f>IS!N21/IS!N$4</f>
        <v>0</v>
      </c>
      <c r="O20" s="88">
        <f>IS!O21/IS!O$4</f>
        <v>0</v>
      </c>
      <c r="P20" s="88">
        <f>IS!P21/IS!P$4</f>
        <v>0</v>
      </c>
      <c r="Q20" s="88">
        <f>IS!Q21/IS!Q$4</f>
        <v>0</v>
      </c>
      <c r="R20" s="88">
        <f>IS!R21/IS!R$4</f>
        <v>0</v>
      </c>
      <c r="S20" s="88">
        <f>IS!S21/IS!S$4</f>
        <v>0</v>
      </c>
      <c r="T20" s="88">
        <f>IS!T21/IS!T$4</f>
        <v>0</v>
      </c>
      <c r="U20" s="88">
        <f>IS!U21/IS!U$4</f>
        <v>0</v>
      </c>
      <c r="V20" s="88">
        <f>IS!V21/IS!V$4</f>
        <v>0</v>
      </c>
      <c r="W20" s="88">
        <f>IS!W21/IS!W$4</f>
        <v>0</v>
      </c>
      <c r="X20" s="88">
        <f>IS!X21/IS!X$4</f>
        <v>0</v>
      </c>
      <c r="Y20" s="88">
        <f>IS!Y21/IS!Y$4</f>
        <v>0</v>
      </c>
      <c r="Z20" s="88">
        <f>IS!Z21/IS!Z$4</f>
        <v>0</v>
      </c>
      <c r="AA20" s="88">
        <f>IS!AA21/IS!AA$4</f>
        <v>0</v>
      </c>
      <c r="AB20" s="88">
        <f>IS!AB21/IS!AB$4</f>
        <v>0</v>
      </c>
      <c r="AC20" s="88">
        <f>IS!AC21/IS!AC$4</f>
        <v>0</v>
      </c>
      <c r="AD20" s="88">
        <f>IS!AD21/IS!AD$4</f>
        <v>0</v>
      </c>
      <c r="AE20" s="88">
        <f>IS!AE21/IS!AE$4</f>
        <v>0</v>
      </c>
      <c r="AF20" s="88">
        <f>IS!AF21/IS!AF$4</f>
        <v>0</v>
      </c>
      <c r="AG20" s="88">
        <f>IS!AG21/IS!AG$4</f>
        <v>0</v>
      </c>
      <c r="AH20" s="88">
        <f>IS!AH21/IS!AH$4</f>
        <v>0</v>
      </c>
      <c r="AI20" s="88">
        <f>IS!AI21/IS!AI$4</f>
        <v>0</v>
      </c>
      <c r="AJ20" s="88">
        <f>IS!AJ21/IS!AJ$4</f>
        <v>0</v>
      </c>
      <c r="AK20" s="88">
        <f>IS!AK21/IS!AK$4</f>
        <v>0</v>
      </c>
      <c r="AL20" s="65"/>
      <c r="AM20" s="65"/>
      <c r="AN20" s="65"/>
      <c r="AO20" s="65"/>
      <c r="AP20" s="65"/>
    </row>
    <row r="21" spans="1:42" s="36" customFormat="1" ht="10.5" customHeight="1" x14ac:dyDescent="0.2">
      <c r="A21" s="47"/>
      <c r="B21" s="49" t="s">
        <v>138</v>
      </c>
      <c r="C21" s="89">
        <f>IS!C22/IS!C$4</f>
        <v>0</v>
      </c>
      <c r="D21" s="89">
        <f>IS!D22/IS!D$4</f>
        <v>0</v>
      </c>
      <c r="E21" s="89">
        <f>IS!E22/IS!E$4</f>
        <v>0</v>
      </c>
      <c r="F21" s="89">
        <f>IS!F22/IS!F$4</f>
        <v>0</v>
      </c>
      <c r="G21" s="89">
        <f>IS!G22/IS!G$4</f>
        <v>0</v>
      </c>
      <c r="H21" s="89">
        <f>IS!H22/IS!H$4</f>
        <v>0</v>
      </c>
      <c r="I21" s="89">
        <f>IS!I22/IS!I$4</f>
        <v>0</v>
      </c>
      <c r="J21" s="89">
        <f>IS!J22/IS!J$4</f>
        <v>0</v>
      </c>
      <c r="K21" s="89">
        <f>IS!K22/IS!K$4</f>
        <v>0</v>
      </c>
      <c r="L21" s="89">
        <f>IS!L22/IS!L$4</f>
        <v>0</v>
      </c>
      <c r="M21" s="89">
        <f>IS!M22/IS!M$4</f>
        <v>0</v>
      </c>
      <c r="N21" s="89">
        <f>IS!N22/IS!N$4</f>
        <v>0</v>
      </c>
      <c r="O21" s="89">
        <f>IS!O22/IS!O$4</f>
        <v>0</v>
      </c>
      <c r="P21" s="89">
        <f>IS!P22/IS!P$4</f>
        <v>0</v>
      </c>
      <c r="Q21" s="89">
        <f>IS!Q22/IS!Q$4</f>
        <v>0</v>
      </c>
      <c r="R21" s="89">
        <f>IS!R22/IS!R$4</f>
        <v>0</v>
      </c>
      <c r="S21" s="89">
        <f>IS!S22/IS!S$4</f>
        <v>0</v>
      </c>
      <c r="T21" s="89">
        <f>IS!T22/IS!T$4</f>
        <v>0</v>
      </c>
      <c r="U21" s="89">
        <f>IS!U22/IS!U$4</f>
        <v>0</v>
      </c>
      <c r="V21" s="89">
        <f>IS!V22/IS!V$4</f>
        <v>0</v>
      </c>
      <c r="W21" s="89">
        <f>IS!W22/IS!W$4</f>
        <v>0</v>
      </c>
      <c r="X21" s="89">
        <f>IS!X22/IS!X$4</f>
        <v>0</v>
      </c>
      <c r="Y21" s="89">
        <f>IS!Y22/IS!Y$4</f>
        <v>0</v>
      </c>
      <c r="Z21" s="89">
        <f>IS!Z22/IS!Z$4</f>
        <v>0</v>
      </c>
      <c r="AA21" s="89">
        <f>IS!AA22/IS!AA$4</f>
        <v>0</v>
      </c>
      <c r="AB21" s="89">
        <f>IS!AB22/IS!AB$4</f>
        <v>0</v>
      </c>
      <c r="AC21" s="89">
        <f>IS!AC22/IS!AC$4</f>
        <v>0</v>
      </c>
      <c r="AD21" s="89">
        <f>IS!AD22/IS!AD$4</f>
        <v>0</v>
      </c>
      <c r="AE21" s="89">
        <f>IS!AE22/IS!AE$4</f>
        <v>0</v>
      </c>
      <c r="AF21" s="89">
        <f>IS!AF22/IS!AF$4</f>
        <v>0</v>
      </c>
      <c r="AG21" s="89">
        <f>IS!AG22/IS!AG$4</f>
        <v>0</v>
      </c>
      <c r="AH21" s="89">
        <f>IS!AH22/IS!AH$4</f>
        <v>0</v>
      </c>
      <c r="AI21" s="89">
        <f>IS!AI22/IS!AI$4</f>
        <v>0</v>
      </c>
      <c r="AJ21" s="89">
        <f>IS!AJ22/IS!AJ$4</f>
        <v>0</v>
      </c>
      <c r="AK21" s="89">
        <f>IS!AK22/IS!AK$4</f>
        <v>0</v>
      </c>
      <c r="AL21" s="66"/>
      <c r="AM21" s="66"/>
      <c r="AN21" s="66"/>
      <c r="AO21" s="66"/>
      <c r="AP21" s="66"/>
    </row>
    <row r="22" spans="1:42" ht="10.5" customHeight="1" x14ac:dyDescent="0.2">
      <c r="A22" s="47">
        <v>50</v>
      </c>
      <c r="B22" s="48" t="s">
        <v>139</v>
      </c>
      <c r="C22" s="87">
        <f>IS!C23/IS!C$4</f>
        <v>4.2813349694262537E-2</v>
      </c>
      <c r="D22" s="87">
        <f>IS!D23/IS!D$4</f>
        <v>3.1789441579437541E-2</v>
      </c>
      <c r="E22" s="87">
        <f>IS!E23/IS!E$4</f>
        <v>2.8335743785317134E-2</v>
      </c>
      <c r="F22" s="87">
        <f>IS!F23/IS!F$4</f>
        <v>2.5622183686799832E-2</v>
      </c>
      <c r="G22" s="87">
        <f>IS!G23/IS!G$4</f>
        <v>3.1900067931590614E-2</v>
      </c>
      <c r="H22" s="87">
        <f>IS!H23/IS!H$4</f>
        <v>1.5601199015827075E-2</v>
      </c>
      <c r="I22" s="87">
        <f>IS!I23/IS!I$4</f>
        <v>2.8710000306396633E-2</v>
      </c>
      <c r="J22" s="87">
        <f>IS!J23/IS!J$4</f>
        <v>1.4553312119024487E-2</v>
      </c>
      <c r="K22" s="87">
        <f>IS!K23/IS!K$4</f>
        <v>1.413614522906948E-2</v>
      </c>
      <c r="L22" s="87">
        <f>IS!L23/IS!L$4</f>
        <v>3.2912046954195855E-2</v>
      </c>
      <c r="M22" s="87">
        <f>IS!M23/IS!M$4</f>
        <v>3.2216675438621126E-2</v>
      </c>
      <c r="N22" s="87">
        <f>IS!N23/IS!N$4</f>
        <v>2.2931310119123676E-2</v>
      </c>
      <c r="O22" s="87">
        <f>IS!O23/IS!O$4</f>
        <v>1.8952439701063081E-2</v>
      </c>
      <c r="P22" s="87">
        <f>IS!P23/IS!P$4</f>
        <v>2.1175867830630395E-2</v>
      </c>
      <c r="Q22" s="87">
        <f>IS!Q23/IS!Q$4</f>
        <v>2.631023032958563E-2</v>
      </c>
      <c r="R22" s="87">
        <f>IS!R23/IS!R$4</f>
        <v>2.6883334802424459E-2</v>
      </c>
      <c r="S22" s="87">
        <f>IS!S23/IS!S$4</f>
        <v>2.268590607644265E-2</v>
      </c>
      <c r="T22" s="87">
        <f>IS!T23/IS!T$4</f>
        <v>2.2486768492904402E-2</v>
      </c>
      <c r="U22" s="87">
        <f>IS!U23/IS!U$4</f>
        <v>2.5757029435008072E-2</v>
      </c>
      <c r="V22" s="87">
        <f>IS!V23/IS!V$4</f>
        <v>2.6785049189978621E-2</v>
      </c>
      <c r="W22" s="87">
        <f>IS!W23/IS!W$4</f>
        <v>2.3265729616737344E-2</v>
      </c>
      <c r="X22" s="87">
        <f>IS!X23/IS!X$4</f>
        <v>2.4615332031228405E-2</v>
      </c>
      <c r="Y22" s="87">
        <f>IS!Y23/IS!Y$4</f>
        <v>2.7867217846287033E-2</v>
      </c>
      <c r="Z22" s="87">
        <f>IS!Z23/IS!Z$4</f>
        <v>2.8242115998025508E-2</v>
      </c>
      <c r="AA22" s="87">
        <f>IS!AA23/IS!AA$4</f>
        <v>2.697243243706782E-2</v>
      </c>
      <c r="AB22" s="87">
        <f>IS!AB23/IS!AB$4</f>
        <v>3.4789360078469382E-2</v>
      </c>
      <c r="AC22" s="87">
        <f>IS!AC23/IS!AC$4</f>
        <v>3.5077970153014983E-2</v>
      </c>
      <c r="AD22" s="87">
        <f>IS!AD23/IS!AD$4</f>
        <v>5.137153203672877E-2</v>
      </c>
      <c r="AE22" s="87">
        <f>IS!AE23/IS!AE$4</f>
        <v>3.7833881603547406E-2</v>
      </c>
      <c r="AF22" s="87">
        <f>IS!AF23/IS!AF$4</f>
        <v>3.5193847469605383E-2</v>
      </c>
      <c r="AG22" s="87">
        <f>IS!AG23/IS!AG$4</f>
        <v>3.7402383783012465E-2</v>
      </c>
      <c r="AH22" s="87">
        <f>IS!AH23/IS!AH$4</f>
        <v>4.8474629778271397E-2</v>
      </c>
      <c r="AI22" s="87">
        <f>IS!AI23/IS!AI$4</f>
        <v>2.6919035117721979E-2</v>
      </c>
      <c r="AJ22" s="87">
        <f>IS!AJ23/IS!AJ$4</f>
        <v>2.4341311129381593E-2</v>
      </c>
      <c r="AK22" s="87">
        <f>IS!AK23/IS!AK$4</f>
        <v>2.4717441660743376E-2</v>
      </c>
      <c r="AL22" s="70"/>
      <c r="AM22" s="70"/>
      <c r="AN22" s="70"/>
      <c r="AO22" s="70"/>
      <c r="AP22" s="70"/>
    </row>
    <row r="23" spans="1:42" ht="10.5" x14ac:dyDescent="0.2">
      <c r="A23" s="45">
        <v>51</v>
      </c>
      <c r="B23" s="42" t="s">
        <v>140</v>
      </c>
      <c r="C23" s="88">
        <f>IS!C24/IS!C$4</f>
        <v>-9.4189369327591956E-3</v>
      </c>
      <c r="D23" s="88">
        <f>IS!D24/IS!D$4</f>
        <v>-7.1293774275820645E-3</v>
      </c>
      <c r="E23" s="88">
        <f>IS!E24/IS!E$4</f>
        <v>-6.233863633095498E-3</v>
      </c>
      <c r="F23" s="88">
        <f>IS!F24/IS!F$4</f>
        <v>-5.926560298371816E-3</v>
      </c>
      <c r="G23" s="88">
        <f>IS!G24/IS!G$4</f>
        <v>-6.4112582757507187E-3</v>
      </c>
      <c r="H23" s="88">
        <f>IS!H24/IS!H$4</f>
        <v>-3.3276749974927742E-3</v>
      </c>
      <c r="I23" s="88">
        <f>IS!I24/IS!I$4</f>
        <v>-5.8611877985164859E-3</v>
      </c>
      <c r="J23" s="88">
        <f>IS!J24/IS!J$4</f>
        <v>-3.1913139394601667E-3</v>
      </c>
      <c r="K23" s="88">
        <f>IS!K24/IS!K$4</f>
        <v>-2.8609686122557879E-3</v>
      </c>
      <c r="L23" s="88">
        <f>IS!L24/IS!L$4</f>
        <v>-7.088834073951872E-3</v>
      </c>
      <c r="M23" s="88">
        <f>IS!M24/IS!M$4</f>
        <v>-8.4928640586164721E-3</v>
      </c>
      <c r="N23" s="88">
        <f>IS!N24/IS!N$4</f>
        <v>-4.0893817643002355E-3</v>
      </c>
      <c r="O23" s="88">
        <f>IS!O24/IS!O$4</f>
        <v>-3.5303047492443278E-3</v>
      </c>
      <c r="P23" s="88">
        <f>IS!P24/IS!P$4</f>
        <v>-4.3914711498507864E-3</v>
      </c>
      <c r="Q23" s="88">
        <f>IS!Q24/IS!Q$4</f>
        <v>-6.0106313426279154E-3</v>
      </c>
      <c r="R23" s="88">
        <f>IS!R24/IS!R$4</f>
        <v>-7.2179758125085628E-3</v>
      </c>
      <c r="S23" s="88">
        <f>IS!S24/IS!S$4</f>
        <v>-4.8346612996077619E-3</v>
      </c>
      <c r="T23" s="88">
        <f>IS!T24/IS!T$4</f>
        <v>-6.1638242353028632E-3</v>
      </c>
      <c r="U23" s="88">
        <f>IS!U24/IS!U$4</f>
        <v>-6.3891270996351722E-3</v>
      </c>
      <c r="V23" s="88">
        <f>IS!V24/IS!V$4</f>
        <v>-1.1177778929913389E-2</v>
      </c>
      <c r="W23" s="88">
        <f>IS!W24/IS!W$4</f>
        <v>-3.8847635066827507E-3</v>
      </c>
      <c r="X23" s="88">
        <f>IS!X24/IS!X$4</f>
        <v>-5.8945270598458454E-3</v>
      </c>
      <c r="Y23" s="88">
        <f>IS!Y24/IS!Y$4</f>
        <v>-7.1216859862783229E-3</v>
      </c>
      <c r="Z23" s="88">
        <f>IS!Z24/IS!Z$4</f>
        <v>-1.185333657898364E-2</v>
      </c>
      <c r="AA23" s="88">
        <f>IS!AA24/IS!AA$4</f>
        <v>-5.6228737492264582E-3</v>
      </c>
      <c r="AB23" s="88">
        <f>IS!AB24/IS!AB$4</f>
        <v>-7.1495156835925874E-3</v>
      </c>
      <c r="AC23" s="88">
        <f>IS!AC24/IS!AC$4</f>
        <v>-7.0381057678333301E-3</v>
      </c>
      <c r="AD23" s="88">
        <f>IS!AD24/IS!AD$4</f>
        <v>-1.7125695224377742E-2</v>
      </c>
      <c r="AE23" s="88">
        <f>IS!AE24/IS!AE$4</f>
        <v>-7.7516742348491411E-3</v>
      </c>
      <c r="AF23" s="88">
        <f>IS!AF24/IS!AF$4</f>
        <v>-6.1163819941866329E-3</v>
      </c>
      <c r="AG23" s="88">
        <f>IS!AG24/IS!AG$4</f>
        <v>-6.1232556766110001E-3</v>
      </c>
      <c r="AH23" s="88">
        <f>IS!AH24/IS!AH$4</f>
        <v>-1.3169340204460178E-2</v>
      </c>
      <c r="AI23" s="88">
        <f>IS!AI24/IS!AI$4</f>
        <v>-1.0855913130677229E-3</v>
      </c>
      <c r="AJ23" s="88">
        <f>IS!AJ24/IS!AJ$4</f>
        <v>-4.2911412199149578E-3</v>
      </c>
      <c r="AK23" s="88">
        <f>IS!AK24/IS!AK$4</f>
        <v>-3.661115710900538E-3</v>
      </c>
      <c r="AL23" s="65"/>
      <c r="AM23" s="65"/>
      <c r="AN23" s="65"/>
      <c r="AO23" s="65"/>
      <c r="AP23" s="65"/>
    </row>
    <row r="24" spans="1:42" ht="10.5" x14ac:dyDescent="0.2">
      <c r="A24" s="45">
        <v>52</v>
      </c>
      <c r="B24" s="42" t="s">
        <v>141</v>
      </c>
      <c r="C24" s="88">
        <f>IS!C25/IS!C$4</f>
        <v>0</v>
      </c>
      <c r="D24" s="88">
        <f>IS!D25/IS!D$4</f>
        <v>0</v>
      </c>
      <c r="E24" s="88">
        <f>IS!E25/IS!E$4</f>
        <v>0</v>
      </c>
      <c r="F24" s="88">
        <f>IS!F25/IS!F$4</f>
        <v>0</v>
      </c>
      <c r="G24" s="88">
        <f>IS!G25/IS!G$4</f>
        <v>0</v>
      </c>
      <c r="H24" s="88">
        <f>IS!H25/IS!H$4</f>
        <v>0</v>
      </c>
      <c r="I24" s="88">
        <f>IS!I25/IS!I$4</f>
        <v>0</v>
      </c>
      <c r="J24" s="88">
        <f>IS!J25/IS!J$4</f>
        <v>0</v>
      </c>
      <c r="K24" s="88">
        <f>IS!K25/IS!K$4</f>
        <v>0</v>
      </c>
      <c r="L24" s="88">
        <f>IS!L25/IS!L$4</f>
        <v>0</v>
      </c>
      <c r="M24" s="88">
        <f>IS!M25/IS!M$4</f>
        <v>0</v>
      </c>
      <c r="N24" s="88">
        <f>IS!N25/IS!N$4</f>
        <v>9.09515714030372E-4</v>
      </c>
      <c r="O24" s="88">
        <f>IS!O25/IS!O$4</f>
        <v>0</v>
      </c>
      <c r="P24" s="88">
        <f>IS!P25/IS!P$4</f>
        <v>0</v>
      </c>
      <c r="Q24" s="88">
        <f>IS!Q25/IS!Q$4</f>
        <v>0</v>
      </c>
      <c r="R24" s="88">
        <f>IS!R25/IS!R$4</f>
        <v>6.607950166801972E-4</v>
      </c>
      <c r="S24" s="88">
        <f>IS!S25/IS!S$4</f>
        <v>0</v>
      </c>
      <c r="T24" s="88">
        <f>IS!T25/IS!T$4</f>
        <v>0</v>
      </c>
      <c r="U24" s="88">
        <f>IS!U25/IS!U$4</f>
        <v>0</v>
      </c>
      <c r="V24" s="88">
        <f>IS!V25/IS!V$4</f>
        <v>4.7436781906661256E-3</v>
      </c>
      <c r="W24" s="88">
        <f>IS!W25/IS!W$4</f>
        <v>0</v>
      </c>
      <c r="X24" s="88">
        <f>IS!X25/IS!X$4</f>
        <v>0</v>
      </c>
      <c r="Y24" s="88">
        <f>IS!Y25/IS!Y$4</f>
        <v>0</v>
      </c>
      <c r="Z24" s="88">
        <f>IS!Z25/IS!Z$4</f>
        <v>4.8041014127663834E-3</v>
      </c>
      <c r="AA24" s="88">
        <f>IS!AA25/IS!AA$4</f>
        <v>0</v>
      </c>
      <c r="AB24" s="88">
        <f>IS!AB25/IS!AB$4</f>
        <v>0</v>
      </c>
      <c r="AC24" s="88">
        <f>IS!AC25/IS!AC$4</f>
        <v>0</v>
      </c>
      <c r="AD24" s="88">
        <f>IS!AD25/IS!AD$4</f>
        <v>7.0585043832114653E-3</v>
      </c>
      <c r="AE24" s="88">
        <f>IS!AE25/IS!AE$4</f>
        <v>0</v>
      </c>
      <c r="AF24" s="88">
        <f>IS!AF25/IS!AF$4</f>
        <v>-1.1922411404058535E-3</v>
      </c>
      <c r="AG24" s="88">
        <f>IS!AG25/IS!AG$4</f>
        <v>-1.5533403585660471E-3</v>
      </c>
      <c r="AH24" s="88">
        <f>IS!AH25/IS!AH$4</f>
        <v>2.8655079741765704E-3</v>
      </c>
      <c r="AI24" s="88">
        <f>IS!AI25/IS!AI$4</f>
        <v>-5.1491030007258763E-3</v>
      </c>
      <c r="AJ24" s="88">
        <f>IS!AJ25/IS!AJ$4</f>
        <v>-1.0902571631748162E-3</v>
      </c>
      <c r="AK24" s="88">
        <f>IS!AK25/IS!AK$4</f>
        <v>-1.9715557373930289E-3</v>
      </c>
      <c r="AL24" s="65"/>
      <c r="AM24" s="65"/>
      <c r="AN24" s="65"/>
      <c r="AO24" s="65"/>
      <c r="AP24" s="65"/>
    </row>
    <row r="25" spans="1:42" s="36" customFormat="1" ht="10.5" x14ac:dyDescent="0.2">
      <c r="A25" s="43">
        <v>60</v>
      </c>
      <c r="B25" s="44" t="s">
        <v>142</v>
      </c>
      <c r="C25" s="82">
        <f>IS!C26/IS!C$4</f>
        <v>3.3394412761503338E-2</v>
      </c>
      <c r="D25" s="82">
        <f>IS!D26/IS!D$4</f>
        <v>2.4660064151855478E-2</v>
      </c>
      <c r="E25" s="82">
        <f>IS!E26/IS!E$4</f>
        <v>2.2101880152221639E-2</v>
      </c>
      <c r="F25" s="82">
        <f>IS!F26/IS!F$4</f>
        <v>1.9695623388428014E-2</v>
      </c>
      <c r="G25" s="82">
        <f>IS!G26/IS!G$4</f>
        <v>2.5488809655839897E-2</v>
      </c>
      <c r="H25" s="82">
        <f>IS!H26/IS!H$4</f>
        <v>1.22735240183343E-2</v>
      </c>
      <c r="I25" s="82">
        <f>IS!I26/IS!I$4</f>
        <v>2.2848812507880144E-2</v>
      </c>
      <c r="J25" s="82">
        <f>IS!J26/IS!J$4</f>
        <v>1.136199817956432E-2</v>
      </c>
      <c r="K25" s="82">
        <f>IS!K26/IS!K$4</f>
        <v>1.1275176616813693E-2</v>
      </c>
      <c r="L25" s="82">
        <f>IS!L26/IS!L$4</f>
        <v>2.5823212880243987E-2</v>
      </c>
      <c r="M25" s="82">
        <f>IS!M26/IS!M$4</f>
        <v>2.3723811380004654E-2</v>
      </c>
      <c r="N25" s="82">
        <f>IS!N26/IS!N$4</f>
        <v>1.9751444068853811E-2</v>
      </c>
      <c r="O25" s="82">
        <f>IS!O26/IS!O$4</f>
        <v>1.5422134951818753E-2</v>
      </c>
      <c r="P25" s="82">
        <f>IS!P26/IS!P$4</f>
        <v>1.678439668077961E-2</v>
      </c>
      <c r="Q25" s="82">
        <f>IS!Q26/IS!Q$4</f>
        <v>2.0299598986957716E-2</v>
      </c>
      <c r="R25" s="82">
        <f>IS!R26/IS!R$4</f>
        <v>2.0326154006596094E-2</v>
      </c>
      <c r="S25" s="82">
        <f>IS!S26/IS!S$4</f>
        <v>1.7851244776834887E-2</v>
      </c>
      <c r="T25" s="82">
        <f>IS!T26/IS!T$4</f>
        <v>1.632294425760154E-2</v>
      </c>
      <c r="U25" s="82">
        <f>IS!U26/IS!U$4</f>
        <v>1.9367902335372899E-2</v>
      </c>
      <c r="V25" s="82">
        <f>IS!V26/IS!V$4</f>
        <v>2.0350948450731363E-2</v>
      </c>
      <c r="W25" s="82">
        <f>IS!W26/IS!W$4</f>
        <v>1.9380966110054593E-2</v>
      </c>
      <c r="X25" s="82">
        <f>IS!X26/IS!X$4</f>
        <v>1.8720804971382558E-2</v>
      </c>
      <c r="Y25" s="82">
        <f>IS!Y26/IS!Y$4</f>
        <v>2.0745531860008708E-2</v>
      </c>
      <c r="Z25" s="82">
        <f>IS!Z26/IS!Z$4</f>
        <v>2.1192880831808251E-2</v>
      </c>
      <c r="AA25" s="82">
        <f>IS!AA26/IS!AA$4</f>
        <v>2.1349558687841361E-2</v>
      </c>
      <c r="AB25" s="82">
        <f>IS!AB26/IS!AB$4</f>
        <v>2.7639844394876795E-2</v>
      </c>
      <c r="AC25" s="82">
        <f>IS!AC26/IS!AC$4</f>
        <v>2.8039864385181652E-2</v>
      </c>
      <c r="AD25" s="82">
        <f>IS!AD26/IS!AD$4</f>
        <v>4.1304341195562491E-2</v>
      </c>
      <c r="AE25" s="82">
        <f>IS!AE26/IS!AE$4</f>
        <v>3.0082207368698266E-2</v>
      </c>
      <c r="AF25" s="82">
        <f>IS!AF26/IS!AF$4</f>
        <v>2.7885224335012903E-2</v>
      </c>
      <c r="AG25" s="82">
        <f>IS!AG26/IS!AG$4</f>
        <v>2.9725787747835419E-2</v>
      </c>
      <c r="AH25" s="82">
        <f>IS!AH26/IS!AH$4</f>
        <v>3.8170797547987793E-2</v>
      </c>
      <c r="AI25" s="82">
        <f>IS!AI26/IS!AI$4</f>
        <v>2.0684340803928381E-2</v>
      </c>
      <c r="AJ25" s="82">
        <f>IS!AJ26/IS!AJ$4</f>
        <v>1.8959912746291815E-2</v>
      </c>
      <c r="AK25" s="82">
        <f>IS!AK26/IS!AK$4</f>
        <v>1.9084770212449809E-2</v>
      </c>
      <c r="AL25" s="53"/>
      <c r="AM25" s="53"/>
      <c r="AN25" s="53"/>
      <c r="AO25" s="53"/>
      <c r="AP25" s="53"/>
    </row>
    <row r="26" spans="1:42" s="36" customFormat="1" ht="10.5" x14ac:dyDescent="0.2">
      <c r="A26" s="47"/>
      <c r="B26" s="42" t="s">
        <v>143</v>
      </c>
      <c r="C26" s="88">
        <f>IS!C27/IS!C$4</f>
        <v>0</v>
      </c>
      <c r="D26" s="88">
        <f>IS!D27/IS!D$4</f>
        <v>0</v>
      </c>
      <c r="E26" s="88">
        <f>IS!E27/IS!E$4</f>
        <v>0</v>
      </c>
      <c r="F26" s="88">
        <f>IS!F27/IS!F$4</f>
        <v>0</v>
      </c>
      <c r="G26" s="88">
        <f>IS!G27/IS!G$4</f>
        <v>0</v>
      </c>
      <c r="H26" s="88">
        <f>IS!H27/IS!H$4</f>
        <v>0</v>
      </c>
      <c r="I26" s="88">
        <f>IS!I27/IS!I$4</f>
        <v>0</v>
      </c>
      <c r="J26" s="88">
        <f>IS!J27/IS!J$4</f>
        <v>0</v>
      </c>
      <c r="K26" s="88">
        <f>IS!K27/IS!K$4</f>
        <v>0</v>
      </c>
      <c r="L26" s="88">
        <f>IS!L27/IS!L$4</f>
        <v>0</v>
      </c>
      <c r="M26" s="88">
        <f>IS!M27/IS!M$4</f>
        <v>0</v>
      </c>
      <c r="N26" s="88">
        <f>IS!N27/IS!N$4</f>
        <v>0</v>
      </c>
      <c r="O26" s="88">
        <f>IS!O27/IS!O$4</f>
        <v>0</v>
      </c>
      <c r="P26" s="88">
        <f>IS!P27/IS!P$4</f>
        <v>0</v>
      </c>
      <c r="Q26" s="88">
        <f>IS!Q27/IS!Q$4</f>
        <v>0</v>
      </c>
      <c r="R26" s="88">
        <f>IS!R27/IS!R$4</f>
        <v>0</v>
      </c>
      <c r="S26" s="88">
        <f>IS!S27/IS!S$4</f>
        <v>0</v>
      </c>
      <c r="T26" s="88">
        <f>IS!T27/IS!T$4</f>
        <v>0</v>
      </c>
      <c r="U26" s="88">
        <f>IS!U27/IS!U$4</f>
        <v>0</v>
      </c>
      <c r="V26" s="88">
        <f>IS!V27/IS!V$4</f>
        <v>0</v>
      </c>
      <c r="W26" s="88">
        <f>IS!W27/IS!W$4</f>
        <v>0</v>
      </c>
      <c r="X26" s="88">
        <f>IS!X27/IS!X$4</f>
        <v>0</v>
      </c>
      <c r="Y26" s="88">
        <f>IS!Y27/IS!Y$4</f>
        <v>0</v>
      </c>
      <c r="Z26" s="88">
        <f>IS!Z27/IS!Z$4</f>
        <v>0</v>
      </c>
      <c r="AA26" s="88">
        <f>IS!AA27/IS!AA$4</f>
        <v>0</v>
      </c>
      <c r="AB26" s="88">
        <f>IS!AB27/IS!AB$4</f>
        <v>0</v>
      </c>
      <c r="AC26" s="88">
        <f>IS!AC27/IS!AC$4</f>
        <v>0</v>
      </c>
      <c r="AD26" s="88">
        <f>IS!AD27/IS!AD$4</f>
        <v>0</v>
      </c>
      <c r="AE26" s="88">
        <f>IS!AE27/IS!AE$4</f>
        <v>0</v>
      </c>
      <c r="AF26" s="88">
        <f>IS!AF27/IS!AF$4</f>
        <v>0</v>
      </c>
      <c r="AG26" s="88">
        <f>IS!AG27/IS!AG$4</f>
        <v>0</v>
      </c>
      <c r="AH26" s="88">
        <f>IS!AH27/IS!AH$4</f>
        <v>0</v>
      </c>
      <c r="AI26" s="88">
        <f>IS!AI27/IS!AI$4</f>
        <v>0</v>
      </c>
      <c r="AJ26" s="88">
        <f>IS!AJ27/IS!AJ$4</f>
        <v>0</v>
      </c>
      <c r="AK26" s="88">
        <f>IS!AK27/IS!AK$4</f>
        <v>0</v>
      </c>
      <c r="AL26" s="65"/>
      <c r="AM26" s="65"/>
      <c r="AN26" s="65"/>
      <c r="AO26" s="65"/>
      <c r="AP26" s="65"/>
    </row>
    <row r="27" spans="1:42" s="36" customFormat="1" ht="10.5" x14ac:dyDescent="0.2">
      <c r="A27" s="47">
        <v>61</v>
      </c>
      <c r="B27" s="48" t="s">
        <v>144</v>
      </c>
      <c r="C27" s="87">
        <f>IS!C28/IS!C$4</f>
        <v>3.3394412761503338E-2</v>
      </c>
      <c r="D27" s="87">
        <f>IS!D28/IS!D$4</f>
        <v>2.4660064151855478E-2</v>
      </c>
      <c r="E27" s="87">
        <f>IS!E28/IS!E$4</f>
        <v>2.2101880152221639E-2</v>
      </c>
      <c r="F27" s="87">
        <f>IS!F28/IS!F$4</f>
        <v>1.9695623388428014E-2</v>
      </c>
      <c r="G27" s="87">
        <f>IS!G28/IS!G$4</f>
        <v>2.5488809655839897E-2</v>
      </c>
      <c r="H27" s="87">
        <f>IS!H28/IS!H$4</f>
        <v>1.22735240183343E-2</v>
      </c>
      <c r="I27" s="87">
        <f>IS!I28/IS!I$4</f>
        <v>2.2848812507880144E-2</v>
      </c>
      <c r="J27" s="87">
        <f>IS!J28/IS!J$4</f>
        <v>1.136199817956432E-2</v>
      </c>
      <c r="K27" s="87">
        <f>IS!K28/IS!K$4</f>
        <v>1.1275176616813693E-2</v>
      </c>
      <c r="L27" s="87">
        <f>IS!L28/IS!L$4</f>
        <v>2.5823212880243987E-2</v>
      </c>
      <c r="M27" s="87">
        <f>IS!M28/IS!M$4</f>
        <v>2.4276652838008058E-2</v>
      </c>
      <c r="N27" s="87">
        <f>IS!N28/IS!N$4</f>
        <v>1.9926980161315156E-2</v>
      </c>
      <c r="O27" s="87">
        <f>IS!O28/IS!O$4</f>
        <v>1.5068648019885968E-2</v>
      </c>
      <c r="P27" s="87">
        <f>IS!P28/IS!P$4</f>
        <v>1.6790775751984063E-2</v>
      </c>
      <c r="Q27" s="87">
        <f>IS!Q28/IS!Q$4</f>
        <v>2.1024868727699354E-2</v>
      </c>
      <c r="R27" s="87">
        <f>IS!R28/IS!R$4</f>
        <v>2.0697498837286811E-2</v>
      </c>
      <c r="S27" s="87">
        <f>IS!S28/IS!S$4</f>
        <v>1.8244634034319689E-2</v>
      </c>
      <c r="T27" s="87">
        <f>IS!T28/IS!T$4</f>
        <v>1.6712035788516436E-2</v>
      </c>
      <c r="U27" s="87">
        <f>IS!U28/IS!U$4</f>
        <v>1.9881611283664342E-2</v>
      </c>
      <c r="V27" s="87">
        <f>IS!V28/IS!V$4</f>
        <v>2.0046542174035866E-2</v>
      </c>
      <c r="W27" s="87">
        <f>IS!W28/IS!W$4</f>
        <v>1.9456454965646852E-2</v>
      </c>
      <c r="X27" s="87">
        <f>IS!X28/IS!X$4</f>
        <v>1.8762843501351548E-2</v>
      </c>
      <c r="Y27" s="87">
        <f>IS!Y28/IS!Y$4</f>
        <v>2.0714133874620386E-2</v>
      </c>
      <c r="Z27" s="87">
        <f>IS!Z28/IS!Z$4</f>
        <v>2.1130415010930454E-2</v>
      </c>
      <c r="AA27" s="87">
        <f>IS!AA28/IS!AA$4</f>
        <v>2.1313609647639477E-2</v>
      </c>
      <c r="AB27" s="87">
        <f>IS!AB28/IS!AB$4</f>
        <v>2.7610185613889018E-2</v>
      </c>
      <c r="AC27" s="87">
        <f>IS!AC28/IS!AC$4</f>
        <v>2.8029241001010355E-2</v>
      </c>
      <c r="AD27" s="87">
        <f>IS!AD28/IS!AD$4</f>
        <v>4.1281601311450131E-2</v>
      </c>
      <c r="AE27" s="87">
        <f>IS!AE28/IS!AE$4</f>
        <v>3.0082354642653727E-2</v>
      </c>
      <c r="AF27" s="87">
        <f>IS!AF28/IS!AF$4</f>
        <v>2.7877831398342004E-2</v>
      </c>
      <c r="AG27" s="87">
        <f>IS!AG28/IS!AG$4</f>
        <v>2.9727849506222134E-2</v>
      </c>
      <c r="AH27" s="87">
        <f>IS!AH28/IS!AH$4</f>
        <v>3.8220784657222867E-2</v>
      </c>
      <c r="AI27" s="87">
        <f>IS!AI28/IS!AI$4</f>
        <v>2.0048130196162705E-2</v>
      </c>
      <c r="AJ27" s="87">
        <f>IS!AJ28/IS!AJ$4</f>
        <v>1.8063500554606836E-2</v>
      </c>
      <c r="AK27" s="87">
        <f>IS!AK28/IS!AK$4</f>
        <v>1.8921069774294294E-2</v>
      </c>
      <c r="AL27" s="70"/>
      <c r="AM27" s="70"/>
      <c r="AN27" s="70"/>
      <c r="AO27" s="70"/>
      <c r="AP27" s="70"/>
    </row>
    <row r="28" spans="1:42" s="36" customFormat="1" ht="10.5" x14ac:dyDescent="0.2">
      <c r="A28" s="47"/>
      <c r="B28" s="48" t="s">
        <v>145</v>
      </c>
      <c r="C28" s="87">
        <f>IS!C29/IS!C$4</f>
        <v>0</v>
      </c>
      <c r="D28" s="87">
        <f>IS!D29/IS!D$4</f>
        <v>0</v>
      </c>
      <c r="E28" s="87">
        <f>IS!E29/IS!E$4</f>
        <v>0</v>
      </c>
      <c r="F28" s="87">
        <f>IS!F29/IS!F$4</f>
        <v>0</v>
      </c>
      <c r="G28" s="87">
        <f>IS!G29/IS!G$4</f>
        <v>0</v>
      </c>
      <c r="H28" s="87">
        <f>IS!H29/IS!H$4</f>
        <v>0</v>
      </c>
      <c r="I28" s="87">
        <f>IS!I29/IS!I$4</f>
        <v>0</v>
      </c>
      <c r="J28" s="87">
        <f>IS!J29/IS!J$4</f>
        <v>0</v>
      </c>
      <c r="K28" s="87">
        <f>IS!K29/IS!K$4</f>
        <v>0</v>
      </c>
      <c r="L28" s="87">
        <f>IS!L29/IS!L$4</f>
        <v>0</v>
      </c>
      <c r="M28" s="87">
        <f>IS!M29/IS!M$4</f>
        <v>-5.5284145800340396E-4</v>
      </c>
      <c r="N28" s="87">
        <f>IS!N29/IS!N$4</f>
        <v>-1.7553609246134534E-4</v>
      </c>
      <c r="O28" s="87">
        <f>IS!O29/IS!O$4</f>
        <v>3.5348693193278411E-4</v>
      </c>
      <c r="P28" s="87">
        <f>IS!P29/IS!P$4</f>
        <v>-6.3790712044530396E-6</v>
      </c>
      <c r="Q28" s="87">
        <f>IS!Q29/IS!Q$4</f>
        <v>-7.2526974074163726E-4</v>
      </c>
      <c r="R28" s="87">
        <f>IS!R29/IS!R$4</f>
        <v>-3.7134483069071621E-4</v>
      </c>
      <c r="S28" s="87">
        <f>IS!S29/IS!S$4</f>
        <v>-3.9338925748479961E-4</v>
      </c>
      <c r="T28" s="87">
        <f>IS!T29/IS!T$4</f>
        <v>-3.89091530914897E-4</v>
      </c>
      <c r="U28" s="87">
        <f>IS!U29/IS!U$4</f>
        <v>-5.1370894829144383E-4</v>
      </c>
      <c r="V28" s="87">
        <f>IS!V29/IS!V$4</f>
        <v>3.044062766954953E-4</v>
      </c>
      <c r="W28" s="87">
        <f>IS!W29/IS!W$4</f>
        <v>-7.5488855592258601E-5</v>
      </c>
      <c r="X28" s="87">
        <f>IS!X29/IS!X$4</f>
        <v>-4.2038529968987457E-5</v>
      </c>
      <c r="Y28" s="87">
        <f>IS!Y29/IS!Y$4</f>
        <v>3.1397985388323338E-5</v>
      </c>
      <c r="Z28" s="87">
        <f>IS!Z29/IS!Z$4</f>
        <v>6.2465820877797166E-5</v>
      </c>
      <c r="AA28" s="87">
        <f>IS!AA29/IS!AA$4</f>
        <v>3.5949040201885343E-5</v>
      </c>
      <c r="AB28" s="87">
        <f>IS!AB29/IS!AB$4</f>
        <v>2.9658780987774451E-5</v>
      </c>
      <c r="AC28" s="87">
        <f>IS!AC29/IS!AC$4</f>
        <v>1.06233841712986E-5</v>
      </c>
      <c r="AD28" s="87">
        <f>IS!AD29/IS!AD$4</f>
        <v>2.2739884112362636E-5</v>
      </c>
      <c r="AE28" s="87">
        <f>IS!AE29/IS!AE$4</f>
        <v>-1.4727395546513154E-7</v>
      </c>
      <c r="AF28" s="87">
        <f>IS!AF29/IS!AF$4</f>
        <v>7.3929366708925409E-6</v>
      </c>
      <c r="AG28" s="87">
        <f>IS!AG29/IS!AG$4</f>
        <v>-2.0617583867151486E-6</v>
      </c>
      <c r="AH28" s="87">
        <f>IS!AH29/IS!AH$4</f>
        <v>-4.9987109235068637E-5</v>
      </c>
      <c r="AI28" s="87">
        <f>IS!AI29/IS!AI$4</f>
        <v>6.3621060776567655E-4</v>
      </c>
      <c r="AJ28" s="87">
        <f>IS!AJ29/IS!AJ$4</f>
        <v>8.9641219168498263E-4</v>
      </c>
      <c r="AK28" s="87">
        <f>IS!AK29/IS!AK$4</f>
        <v>1.6370043815551398E-4</v>
      </c>
      <c r="AL28" s="70"/>
      <c r="AM28" s="70"/>
      <c r="AN28" s="70"/>
      <c r="AO28" s="70"/>
      <c r="AP28" s="70"/>
    </row>
    <row r="29" spans="1:42" ht="10.5" x14ac:dyDescent="0.2">
      <c r="A29" s="47"/>
      <c r="B29" s="42" t="s">
        <v>146</v>
      </c>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65"/>
      <c r="AM29" s="65"/>
      <c r="AN29" s="65"/>
      <c r="AO29" s="65"/>
      <c r="AP29" s="65"/>
    </row>
    <row r="30" spans="1:42" s="36" customFormat="1" ht="10.5" x14ac:dyDescent="0.2">
      <c r="A30" s="47"/>
      <c r="B30" s="42" t="s">
        <v>147</v>
      </c>
      <c r="C30" s="52"/>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65"/>
      <c r="AM30" s="65"/>
      <c r="AN30" s="65"/>
      <c r="AO30" s="65"/>
      <c r="AP30" s="65"/>
    </row>
    <row r="31" spans="1:42" s="36" customFormat="1" x14ac:dyDescent="0.2">
      <c r="A31" s="50"/>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row>
    <row r="34" spans="1:42" s="36" customFormat="1" x14ac:dyDescent="0.2">
      <c r="A34" s="50"/>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row>
    <row r="36" spans="1:42" s="36" customFormat="1" x14ac:dyDescent="0.2">
      <c r="A36" s="50"/>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row>
    <row r="37" spans="1:42" s="38" customFormat="1" x14ac:dyDescent="0.2">
      <c r="A37" s="50"/>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row>
    <row r="41" spans="1:42" s="36" customFormat="1" x14ac:dyDescent="0.2">
      <c r="A41" s="50"/>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row>
    <row r="43" spans="1:42" s="36" customFormat="1" x14ac:dyDescent="0.2">
      <c r="A43" s="50"/>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row>
    <row r="50" spans="1:42" s="36" customFormat="1" x14ac:dyDescent="0.2">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row>
    <row r="51" spans="1:42" hidden="1" x14ac:dyDescent="0.2"/>
    <row r="52" spans="1:42" s="36" customFormat="1" x14ac:dyDescent="0.2">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row>
    <row r="53" spans="1:42" s="36" customFormat="1" x14ac:dyDescent="0.2">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row>
    <row r="54" spans="1:42" s="36" customFormat="1" x14ac:dyDescent="0.2">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row>
    <row r="57" spans="1:42" s="36" customFormat="1" x14ac:dyDescent="0.2">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row>
    <row r="61" spans="1:42" s="36" customFormat="1" x14ac:dyDescent="0.2">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row>
    <row r="66" spans="1:42" s="36" customFormat="1" x14ac:dyDescent="0.2">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row>
    <row r="67" spans="1:42" s="36" customFormat="1" x14ac:dyDescent="0.2">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row>
    <row r="68" spans="1:42" s="36" customFormat="1" x14ac:dyDescent="0.2">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row>
    <row r="70" spans="1:42" s="36" customFormat="1" x14ac:dyDescent="0.2">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row>
    <row r="71" spans="1:42" s="36" customFormat="1" x14ac:dyDescent="0.2">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row>
    <row r="74" spans="1:42" s="36" customFormat="1" x14ac:dyDescent="0.2">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row>
    <row r="76" spans="1:42" s="36" customFormat="1" x14ac:dyDescent="0.2">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row>
  </sheetData>
  <conditionalFormatting sqref="B37:AP37">
    <cfRule type="cellIs" dxfId="1" priority="1" operator="lessThan">
      <formula>0</formula>
    </cfRule>
    <cfRule type="cellIs" dxfId="0" priority="2" operator="greaterThan">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A5551-DA79-4341-8ACC-3878AE131638}">
  <dimension ref="B1:AL5"/>
  <sheetViews>
    <sheetView zoomScale="145" zoomScaleNormal="145" workbookViewId="0">
      <selection activeCell="J10" sqref="J10"/>
    </sheetView>
  </sheetViews>
  <sheetFormatPr defaultColWidth="11.453125" defaultRowHeight="14.5" x14ac:dyDescent="0.35"/>
  <cols>
    <col min="1" max="1" width="3.26953125" customWidth="1"/>
    <col min="2" max="2" width="31.7265625" bestFit="1" customWidth="1"/>
    <col min="3" max="3" width="24.453125" bestFit="1" customWidth="1"/>
  </cols>
  <sheetData>
    <row r="1" spans="2:38" s="4" customFormat="1" ht="10" x14ac:dyDescent="0.2">
      <c r="B1" s="5"/>
      <c r="C1" s="5"/>
      <c r="D1" s="5" t="s">
        <v>79</v>
      </c>
      <c r="E1" s="5" t="s">
        <v>80</v>
      </c>
      <c r="F1" s="5" t="s">
        <v>81</v>
      </c>
      <c r="G1" s="5" t="s">
        <v>82</v>
      </c>
      <c r="H1" s="5" t="s">
        <v>83</v>
      </c>
      <c r="I1" s="5" t="s">
        <v>84</v>
      </c>
      <c r="J1" s="5" t="s">
        <v>85</v>
      </c>
      <c r="K1" s="5" t="s">
        <v>86</v>
      </c>
      <c r="L1" s="5" t="s">
        <v>87</v>
      </c>
      <c r="M1" s="5" t="s">
        <v>88</v>
      </c>
      <c r="N1" s="5" t="s">
        <v>89</v>
      </c>
      <c r="O1" s="5" t="s">
        <v>90</v>
      </c>
      <c r="P1" s="5" t="s">
        <v>91</v>
      </c>
      <c r="Q1" s="5" t="s">
        <v>92</v>
      </c>
      <c r="R1" s="5" t="s">
        <v>93</v>
      </c>
      <c r="S1" s="5" t="s">
        <v>94</v>
      </c>
      <c r="T1" s="5" t="s">
        <v>95</v>
      </c>
      <c r="U1" s="5" t="s">
        <v>96</v>
      </c>
      <c r="V1" s="5" t="s">
        <v>97</v>
      </c>
      <c r="W1" s="5" t="s">
        <v>98</v>
      </c>
      <c r="X1" s="5" t="s">
        <v>99</v>
      </c>
      <c r="Y1" s="5" t="s">
        <v>100</v>
      </c>
      <c r="Z1" s="5" t="s">
        <v>101</v>
      </c>
      <c r="AA1" s="5" t="s">
        <v>102</v>
      </c>
      <c r="AB1" s="5" t="s">
        <v>103</v>
      </c>
      <c r="AC1" s="5" t="s">
        <v>104</v>
      </c>
      <c r="AD1" s="5" t="s">
        <v>105</v>
      </c>
      <c r="AE1" s="5" t="s">
        <v>106</v>
      </c>
      <c r="AF1" s="5" t="s">
        <v>107</v>
      </c>
      <c r="AG1" s="5" t="s">
        <v>108</v>
      </c>
      <c r="AH1" s="5" t="s">
        <v>109</v>
      </c>
      <c r="AI1" s="5" t="s">
        <v>110</v>
      </c>
      <c r="AJ1" s="5" t="s">
        <v>111</v>
      </c>
      <c r="AK1" s="5" t="s">
        <v>112</v>
      </c>
      <c r="AL1" s="5" t="s">
        <v>113</v>
      </c>
    </row>
    <row r="2" spans="2:38" x14ac:dyDescent="0.35">
      <c r="B2" s="7" t="s">
        <v>285</v>
      </c>
      <c r="C2" s="7" t="s">
        <v>329</v>
      </c>
      <c r="E2" s="99">
        <f t="shared" ref="E2:AL2" si="0">360/E3</f>
        <v>219.19608969538353</v>
      </c>
      <c r="F2" s="99">
        <f t="shared" si="0"/>
        <v>192.72244938863042</v>
      </c>
      <c r="G2" s="99">
        <f t="shared" si="0"/>
        <v>244.21349464589159</v>
      </c>
      <c r="H2" s="99">
        <f t="shared" si="0"/>
        <v>320.50916810864879</v>
      </c>
      <c r="I2" s="99">
        <f t="shared" si="0"/>
        <v>265.62804165481003</v>
      </c>
      <c r="J2" s="99">
        <f t="shared" si="0"/>
        <v>209.38769004569536</v>
      </c>
      <c r="K2" s="99">
        <f t="shared" si="0"/>
        <v>232.16131334125774</v>
      </c>
      <c r="L2" s="99">
        <f t="shared" si="0"/>
        <v>313.60457918727013</v>
      </c>
      <c r="M2" s="99">
        <f t="shared" si="0"/>
        <v>289.30972246912387</v>
      </c>
      <c r="N2" s="99">
        <f t="shared" si="0"/>
        <v>210.16212525762671</v>
      </c>
      <c r="O2" s="99">
        <f t="shared" si="0"/>
        <v>256.94067984260471</v>
      </c>
      <c r="P2" s="99">
        <f t="shared" si="0"/>
        <v>222.86035764609733</v>
      </c>
      <c r="Q2" s="99">
        <f t="shared" si="0"/>
        <v>176.1666292746886</v>
      </c>
      <c r="R2" s="99">
        <f t="shared" si="0"/>
        <v>146.56711194174321</v>
      </c>
      <c r="S2" s="99">
        <f t="shared" si="0"/>
        <v>246.19988183037594</v>
      </c>
      <c r="T2" s="99">
        <f t="shared" si="0"/>
        <v>308.82139563489346</v>
      </c>
      <c r="U2" s="99">
        <f t="shared" si="0"/>
        <v>179.93496026291757</v>
      </c>
      <c r="V2" s="99">
        <f t="shared" si="0"/>
        <v>134.33829192289218</v>
      </c>
      <c r="W2" s="99">
        <f t="shared" si="0"/>
        <v>179.18517785499671</v>
      </c>
      <c r="X2" s="99">
        <f t="shared" si="0"/>
        <v>192.69588476070973</v>
      </c>
      <c r="Y2" s="99">
        <f t="shared" si="0"/>
        <v>138.84621996710203</v>
      </c>
      <c r="Z2" s="99">
        <f t="shared" si="0"/>
        <v>96.735077218680331</v>
      </c>
      <c r="AA2" s="99">
        <f t="shared" si="0"/>
        <v>77.629960044802914</v>
      </c>
      <c r="AB2" s="99">
        <f t="shared" si="0"/>
        <v>57.358262303789488</v>
      </c>
      <c r="AC2" s="99">
        <f t="shared" si="0"/>
        <v>75.517983202433527</v>
      </c>
      <c r="AD2" s="99">
        <f t="shared" si="0"/>
        <v>96.812091924610954</v>
      </c>
      <c r="AE2" s="99">
        <f t="shared" si="0"/>
        <v>93.04411974853727</v>
      </c>
      <c r="AF2" s="99">
        <f t="shared" si="0"/>
        <v>174.85337302685315</v>
      </c>
      <c r="AG2" s="99">
        <f t="shared" si="0"/>
        <v>270.93843640580781</v>
      </c>
      <c r="AH2" s="99">
        <f t="shared" si="0"/>
        <v>194.6455090833808</v>
      </c>
      <c r="AI2" s="99">
        <f t="shared" si="0"/>
        <v>298.43356805528265</v>
      </c>
      <c r="AJ2" s="99">
        <f t="shared" si="0"/>
        <v>305.92585163656054</v>
      </c>
      <c r="AK2" s="99">
        <f t="shared" si="0"/>
        <v>240.93943585034575</v>
      </c>
      <c r="AL2" s="99">
        <f t="shared" si="0"/>
        <v>173.32648891514751</v>
      </c>
    </row>
    <row r="3" spans="2:38" x14ac:dyDescent="0.35">
      <c r="B3" s="7" t="s">
        <v>284</v>
      </c>
      <c r="C3" s="7" t="s">
        <v>328</v>
      </c>
      <c r="E3" s="99">
        <f>-IS!D5/AVERAGE(BS!C18:D18)</f>
        <v>1.6423650645423988</v>
      </c>
      <c r="F3" s="99">
        <f>-IS!E5/AVERAGE(BS!D18:E18)</f>
        <v>1.8679712775653319</v>
      </c>
      <c r="G3" s="99">
        <f>-IS!F5/AVERAGE(BS!E18:F18)</f>
        <v>1.474120013400563</v>
      </c>
      <c r="H3" s="99">
        <f>-IS!G5/AVERAGE(BS!F18:G18)</f>
        <v>1.1232127995725985</v>
      </c>
      <c r="I3" s="99">
        <f>-IS!H5/AVERAGE(BS!G18:H18)</f>
        <v>1.3552785984388975</v>
      </c>
      <c r="J3" s="99">
        <f>-IS!I5/AVERAGE(BS!H18:I18)</f>
        <v>1.7192987797966348</v>
      </c>
      <c r="K3" s="99">
        <f>-IS!J5/AVERAGE(BS!I18:J18)</f>
        <v>1.5506459487969473</v>
      </c>
      <c r="L3" s="99">
        <f>-IS!K5/AVERAGE(BS!J18:K18)</f>
        <v>1.1479424214179752</v>
      </c>
      <c r="M3" s="99">
        <f>-IS!L5/AVERAGE(BS!K18:L18)</f>
        <v>1.2443411750132956</v>
      </c>
      <c r="N3" s="99">
        <f>-IS!M5/AVERAGE(BS!L18:M18)</f>
        <v>1.7129632637597993</v>
      </c>
      <c r="O3" s="99">
        <f>-IS!N5/AVERAGE(BS!M18:N18)</f>
        <v>1.4011016092139508</v>
      </c>
      <c r="P3" s="99">
        <f>-IS!O5/AVERAGE(BS!N18:O18)</f>
        <v>1.6153613132564415</v>
      </c>
      <c r="Q3" s="99">
        <f>-IS!P5/AVERAGE(BS!O18:P18)</f>
        <v>2.043519828256851</v>
      </c>
      <c r="R3" s="99">
        <f>-IS!Q5/AVERAGE(BS!P18:Q18)</f>
        <v>2.4562126880353015</v>
      </c>
      <c r="S3" s="99">
        <f>-IS!R5/AVERAGE(BS!Q18:R18)</f>
        <v>1.4622265344872456</v>
      </c>
      <c r="T3" s="99">
        <f>-IS!S5/AVERAGE(BS!R18:S18)</f>
        <v>1.1657223401244285</v>
      </c>
      <c r="U3" s="99">
        <f>-IS!T5/AVERAGE(BS!S18:T18)</f>
        <v>2.0007229249611904</v>
      </c>
      <c r="V3" s="99">
        <f>-IS!U5/AVERAGE(BS!T18:U18)</f>
        <v>2.6798018260246579</v>
      </c>
      <c r="W3" s="99">
        <f>-IS!V5/AVERAGE(BS!U18:V18)</f>
        <v>2.0090947494068141</v>
      </c>
      <c r="X3" s="99">
        <f>-IS!W5/AVERAGE(BS!V18:W18)</f>
        <v>1.8682287919487692</v>
      </c>
      <c r="Y3" s="99">
        <f>-IS!X5/AVERAGE(BS!W18:X18)</f>
        <v>2.5927965491988023</v>
      </c>
      <c r="Z3" s="99">
        <f>-IS!Y5/AVERAGE(BS!X18:Y18)</f>
        <v>3.7215042397307463</v>
      </c>
      <c r="AA3" s="99">
        <f>-IS!Z5/AVERAGE(BS!Y18:Z18)</f>
        <v>4.6373848420407748</v>
      </c>
      <c r="AB3" s="99">
        <f>-IS!AA5/AVERAGE(BS!Z18:AA18)</f>
        <v>6.2763407666242337</v>
      </c>
      <c r="AC3" s="99">
        <f>-IS!AB5/AVERAGE(BS!AA18:AB18)</f>
        <v>4.7670764595895507</v>
      </c>
      <c r="AD3" s="99">
        <f>-IS!AC5/AVERAGE(BS!AB18:AC18)</f>
        <v>3.7185437567069357</v>
      </c>
      <c r="AE3" s="99">
        <f>-IS!AD5/AVERAGE(BS!AC18:AD18)</f>
        <v>3.8691322027973669</v>
      </c>
      <c r="AF3" s="99">
        <f>-IS!AE5/AVERAGE(BS!AD18:AE18)</f>
        <v>2.0588679175477669</v>
      </c>
      <c r="AG3" s="99">
        <f>-IS!AF5/AVERAGE(BS!AE18:AF18)</f>
        <v>1.3287151309192506</v>
      </c>
      <c r="AH3" s="99">
        <f>-IS!AG5/AVERAGE(BS!AF18:AG18)</f>
        <v>1.8495160853969965</v>
      </c>
      <c r="AI3" s="99">
        <f>-IS!AH5/AVERAGE(BS!AG18:AH18)</f>
        <v>1.2062986156212583</v>
      </c>
      <c r="AJ3" s="99">
        <f>-IS!AI5/AVERAGE(BS!AH18:AI18)</f>
        <v>1.176755733698764</v>
      </c>
      <c r="AK3" s="99">
        <f>-IS!AJ5/AVERAGE(BS!AI18:AJ18)</f>
        <v>1.4941514191292709</v>
      </c>
      <c r="AL3" s="99">
        <f>-IS!AK5/AVERAGE(BS!AJ18:AK18)</f>
        <v>2.0770050916812783</v>
      </c>
    </row>
    <row r="4" spans="2:38" x14ac:dyDescent="0.35">
      <c r="B4" s="7" t="s">
        <v>286</v>
      </c>
      <c r="C4" s="7" t="s">
        <v>288</v>
      </c>
      <c r="E4" s="99">
        <f>IS!D4/AVERAGE(BS!C11:D11)</f>
        <v>2.2636540784818022</v>
      </c>
      <c r="F4" s="99">
        <f>IS!E4/AVERAGE(BS!D11:E11)</f>
        <v>2.2542980268210164</v>
      </c>
      <c r="G4" s="99">
        <f>IS!F4/AVERAGE(BS!E11:F11)</f>
        <v>2.5971564710050687</v>
      </c>
      <c r="H4" s="99">
        <f>IS!G4/AVERAGE(BS!F11:G11)</f>
        <v>2.1169827094047591</v>
      </c>
      <c r="I4" s="99">
        <f>IS!H4/AVERAGE(BS!G11:H11)</f>
        <v>2.2770280154297229</v>
      </c>
      <c r="J4" s="99">
        <f>IS!I4/AVERAGE(BS!H11:I11)</f>
        <v>2.4480902849054309</v>
      </c>
      <c r="K4" s="99">
        <f>IS!J4/AVERAGE(BS!I11:J11)</f>
        <v>2.5099322642433384</v>
      </c>
      <c r="L4" s="99">
        <f>IS!K4/AVERAGE(BS!J11:K11)</f>
        <v>1.9329964210031223</v>
      </c>
      <c r="M4" s="99">
        <f>IS!L4/AVERAGE(BS!K11:L11)</f>
        <v>1.8204235994376421</v>
      </c>
      <c r="N4" s="99">
        <f>IS!M4/AVERAGE(BS!L11:M11)</f>
        <v>2.113918220257089</v>
      </c>
      <c r="O4" s="99">
        <f>IS!N4/AVERAGE(BS!M11:N11)</f>
        <v>2.0038074510981292</v>
      </c>
      <c r="P4" s="99">
        <f>IS!O4/AVERAGE(BS!N11:O11)</f>
        <v>2.3769486262741411</v>
      </c>
      <c r="Q4" s="99">
        <f>IS!P4/AVERAGE(BS!O11:P11)</f>
        <v>2.5720129143641923</v>
      </c>
      <c r="R4" s="99">
        <f>IS!Q4/AVERAGE(BS!P11:Q11)</f>
        <v>2.7950056084322696</v>
      </c>
      <c r="S4" s="99">
        <f>IS!R4/AVERAGE(BS!Q11:R11)</f>
        <v>2.2909744738336175</v>
      </c>
      <c r="T4" s="99">
        <f>IS!S4/AVERAGE(BS!R11:S11)</f>
        <v>2.2422327546135605</v>
      </c>
      <c r="U4" s="99">
        <f>IS!T4/AVERAGE(BS!S11:T11)</f>
        <v>2.6635784398752165</v>
      </c>
      <c r="V4" s="99">
        <f>IS!U4/AVERAGE(BS!T11:U11)</f>
        <v>2.8691842880017111</v>
      </c>
      <c r="W4" s="99">
        <f>IS!V4/AVERAGE(BS!U11:V11)</f>
        <v>3.3074704987960248</v>
      </c>
      <c r="X4" s="99">
        <f>IS!W4/AVERAGE(BS!V11:W11)</f>
        <v>3.4068388953636846</v>
      </c>
      <c r="Y4" s="99">
        <f>IS!X4/AVERAGE(BS!W11:X11)</f>
        <v>3.4405810648938053</v>
      </c>
      <c r="Z4" s="99">
        <f>IS!Y4/AVERAGE(BS!X11:Y11)</f>
        <v>4.0184823944671226</v>
      </c>
      <c r="AA4" s="99">
        <f>IS!Z4/AVERAGE(BS!Y11:Z11)</f>
        <v>3.6201302503687263</v>
      </c>
      <c r="AB4" s="99">
        <f>IS!AA4/AVERAGE(BS!Z11:AA11)</f>
        <v>3.6226285840439401</v>
      </c>
      <c r="AC4" s="99">
        <f>IS!AB4/AVERAGE(BS!AA11:AB11)</f>
        <v>2.989404767838117</v>
      </c>
      <c r="AD4" s="99">
        <f>IS!AC4/AVERAGE(BS!AB11:AC11)</f>
        <v>2.3935873849498681</v>
      </c>
      <c r="AE4" s="99">
        <f>IS!AD4/AVERAGE(BS!AC11:AD11)</f>
        <v>4.122756605133123</v>
      </c>
      <c r="AF4" s="99">
        <f>IS!AE4/AVERAGE(BS!AD11:AE11)</f>
        <v>3.4981616532876503</v>
      </c>
      <c r="AG4" s="99">
        <f>IS!AF4/AVERAGE(BS!AE11:AF11)</f>
        <v>2.2779736885740722</v>
      </c>
      <c r="AH4" s="99">
        <f>IS!AG4/AVERAGE(BS!AF11:AG11)</f>
        <v>2.7583835242245649</v>
      </c>
      <c r="AI4" s="99">
        <f>IS!AH4/AVERAGE(BS!AG11:AH11)</f>
        <v>2.123458487210848</v>
      </c>
      <c r="AJ4" s="99">
        <f>IS!AI4/AVERAGE(BS!AH11:AI11)</f>
        <v>2.1612495101555846</v>
      </c>
      <c r="AK4" s="99">
        <f>IS!AJ4/AVERAGE(BS!AI11:AJ11)</f>
        <v>2.0693421760247737</v>
      </c>
      <c r="AL4" s="99">
        <f>IS!AK4/AVERAGE(BS!AJ11:AK11)</f>
        <v>2.2107621744993748</v>
      </c>
    </row>
    <row r="5" spans="2:38" x14ac:dyDescent="0.35">
      <c r="B5" s="7" t="s">
        <v>287</v>
      </c>
      <c r="C5" s="7" t="s">
        <v>330</v>
      </c>
      <c r="E5" s="99">
        <f>360/E4</f>
        <v>159.03489999737346</v>
      </c>
      <c r="F5" s="99">
        <f t="shared" ref="F5:AL5" si="1">360/F4</f>
        <v>159.69494526314588</v>
      </c>
      <c r="G5" s="99">
        <f t="shared" si="1"/>
        <v>138.61313479533416</v>
      </c>
      <c r="H5" s="99">
        <f t="shared" si="1"/>
        <v>170.05334923175764</v>
      </c>
      <c r="I5" s="99">
        <f t="shared" si="1"/>
        <v>158.10082157994901</v>
      </c>
      <c r="J5" s="99">
        <f t="shared" si="1"/>
        <v>147.05340003990364</v>
      </c>
      <c r="K5" s="99">
        <f t="shared" si="1"/>
        <v>143.43016547840111</v>
      </c>
      <c r="L5" s="99">
        <f t="shared" si="1"/>
        <v>186.23935155202159</v>
      </c>
      <c r="M5" s="99">
        <f t="shared" si="1"/>
        <v>197.75617065786761</v>
      </c>
      <c r="N5" s="99">
        <f t="shared" si="1"/>
        <v>170.29987089860921</v>
      </c>
      <c r="O5" s="99">
        <f t="shared" si="1"/>
        <v>179.65798051240517</v>
      </c>
      <c r="P5" s="99">
        <f t="shared" si="1"/>
        <v>151.45468270565814</v>
      </c>
      <c r="Q5" s="99">
        <f t="shared" si="1"/>
        <v>139.96819300146976</v>
      </c>
      <c r="R5" s="99">
        <f t="shared" si="1"/>
        <v>128.80117267525824</v>
      </c>
      <c r="S5" s="99">
        <f t="shared" si="1"/>
        <v>157.13837238770782</v>
      </c>
      <c r="T5" s="99">
        <f t="shared" si="1"/>
        <v>160.55425078385517</v>
      </c>
      <c r="U5" s="99">
        <f t="shared" si="1"/>
        <v>135.15652274797108</v>
      </c>
      <c r="V5" s="99">
        <f t="shared" si="1"/>
        <v>125.47120152073875</v>
      </c>
      <c r="W5" s="99">
        <f t="shared" si="1"/>
        <v>108.84450825216615</v>
      </c>
      <c r="X5" s="99">
        <f t="shared" si="1"/>
        <v>105.66980448941057</v>
      </c>
      <c r="Y5" s="99">
        <f t="shared" si="1"/>
        <v>104.63348870726622</v>
      </c>
      <c r="Z5" s="99">
        <f t="shared" si="1"/>
        <v>89.586058780714993</v>
      </c>
      <c r="AA5" s="99">
        <f t="shared" si="1"/>
        <v>99.44393574328781</v>
      </c>
      <c r="AB5" s="99">
        <f t="shared" si="1"/>
        <v>99.375354565919096</v>
      </c>
      <c r="AC5" s="99">
        <f t="shared" si="1"/>
        <v>120.42531137740355</v>
      </c>
      <c r="AD5" s="99">
        <f t="shared" si="1"/>
        <v>150.40186218542422</v>
      </c>
      <c r="AE5" s="99">
        <f t="shared" si="1"/>
        <v>87.320216660807617</v>
      </c>
      <c r="AF5" s="99">
        <f t="shared" si="1"/>
        <v>102.91119613116334</v>
      </c>
      <c r="AG5" s="99">
        <f t="shared" si="1"/>
        <v>158.03518794167758</v>
      </c>
      <c r="AH5" s="99">
        <f t="shared" si="1"/>
        <v>130.51122037179474</v>
      </c>
      <c r="AI5" s="99">
        <f t="shared" si="1"/>
        <v>169.53474822710481</v>
      </c>
      <c r="AJ5" s="99">
        <f t="shared" si="1"/>
        <v>166.5703095863671</v>
      </c>
      <c r="AK5" s="99">
        <f t="shared" si="1"/>
        <v>173.96832876212068</v>
      </c>
      <c r="AL5" s="99">
        <f t="shared" si="1"/>
        <v>162.83976818154204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BS</vt:lpstr>
      <vt:lpstr>IS</vt:lpstr>
      <vt:lpstr>CF - Indirect</vt:lpstr>
      <vt:lpstr>CF - Indirect_done</vt:lpstr>
      <vt:lpstr>Full Financial Ratios</vt:lpstr>
      <vt:lpstr>Vertical common size - BS</vt:lpstr>
      <vt:lpstr>Horizontal common size - IS</vt:lpstr>
      <vt:lpstr>Vertical common size - IS</vt:lpstr>
      <vt:lpstr>Financial ratios</vt:lpstr>
      <vt:lpstr>Ratios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Duy Ly</dc:creator>
  <cp:keywords/>
  <dc:description/>
  <cp:lastModifiedBy>Minh Quang Trịnh</cp:lastModifiedBy>
  <cp:revision/>
  <dcterms:created xsi:type="dcterms:W3CDTF">2017-09-16T07:03:07Z</dcterms:created>
  <dcterms:modified xsi:type="dcterms:W3CDTF">2025-06-07T09:48:04Z</dcterms:modified>
  <cp:category/>
  <cp:contentStatus/>
</cp:coreProperties>
</file>