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firms\"/>
    </mc:Choice>
  </mc:AlternateContent>
  <xr:revisionPtr revIDLastSave="0" documentId="13_ncr:1_{69FC4FE2-6FCD-44F7-B16C-A3D802D23022}" xr6:coauthVersionLast="45" xr6:coauthVersionMax="45" xr10:uidLastSave="{00000000-0000-0000-0000-000000000000}"/>
  <bookViews>
    <workbookView xWindow="-120" yWindow="-120" windowWidth="29040" windowHeight="15840" activeTab="1" xr2:uid="{0D997166-9C6B-40EA-B3D4-98F9715F97CB}"/>
  </bookViews>
  <sheets>
    <sheet name="Percent of Firms with ESG Data" sheetId="1" r:id="rId1"/>
    <sheet name="Avg # of Firms by ESG Type" sheetId="3" r:id="rId2"/>
    <sheet name="Summary Stats of ESG Data_x0009__x0009__x0009__x0009__x0009__x0009_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A14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H14" i="3"/>
  <c r="I14" i="3"/>
  <c r="J14" i="3"/>
  <c r="K14" i="3"/>
  <c r="H5" i="3"/>
  <c r="I5" i="3"/>
  <c r="J5" i="3"/>
  <c r="K5" i="3"/>
  <c r="G5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A6" i="3"/>
  <c r="A7" i="3"/>
  <c r="A8" i="3"/>
  <c r="A9" i="3"/>
  <c r="A10" i="3"/>
  <c r="A11" i="3"/>
  <c r="A12" i="3"/>
  <c r="A13" i="3"/>
  <c r="A5" i="3"/>
  <c r="K4" i="3"/>
  <c r="J4" i="3"/>
  <c r="I4" i="3"/>
  <c r="H4" i="3"/>
  <c r="G4" i="3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B6" i="2"/>
  <c r="B5" i="2"/>
  <c r="B10" i="2"/>
  <c r="B9" i="2"/>
  <c r="B15" i="2"/>
  <c r="B14" i="2"/>
  <c r="B13" i="2"/>
  <c r="B12" i="2"/>
  <c r="B11" i="2"/>
  <c r="B8" i="2"/>
  <c r="B7" i="2"/>
  <c r="G6" i="2"/>
  <c r="G5" i="2"/>
  <c r="K32" i="2"/>
  <c r="J32" i="2"/>
  <c r="I32" i="2"/>
  <c r="H32" i="2"/>
  <c r="E32" i="2"/>
  <c r="D32" i="2"/>
  <c r="C32" i="2"/>
  <c r="B32" i="2"/>
  <c r="A32" i="2"/>
  <c r="G32" i="2" s="1"/>
  <c r="K31" i="2"/>
  <c r="J31" i="2"/>
  <c r="I31" i="2"/>
  <c r="H31" i="2"/>
  <c r="E31" i="2"/>
  <c r="D31" i="2"/>
  <c r="C31" i="2"/>
  <c r="B31" i="2"/>
  <c r="A31" i="2"/>
  <c r="G31" i="2" s="1"/>
  <c r="K30" i="2"/>
  <c r="J30" i="2"/>
  <c r="I30" i="2"/>
  <c r="H30" i="2"/>
  <c r="E30" i="2"/>
  <c r="D30" i="2"/>
  <c r="C30" i="2"/>
  <c r="B30" i="2"/>
  <c r="A30" i="2"/>
  <c r="G30" i="2" s="1"/>
  <c r="K29" i="2"/>
  <c r="J29" i="2"/>
  <c r="I29" i="2"/>
  <c r="H29" i="2"/>
  <c r="E29" i="2"/>
  <c r="D29" i="2"/>
  <c r="C29" i="2"/>
  <c r="B29" i="2"/>
  <c r="A29" i="2"/>
  <c r="G29" i="2" s="1"/>
  <c r="K28" i="2"/>
  <c r="J28" i="2"/>
  <c r="I28" i="2"/>
  <c r="H28" i="2"/>
  <c r="E28" i="2"/>
  <c r="D28" i="2"/>
  <c r="C28" i="2"/>
  <c r="B28" i="2"/>
  <c r="A28" i="2"/>
  <c r="G28" i="2" s="1"/>
  <c r="K27" i="2"/>
  <c r="J27" i="2"/>
  <c r="I27" i="2"/>
  <c r="H27" i="2"/>
  <c r="E27" i="2"/>
  <c r="D27" i="2"/>
  <c r="C27" i="2"/>
  <c r="B27" i="2"/>
  <c r="A27" i="2"/>
  <c r="G27" i="2" s="1"/>
  <c r="K26" i="2"/>
  <c r="J26" i="2"/>
  <c r="I26" i="2"/>
  <c r="H26" i="2"/>
  <c r="E26" i="2"/>
  <c r="D26" i="2"/>
  <c r="C26" i="2"/>
  <c r="B26" i="2"/>
  <c r="A26" i="2"/>
  <c r="G26" i="2" s="1"/>
  <c r="K25" i="2"/>
  <c r="J25" i="2"/>
  <c r="I25" i="2"/>
  <c r="H25" i="2"/>
  <c r="E25" i="2"/>
  <c r="D25" i="2"/>
  <c r="C25" i="2"/>
  <c r="B25" i="2"/>
  <c r="A25" i="2"/>
  <c r="G25" i="2" s="1"/>
  <c r="K24" i="2"/>
  <c r="J24" i="2"/>
  <c r="I24" i="2"/>
  <c r="H24" i="2"/>
  <c r="E24" i="2"/>
  <c r="D24" i="2"/>
  <c r="C24" i="2"/>
  <c r="B24" i="2"/>
  <c r="A24" i="2"/>
  <c r="G24" i="2" s="1"/>
  <c r="K23" i="2"/>
  <c r="J23" i="2"/>
  <c r="I23" i="2"/>
  <c r="H23" i="2"/>
  <c r="E23" i="2"/>
  <c r="D23" i="2"/>
  <c r="C23" i="2"/>
  <c r="B23" i="2"/>
  <c r="A23" i="2"/>
  <c r="G23" i="2" s="1"/>
  <c r="K22" i="2"/>
  <c r="J22" i="2"/>
  <c r="I22" i="2"/>
  <c r="H22" i="2"/>
  <c r="E22" i="2"/>
  <c r="D22" i="2"/>
  <c r="C22" i="2"/>
  <c r="B22" i="2"/>
  <c r="A22" i="2"/>
  <c r="G22" i="2" s="1"/>
  <c r="K21" i="2"/>
  <c r="J21" i="2"/>
  <c r="I21" i="2"/>
  <c r="H21" i="2"/>
  <c r="E21" i="2"/>
  <c r="D21" i="2"/>
  <c r="C21" i="2"/>
  <c r="B21" i="2"/>
  <c r="A21" i="2"/>
  <c r="G21" i="2" s="1"/>
  <c r="K20" i="2"/>
  <c r="J20" i="2"/>
  <c r="I20" i="2"/>
  <c r="H20" i="2"/>
  <c r="E20" i="2"/>
  <c r="D20" i="2"/>
  <c r="C20" i="2"/>
  <c r="B20" i="2"/>
  <c r="A20" i="2"/>
  <c r="G20" i="2" s="1"/>
  <c r="K19" i="2"/>
  <c r="J19" i="2"/>
  <c r="I19" i="2"/>
  <c r="H19" i="2"/>
  <c r="E19" i="2"/>
  <c r="D19" i="2"/>
  <c r="C19" i="2"/>
  <c r="B19" i="2"/>
  <c r="A19" i="2"/>
  <c r="G19" i="2" s="1"/>
  <c r="K18" i="2"/>
  <c r="J18" i="2"/>
  <c r="I18" i="2"/>
  <c r="H18" i="2"/>
  <c r="E18" i="2"/>
  <c r="D18" i="2"/>
  <c r="C18" i="2"/>
  <c r="B18" i="2"/>
  <c r="A18" i="2"/>
  <c r="G18" i="2" s="1"/>
  <c r="K17" i="2"/>
  <c r="J17" i="2"/>
  <c r="I17" i="2"/>
  <c r="H17" i="2"/>
  <c r="E17" i="2"/>
  <c r="D17" i="2"/>
  <c r="C17" i="2"/>
  <c r="B17" i="2"/>
  <c r="G15" i="2"/>
  <c r="G14" i="2"/>
  <c r="G13" i="2"/>
  <c r="G12" i="2"/>
  <c r="G11" i="2"/>
  <c r="G10" i="2"/>
  <c r="G9" i="2"/>
  <c r="G8" i="2"/>
  <c r="G7" i="2"/>
  <c r="K4" i="2"/>
  <c r="J4" i="2"/>
  <c r="I4" i="2"/>
  <c r="H4" i="2"/>
  <c r="K4" i="1"/>
  <c r="J4" i="1"/>
  <c r="I4" i="1"/>
  <c r="H4" i="1"/>
  <c r="G4" i="1"/>
  <c r="G14" i="1"/>
  <c r="A14" i="1"/>
  <c r="G13" i="1"/>
  <c r="H13" i="1"/>
  <c r="I13" i="1"/>
  <c r="J13" i="1"/>
  <c r="K13" i="1"/>
  <c r="H14" i="1"/>
  <c r="I14" i="1"/>
  <c r="J14" i="1"/>
  <c r="K1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E14" i="1"/>
  <c r="D14" i="1"/>
  <c r="C14" i="1"/>
  <c r="B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<sst xmlns="http://schemas.openxmlformats.org/spreadsheetml/2006/main" count="34" uniqueCount="25">
  <si>
    <t>GHG</t>
  </si>
  <si>
    <t>ENV SCORE</t>
  </si>
  <si>
    <t>Year</t>
  </si>
  <si>
    <t>S&amp;P 500
(Large Cap)</t>
  </si>
  <si>
    <t>S&amp; 400
(Mid Cap)</t>
  </si>
  <si>
    <t>S&amp;P 600
(Small Cap)</t>
  </si>
  <si>
    <t>S&amp;P 1500
(All Cap)</t>
  </si>
  <si>
    <t>Summary Stats of ESG Data</t>
  </si>
  <si>
    <t>Mean</t>
  </si>
  <si>
    <t>Standard Deviation</t>
  </si>
  <si>
    <t>Skewness</t>
  </si>
  <si>
    <t>Kurtosis</t>
  </si>
  <si>
    <t>Min</t>
  </si>
  <si>
    <t>25th Percentile</t>
  </si>
  <si>
    <t>50th Percentile</t>
  </si>
  <si>
    <t>75th Percentile</t>
  </si>
  <si>
    <t>Max</t>
  </si>
  <si>
    <t>Observations</t>
  </si>
  <si>
    <t>Percent of Firms</t>
  </si>
  <si>
    <t>Percent of Firms with ESG Data per Year</t>
  </si>
  <si>
    <t>Brown</t>
  </si>
  <si>
    <t>Green</t>
  </si>
  <si>
    <t>Neutral</t>
  </si>
  <si>
    <t>Undisclosed</t>
  </si>
  <si>
    <t>Average Number of Firms by ESG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</si>
</sst>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0" fontId="0" fillId="0" borderId="0" xfId="0" applyAlignment="1"/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ghg_pct_firms_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env_pct_firms_s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hg_df_monthly_avg_esg_firm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nv_df_monthly_avg_esg_firm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ummary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ghg_pct_firms_sp"/>
    </sheetNames>
    <sheetDataSet>
      <sheetData sheetId="0">
        <row r="2">
          <cell r="B2">
            <v>2009</v>
          </cell>
          <cell r="C2">
            <v>56.198347107438003</v>
          </cell>
          <cell r="D2">
            <v>11.734693877551001</v>
          </cell>
          <cell r="E2">
            <v>0.99337748344370902</v>
          </cell>
          <cell r="F2">
            <v>21.7210270645385</v>
          </cell>
        </row>
        <row r="3">
          <cell r="B3">
            <v>2010</v>
          </cell>
          <cell r="C3">
            <v>59.748427672955998</v>
          </cell>
          <cell r="D3">
            <v>12.051282051282101</v>
          </cell>
          <cell r="E3">
            <v>0.49916805324459201</v>
          </cell>
          <cell r="F3">
            <v>23.098394975575701</v>
          </cell>
        </row>
        <row r="4">
          <cell r="B4">
            <v>2011</v>
          </cell>
          <cell r="C4">
            <v>63.347457627118601</v>
          </cell>
          <cell r="D4">
            <v>14.615384615384601</v>
          </cell>
          <cell r="E4">
            <v>0.33112582781457001</v>
          </cell>
          <cell r="F4">
            <v>24.719887955182099</v>
          </cell>
        </row>
        <row r="5">
          <cell r="B5">
            <v>2012</v>
          </cell>
          <cell r="C5">
            <v>65.376344086021504</v>
          </cell>
          <cell r="D5">
            <v>15.8730158730159</v>
          </cell>
          <cell r="E5">
            <v>0.17241379310344801</v>
          </cell>
          <cell r="F5">
            <v>25.639204545454501</v>
          </cell>
        </row>
        <row r="6">
          <cell r="B6">
            <v>2013</v>
          </cell>
          <cell r="C6">
            <v>59.041394335512003</v>
          </cell>
          <cell r="D6">
            <v>15.384615384615399</v>
          </cell>
          <cell r="E6" t="str">
            <v>NA</v>
          </cell>
          <cell r="F6">
            <v>23.005032350826699</v>
          </cell>
        </row>
        <row r="7">
          <cell r="B7">
            <v>2014</v>
          </cell>
          <cell r="C7">
            <v>58.651685393258397</v>
          </cell>
          <cell r="D7">
            <v>16.6233766233766</v>
          </cell>
          <cell r="E7">
            <v>0.51107325383304902</v>
          </cell>
          <cell r="F7">
            <v>23.4181818181818</v>
          </cell>
        </row>
        <row r="8">
          <cell r="B8">
            <v>2015</v>
          </cell>
          <cell r="C8">
            <v>58.295964125560502</v>
          </cell>
          <cell r="D8">
            <v>19.53125</v>
          </cell>
          <cell r="E8">
            <v>3.3444816053511701</v>
          </cell>
          <cell r="F8">
            <v>25.0361794500724</v>
          </cell>
        </row>
        <row r="9">
          <cell r="B9">
            <v>2016</v>
          </cell>
          <cell r="C9">
            <v>61.8510158013544</v>
          </cell>
          <cell r="D9">
            <v>20</v>
          </cell>
          <cell r="E9">
            <v>4.4554455445544496</v>
          </cell>
          <cell r="F9">
            <v>26.739130434782599</v>
          </cell>
        </row>
        <row r="10">
          <cell r="B10">
            <v>2017</v>
          </cell>
          <cell r="C10">
            <v>60.36866359447</v>
          </cell>
          <cell r="D10">
            <v>19.312169312169299</v>
          </cell>
          <cell r="E10">
            <v>5.0761421319797</v>
          </cell>
          <cell r="F10">
            <v>26.350851221317502</v>
          </cell>
        </row>
        <row r="11">
          <cell r="B11">
            <v>2018</v>
          </cell>
          <cell r="C11">
            <v>56.367924528301899</v>
          </cell>
          <cell r="D11">
            <v>16.480446927374299</v>
          </cell>
          <cell r="E11">
            <v>5.3956834532374103</v>
          </cell>
          <cell r="F11">
            <v>24.654377880184299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env_pct_firms_sp"/>
    </sheetNames>
    <sheetDataSet>
      <sheetData sheetId="0">
        <row r="2">
          <cell r="B2">
            <v>2009</v>
          </cell>
          <cell r="C2">
            <v>95.66</v>
          </cell>
          <cell r="D2">
            <v>69.900000000000006</v>
          </cell>
          <cell r="E2">
            <v>5.3</v>
          </cell>
          <cell r="F2">
            <v>51.35</v>
          </cell>
        </row>
        <row r="3">
          <cell r="B3">
            <v>2010</v>
          </cell>
          <cell r="C3">
            <v>96.23</v>
          </cell>
          <cell r="D3">
            <v>72.31</v>
          </cell>
          <cell r="E3">
            <v>4.83</v>
          </cell>
          <cell r="F3">
            <v>52.27</v>
          </cell>
        </row>
        <row r="4">
          <cell r="B4">
            <v>2011</v>
          </cell>
          <cell r="C4">
            <v>95.76</v>
          </cell>
          <cell r="D4">
            <v>74.36</v>
          </cell>
          <cell r="E4">
            <v>3.48</v>
          </cell>
          <cell r="F4">
            <v>52.03</v>
          </cell>
        </row>
        <row r="5">
          <cell r="B5">
            <v>2012</v>
          </cell>
          <cell r="C5">
            <v>95.91</v>
          </cell>
          <cell r="D5">
            <v>74.34</v>
          </cell>
          <cell r="E5">
            <v>2.59</v>
          </cell>
          <cell r="F5">
            <v>51.85</v>
          </cell>
        </row>
        <row r="6">
          <cell r="B6">
            <v>2013</v>
          </cell>
          <cell r="C6">
            <v>97.17</v>
          </cell>
          <cell r="D6">
            <v>73.739999999999995</v>
          </cell>
          <cell r="E6">
            <v>3.57</v>
          </cell>
          <cell r="F6">
            <v>51.83</v>
          </cell>
        </row>
        <row r="7">
          <cell r="B7">
            <v>2014</v>
          </cell>
          <cell r="C7">
            <v>96.63</v>
          </cell>
          <cell r="D7">
            <v>73.25</v>
          </cell>
          <cell r="E7">
            <v>8.18</v>
          </cell>
          <cell r="F7">
            <v>53.82</v>
          </cell>
        </row>
        <row r="8">
          <cell r="B8">
            <v>2015</v>
          </cell>
          <cell r="C8">
            <v>95.29</v>
          </cell>
          <cell r="D8">
            <v>94.01</v>
          </cell>
          <cell r="E8">
            <v>51</v>
          </cell>
          <cell r="F8">
            <v>76.12</v>
          </cell>
        </row>
        <row r="9">
          <cell r="B9">
            <v>2016</v>
          </cell>
          <cell r="C9">
            <v>95.94</v>
          </cell>
          <cell r="D9">
            <v>95.26</v>
          </cell>
          <cell r="E9">
            <v>82.18</v>
          </cell>
          <cell r="F9">
            <v>89.78</v>
          </cell>
        </row>
        <row r="10">
          <cell r="B10">
            <v>2017</v>
          </cell>
          <cell r="C10">
            <v>96.54</v>
          </cell>
          <cell r="D10">
            <v>93.39</v>
          </cell>
          <cell r="E10">
            <v>87.14</v>
          </cell>
          <cell r="F10">
            <v>91.64</v>
          </cell>
        </row>
        <row r="11">
          <cell r="B11">
            <v>2018</v>
          </cell>
          <cell r="C11">
            <v>92.92</v>
          </cell>
          <cell r="D11">
            <v>90.22</v>
          </cell>
          <cell r="E11">
            <v>86.87</v>
          </cell>
          <cell r="F11">
            <v>89.71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g_df_monthly_avg_esg_firms"/>
    </sheetNames>
    <sheetDataSet>
      <sheetData sheetId="0">
        <row r="2">
          <cell r="B2">
            <v>2009</v>
          </cell>
          <cell r="C2">
            <v>76</v>
          </cell>
          <cell r="D2">
            <v>76</v>
          </cell>
          <cell r="E2">
            <v>152</v>
          </cell>
          <cell r="F2">
            <v>1090</v>
          </cell>
        </row>
        <row r="3">
          <cell r="B3">
            <v>2010</v>
          </cell>
          <cell r="C3">
            <v>87</v>
          </cell>
          <cell r="D3">
            <v>87</v>
          </cell>
          <cell r="E3">
            <v>172</v>
          </cell>
          <cell r="F3">
            <v>1043</v>
          </cell>
        </row>
        <row r="4">
          <cell r="B4">
            <v>2011</v>
          </cell>
          <cell r="C4">
            <v>94</v>
          </cell>
          <cell r="D4">
            <v>94</v>
          </cell>
          <cell r="E4">
            <v>187</v>
          </cell>
          <cell r="F4">
            <v>1002</v>
          </cell>
        </row>
        <row r="5">
          <cell r="B5">
            <v>2012</v>
          </cell>
          <cell r="C5">
            <v>97</v>
          </cell>
          <cell r="D5">
            <v>97</v>
          </cell>
          <cell r="E5">
            <v>194</v>
          </cell>
          <cell r="F5">
            <v>980</v>
          </cell>
        </row>
        <row r="6">
          <cell r="B6">
            <v>2013</v>
          </cell>
          <cell r="C6">
            <v>97</v>
          </cell>
          <cell r="D6">
            <v>97</v>
          </cell>
          <cell r="E6">
            <v>192</v>
          </cell>
          <cell r="F6">
            <v>968</v>
          </cell>
        </row>
        <row r="7">
          <cell r="B7">
            <v>2014</v>
          </cell>
          <cell r="C7">
            <v>97</v>
          </cell>
          <cell r="D7">
            <v>97</v>
          </cell>
          <cell r="E7">
            <v>192</v>
          </cell>
          <cell r="F7">
            <v>951</v>
          </cell>
        </row>
        <row r="8">
          <cell r="B8">
            <v>2015</v>
          </cell>
          <cell r="C8">
            <v>100</v>
          </cell>
          <cell r="D8">
            <v>100</v>
          </cell>
          <cell r="E8">
            <v>198</v>
          </cell>
          <cell r="F8">
            <v>926</v>
          </cell>
        </row>
        <row r="9">
          <cell r="B9">
            <v>2016</v>
          </cell>
          <cell r="C9">
            <v>99</v>
          </cell>
          <cell r="D9">
            <v>99</v>
          </cell>
          <cell r="E9">
            <v>197</v>
          </cell>
          <cell r="F9">
            <v>922</v>
          </cell>
        </row>
        <row r="10">
          <cell r="B10">
            <v>2017</v>
          </cell>
          <cell r="C10">
            <v>100</v>
          </cell>
          <cell r="D10">
            <v>100</v>
          </cell>
          <cell r="E10">
            <v>198</v>
          </cell>
          <cell r="F10">
            <v>904</v>
          </cell>
        </row>
        <row r="11">
          <cell r="B11">
            <v>2018</v>
          </cell>
          <cell r="C11">
            <v>101</v>
          </cell>
          <cell r="D11">
            <v>101</v>
          </cell>
          <cell r="E11">
            <v>200</v>
          </cell>
          <cell r="F11">
            <v>886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_df_monthly_avg_esg_firms"/>
    </sheetNames>
    <sheetDataSet>
      <sheetData sheetId="0">
        <row r="2">
          <cell r="B2">
            <v>2009</v>
          </cell>
          <cell r="C2">
            <v>182</v>
          </cell>
          <cell r="D2">
            <v>182</v>
          </cell>
          <cell r="E2">
            <v>363</v>
          </cell>
          <cell r="F2">
            <v>666</v>
          </cell>
        </row>
        <row r="3">
          <cell r="B3">
            <v>2010</v>
          </cell>
          <cell r="C3">
            <v>187</v>
          </cell>
          <cell r="D3">
            <v>187</v>
          </cell>
          <cell r="E3">
            <v>372</v>
          </cell>
          <cell r="F3">
            <v>641</v>
          </cell>
        </row>
        <row r="4">
          <cell r="B4">
            <v>2011</v>
          </cell>
          <cell r="C4">
            <v>186</v>
          </cell>
          <cell r="D4">
            <v>186</v>
          </cell>
          <cell r="E4">
            <v>370</v>
          </cell>
          <cell r="F4">
            <v>636</v>
          </cell>
        </row>
        <row r="5">
          <cell r="B5">
            <v>2012</v>
          </cell>
          <cell r="C5">
            <v>184</v>
          </cell>
          <cell r="D5">
            <v>184</v>
          </cell>
          <cell r="E5">
            <v>365</v>
          </cell>
          <cell r="F5">
            <v>636</v>
          </cell>
        </row>
        <row r="6">
          <cell r="B6">
            <v>2013</v>
          </cell>
          <cell r="C6">
            <v>181</v>
          </cell>
          <cell r="D6">
            <v>181</v>
          </cell>
          <cell r="E6">
            <v>359</v>
          </cell>
          <cell r="F6">
            <v>634</v>
          </cell>
        </row>
        <row r="7">
          <cell r="B7">
            <v>2014</v>
          </cell>
          <cell r="C7">
            <v>181</v>
          </cell>
          <cell r="D7">
            <v>181</v>
          </cell>
          <cell r="E7">
            <v>360</v>
          </cell>
          <cell r="F7">
            <v>614</v>
          </cell>
        </row>
        <row r="8">
          <cell r="B8">
            <v>2015</v>
          </cell>
          <cell r="C8">
            <v>252</v>
          </cell>
          <cell r="D8">
            <v>252</v>
          </cell>
          <cell r="E8">
            <v>501</v>
          </cell>
          <cell r="F8">
            <v>318</v>
          </cell>
        </row>
        <row r="9">
          <cell r="B9">
            <v>2016</v>
          </cell>
          <cell r="C9">
            <v>302</v>
          </cell>
          <cell r="D9">
            <v>306</v>
          </cell>
          <cell r="E9">
            <v>599</v>
          </cell>
          <cell r="F9">
            <v>111</v>
          </cell>
        </row>
        <row r="10">
          <cell r="B10">
            <v>2017</v>
          </cell>
          <cell r="C10">
            <v>309</v>
          </cell>
          <cell r="D10">
            <v>310</v>
          </cell>
          <cell r="E10">
            <v>615</v>
          </cell>
          <cell r="F10">
            <v>68</v>
          </cell>
        </row>
        <row r="11">
          <cell r="B11">
            <v>2018</v>
          </cell>
          <cell r="C11">
            <v>308</v>
          </cell>
          <cell r="D11">
            <v>308</v>
          </cell>
          <cell r="E11">
            <v>615</v>
          </cell>
          <cell r="F11">
            <v>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ummary_stats"/>
    </sheetNames>
    <sheetDataSet>
      <sheetData sheetId="0">
        <row r="1">
          <cell r="B1" t="str">
            <v>spmim...10.envscore_yr</v>
          </cell>
          <cell r="C1" t="str">
            <v>spmim...10.ghg_yr</v>
          </cell>
          <cell r="D1" t="str">
            <v>spmim...91.envscore_yr</v>
          </cell>
          <cell r="E1" t="str">
            <v>spmim...91.ghg_yr</v>
          </cell>
          <cell r="F1" t="str">
            <v>spmim...92.envscore_yr</v>
          </cell>
          <cell r="G1" t="str">
            <v>spmim...92.ghg_yr</v>
          </cell>
          <cell r="H1" t="str">
            <v>spmim...all.envscore_yr</v>
          </cell>
          <cell r="I1" t="str">
            <v>spmim...all.ghg_yr</v>
          </cell>
        </row>
        <row r="2">
          <cell r="A2" t="str">
            <v>Mean</v>
          </cell>
          <cell r="B2">
            <v>63.2848287441156</v>
          </cell>
          <cell r="C2">
            <v>931.87630747979995</v>
          </cell>
          <cell r="D2">
            <v>34.768641437381902</v>
          </cell>
          <cell r="E2">
            <v>1495.4476116113799</v>
          </cell>
          <cell r="F2">
            <v>22.4703268716721</v>
          </cell>
          <cell r="G2">
            <v>741.99486950552</v>
          </cell>
          <cell r="H2">
            <v>46.568886247680901</v>
          </cell>
          <cell r="I2">
            <v>1032.5114379935501</v>
          </cell>
        </row>
        <row r="3">
          <cell r="A3" t="str">
            <v>Std.Dev</v>
          </cell>
          <cell r="B3">
            <v>29.9856532847969</v>
          </cell>
          <cell r="C3">
            <v>2544.69409082312</v>
          </cell>
          <cell r="D3">
            <v>27.2118097159718</v>
          </cell>
          <cell r="E3">
            <v>3732.7309400583699</v>
          </cell>
          <cell r="F3">
            <v>16.494949591135601</v>
          </cell>
          <cell r="G3">
            <v>1553.8918776590399</v>
          </cell>
          <cell r="H3">
            <v>31.975409599318098</v>
          </cell>
          <cell r="I3">
            <v>2794.5257340396502</v>
          </cell>
        </row>
        <row r="4">
          <cell r="A4" t="str">
            <v>Min</v>
          </cell>
          <cell r="B4">
            <v>8.5116666666666703</v>
          </cell>
          <cell r="C4">
            <v>0</v>
          </cell>
          <cell r="D4">
            <v>8.2899999999999991</v>
          </cell>
          <cell r="E4">
            <v>1.20096747758599</v>
          </cell>
          <cell r="F4">
            <v>8.6999999999999993</v>
          </cell>
          <cell r="G4">
            <v>0</v>
          </cell>
          <cell r="H4">
            <v>8.2899999999999991</v>
          </cell>
          <cell r="I4">
            <v>0</v>
          </cell>
        </row>
        <row r="5">
          <cell r="A5" t="str">
            <v>Q1</v>
          </cell>
          <cell r="B5">
            <v>36.327500000000001</v>
          </cell>
          <cell r="C5">
            <v>31.141099335263899</v>
          </cell>
          <cell r="D5">
            <v>12.24</v>
          </cell>
          <cell r="E5">
            <v>42.223739560114801</v>
          </cell>
          <cell r="F5">
            <v>12.77</v>
          </cell>
          <cell r="G5">
            <v>35.559288267851898</v>
          </cell>
          <cell r="H5">
            <v>13.7433333333333</v>
          </cell>
          <cell r="I5">
            <v>32.535091465766897</v>
          </cell>
        </row>
        <row r="6">
          <cell r="A6" t="str">
            <v>Median</v>
          </cell>
          <cell r="B6">
            <v>75.282499999999999</v>
          </cell>
          <cell r="C6">
            <v>79.929810499241697</v>
          </cell>
          <cell r="D6">
            <v>22.797499999999999</v>
          </cell>
          <cell r="E6">
            <v>139.77070097806401</v>
          </cell>
          <cell r="F6">
            <v>13.797083333333299</v>
          </cell>
          <cell r="G6">
            <v>72.166716692074104</v>
          </cell>
          <cell r="H6">
            <v>38.142499999999998</v>
          </cell>
          <cell r="I6">
            <v>87.301374143602203</v>
          </cell>
        </row>
        <row r="7">
          <cell r="A7" t="str">
            <v>Q3</v>
          </cell>
          <cell r="B7">
            <v>90.163333333333298</v>
          </cell>
          <cell r="C7">
            <v>390.04144591597702</v>
          </cell>
          <cell r="D7">
            <v>53.0966666666667</v>
          </cell>
          <cell r="E7">
            <v>582.98654473965701</v>
          </cell>
          <cell r="F7">
            <v>26.065000000000001</v>
          </cell>
          <cell r="G7">
            <v>546.48777400665199</v>
          </cell>
          <cell r="H7">
            <v>81.084999999999994</v>
          </cell>
          <cell r="I7">
            <v>453.03858530516197</v>
          </cell>
        </row>
        <row r="8">
          <cell r="A8" t="str">
            <v>Max</v>
          </cell>
          <cell r="B8">
            <v>95.599166666666704</v>
          </cell>
          <cell r="C8">
            <v>21247.405594709799</v>
          </cell>
          <cell r="D8">
            <v>95.32</v>
          </cell>
          <cell r="E8">
            <v>21247.405594709799</v>
          </cell>
          <cell r="F8">
            <v>94.271666666666704</v>
          </cell>
          <cell r="G8">
            <v>9471.0680975924406</v>
          </cell>
          <cell r="H8">
            <v>95.599166666666704</v>
          </cell>
          <cell r="I8">
            <v>21247.405594709799</v>
          </cell>
        </row>
        <row r="9">
          <cell r="A9" t="str">
            <v>MAD</v>
          </cell>
          <cell r="B9">
            <v>26.511358999999999</v>
          </cell>
          <cell r="C9">
            <v>93.989876859764294</v>
          </cell>
          <cell r="D9">
            <v>18.1111945</v>
          </cell>
          <cell r="E9">
            <v>181.85881730761199</v>
          </cell>
          <cell r="F9">
            <v>3.5242637499999998</v>
          </cell>
          <cell r="G9">
            <v>65.0930660070036</v>
          </cell>
          <cell r="H9">
            <v>38.9367825</v>
          </cell>
          <cell r="I9">
            <v>105.033897748255</v>
          </cell>
        </row>
        <row r="10">
          <cell r="A10" t="str">
            <v>IQR</v>
          </cell>
          <cell r="B10">
            <v>53.835833333333298</v>
          </cell>
          <cell r="C10">
            <v>358.39316663162998</v>
          </cell>
          <cell r="D10">
            <v>40.848333333333301</v>
          </cell>
          <cell r="E10">
            <v>538.78807850334601</v>
          </cell>
          <cell r="F10">
            <v>13.2875</v>
          </cell>
          <cell r="G10">
            <v>507.552221968438</v>
          </cell>
          <cell r="H10">
            <v>67.34</v>
          </cell>
          <cell r="I10">
            <v>420.41075997070698</v>
          </cell>
        </row>
        <row r="11">
          <cell r="A11" t="str">
            <v>CV</v>
          </cell>
          <cell r="B11">
            <v>0.4738205645786</v>
          </cell>
          <cell r="C11">
            <v>2.7307208804407601</v>
          </cell>
          <cell r="D11">
            <v>0.78265381076163199</v>
          </cell>
          <cell r="E11">
            <v>2.4960626578127201</v>
          </cell>
          <cell r="F11">
            <v>0.73407697561936802</v>
          </cell>
          <cell r="G11">
            <v>2.0942083854226401</v>
          </cell>
          <cell r="H11">
            <v>0.68662603243835196</v>
          </cell>
          <cell r="I11">
            <v>2.7065324714176402</v>
          </cell>
        </row>
        <row r="12">
          <cell r="A12" t="str">
            <v>Skewness</v>
          </cell>
          <cell r="B12">
            <v>-0.60795910836838496</v>
          </cell>
          <cell r="C12">
            <v>4.15736721766591</v>
          </cell>
          <cell r="D12">
            <v>0.91329601622741596</v>
          </cell>
          <cell r="E12">
            <v>3.3762990516466398</v>
          </cell>
          <cell r="F12">
            <v>2.1110858866943301</v>
          </cell>
          <cell r="G12">
            <v>3.1056570586923899</v>
          </cell>
          <cell r="H12">
            <v>0.27311246077081502</v>
          </cell>
          <cell r="I12">
            <v>4.0717614413737504</v>
          </cell>
        </row>
        <row r="13">
          <cell r="A13" t="str">
            <v>SE.Skewness</v>
          </cell>
          <cell r="B13">
            <v>3.8885691026466697E-2</v>
          </cell>
          <cell r="C13">
            <v>4.9078223224969998E-2</v>
          </cell>
          <cell r="D13">
            <v>4.6574649386285999E-2</v>
          </cell>
          <cell r="E13">
            <v>0.103602713097247</v>
          </cell>
          <cell r="F13">
            <v>6.3521440511042193E-2</v>
          </cell>
          <cell r="G13">
            <v>0.25134236855137099</v>
          </cell>
          <cell r="H13">
            <v>2.7463478267805399E-2</v>
          </cell>
          <cell r="I13">
            <v>4.4179799406568902E-2</v>
          </cell>
        </row>
        <row r="14">
          <cell r="A14" t="str">
            <v>Kurtosis</v>
          </cell>
          <cell r="B14">
            <v>-1.1600736802881899</v>
          </cell>
          <cell r="C14">
            <v>19.581556834027499</v>
          </cell>
          <cell r="D14">
            <v>-0.56472169365624603</v>
          </cell>
          <cell r="E14">
            <v>11.3626744834836</v>
          </cell>
          <cell r="F14">
            <v>4.1742983934120401</v>
          </cell>
          <cell r="G14">
            <v>11.2632953312254</v>
          </cell>
          <cell r="H14">
            <v>-1.5669095192651901</v>
          </cell>
          <cell r="I14">
            <v>18.417657514176899</v>
          </cell>
        </row>
        <row r="15">
          <cell r="A15" t="str">
            <v>N.Valid</v>
          </cell>
          <cell r="B15">
            <v>3965</v>
          </cell>
          <cell r="C15">
            <v>2488</v>
          </cell>
          <cell r="D15">
            <v>2763</v>
          </cell>
          <cell r="E15">
            <v>556</v>
          </cell>
          <cell r="F15">
            <v>1484</v>
          </cell>
          <cell r="G15">
            <v>92</v>
          </cell>
          <cell r="H15">
            <v>7952</v>
          </cell>
          <cell r="I15">
            <v>3071</v>
          </cell>
        </row>
        <row r="16">
          <cell r="A16" t="str">
            <v>Pct.Valid</v>
          </cell>
          <cell r="B16">
            <v>96.121212121212096</v>
          </cell>
          <cell r="C16">
            <v>60.315151515151499</v>
          </cell>
          <cell r="D16">
            <v>79.994209612044003</v>
          </cell>
          <cell r="E16">
            <v>16.097278517660701</v>
          </cell>
          <cell r="F16">
            <v>27.686567164179099</v>
          </cell>
          <cell r="G16">
            <v>1.7164179104477599</v>
          </cell>
          <cell r="H16">
            <v>63.1662562554611</v>
          </cell>
          <cell r="I16">
            <v>24.394312495035301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0AB0-46BA-4E31-9A1A-2C23D148A46E}">
  <dimension ref="A1:M31"/>
  <sheetViews>
    <sheetView workbookViewId="0">
      <selection activeCell="I19" sqref="I19"/>
    </sheetView>
  </sheetViews>
  <sheetFormatPr defaultRowHeight="15" x14ac:dyDescent="0.25"/>
  <cols>
    <col min="1" max="1" width="11.28515625" customWidth="1"/>
    <col min="2" max="2" width="13" customWidth="1"/>
    <col min="3" max="3" width="10.28515625" customWidth="1"/>
    <col min="4" max="5" width="13" customWidth="1"/>
    <col min="7" max="7" width="12.28515625" bestFit="1" customWidth="1"/>
    <col min="8" max="8" width="13" customWidth="1"/>
    <col min="9" max="9" width="10.28515625" customWidth="1"/>
    <col min="10" max="11" width="13" customWidth="1"/>
  </cols>
  <sheetData>
    <row r="1" spans="1:11" x14ac:dyDescent="0.25">
      <c r="A1" s="6" t="s">
        <v>19</v>
      </c>
    </row>
    <row r="3" spans="1:11" x14ac:dyDescent="0.25">
      <c r="A3" t="s">
        <v>0</v>
      </c>
      <c r="G3" t="s">
        <v>1</v>
      </c>
    </row>
    <row r="4" spans="1:11" s="4" customFormat="1" ht="30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G4" s="3" t="str">
        <f>A4</f>
        <v>Year</v>
      </c>
      <c r="H4" s="3" t="str">
        <f>B4</f>
        <v>S&amp;P 500
(Large Cap)</v>
      </c>
      <c r="I4" s="3" t="str">
        <f>C4</f>
        <v>S&amp; 400
(Mid Cap)</v>
      </c>
      <c r="J4" s="3" t="str">
        <f>D4</f>
        <v>S&amp;P 600
(Small Cap)</v>
      </c>
      <c r="K4" s="3" t="str">
        <f>E4</f>
        <v>S&amp;P 1500
(All Cap)</v>
      </c>
    </row>
    <row r="5" spans="1:11" x14ac:dyDescent="0.25">
      <c r="A5" s="1">
        <f>[1]monthly_ghg_pct_firms_sp!B2</f>
        <v>2009</v>
      </c>
      <c r="B5" s="5">
        <f>[1]monthly_ghg_pct_firms_sp!C2</f>
        <v>56.198347107438003</v>
      </c>
      <c r="C5" s="5">
        <f>[1]monthly_ghg_pct_firms_sp!D2</f>
        <v>11.734693877551001</v>
      </c>
      <c r="D5" s="5">
        <f>[1]monthly_ghg_pct_firms_sp!E2</f>
        <v>0.99337748344370902</v>
      </c>
      <c r="E5" s="5">
        <f>[1]monthly_ghg_pct_firms_sp!F2</f>
        <v>21.7210270645385</v>
      </c>
      <c r="G5" s="1">
        <f>[2]monthly_env_pct_firms_sp!B2</f>
        <v>2009</v>
      </c>
      <c r="H5" s="5">
        <f>[2]monthly_env_pct_firms_sp!C2</f>
        <v>95.66</v>
      </c>
      <c r="I5" s="5">
        <f>[2]monthly_env_pct_firms_sp!D2</f>
        <v>69.900000000000006</v>
      </c>
      <c r="J5" s="5">
        <f>[2]monthly_env_pct_firms_sp!E2</f>
        <v>5.3</v>
      </c>
      <c r="K5" s="5">
        <f>[2]monthly_env_pct_firms_sp!F2</f>
        <v>51.35</v>
      </c>
    </row>
    <row r="6" spans="1:11" x14ac:dyDescent="0.25">
      <c r="A6" s="1">
        <f>[1]monthly_ghg_pct_firms_sp!B3</f>
        <v>2010</v>
      </c>
      <c r="B6" s="5">
        <f>[1]monthly_ghg_pct_firms_sp!C3</f>
        <v>59.748427672955998</v>
      </c>
      <c r="C6" s="5">
        <f>[1]monthly_ghg_pct_firms_sp!D3</f>
        <v>12.051282051282101</v>
      </c>
      <c r="D6" s="5">
        <f>[1]monthly_ghg_pct_firms_sp!E3</f>
        <v>0.49916805324459201</v>
      </c>
      <c r="E6" s="5">
        <f>[1]monthly_ghg_pct_firms_sp!F3</f>
        <v>23.098394975575701</v>
      </c>
      <c r="G6" s="1">
        <f>[2]monthly_env_pct_firms_sp!B3</f>
        <v>2010</v>
      </c>
      <c r="H6" s="5">
        <f>[2]monthly_env_pct_firms_sp!C3</f>
        <v>96.23</v>
      </c>
      <c r="I6" s="5">
        <f>[2]monthly_env_pct_firms_sp!D3</f>
        <v>72.31</v>
      </c>
      <c r="J6" s="5">
        <f>[2]monthly_env_pct_firms_sp!E3</f>
        <v>4.83</v>
      </c>
      <c r="K6" s="5">
        <f>[2]monthly_env_pct_firms_sp!F3</f>
        <v>52.27</v>
      </c>
    </row>
    <row r="7" spans="1:11" x14ac:dyDescent="0.25">
      <c r="A7" s="1">
        <f>[1]monthly_ghg_pct_firms_sp!B4</f>
        <v>2011</v>
      </c>
      <c r="B7" s="5">
        <f>[1]monthly_ghg_pct_firms_sp!C4</f>
        <v>63.347457627118601</v>
      </c>
      <c r="C7" s="5">
        <f>[1]monthly_ghg_pct_firms_sp!D4</f>
        <v>14.615384615384601</v>
      </c>
      <c r="D7" s="5">
        <f>[1]monthly_ghg_pct_firms_sp!E4</f>
        <v>0.33112582781457001</v>
      </c>
      <c r="E7" s="5">
        <f>[1]monthly_ghg_pct_firms_sp!F4</f>
        <v>24.719887955182099</v>
      </c>
      <c r="G7" s="1">
        <f>[2]monthly_env_pct_firms_sp!B4</f>
        <v>2011</v>
      </c>
      <c r="H7" s="5">
        <f>[2]monthly_env_pct_firms_sp!C4</f>
        <v>95.76</v>
      </c>
      <c r="I7" s="5">
        <f>[2]monthly_env_pct_firms_sp!D4</f>
        <v>74.36</v>
      </c>
      <c r="J7" s="5">
        <f>[2]monthly_env_pct_firms_sp!E4</f>
        <v>3.48</v>
      </c>
      <c r="K7" s="5">
        <f>[2]monthly_env_pct_firms_sp!F4</f>
        <v>52.03</v>
      </c>
    </row>
    <row r="8" spans="1:11" x14ac:dyDescent="0.25">
      <c r="A8" s="1">
        <f>[1]monthly_ghg_pct_firms_sp!B5</f>
        <v>2012</v>
      </c>
      <c r="B8" s="5">
        <f>[1]monthly_ghg_pct_firms_sp!C5</f>
        <v>65.376344086021504</v>
      </c>
      <c r="C8" s="5">
        <f>[1]monthly_ghg_pct_firms_sp!D5</f>
        <v>15.8730158730159</v>
      </c>
      <c r="D8" s="5">
        <f>[1]monthly_ghg_pct_firms_sp!E5</f>
        <v>0.17241379310344801</v>
      </c>
      <c r="E8" s="5">
        <f>[1]monthly_ghg_pct_firms_sp!F5</f>
        <v>25.639204545454501</v>
      </c>
      <c r="G8" s="1">
        <f>[2]monthly_env_pct_firms_sp!B5</f>
        <v>2012</v>
      </c>
      <c r="H8" s="5">
        <f>[2]monthly_env_pct_firms_sp!C5</f>
        <v>95.91</v>
      </c>
      <c r="I8" s="5">
        <f>[2]monthly_env_pct_firms_sp!D5</f>
        <v>74.34</v>
      </c>
      <c r="J8" s="5">
        <f>[2]monthly_env_pct_firms_sp!E5</f>
        <v>2.59</v>
      </c>
      <c r="K8" s="5">
        <f>[2]monthly_env_pct_firms_sp!F5</f>
        <v>51.85</v>
      </c>
    </row>
    <row r="9" spans="1:11" x14ac:dyDescent="0.25">
      <c r="A9" s="1">
        <f>[1]monthly_ghg_pct_firms_sp!B6</f>
        <v>2013</v>
      </c>
      <c r="B9" s="5">
        <f>[1]monthly_ghg_pct_firms_sp!C6</f>
        <v>59.041394335512003</v>
      </c>
      <c r="C9" s="5">
        <f>[1]monthly_ghg_pct_firms_sp!D6</f>
        <v>15.384615384615399</v>
      </c>
      <c r="D9" s="5" t="str">
        <f>[1]monthly_ghg_pct_firms_sp!E6</f>
        <v>NA</v>
      </c>
      <c r="E9" s="5">
        <f>[1]monthly_ghg_pct_firms_sp!F6</f>
        <v>23.005032350826699</v>
      </c>
      <c r="G9" s="1">
        <f>[2]monthly_env_pct_firms_sp!B6</f>
        <v>2013</v>
      </c>
      <c r="H9" s="5">
        <f>[2]monthly_env_pct_firms_sp!C6</f>
        <v>97.17</v>
      </c>
      <c r="I9" s="5">
        <f>[2]monthly_env_pct_firms_sp!D6</f>
        <v>73.739999999999995</v>
      </c>
      <c r="J9" s="5">
        <f>[2]monthly_env_pct_firms_sp!E6</f>
        <v>3.57</v>
      </c>
      <c r="K9" s="5">
        <f>[2]monthly_env_pct_firms_sp!F6</f>
        <v>51.83</v>
      </c>
    </row>
    <row r="10" spans="1:11" x14ac:dyDescent="0.25">
      <c r="A10" s="1">
        <f>[1]monthly_ghg_pct_firms_sp!B7</f>
        <v>2014</v>
      </c>
      <c r="B10" s="5">
        <f>[1]monthly_ghg_pct_firms_sp!C7</f>
        <v>58.651685393258397</v>
      </c>
      <c r="C10" s="5">
        <f>[1]monthly_ghg_pct_firms_sp!D7</f>
        <v>16.6233766233766</v>
      </c>
      <c r="D10" s="5">
        <f>[1]monthly_ghg_pct_firms_sp!E7</f>
        <v>0.51107325383304902</v>
      </c>
      <c r="E10" s="5">
        <f>[1]monthly_ghg_pct_firms_sp!F7</f>
        <v>23.4181818181818</v>
      </c>
      <c r="G10" s="1">
        <f>[2]monthly_env_pct_firms_sp!B7</f>
        <v>2014</v>
      </c>
      <c r="H10" s="5">
        <f>[2]monthly_env_pct_firms_sp!C7</f>
        <v>96.63</v>
      </c>
      <c r="I10" s="5">
        <f>[2]monthly_env_pct_firms_sp!D7</f>
        <v>73.25</v>
      </c>
      <c r="J10" s="5">
        <f>[2]monthly_env_pct_firms_sp!E7</f>
        <v>8.18</v>
      </c>
      <c r="K10" s="5">
        <f>[2]monthly_env_pct_firms_sp!F7</f>
        <v>53.82</v>
      </c>
    </row>
    <row r="11" spans="1:11" x14ac:dyDescent="0.25">
      <c r="A11" s="1">
        <f>[1]monthly_ghg_pct_firms_sp!B8</f>
        <v>2015</v>
      </c>
      <c r="B11" s="5">
        <f>[1]monthly_ghg_pct_firms_sp!C8</f>
        <v>58.295964125560502</v>
      </c>
      <c r="C11" s="5">
        <f>[1]monthly_ghg_pct_firms_sp!D8</f>
        <v>19.53125</v>
      </c>
      <c r="D11" s="5">
        <f>[1]monthly_ghg_pct_firms_sp!E8</f>
        <v>3.3444816053511701</v>
      </c>
      <c r="E11" s="5">
        <f>[1]monthly_ghg_pct_firms_sp!F8</f>
        <v>25.0361794500724</v>
      </c>
      <c r="G11" s="1">
        <f>[2]monthly_env_pct_firms_sp!B8</f>
        <v>2015</v>
      </c>
      <c r="H11" s="5">
        <f>[2]monthly_env_pct_firms_sp!C8</f>
        <v>95.29</v>
      </c>
      <c r="I11" s="5">
        <f>[2]monthly_env_pct_firms_sp!D8</f>
        <v>94.01</v>
      </c>
      <c r="J11" s="5">
        <f>[2]monthly_env_pct_firms_sp!E8</f>
        <v>51</v>
      </c>
      <c r="K11" s="5">
        <f>[2]monthly_env_pct_firms_sp!F8</f>
        <v>76.12</v>
      </c>
    </row>
    <row r="12" spans="1:11" x14ac:dyDescent="0.25">
      <c r="A12" s="1">
        <f>[1]monthly_ghg_pct_firms_sp!B9</f>
        <v>2016</v>
      </c>
      <c r="B12" s="5">
        <f>[1]monthly_ghg_pct_firms_sp!C9</f>
        <v>61.8510158013544</v>
      </c>
      <c r="C12" s="5">
        <f>[1]monthly_ghg_pct_firms_sp!D9</f>
        <v>20</v>
      </c>
      <c r="D12" s="5">
        <f>[1]monthly_ghg_pct_firms_sp!E9</f>
        <v>4.4554455445544496</v>
      </c>
      <c r="E12" s="5">
        <f>[1]monthly_ghg_pct_firms_sp!F9</f>
        <v>26.739130434782599</v>
      </c>
      <c r="G12" s="1">
        <f>[2]monthly_env_pct_firms_sp!B9</f>
        <v>2016</v>
      </c>
      <c r="H12" s="5">
        <f>[2]monthly_env_pct_firms_sp!C9</f>
        <v>95.94</v>
      </c>
      <c r="I12" s="5">
        <f>[2]monthly_env_pct_firms_sp!D9</f>
        <v>95.26</v>
      </c>
      <c r="J12" s="5">
        <f>[2]monthly_env_pct_firms_sp!E9</f>
        <v>82.18</v>
      </c>
      <c r="K12" s="5">
        <f>[2]monthly_env_pct_firms_sp!F9</f>
        <v>89.78</v>
      </c>
    </row>
    <row r="13" spans="1:11" x14ac:dyDescent="0.25">
      <c r="A13" s="1">
        <f>[1]monthly_ghg_pct_firms_sp!B10</f>
        <v>2017</v>
      </c>
      <c r="B13" s="5">
        <f>[1]monthly_ghg_pct_firms_sp!C10</f>
        <v>60.36866359447</v>
      </c>
      <c r="C13" s="5">
        <f>[1]monthly_ghg_pct_firms_sp!D10</f>
        <v>19.312169312169299</v>
      </c>
      <c r="D13" s="5">
        <f>[1]monthly_ghg_pct_firms_sp!E10</f>
        <v>5.0761421319797</v>
      </c>
      <c r="E13" s="5">
        <f>[1]monthly_ghg_pct_firms_sp!F10</f>
        <v>26.350851221317502</v>
      </c>
      <c r="G13" s="1">
        <f>[2]monthly_env_pct_firms_sp!B10</f>
        <v>2017</v>
      </c>
      <c r="H13" s="5">
        <f>[2]monthly_env_pct_firms_sp!C10</f>
        <v>96.54</v>
      </c>
      <c r="I13" s="5">
        <f>[2]monthly_env_pct_firms_sp!D10</f>
        <v>93.39</v>
      </c>
      <c r="J13" s="5">
        <f>[2]monthly_env_pct_firms_sp!E10</f>
        <v>87.14</v>
      </c>
      <c r="K13" s="5">
        <f>[2]monthly_env_pct_firms_sp!F10</f>
        <v>91.64</v>
      </c>
    </row>
    <row r="14" spans="1:11" x14ac:dyDescent="0.25">
      <c r="A14" s="1" t="str">
        <f>[1]monthly_ghg_pct_firms_sp!B11&amp;"*"</f>
        <v>2018*</v>
      </c>
      <c r="B14" s="5">
        <f>[1]monthly_ghg_pct_firms_sp!C11</f>
        <v>56.367924528301899</v>
      </c>
      <c r="C14" s="5">
        <f>[1]monthly_ghg_pct_firms_sp!D11</f>
        <v>16.480446927374299</v>
      </c>
      <c r="D14" s="5">
        <f>[1]monthly_ghg_pct_firms_sp!E11</f>
        <v>5.3956834532374103</v>
      </c>
      <c r="E14" s="5">
        <f>[1]monthly_ghg_pct_firms_sp!F11</f>
        <v>24.654377880184299</v>
      </c>
      <c r="G14" s="1" t="str">
        <f>[2]monthly_env_pct_firms_sp!B11&amp;"*"</f>
        <v>2018*</v>
      </c>
      <c r="H14" s="5">
        <f>[2]monthly_env_pct_firms_sp!C11</f>
        <v>92.92</v>
      </c>
      <c r="I14" s="5">
        <f>[2]monthly_env_pct_firms_sp!D11</f>
        <v>90.22</v>
      </c>
      <c r="J14" s="5">
        <f>[2]monthly_env_pct_firms_sp!E11</f>
        <v>86.87</v>
      </c>
      <c r="K14" s="5">
        <f>[2]monthly_env_pct_firms_sp!F11</f>
        <v>89.71</v>
      </c>
    </row>
    <row r="19" spans="12:13" x14ac:dyDescent="0.25">
      <c r="L19" s="4"/>
      <c r="M19" s="4"/>
    </row>
    <row r="20" spans="12:13" x14ac:dyDescent="0.25">
      <c r="L20" s="4"/>
      <c r="M20" s="4"/>
    </row>
    <row r="21" spans="12:13" x14ac:dyDescent="0.25">
      <c r="L21" s="4"/>
      <c r="M21" s="4"/>
    </row>
    <row r="22" spans="12:13" x14ac:dyDescent="0.25">
      <c r="L22" s="4"/>
      <c r="M22" s="4"/>
    </row>
    <row r="23" spans="12:13" x14ac:dyDescent="0.25">
      <c r="L23" s="4"/>
      <c r="M23" s="4"/>
    </row>
    <row r="24" spans="12:13" x14ac:dyDescent="0.25">
      <c r="L24" s="4"/>
      <c r="M24" s="4"/>
    </row>
    <row r="25" spans="12:13" x14ac:dyDescent="0.25">
      <c r="L25" s="4"/>
      <c r="M25" s="4"/>
    </row>
    <row r="26" spans="12:13" x14ac:dyDescent="0.25">
      <c r="L26" s="4"/>
      <c r="M26" s="4"/>
    </row>
    <row r="27" spans="12:13" x14ac:dyDescent="0.25">
      <c r="L27" s="4"/>
      <c r="M27" s="4"/>
    </row>
    <row r="28" spans="12:13" x14ac:dyDescent="0.25">
      <c r="L28" s="4"/>
      <c r="M28" s="4"/>
    </row>
    <row r="29" spans="12:13" x14ac:dyDescent="0.25">
      <c r="L29" s="4"/>
      <c r="M29" s="4"/>
    </row>
    <row r="30" spans="12:13" x14ac:dyDescent="0.25">
      <c r="L30" s="4"/>
      <c r="M30" s="4"/>
    </row>
    <row r="31" spans="12:13" x14ac:dyDescent="0.25">
      <c r="L31" s="4"/>
      <c r="M3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F54C-F96A-45BE-AFB9-45422DA0F921}">
  <dimension ref="A1:M31"/>
  <sheetViews>
    <sheetView tabSelected="1" workbookViewId="0">
      <selection activeCell="K17" sqref="K17"/>
    </sheetView>
  </sheetViews>
  <sheetFormatPr defaultRowHeight="15" x14ac:dyDescent="0.25"/>
  <cols>
    <col min="1" max="1" width="11.28515625" customWidth="1"/>
    <col min="2" max="2" width="13" customWidth="1"/>
    <col min="3" max="3" width="10.28515625" customWidth="1"/>
    <col min="4" max="5" width="13" customWidth="1"/>
    <col min="7" max="7" width="12.28515625" bestFit="1" customWidth="1"/>
    <col min="8" max="8" width="13" customWidth="1"/>
    <col min="9" max="9" width="10.28515625" customWidth="1"/>
    <col min="10" max="11" width="13" customWidth="1"/>
  </cols>
  <sheetData>
    <row r="1" spans="1:11" x14ac:dyDescent="0.25">
      <c r="A1" s="6" t="s">
        <v>24</v>
      </c>
    </row>
    <row r="3" spans="1:11" x14ac:dyDescent="0.25">
      <c r="A3" t="s">
        <v>0</v>
      </c>
      <c r="G3" t="s">
        <v>1</v>
      </c>
    </row>
    <row r="4" spans="1:11" s="4" customFormat="1" x14ac:dyDescent="0.25">
      <c r="A4" s="3" t="s">
        <v>2</v>
      </c>
      <c r="B4" s="3" t="s">
        <v>20</v>
      </c>
      <c r="C4" s="3" t="s">
        <v>21</v>
      </c>
      <c r="D4" s="3" t="s">
        <v>22</v>
      </c>
      <c r="E4" s="3" t="s">
        <v>23</v>
      </c>
      <c r="G4" s="3" t="str">
        <f>A4</f>
        <v>Year</v>
      </c>
      <c r="H4" s="3" t="str">
        <f>B4</f>
        <v>Brown</v>
      </c>
      <c r="I4" s="3" t="str">
        <f>C4</f>
        <v>Green</v>
      </c>
      <c r="J4" s="3" t="str">
        <f>D4</f>
        <v>Neutral</v>
      </c>
      <c r="K4" s="3" t="str">
        <f>E4</f>
        <v>Undisclosed</v>
      </c>
    </row>
    <row r="5" spans="1:11" x14ac:dyDescent="0.25">
      <c r="A5" s="15">
        <f>[3]ghg_df_monthly_avg_esg_firms!B2</f>
        <v>2009</v>
      </c>
      <c r="B5" s="15">
        <f>[3]ghg_df_monthly_avg_esg_firms!C2</f>
        <v>76</v>
      </c>
      <c r="C5" s="15">
        <f>[3]ghg_df_monthly_avg_esg_firms!D2</f>
        <v>76</v>
      </c>
      <c r="D5" s="15">
        <f>[3]ghg_df_monthly_avg_esg_firms!E2</f>
        <v>152</v>
      </c>
      <c r="E5" s="15">
        <f>[3]ghg_df_monthly_avg_esg_firms!F2</f>
        <v>1090</v>
      </c>
      <c r="G5" s="1">
        <f>[4]env_df_monthly_avg_esg_firms!B2</f>
        <v>2009</v>
      </c>
      <c r="H5" s="1">
        <f>[4]env_df_monthly_avg_esg_firms!C2</f>
        <v>182</v>
      </c>
      <c r="I5" s="1">
        <f>[4]env_df_monthly_avg_esg_firms!D2</f>
        <v>182</v>
      </c>
      <c r="J5" s="1">
        <f>[4]env_df_monthly_avg_esg_firms!E2</f>
        <v>363</v>
      </c>
      <c r="K5" s="1">
        <f>[4]env_df_monthly_avg_esg_firms!F2</f>
        <v>666</v>
      </c>
    </row>
    <row r="6" spans="1:11" x14ac:dyDescent="0.25">
      <c r="A6" s="15">
        <f>[3]ghg_df_monthly_avg_esg_firms!B3</f>
        <v>2010</v>
      </c>
      <c r="B6" s="15">
        <f>[3]ghg_df_monthly_avg_esg_firms!C3</f>
        <v>87</v>
      </c>
      <c r="C6" s="15">
        <f>[3]ghg_df_monthly_avg_esg_firms!D3</f>
        <v>87</v>
      </c>
      <c r="D6" s="15">
        <f>[3]ghg_df_monthly_avg_esg_firms!E3</f>
        <v>172</v>
      </c>
      <c r="E6" s="15">
        <f>[3]ghg_df_monthly_avg_esg_firms!F3</f>
        <v>1043</v>
      </c>
      <c r="G6" s="1">
        <f>[4]env_df_monthly_avg_esg_firms!B3</f>
        <v>2010</v>
      </c>
      <c r="H6" s="1">
        <f>[4]env_df_monthly_avg_esg_firms!C3</f>
        <v>187</v>
      </c>
      <c r="I6" s="1">
        <f>[4]env_df_monthly_avg_esg_firms!D3</f>
        <v>187</v>
      </c>
      <c r="J6" s="1">
        <f>[4]env_df_monthly_avg_esg_firms!E3</f>
        <v>372</v>
      </c>
      <c r="K6" s="1">
        <f>[4]env_df_monthly_avg_esg_firms!F3</f>
        <v>641</v>
      </c>
    </row>
    <row r="7" spans="1:11" x14ac:dyDescent="0.25">
      <c r="A7" s="15">
        <f>[3]ghg_df_monthly_avg_esg_firms!B4</f>
        <v>2011</v>
      </c>
      <c r="B7" s="15">
        <f>[3]ghg_df_monthly_avg_esg_firms!C4</f>
        <v>94</v>
      </c>
      <c r="C7" s="15">
        <f>[3]ghg_df_monthly_avg_esg_firms!D4</f>
        <v>94</v>
      </c>
      <c r="D7" s="15">
        <f>[3]ghg_df_monthly_avg_esg_firms!E4</f>
        <v>187</v>
      </c>
      <c r="E7" s="15">
        <f>[3]ghg_df_monthly_avg_esg_firms!F4</f>
        <v>1002</v>
      </c>
      <c r="G7" s="1">
        <f>[4]env_df_monthly_avg_esg_firms!B4</f>
        <v>2011</v>
      </c>
      <c r="H7" s="1">
        <f>[4]env_df_monthly_avg_esg_firms!C4</f>
        <v>186</v>
      </c>
      <c r="I7" s="1">
        <f>[4]env_df_monthly_avg_esg_firms!D4</f>
        <v>186</v>
      </c>
      <c r="J7" s="1">
        <f>[4]env_df_monthly_avg_esg_firms!E4</f>
        <v>370</v>
      </c>
      <c r="K7" s="1">
        <f>[4]env_df_monthly_avg_esg_firms!F4</f>
        <v>636</v>
      </c>
    </row>
    <row r="8" spans="1:11" x14ac:dyDescent="0.25">
      <c r="A8" s="15">
        <f>[3]ghg_df_monthly_avg_esg_firms!B5</f>
        <v>2012</v>
      </c>
      <c r="B8" s="15">
        <f>[3]ghg_df_monthly_avg_esg_firms!C5</f>
        <v>97</v>
      </c>
      <c r="C8" s="15">
        <f>[3]ghg_df_monthly_avg_esg_firms!D5</f>
        <v>97</v>
      </c>
      <c r="D8" s="15">
        <f>[3]ghg_df_monthly_avg_esg_firms!E5</f>
        <v>194</v>
      </c>
      <c r="E8" s="15">
        <f>[3]ghg_df_monthly_avg_esg_firms!F5</f>
        <v>980</v>
      </c>
      <c r="G8" s="1">
        <f>[4]env_df_monthly_avg_esg_firms!B5</f>
        <v>2012</v>
      </c>
      <c r="H8" s="1">
        <f>[4]env_df_monthly_avg_esg_firms!C5</f>
        <v>184</v>
      </c>
      <c r="I8" s="1">
        <f>[4]env_df_monthly_avg_esg_firms!D5</f>
        <v>184</v>
      </c>
      <c r="J8" s="1">
        <f>[4]env_df_monthly_avg_esg_firms!E5</f>
        <v>365</v>
      </c>
      <c r="K8" s="1">
        <f>[4]env_df_monthly_avg_esg_firms!F5</f>
        <v>636</v>
      </c>
    </row>
    <row r="9" spans="1:11" x14ac:dyDescent="0.25">
      <c r="A9" s="15">
        <f>[3]ghg_df_monthly_avg_esg_firms!B6</f>
        <v>2013</v>
      </c>
      <c r="B9" s="15">
        <f>[3]ghg_df_monthly_avg_esg_firms!C6</f>
        <v>97</v>
      </c>
      <c r="C9" s="15">
        <f>[3]ghg_df_monthly_avg_esg_firms!D6</f>
        <v>97</v>
      </c>
      <c r="D9" s="15">
        <f>[3]ghg_df_monthly_avg_esg_firms!E6</f>
        <v>192</v>
      </c>
      <c r="E9" s="15">
        <f>[3]ghg_df_monthly_avg_esg_firms!F6</f>
        <v>968</v>
      </c>
      <c r="G9" s="1">
        <f>[4]env_df_monthly_avg_esg_firms!B6</f>
        <v>2013</v>
      </c>
      <c r="H9" s="1">
        <f>[4]env_df_monthly_avg_esg_firms!C6</f>
        <v>181</v>
      </c>
      <c r="I9" s="1">
        <f>[4]env_df_monthly_avg_esg_firms!D6</f>
        <v>181</v>
      </c>
      <c r="J9" s="1">
        <f>[4]env_df_monthly_avg_esg_firms!E6</f>
        <v>359</v>
      </c>
      <c r="K9" s="1">
        <f>[4]env_df_monthly_avg_esg_firms!F6</f>
        <v>634</v>
      </c>
    </row>
    <row r="10" spans="1:11" x14ac:dyDescent="0.25">
      <c r="A10" s="15">
        <f>[3]ghg_df_monthly_avg_esg_firms!B7</f>
        <v>2014</v>
      </c>
      <c r="B10" s="15">
        <f>[3]ghg_df_monthly_avg_esg_firms!C7</f>
        <v>97</v>
      </c>
      <c r="C10" s="15">
        <f>[3]ghg_df_monthly_avg_esg_firms!D7</f>
        <v>97</v>
      </c>
      <c r="D10" s="15">
        <f>[3]ghg_df_monthly_avg_esg_firms!E7</f>
        <v>192</v>
      </c>
      <c r="E10" s="15">
        <f>[3]ghg_df_monthly_avg_esg_firms!F7</f>
        <v>951</v>
      </c>
      <c r="G10" s="1">
        <f>[4]env_df_monthly_avg_esg_firms!B7</f>
        <v>2014</v>
      </c>
      <c r="H10" s="1">
        <f>[4]env_df_monthly_avg_esg_firms!C7</f>
        <v>181</v>
      </c>
      <c r="I10" s="1">
        <f>[4]env_df_monthly_avg_esg_firms!D7</f>
        <v>181</v>
      </c>
      <c r="J10" s="1">
        <f>[4]env_df_monthly_avg_esg_firms!E7</f>
        <v>360</v>
      </c>
      <c r="K10" s="1">
        <f>[4]env_df_monthly_avg_esg_firms!F7</f>
        <v>614</v>
      </c>
    </row>
    <row r="11" spans="1:11" x14ac:dyDescent="0.25">
      <c r="A11" s="15">
        <f>[3]ghg_df_monthly_avg_esg_firms!B8</f>
        <v>2015</v>
      </c>
      <c r="B11" s="15">
        <f>[3]ghg_df_monthly_avg_esg_firms!C8</f>
        <v>100</v>
      </c>
      <c r="C11" s="15">
        <f>[3]ghg_df_monthly_avg_esg_firms!D8</f>
        <v>100</v>
      </c>
      <c r="D11" s="15">
        <f>[3]ghg_df_monthly_avg_esg_firms!E8</f>
        <v>198</v>
      </c>
      <c r="E11" s="15">
        <f>[3]ghg_df_monthly_avg_esg_firms!F8</f>
        <v>926</v>
      </c>
      <c r="G11" s="1">
        <f>[4]env_df_monthly_avg_esg_firms!B8</f>
        <v>2015</v>
      </c>
      <c r="H11" s="1">
        <f>[4]env_df_monthly_avg_esg_firms!C8</f>
        <v>252</v>
      </c>
      <c r="I11" s="1">
        <f>[4]env_df_monthly_avg_esg_firms!D8</f>
        <v>252</v>
      </c>
      <c r="J11" s="1">
        <f>[4]env_df_monthly_avg_esg_firms!E8</f>
        <v>501</v>
      </c>
      <c r="K11" s="1">
        <f>[4]env_df_monthly_avg_esg_firms!F8</f>
        <v>318</v>
      </c>
    </row>
    <row r="12" spans="1:11" x14ac:dyDescent="0.25">
      <c r="A12" s="15">
        <f>[3]ghg_df_monthly_avg_esg_firms!B9</f>
        <v>2016</v>
      </c>
      <c r="B12" s="15">
        <f>[3]ghg_df_monthly_avg_esg_firms!C9</f>
        <v>99</v>
      </c>
      <c r="C12" s="15">
        <f>[3]ghg_df_monthly_avg_esg_firms!D9</f>
        <v>99</v>
      </c>
      <c r="D12" s="15">
        <f>[3]ghg_df_monthly_avg_esg_firms!E9</f>
        <v>197</v>
      </c>
      <c r="E12" s="15">
        <f>[3]ghg_df_monthly_avg_esg_firms!F9</f>
        <v>922</v>
      </c>
      <c r="G12" s="1">
        <f>[4]env_df_monthly_avg_esg_firms!B9</f>
        <v>2016</v>
      </c>
      <c r="H12" s="1">
        <f>[4]env_df_monthly_avg_esg_firms!C9</f>
        <v>302</v>
      </c>
      <c r="I12" s="1">
        <f>[4]env_df_monthly_avg_esg_firms!D9</f>
        <v>306</v>
      </c>
      <c r="J12" s="1">
        <f>[4]env_df_monthly_avg_esg_firms!E9</f>
        <v>599</v>
      </c>
      <c r="K12" s="1">
        <f>[4]env_df_monthly_avg_esg_firms!F9</f>
        <v>111</v>
      </c>
    </row>
    <row r="13" spans="1:11" x14ac:dyDescent="0.25">
      <c r="A13" s="15">
        <f>[3]ghg_df_monthly_avg_esg_firms!B10</f>
        <v>2017</v>
      </c>
      <c r="B13" s="15">
        <f>[3]ghg_df_monthly_avg_esg_firms!C10</f>
        <v>100</v>
      </c>
      <c r="C13" s="15">
        <f>[3]ghg_df_monthly_avg_esg_firms!D10</f>
        <v>100</v>
      </c>
      <c r="D13" s="15">
        <f>[3]ghg_df_monthly_avg_esg_firms!E10</f>
        <v>198</v>
      </c>
      <c r="E13" s="15">
        <f>[3]ghg_df_monthly_avg_esg_firms!F10</f>
        <v>904</v>
      </c>
      <c r="G13" s="1">
        <f>[4]env_df_monthly_avg_esg_firms!B10</f>
        <v>2017</v>
      </c>
      <c r="H13" s="1">
        <f>[4]env_df_monthly_avg_esg_firms!C10</f>
        <v>309</v>
      </c>
      <c r="I13" s="1">
        <f>[4]env_df_monthly_avg_esg_firms!D10</f>
        <v>310</v>
      </c>
      <c r="J13" s="1">
        <f>[4]env_df_monthly_avg_esg_firms!E10</f>
        <v>615</v>
      </c>
      <c r="K13" s="1">
        <f>[4]env_df_monthly_avg_esg_firms!F10</f>
        <v>68</v>
      </c>
    </row>
    <row r="14" spans="1:11" x14ac:dyDescent="0.25">
      <c r="A14" s="15" t="str">
        <f>[3]ghg_df_monthly_avg_esg_firms!B11&amp;"*"</f>
        <v>2018*</v>
      </c>
      <c r="B14" s="15">
        <f>[3]ghg_df_monthly_avg_esg_firms!C11</f>
        <v>101</v>
      </c>
      <c r="C14" s="15">
        <f>[3]ghg_df_monthly_avg_esg_firms!D11</f>
        <v>101</v>
      </c>
      <c r="D14" s="15">
        <f>[3]ghg_df_monthly_avg_esg_firms!E11</f>
        <v>200</v>
      </c>
      <c r="E14" s="15">
        <f>[3]ghg_df_monthly_avg_esg_firms!F11</f>
        <v>886</v>
      </c>
      <c r="G14" s="1" t="str">
        <f>[4]env_df_monthly_avg_esg_firms!B11&amp;"*"</f>
        <v>2018*</v>
      </c>
      <c r="H14" s="1">
        <f>[4]env_df_monthly_avg_esg_firms!C11</f>
        <v>308</v>
      </c>
      <c r="I14" s="1">
        <f>[4]env_df_monthly_avg_esg_firms!D11</f>
        <v>308</v>
      </c>
      <c r="J14" s="1">
        <f>[4]env_df_monthly_avg_esg_firms!E11</f>
        <v>615</v>
      </c>
      <c r="K14" s="1">
        <f>[4]env_df_monthly_avg_esg_firms!F11</f>
        <v>56</v>
      </c>
    </row>
    <row r="19" spans="12:13" x14ac:dyDescent="0.25">
      <c r="L19" s="4"/>
      <c r="M19" s="4"/>
    </row>
    <row r="20" spans="12:13" x14ac:dyDescent="0.25">
      <c r="L20" s="4"/>
      <c r="M20" s="4"/>
    </row>
    <row r="21" spans="12:13" x14ac:dyDescent="0.25">
      <c r="L21" s="4"/>
      <c r="M21" s="4"/>
    </row>
    <row r="22" spans="12:13" x14ac:dyDescent="0.25">
      <c r="L22" s="4"/>
      <c r="M22" s="4"/>
    </row>
    <row r="23" spans="12:13" x14ac:dyDescent="0.25">
      <c r="L23" s="4"/>
      <c r="M23" s="4"/>
    </row>
    <row r="24" spans="12:13" x14ac:dyDescent="0.25">
      <c r="L24" s="4"/>
      <c r="M24" s="4"/>
    </row>
    <row r="25" spans="12:13" x14ac:dyDescent="0.25">
      <c r="L25" s="4"/>
      <c r="M25" s="4"/>
    </row>
    <row r="26" spans="12:13" x14ac:dyDescent="0.25">
      <c r="L26" s="4"/>
      <c r="M26" s="4"/>
    </row>
    <row r="27" spans="12:13" x14ac:dyDescent="0.25">
      <c r="L27" s="4"/>
      <c r="M27" s="4"/>
    </row>
    <row r="28" spans="12:13" x14ac:dyDescent="0.25">
      <c r="L28" s="4"/>
      <c r="M28" s="4"/>
    </row>
    <row r="29" spans="12:13" x14ac:dyDescent="0.25">
      <c r="L29" s="4"/>
      <c r="M29" s="4"/>
    </row>
    <row r="30" spans="12:13" x14ac:dyDescent="0.25">
      <c r="L30" s="4"/>
      <c r="M30" s="4"/>
    </row>
    <row r="31" spans="12:13" x14ac:dyDescent="0.25">
      <c r="L31" s="4"/>
      <c r="M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B409-5884-4F0F-8565-598EF3649FF4}">
  <dimension ref="A1:K32"/>
  <sheetViews>
    <sheetView workbookViewId="0">
      <selection activeCell="M4" sqref="M4"/>
    </sheetView>
  </sheetViews>
  <sheetFormatPr defaultRowHeight="15" x14ac:dyDescent="0.25"/>
  <cols>
    <col min="1" max="1" width="18.140625" style="12" bestFit="1" customWidth="1"/>
    <col min="2" max="5" width="12.85546875" customWidth="1"/>
    <col min="7" max="7" width="18.140625" style="9" bestFit="1" customWidth="1"/>
    <col min="8" max="11" width="13" customWidth="1"/>
  </cols>
  <sheetData>
    <row r="1" spans="1:11" x14ac:dyDescent="0.25">
      <c r="A1" s="16" t="s">
        <v>7</v>
      </c>
      <c r="B1" s="16"/>
    </row>
    <row r="3" spans="1:11" x14ac:dyDescent="0.25">
      <c r="A3" s="12" t="s">
        <v>0</v>
      </c>
      <c r="G3" s="9" t="s">
        <v>1</v>
      </c>
    </row>
    <row r="4" spans="1:11" ht="45" x14ac:dyDescent="0.25">
      <c r="A4" s="4"/>
      <c r="B4" s="3" t="s">
        <v>3</v>
      </c>
      <c r="C4" s="3" t="s">
        <v>4</v>
      </c>
      <c r="D4" s="3" t="s">
        <v>5</v>
      </c>
      <c r="E4" s="3" t="s">
        <v>6</v>
      </c>
      <c r="F4" s="4"/>
      <c r="G4" s="10"/>
      <c r="H4" s="3" t="str">
        <f>B4</f>
        <v>S&amp;P 500
(Large Cap)</v>
      </c>
      <c r="I4" s="3" t="str">
        <f>C4</f>
        <v>S&amp; 400
(Mid Cap)</v>
      </c>
      <c r="J4" s="3" t="str">
        <f>D4</f>
        <v>S&amp;P 600
(Small Cap)</v>
      </c>
      <c r="K4" s="3" t="str">
        <f>E4</f>
        <v>S&amp;P 1500
(All Cap)</v>
      </c>
    </row>
    <row r="5" spans="1:11" x14ac:dyDescent="0.25">
      <c r="A5" s="4" t="s">
        <v>17</v>
      </c>
      <c r="B5" s="14">
        <f>B31</f>
        <v>2488</v>
      </c>
      <c r="C5" s="14">
        <f t="shared" ref="C5:E5" si="0">C31</f>
        <v>556</v>
      </c>
      <c r="D5" s="14">
        <f t="shared" si="0"/>
        <v>92</v>
      </c>
      <c r="E5" s="14">
        <f t="shared" si="0"/>
        <v>3071</v>
      </c>
      <c r="F5" s="4"/>
      <c r="G5" s="10" t="str">
        <f t="shared" ref="G5:G15" si="1">A5</f>
        <v>Observations</v>
      </c>
      <c r="H5" s="14">
        <f>H31</f>
        <v>3965</v>
      </c>
      <c r="I5" s="14">
        <f t="shared" ref="I5:K5" si="2">I31</f>
        <v>2763</v>
      </c>
      <c r="J5" s="14">
        <f t="shared" si="2"/>
        <v>1484</v>
      </c>
      <c r="K5" s="14">
        <f t="shared" si="2"/>
        <v>7952</v>
      </c>
    </row>
    <row r="6" spans="1:11" x14ac:dyDescent="0.25">
      <c r="A6" s="10" t="s">
        <v>18</v>
      </c>
      <c r="B6" s="13">
        <f>B32</f>
        <v>60.315151515151499</v>
      </c>
      <c r="C6" s="13">
        <f t="shared" ref="C6:E6" si="3">C32</f>
        <v>16.097278517660701</v>
      </c>
      <c r="D6" s="13">
        <f t="shared" si="3"/>
        <v>1.7164179104477599</v>
      </c>
      <c r="E6" s="13">
        <f t="shared" si="3"/>
        <v>24.394312495035301</v>
      </c>
      <c r="F6" s="4"/>
      <c r="G6" s="10" t="str">
        <f t="shared" si="1"/>
        <v>Percent of Firms</v>
      </c>
      <c r="H6" s="13">
        <f>H32</f>
        <v>96.121212121212096</v>
      </c>
      <c r="I6" s="13">
        <f t="shared" ref="I6:K6" si="4">I32</f>
        <v>79.994209612044003</v>
      </c>
      <c r="J6" s="13">
        <f t="shared" si="4"/>
        <v>27.686567164179099</v>
      </c>
      <c r="K6" s="13">
        <f t="shared" si="4"/>
        <v>63.1662562554611</v>
      </c>
    </row>
    <row r="7" spans="1:11" x14ac:dyDescent="0.25">
      <c r="A7" s="4" t="s">
        <v>8</v>
      </c>
      <c r="B7" s="13">
        <f>B18</f>
        <v>931.87630747979995</v>
      </c>
      <c r="C7" s="13">
        <f t="shared" ref="C7:E7" si="5">C18</f>
        <v>1495.4476116113799</v>
      </c>
      <c r="D7" s="13">
        <f t="shared" si="5"/>
        <v>741.99486950552</v>
      </c>
      <c r="E7" s="13">
        <f t="shared" si="5"/>
        <v>1032.5114379935501</v>
      </c>
      <c r="F7" s="4"/>
      <c r="G7" s="10" t="str">
        <f t="shared" si="1"/>
        <v>Mean</v>
      </c>
      <c r="H7" s="13">
        <f>H18</f>
        <v>63.2848287441156</v>
      </c>
      <c r="I7" s="13">
        <f t="shared" ref="I7:K7" si="6">I18</f>
        <v>34.768641437381902</v>
      </c>
      <c r="J7" s="13">
        <f t="shared" si="6"/>
        <v>22.4703268716721</v>
      </c>
      <c r="K7" s="13">
        <f t="shared" si="6"/>
        <v>46.568886247680901</v>
      </c>
    </row>
    <row r="8" spans="1:11" x14ac:dyDescent="0.25">
      <c r="A8" s="4" t="s">
        <v>9</v>
      </c>
      <c r="B8" s="13">
        <f>B19</f>
        <v>2544.69409082312</v>
      </c>
      <c r="C8" s="13">
        <f t="shared" ref="C8:E8" si="7">C19</f>
        <v>3732.7309400583699</v>
      </c>
      <c r="D8" s="13">
        <f t="shared" si="7"/>
        <v>1553.8918776590399</v>
      </c>
      <c r="E8" s="13">
        <f t="shared" si="7"/>
        <v>2794.5257340396502</v>
      </c>
      <c r="F8" s="4"/>
      <c r="G8" s="10" t="str">
        <f t="shared" si="1"/>
        <v>Standard Deviation</v>
      </c>
      <c r="H8" s="13">
        <f>H19</f>
        <v>29.9856532847969</v>
      </c>
      <c r="I8" s="13">
        <f t="shared" ref="I8:K8" si="8">I19</f>
        <v>27.2118097159718</v>
      </c>
      <c r="J8" s="13">
        <f t="shared" si="8"/>
        <v>16.494949591135601</v>
      </c>
      <c r="K8" s="13">
        <f t="shared" si="8"/>
        <v>31.975409599318098</v>
      </c>
    </row>
    <row r="9" spans="1:11" x14ac:dyDescent="0.25">
      <c r="A9" s="4" t="s">
        <v>10</v>
      </c>
      <c r="B9" s="13">
        <f>B28</f>
        <v>4.15736721766591</v>
      </c>
      <c r="C9" s="13">
        <f t="shared" ref="C9:E9" si="9">C28</f>
        <v>3.3762990516466398</v>
      </c>
      <c r="D9" s="13">
        <f t="shared" si="9"/>
        <v>3.1056570586923899</v>
      </c>
      <c r="E9" s="13">
        <f t="shared" si="9"/>
        <v>4.0717614413737504</v>
      </c>
      <c r="F9" s="4"/>
      <c r="G9" s="10" t="str">
        <f t="shared" si="1"/>
        <v>Skewness</v>
      </c>
      <c r="H9" s="13">
        <f>H28</f>
        <v>-0.60795910836838496</v>
      </c>
      <c r="I9" s="13">
        <f t="shared" ref="I9:K9" si="10">I28</f>
        <v>0.91329601622741596</v>
      </c>
      <c r="J9" s="13">
        <f t="shared" si="10"/>
        <v>2.1110858866943301</v>
      </c>
      <c r="K9" s="13">
        <f t="shared" si="10"/>
        <v>0.27311246077081502</v>
      </c>
    </row>
    <row r="10" spans="1:11" x14ac:dyDescent="0.25">
      <c r="A10" s="4" t="s">
        <v>11</v>
      </c>
      <c r="B10" s="13">
        <f>B30</f>
        <v>19.581556834027499</v>
      </c>
      <c r="C10" s="13">
        <f t="shared" ref="C10:E10" si="11">C30</f>
        <v>11.3626744834836</v>
      </c>
      <c r="D10" s="13">
        <f t="shared" si="11"/>
        <v>11.2632953312254</v>
      </c>
      <c r="E10" s="13">
        <f t="shared" si="11"/>
        <v>18.417657514176899</v>
      </c>
      <c r="F10" s="4"/>
      <c r="G10" s="10" t="str">
        <f t="shared" si="1"/>
        <v>Kurtosis</v>
      </c>
      <c r="H10" s="13">
        <f>H30</f>
        <v>-1.1600736802881899</v>
      </c>
      <c r="I10" s="13">
        <f t="shared" ref="I10:K10" si="12">I30</f>
        <v>-0.56472169365624603</v>
      </c>
      <c r="J10" s="13">
        <f t="shared" si="12"/>
        <v>4.1742983934120401</v>
      </c>
      <c r="K10" s="13">
        <f t="shared" si="12"/>
        <v>-1.5669095192651901</v>
      </c>
    </row>
    <row r="11" spans="1:11" x14ac:dyDescent="0.25">
      <c r="A11" s="4" t="s">
        <v>12</v>
      </c>
      <c r="B11" s="13">
        <f>B20</f>
        <v>0</v>
      </c>
      <c r="C11" s="13">
        <f t="shared" ref="C11:E11" si="13">C20</f>
        <v>1.20096747758599</v>
      </c>
      <c r="D11" s="13">
        <f t="shared" si="13"/>
        <v>0</v>
      </c>
      <c r="E11" s="13">
        <f t="shared" si="13"/>
        <v>0</v>
      </c>
      <c r="F11" s="4"/>
      <c r="G11" s="10" t="str">
        <f t="shared" si="1"/>
        <v>Min</v>
      </c>
      <c r="H11" s="13">
        <f>H20</f>
        <v>8.5116666666666703</v>
      </c>
      <c r="I11" s="13">
        <f t="shared" ref="I11:K11" si="14">I20</f>
        <v>8.2899999999999991</v>
      </c>
      <c r="J11" s="13">
        <f t="shared" si="14"/>
        <v>8.6999999999999993</v>
      </c>
      <c r="K11" s="13">
        <f t="shared" si="14"/>
        <v>8.2899999999999991</v>
      </c>
    </row>
    <row r="12" spans="1:11" x14ac:dyDescent="0.25">
      <c r="A12" s="4" t="s">
        <v>13</v>
      </c>
      <c r="B12" s="13">
        <f>B21</f>
        <v>31.141099335263899</v>
      </c>
      <c r="C12" s="13">
        <f t="shared" ref="C12:E12" si="15">C21</f>
        <v>42.223739560114801</v>
      </c>
      <c r="D12" s="13">
        <f t="shared" si="15"/>
        <v>35.559288267851898</v>
      </c>
      <c r="E12" s="13">
        <f t="shared" si="15"/>
        <v>32.535091465766897</v>
      </c>
      <c r="F12" s="4"/>
      <c r="G12" s="10" t="str">
        <f t="shared" si="1"/>
        <v>25th Percentile</v>
      </c>
      <c r="H12" s="13">
        <f>H21</f>
        <v>36.327500000000001</v>
      </c>
      <c r="I12" s="13">
        <f t="shared" ref="I12:K12" si="16">I21</f>
        <v>12.24</v>
      </c>
      <c r="J12" s="13">
        <f t="shared" si="16"/>
        <v>12.77</v>
      </c>
      <c r="K12" s="13">
        <f t="shared" si="16"/>
        <v>13.7433333333333</v>
      </c>
    </row>
    <row r="13" spans="1:11" x14ac:dyDescent="0.25">
      <c r="A13" s="4" t="s">
        <v>14</v>
      </c>
      <c r="B13" s="13">
        <f>B22</f>
        <v>79.929810499241697</v>
      </c>
      <c r="C13" s="13">
        <f t="shared" ref="C13:E13" si="17">C22</f>
        <v>139.77070097806401</v>
      </c>
      <c r="D13" s="13">
        <f t="shared" si="17"/>
        <v>72.166716692074104</v>
      </c>
      <c r="E13" s="13">
        <f t="shared" si="17"/>
        <v>87.301374143602203</v>
      </c>
      <c r="F13" s="4"/>
      <c r="G13" s="10" t="str">
        <f t="shared" si="1"/>
        <v>50th Percentile</v>
      </c>
      <c r="H13" s="13">
        <f>H22</f>
        <v>75.282499999999999</v>
      </c>
      <c r="I13" s="13">
        <f t="shared" ref="I13:K13" si="18">I22</f>
        <v>22.797499999999999</v>
      </c>
      <c r="J13" s="13">
        <f t="shared" si="18"/>
        <v>13.797083333333299</v>
      </c>
      <c r="K13" s="13">
        <f t="shared" si="18"/>
        <v>38.142499999999998</v>
      </c>
    </row>
    <row r="14" spans="1:11" x14ac:dyDescent="0.25">
      <c r="A14" s="4" t="s">
        <v>15</v>
      </c>
      <c r="B14" s="13">
        <f>B23</f>
        <v>390.04144591597702</v>
      </c>
      <c r="C14" s="13">
        <f t="shared" ref="C14:E14" si="19">C23</f>
        <v>582.98654473965701</v>
      </c>
      <c r="D14" s="13">
        <f t="shared" si="19"/>
        <v>546.48777400665199</v>
      </c>
      <c r="E14" s="13">
        <f t="shared" si="19"/>
        <v>453.03858530516197</v>
      </c>
      <c r="F14" s="4"/>
      <c r="G14" s="10" t="str">
        <f t="shared" si="1"/>
        <v>75th Percentile</v>
      </c>
      <c r="H14" s="13">
        <f>H23</f>
        <v>90.163333333333298</v>
      </c>
      <c r="I14" s="13">
        <f t="shared" ref="I14:K14" si="20">I23</f>
        <v>53.0966666666667</v>
      </c>
      <c r="J14" s="13">
        <f t="shared" si="20"/>
        <v>26.065000000000001</v>
      </c>
      <c r="K14" s="13">
        <f t="shared" si="20"/>
        <v>81.084999999999994</v>
      </c>
    </row>
    <row r="15" spans="1:11" x14ac:dyDescent="0.25">
      <c r="A15" s="4" t="s">
        <v>16</v>
      </c>
      <c r="B15" s="13">
        <f>B24</f>
        <v>21247.405594709799</v>
      </c>
      <c r="C15" s="13">
        <f t="shared" ref="C15:E15" si="21">C24</f>
        <v>21247.405594709799</v>
      </c>
      <c r="D15" s="13">
        <f t="shared" si="21"/>
        <v>9471.0680975924406</v>
      </c>
      <c r="E15" s="13">
        <f t="shared" si="21"/>
        <v>21247.405594709799</v>
      </c>
      <c r="F15" s="4"/>
      <c r="G15" s="10" t="str">
        <f t="shared" si="1"/>
        <v>Max</v>
      </c>
      <c r="H15" s="13">
        <f>H24</f>
        <v>95.599166666666704</v>
      </c>
      <c r="I15" s="13">
        <f t="shared" ref="I15:K15" si="22">I24</f>
        <v>95.32</v>
      </c>
      <c r="J15" s="13">
        <f t="shared" si="22"/>
        <v>94.271666666666704</v>
      </c>
      <c r="K15" s="13">
        <f t="shared" si="22"/>
        <v>95.599166666666704</v>
      </c>
    </row>
    <row r="16" spans="1:11" x14ac:dyDescent="0.25">
      <c r="A16" s="4"/>
      <c r="B16" s="3"/>
      <c r="C16" s="3"/>
      <c r="D16" s="3"/>
      <c r="E16" s="3"/>
      <c r="F16" s="4"/>
      <c r="G16" s="10"/>
      <c r="H16" s="3"/>
      <c r="I16" s="3"/>
      <c r="J16" s="3"/>
      <c r="K16" s="3"/>
    </row>
    <row r="17" spans="1:11" ht="45" x14ac:dyDescent="0.25">
      <c r="A17" s="4"/>
      <c r="B17" s="3" t="str">
        <f>[5]monthly_summary_stats!C1</f>
        <v>spmim...10.ghg_yr</v>
      </c>
      <c r="C17" s="3" t="str">
        <f>[5]monthly_summary_stats!E1</f>
        <v>spmim...91.ghg_yr</v>
      </c>
      <c r="D17" s="3" t="str">
        <f>[5]monthly_summary_stats!G1</f>
        <v>spmim...92.ghg_yr</v>
      </c>
      <c r="E17" s="3" t="str">
        <f>[5]monthly_summary_stats!I1</f>
        <v>spmim...all.ghg_yr</v>
      </c>
      <c r="H17" s="3" t="str">
        <f>[5]monthly_summary_stats!B1</f>
        <v>spmim...10.envscore_yr</v>
      </c>
      <c r="I17" s="3" t="str">
        <f>[5]monthly_summary_stats!D1</f>
        <v>spmim...91.envscore_yr</v>
      </c>
      <c r="J17" s="3" t="str">
        <f>[5]monthly_summary_stats!F1</f>
        <v>spmim...92.envscore_yr</v>
      </c>
      <c r="K17" s="3" t="str">
        <f>[5]monthly_summary_stats!H1</f>
        <v>spmim...all.envscore_yr</v>
      </c>
    </row>
    <row r="18" spans="1:11" x14ac:dyDescent="0.25">
      <c r="A18" s="12" t="str">
        <f>[5]monthly_summary_stats!A2</f>
        <v>Mean</v>
      </c>
      <c r="B18" s="2">
        <f>[5]monthly_summary_stats!C2</f>
        <v>931.87630747979995</v>
      </c>
      <c r="C18" s="2">
        <f>[5]monthly_summary_stats!E2</f>
        <v>1495.4476116113799</v>
      </c>
      <c r="D18" s="2">
        <f>[5]monthly_summary_stats!G2</f>
        <v>741.99486950552</v>
      </c>
      <c r="E18" s="2">
        <f>[5]monthly_summary_stats!I2</f>
        <v>1032.5114379935501</v>
      </c>
      <c r="G18" s="9" t="str">
        <f t="shared" ref="G18:G32" si="23">A18</f>
        <v>Mean</v>
      </c>
      <c r="H18" s="2">
        <f>[5]monthly_summary_stats!B2</f>
        <v>63.2848287441156</v>
      </c>
      <c r="I18" s="2">
        <f>[5]monthly_summary_stats!D2</f>
        <v>34.768641437381902</v>
      </c>
      <c r="J18" s="2">
        <f>[5]monthly_summary_stats!F2</f>
        <v>22.4703268716721</v>
      </c>
      <c r="K18" s="2">
        <f>[5]monthly_summary_stats!H2</f>
        <v>46.568886247680901</v>
      </c>
    </row>
    <row r="19" spans="1:11" x14ac:dyDescent="0.25">
      <c r="A19" s="12" t="str">
        <f>[5]monthly_summary_stats!A3</f>
        <v>Std.Dev</v>
      </c>
      <c r="B19" s="2">
        <f>[5]monthly_summary_stats!C3</f>
        <v>2544.69409082312</v>
      </c>
      <c r="C19" s="2">
        <f>[5]monthly_summary_stats!E3</f>
        <v>3732.7309400583699</v>
      </c>
      <c r="D19" s="2">
        <f>[5]monthly_summary_stats!G3</f>
        <v>1553.8918776590399</v>
      </c>
      <c r="E19" s="2">
        <f>[5]monthly_summary_stats!I3</f>
        <v>2794.5257340396502</v>
      </c>
      <c r="G19" s="9" t="str">
        <f t="shared" si="23"/>
        <v>Std.Dev</v>
      </c>
      <c r="H19" s="2">
        <f>[5]monthly_summary_stats!B3</f>
        <v>29.9856532847969</v>
      </c>
      <c r="I19" s="2">
        <f>[5]monthly_summary_stats!D3</f>
        <v>27.2118097159718</v>
      </c>
      <c r="J19" s="2">
        <f>[5]monthly_summary_stats!F3</f>
        <v>16.494949591135601</v>
      </c>
      <c r="K19" s="2">
        <f>[5]monthly_summary_stats!H3</f>
        <v>31.975409599318098</v>
      </c>
    </row>
    <row r="20" spans="1:11" x14ac:dyDescent="0.25">
      <c r="A20" s="12" t="str">
        <f>[5]monthly_summary_stats!A4</f>
        <v>Min</v>
      </c>
      <c r="B20" s="2">
        <f>[5]monthly_summary_stats!C4</f>
        <v>0</v>
      </c>
      <c r="C20" s="2">
        <f>[5]monthly_summary_stats!E4</f>
        <v>1.20096747758599</v>
      </c>
      <c r="D20" s="2">
        <f>[5]monthly_summary_stats!G4</f>
        <v>0</v>
      </c>
      <c r="E20" s="2">
        <f>[5]monthly_summary_stats!I4</f>
        <v>0</v>
      </c>
      <c r="G20" s="9" t="str">
        <f t="shared" si="23"/>
        <v>Min</v>
      </c>
      <c r="H20" s="2">
        <f>[5]monthly_summary_stats!B4</f>
        <v>8.5116666666666703</v>
      </c>
      <c r="I20" s="2">
        <f>[5]monthly_summary_stats!D4</f>
        <v>8.2899999999999991</v>
      </c>
      <c r="J20" s="2">
        <f>[5]monthly_summary_stats!F4</f>
        <v>8.6999999999999993</v>
      </c>
      <c r="K20" s="2">
        <f>[5]monthly_summary_stats!H4</f>
        <v>8.2899999999999991</v>
      </c>
    </row>
    <row r="21" spans="1:11" x14ac:dyDescent="0.25">
      <c r="A21" s="12" t="str">
        <f>[5]monthly_summary_stats!A5</f>
        <v>Q1</v>
      </c>
      <c r="B21" s="2">
        <f>[5]monthly_summary_stats!C5</f>
        <v>31.141099335263899</v>
      </c>
      <c r="C21" s="2">
        <f>[5]monthly_summary_stats!E5</f>
        <v>42.223739560114801</v>
      </c>
      <c r="D21" s="2">
        <f>[5]monthly_summary_stats!G5</f>
        <v>35.559288267851898</v>
      </c>
      <c r="E21" s="2">
        <f>[5]monthly_summary_stats!I5</f>
        <v>32.535091465766897</v>
      </c>
      <c r="G21" s="9" t="str">
        <f t="shared" si="23"/>
        <v>Q1</v>
      </c>
      <c r="H21" s="2">
        <f>[5]monthly_summary_stats!B5</f>
        <v>36.327500000000001</v>
      </c>
      <c r="I21" s="2">
        <f>[5]monthly_summary_stats!D5</f>
        <v>12.24</v>
      </c>
      <c r="J21" s="2">
        <f>[5]monthly_summary_stats!F5</f>
        <v>12.77</v>
      </c>
      <c r="K21" s="2">
        <f>[5]monthly_summary_stats!H5</f>
        <v>13.7433333333333</v>
      </c>
    </row>
    <row r="22" spans="1:11" x14ac:dyDescent="0.25">
      <c r="A22" s="12" t="str">
        <f>[5]monthly_summary_stats!A6</f>
        <v>Median</v>
      </c>
      <c r="B22" s="2">
        <f>[5]monthly_summary_stats!C6</f>
        <v>79.929810499241697</v>
      </c>
      <c r="C22" s="2">
        <f>[5]monthly_summary_stats!E6</f>
        <v>139.77070097806401</v>
      </c>
      <c r="D22" s="2">
        <f>[5]monthly_summary_stats!G6</f>
        <v>72.166716692074104</v>
      </c>
      <c r="E22" s="2">
        <f>[5]monthly_summary_stats!I6</f>
        <v>87.301374143602203</v>
      </c>
      <c r="G22" s="9" t="str">
        <f t="shared" si="23"/>
        <v>Median</v>
      </c>
      <c r="H22" s="2">
        <f>[5]monthly_summary_stats!B6</f>
        <v>75.282499999999999</v>
      </c>
      <c r="I22" s="2">
        <f>[5]monthly_summary_stats!D6</f>
        <v>22.797499999999999</v>
      </c>
      <c r="J22" s="2">
        <f>[5]monthly_summary_stats!F6</f>
        <v>13.797083333333299</v>
      </c>
      <c r="K22" s="2">
        <f>[5]monthly_summary_stats!H6</f>
        <v>38.142499999999998</v>
      </c>
    </row>
    <row r="23" spans="1:11" x14ac:dyDescent="0.25">
      <c r="A23" s="12" t="str">
        <f>[5]monthly_summary_stats!A7</f>
        <v>Q3</v>
      </c>
      <c r="B23" s="2">
        <f>[5]monthly_summary_stats!C7</f>
        <v>390.04144591597702</v>
      </c>
      <c r="C23" s="2">
        <f>[5]monthly_summary_stats!E7</f>
        <v>582.98654473965701</v>
      </c>
      <c r="D23" s="2">
        <f>[5]monthly_summary_stats!G7</f>
        <v>546.48777400665199</v>
      </c>
      <c r="E23" s="2">
        <f>[5]monthly_summary_stats!I7</f>
        <v>453.03858530516197</v>
      </c>
      <c r="G23" s="9" t="str">
        <f t="shared" si="23"/>
        <v>Q3</v>
      </c>
      <c r="H23" s="2">
        <f>[5]monthly_summary_stats!B7</f>
        <v>90.163333333333298</v>
      </c>
      <c r="I23" s="2">
        <f>[5]monthly_summary_stats!D7</f>
        <v>53.0966666666667</v>
      </c>
      <c r="J23" s="2">
        <f>[5]monthly_summary_stats!F7</f>
        <v>26.065000000000001</v>
      </c>
      <c r="K23" s="2">
        <f>[5]monthly_summary_stats!H7</f>
        <v>81.084999999999994</v>
      </c>
    </row>
    <row r="24" spans="1:11" x14ac:dyDescent="0.25">
      <c r="A24" s="12" t="str">
        <f>[5]monthly_summary_stats!A8</f>
        <v>Max</v>
      </c>
      <c r="B24" s="2">
        <f>[5]monthly_summary_stats!C8</f>
        <v>21247.405594709799</v>
      </c>
      <c r="C24" s="2">
        <f>[5]monthly_summary_stats!E8</f>
        <v>21247.405594709799</v>
      </c>
      <c r="D24" s="2">
        <f>[5]monthly_summary_stats!G8</f>
        <v>9471.0680975924406</v>
      </c>
      <c r="E24" s="2">
        <f>[5]monthly_summary_stats!I8</f>
        <v>21247.405594709799</v>
      </c>
      <c r="G24" s="9" t="str">
        <f t="shared" si="23"/>
        <v>Max</v>
      </c>
      <c r="H24" s="2">
        <f>[5]monthly_summary_stats!B8</f>
        <v>95.599166666666704</v>
      </c>
      <c r="I24" s="2">
        <f>[5]monthly_summary_stats!D8</f>
        <v>95.32</v>
      </c>
      <c r="J24" s="2">
        <f>[5]monthly_summary_stats!F8</f>
        <v>94.271666666666704</v>
      </c>
      <c r="K24" s="2">
        <f>[5]monthly_summary_stats!H8</f>
        <v>95.599166666666704</v>
      </c>
    </row>
    <row r="25" spans="1:11" x14ac:dyDescent="0.25">
      <c r="A25" s="12" t="str">
        <f>[5]monthly_summary_stats!A9</f>
        <v>MAD</v>
      </c>
      <c r="B25" s="2">
        <f>[5]monthly_summary_stats!C9</f>
        <v>93.989876859764294</v>
      </c>
      <c r="C25" s="2">
        <f>[5]monthly_summary_stats!E9</f>
        <v>181.85881730761199</v>
      </c>
      <c r="D25" s="2">
        <f>[5]monthly_summary_stats!G9</f>
        <v>65.0930660070036</v>
      </c>
      <c r="E25" s="2">
        <f>[5]monthly_summary_stats!I9</f>
        <v>105.033897748255</v>
      </c>
      <c r="G25" s="9" t="str">
        <f t="shared" si="23"/>
        <v>MAD</v>
      </c>
      <c r="H25" s="2">
        <f>[5]monthly_summary_stats!B9</f>
        <v>26.511358999999999</v>
      </c>
      <c r="I25" s="2">
        <f>[5]monthly_summary_stats!D9</f>
        <v>18.1111945</v>
      </c>
      <c r="J25" s="2">
        <f>[5]monthly_summary_stats!F9</f>
        <v>3.5242637499999998</v>
      </c>
      <c r="K25" s="2">
        <f>[5]monthly_summary_stats!H9</f>
        <v>38.9367825</v>
      </c>
    </row>
    <row r="26" spans="1:11" x14ac:dyDescent="0.25">
      <c r="A26" s="12" t="str">
        <f>[5]monthly_summary_stats!A10</f>
        <v>IQR</v>
      </c>
      <c r="B26" s="2">
        <f>[5]monthly_summary_stats!C10</f>
        <v>358.39316663162998</v>
      </c>
      <c r="C26" s="2">
        <f>[5]monthly_summary_stats!E10</f>
        <v>538.78807850334601</v>
      </c>
      <c r="D26" s="2">
        <f>[5]monthly_summary_stats!G10</f>
        <v>507.552221968438</v>
      </c>
      <c r="E26" s="2">
        <f>[5]monthly_summary_stats!I10</f>
        <v>420.41075997070698</v>
      </c>
      <c r="G26" s="9" t="str">
        <f t="shared" si="23"/>
        <v>IQR</v>
      </c>
      <c r="H26" s="2">
        <f>[5]monthly_summary_stats!B10</f>
        <v>53.835833333333298</v>
      </c>
      <c r="I26" s="2">
        <f>[5]monthly_summary_stats!D10</f>
        <v>40.848333333333301</v>
      </c>
      <c r="J26" s="2">
        <f>[5]monthly_summary_stats!F10</f>
        <v>13.2875</v>
      </c>
      <c r="K26" s="2">
        <f>[5]monthly_summary_stats!H10</f>
        <v>67.34</v>
      </c>
    </row>
    <row r="27" spans="1:11" x14ac:dyDescent="0.25">
      <c r="A27" s="12" t="str">
        <f>[5]monthly_summary_stats!A11</f>
        <v>CV</v>
      </c>
      <c r="B27" s="2">
        <f>[5]monthly_summary_stats!C11</f>
        <v>2.7307208804407601</v>
      </c>
      <c r="C27" s="2">
        <f>[5]monthly_summary_stats!E11</f>
        <v>2.4960626578127201</v>
      </c>
      <c r="D27" s="2">
        <f>[5]monthly_summary_stats!G11</f>
        <v>2.0942083854226401</v>
      </c>
      <c r="E27" s="2">
        <f>[5]monthly_summary_stats!I11</f>
        <v>2.7065324714176402</v>
      </c>
      <c r="G27" s="9" t="str">
        <f t="shared" si="23"/>
        <v>CV</v>
      </c>
      <c r="H27" s="2">
        <f>[5]monthly_summary_stats!B11</f>
        <v>0.4738205645786</v>
      </c>
      <c r="I27" s="2">
        <f>[5]monthly_summary_stats!D11</f>
        <v>0.78265381076163199</v>
      </c>
      <c r="J27" s="2">
        <f>[5]monthly_summary_stats!F11</f>
        <v>0.73407697561936802</v>
      </c>
      <c r="K27" s="2">
        <f>[5]monthly_summary_stats!H11</f>
        <v>0.68662603243835196</v>
      </c>
    </row>
    <row r="28" spans="1:11" x14ac:dyDescent="0.25">
      <c r="A28" s="12" t="str">
        <f>[5]monthly_summary_stats!A12</f>
        <v>Skewness</v>
      </c>
      <c r="B28" s="2">
        <f>[5]monthly_summary_stats!C12</f>
        <v>4.15736721766591</v>
      </c>
      <c r="C28" s="2">
        <f>[5]monthly_summary_stats!E12</f>
        <v>3.3762990516466398</v>
      </c>
      <c r="D28" s="2">
        <f>[5]monthly_summary_stats!G12</f>
        <v>3.1056570586923899</v>
      </c>
      <c r="E28" s="2">
        <f>[5]monthly_summary_stats!I12</f>
        <v>4.0717614413737504</v>
      </c>
      <c r="G28" s="9" t="str">
        <f t="shared" si="23"/>
        <v>Skewness</v>
      </c>
      <c r="H28" s="2">
        <f>[5]monthly_summary_stats!B12</f>
        <v>-0.60795910836838496</v>
      </c>
      <c r="I28" s="2">
        <f>[5]monthly_summary_stats!D12</f>
        <v>0.91329601622741596</v>
      </c>
      <c r="J28" s="2">
        <f>[5]monthly_summary_stats!F12</f>
        <v>2.1110858866943301</v>
      </c>
      <c r="K28" s="2">
        <f>[5]monthly_summary_stats!H12</f>
        <v>0.27311246077081502</v>
      </c>
    </row>
    <row r="29" spans="1:11" x14ac:dyDescent="0.25">
      <c r="A29" s="12" t="str">
        <f>[5]monthly_summary_stats!A13</f>
        <v>SE.Skewness</v>
      </c>
      <c r="B29" s="2">
        <f>[5]monthly_summary_stats!C13</f>
        <v>4.9078223224969998E-2</v>
      </c>
      <c r="C29" s="2">
        <f>[5]monthly_summary_stats!E13</f>
        <v>0.103602713097247</v>
      </c>
      <c r="D29" s="2">
        <f>[5]monthly_summary_stats!G13</f>
        <v>0.25134236855137099</v>
      </c>
      <c r="E29" s="2">
        <f>[5]monthly_summary_stats!I13</f>
        <v>4.4179799406568902E-2</v>
      </c>
      <c r="G29" s="9" t="str">
        <f t="shared" si="23"/>
        <v>SE.Skewness</v>
      </c>
      <c r="H29" s="2">
        <f>[5]monthly_summary_stats!B13</f>
        <v>3.8885691026466697E-2</v>
      </c>
      <c r="I29" s="2">
        <f>[5]monthly_summary_stats!D13</f>
        <v>4.6574649386285999E-2</v>
      </c>
      <c r="J29" s="2">
        <f>[5]monthly_summary_stats!F13</f>
        <v>6.3521440511042193E-2</v>
      </c>
      <c r="K29" s="2">
        <f>[5]monthly_summary_stats!H13</f>
        <v>2.7463478267805399E-2</v>
      </c>
    </row>
    <row r="30" spans="1:11" x14ac:dyDescent="0.25">
      <c r="A30" s="12" t="str">
        <f>[5]monthly_summary_stats!A14</f>
        <v>Kurtosis</v>
      </c>
      <c r="B30" s="2">
        <f>[5]monthly_summary_stats!C14</f>
        <v>19.581556834027499</v>
      </c>
      <c r="C30" s="2">
        <f>[5]monthly_summary_stats!E14</f>
        <v>11.3626744834836</v>
      </c>
      <c r="D30" s="2">
        <f>[5]monthly_summary_stats!G14</f>
        <v>11.2632953312254</v>
      </c>
      <c r="E30" s="2">
        <f>[5]monthly_summary_stats!I14</f>
        <v>18.417657514176899</v>
      </c>
      <c r="G30" s="9" t="str">
        <f t="shared" si="23"/>
        <v>Kurtosis</v>
      </c>
      <c r="H30" s="2">
        <f>[5]monthly_summary_stats!B14</f>
        <v>-1.1600736802881899</v>
      </c>
      <c r="I30" s="2">
        <f>[5]monthly_summary_stats!D14</f>
        <v>-0.56472169365624603</v>
      </c>
      <c r="J30" s="2">
        <f>[5]monthly_summary_stats!F14</f>
        <v>4.1742983934120401</v>
      </c>
      <c r="K30" s="2">
        <f>[5]monthly_summary_stats!H14</f>
        <v>-1.5669095192651901</v>
      </c>
    </row>
    <row r="31" spans="1:11" x14ac:dyDescent="0.25">
      <c r="A31" s="12" t="str">
        <f>[5]monthly_summary_stats!A15</f>
        <v>N.Valid</v>
      </c>
      <c r="B31" s="7">
        <f>[5]monthly_summary_stats!C15</f>
        <v>2488</v>
      </c>
      <c r="C31" s="7">
        <f>[5]monthly_summary_stats!E15</f>
        <v>556</v>
      </c>
      <c r="D31" s="7">
        <f>[5]monthly_summary_stats!G15</f>
        <v>92</v>
      </c>
      <c r="E31" s="7">
        <f>[5]monthly_summary_stats!I15</f>
        <v>3071</v>
      </c>
      <c r="F31" s="8"/>
      <c r="G31" s="11" t="str">
        <f t="shared" si="23"/>
        <v>N.Valid</v>
      </c>
      <c r="H31" s="7">
        <f>[5]monthly_summary_stats!B15</f>
        <v>3965</v>
      </c>
      <c r="I31" s="7">
        <f>[5]monthly_summary_stats!D15</f>
        <v>2763</v>
      </c>
      <c r="J31" s="7">
        <f>[5]monthly_summary_stats!F15</f>
        <v>1484</v>
      </c>
      <c r="K31" s="7">
        <f>[5]monthly_summary_stats!H15</f>
        <v>7952</v>
      </c>
    </row>
    <row r="32" spans="1:11" x14ac:dyDescent="0.25">
      <c r="A32" s="12" t="str">
        <f>[5]monthly_summary_stats!A16</f>
        <v>Pct.Valid</v>
      </c>
      <c r="B32" s="2">
        <f>[5]monthly_summary_stats!C16</f>
        <v>60.315151515151499</v>
      </c>
      <c r="C32" s="2">
        <f>[5]monthly_summary_stats!E16</f>
        <v>16.097278517660701</v>
      </c>
      <c r="D32" s="2">
        <f>[5]monthly_summary_stats!G16</f>
        <v>1.7164179104477599</v>
      </c>
      <c r="E32" s="2">
        <f>[5]monthly_summary_stats!I16</f>
        <v>24.394312495035301</v>
      </c>
      <c r="G32" s="9" t="str">
        <f t="shared" si="23"/>
        <v>Pct.Valid</v>
      </c>
      <c r="H32" s="2">
        <f>[5]monthly_summary_stats!B16</f>
        <v>96.121212121212096</v>
      </c>
      <c r="I32" s="2">
        <f>[5]monthly_summary_stats!D16</f>
        <v>79.994209612044003</v>
      </c>
      <c r="J32" s="2">
        <f>[5]monthly_summary_stats!F16</f>
        <v>27.686567164179099</v>
      </c>
      <c r="K32" s="2">
        <f>[5]monthly_summary_stats!H16</f>
        <v>63.1662562554611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of Firms with ESG Data</vt:lpstr>
      <vt:lpstr>Avg # of Firms by ESG Type</vt:lpstr>
      <vt:lpstr>Summary Stats of ESG Data	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2021-02-03T18:40:17Z</dcterms:created>
  <dcterms:modified xsi:type="dcterms:W3CDTF">2021-02-04T01:16:59Z</dcterms:modified>
</cp:coreProperties>
</file>