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.berntsen\Documents\DPF\"/>
    </mc:Choice>
  </mc:AlternateContent>
  <xr:revisionPtr revIDLastSave="0" documentId="8_{10FA2A5B-A682-434C-83DB-12154F445E9D}" xr6:coauthVersionLast="47" xr6:coauthVersionMax="47" xr10:uidLastSave="{00000000-0000-0000-0000-000000000000}"/>
  <bookViews>
    <workbookView xWindow="-120" yWindow="-120" windowWidth="29040" windowHeight="15840" xr2:uid="{AF260ED6-CC18-4C78-B0F8-47FC85E1B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I20" i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F15" i="1"/>
  <c r="I15" i="1" s="1"/>
  <c r="F14" i="1"/>
  <c r="I14" i="1" s="1"/>
</calcChain>
</file>

<file path=xl/sharedStrings.xml><?xml version="1.0" encoding="utf-8"?>
<sst xmlns="http://schemas.openxmlformats.org/spreadsheetml/2006/main" count="80" uniqueCount="31">
  <si>
    <t>Mod</t>
  </si>
  <si>
    <t>%</t>
  </si>
  <si>
    <t>var</t>
  </si>
  <si>
    <t>Length (Inch)</t>
  </si>
  <si>
    <t>Resistance@ 1 kHz</t>
  </si>
  <si>
    <t>Inductance @ 100 kHz</t>
  </si>
  <si>
    <t>A</t>
  </si>
  <si>
    <t>M</t>
  </si>
  <si>
    <t>B</t>
  </si>
  <si>
    <t>C</t>
  </si>
  <si>
    <t>L</t>
  </si>
  <si>
    <t>D</t>
  </si>
  <si>
    <t>H</t>
  </si>
  <si>
    <t>E</t>
  </si>
  <si>
    <t>F</t>
  </si>
  <si>
    <t>G</t>
  </si>
  <si>
    <t>I</t>
  </si>
  <si>
    <t>J</t>
  </si>
  <si>
    <t>K</t>
  </si>
  <si>
    <t>N</t>
  </si>
  <si>
    <t>R</t>
  </si>
  <si>
    <t>O</t>
  </si>
  <si>
    <t>P</t>
  </si>
  <si>
    <t>Q</t>
  </si>
  <si>
    <t>Ohm</t>
  </si>
  <si>
    <t>uH</t>
  </si>
  <si>
    <t>FoM</t>
  </si>
  <si>
    <t>Ring Term</t>
  </si>
  <si>
    <t>Direct Solder</t>
  </si>
  <si>
    <t>Notes</t>
  </si>
  <si>
    <t>Sensitivities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</si>
</sst>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v>Inductance Comparison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Sheet1!$A$3:$A$20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N</c:v>
                </c:pt>
                <c:pt idx="13">
                  <c:v>R</c:v>
                </c:pt>
                <c:pt idx="14">
                  <c:v>M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1.33</c:v>
                </c:pt>
                <c:pt idx="1">
                  <c:v>1.36</c:v>
                </c:pt>
                <c:pt idx="2">
                  <c:v>1.33</c:v>
                </c:pt>
                <c:pt idx="3">
                  <c:v>1.32</c:v>
                </c:pt>
                <c:pt idx="4">
                  <c:v>1.34</c:v>
                </c:pt>
                <c:pt idx="5">
                  <c:v>1.3</c:v>
                </c:pt>
                <c:pt idx="6">
                  <c:v>1.35</c:v>
                </c:pt>
                <c:pt idx="7">
                  <c:v>1.33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1.31</c:v>
                </c:pt>
                <c:pt idx="12">
                  <c:v>1.31</c:v>
                </c:pt>
                <c:pt idx="17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F9A-891B-4939397AE22E}"/>
            </c:ext>
          </c:extLst>
        </c:ser>
        <c:ser>
          <c:idx val="3"/>
          <c:order val="3"/>
          <c:tx>
            <c:v>Shot Goodness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Sheet1!$A$3:$A$20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N</c:v>
                </c:pt>
                <c:pt idx="13">
                  <c:v>R</c:v>
                </c:pt>
                <c:pt idx="14">
                  <c:v>M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F9A-891B-4939397AE22E}"/>
            </c:ext>
          </c:extLst>
        </c:ser>
        <c:ser>
          <c:idx val="5"/>
          <c:order val="5"/>
          <c:tx>
            <c:strRef>
              <c:f>Sheet1!$D$1</c:f>
              <c:strCache>
                <c:ptCount val="1"/>
                <c:pt idx="0">
                  <c:v>Sensitivities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Sheet1!$C$3:$C$16</c:f>
              <c:numCache>
                <c:formatCode>0.00E+00</c:formatCode>
                <c:ptCount val="14"/>
                <c:pt idx="0">
                  <c:v>2.3953172865061303</c:v>
                </c:pt>
                <c:pt idx="1">
                  <c:v>2.46524503812525</c:v>
                </c:pt>
                <c:pt idx="2">
                  <c:v>2.1906639831424837</c:v>
                </c:pt>
                <c:pt idx="3">
                  <c:v>2.4776204046192603</c:v>
                </c:pt>
                <c:pt idx="4">
                  <c:v>2.3851796783549832</c:v>
                </c:pt>
                <c:pt idx="5">
                  <c:v>2.5239050204708966</c:v>
                </c:pt>
                <c:pt idx="6">
                  <c:v>2.5480115912269734</c:v>
                </c:pt>
                <c:pt idx="7">
                  <c:v>2.1217015448842833</c:v>
                </c:pt>
                <c:pt idx="8">
                  <c:v>2.38357574832578</c:v>
                </c:pt>
                <c:pt idx="9">
                  <c:v>2.0902561176149304</c:v>
                </c:pt>
                <c:pt idx="10">
                  <c:v>1.9854534588706201</c:v>
                </c:pt>
                <c:pt idx="11">
                  <c:v>2.5590703061501969</c:v>
                </c:pt>
                <c:pt idx="12">
                  <c:v>2.1252766291103633</c:v>
                </c:pt>
                <c:pt idx="13">
                  <c:v>2.1996425926318466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D-4F9A-891B-4939397A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90088"/>
        <c:axId val="500290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Length Comparison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Sheet1!$A$3:$A$20</c15:sqref>
                        </c15:formulaRef>
                      </c:ext>
                    </c:extLst>
                    <c:strCache>
                      <c:ptCount val="1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N</c:v>
                      </c:pt>
                      <c:pt idx="13">
                        <c:v>R</c:v>
                      </c:pt>
                      <c:pt idx="14">
                        <c:v>M</c:v>
                      </c:pt>
                      <c:pt idx="15">
                        <c:v>O</c:v>
                      </c:pt>
                      <c:pt idx="16">
                        <c:v>P</c:v>
                      </c:pt>
                      <c:pt idx="17">
                        <c:v>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0.625</c:v>
                      </c:pt>
                      <c:pt idx="1">
                        <c:v>0.4375</c:v>
                      </c:pt>
                      <c:pt idx="2">
                        <c:v>0.625</c:v>
                      </c:pt>
                      <c:pt idx="3">
                        <c:v>0.375</c:v>
                      </c:pt>
                      <c:pt idx="4">
                        <c:v>0.6875</c:v>
                      </c:pt>
                      <c:pt idx="5">
                        <c:v>0.8125</c:v>
                      </c:pt>
                      <c:pt idx="6">
                        <c:v>0.25</c:v>
                      </c:pt>
                      <c:pt idx="7">
                        <c:v>0.25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0.375</c:v>
                      </c:pt>
                      <c:pt idx="11">
                        <c:v>0.875</c:v>
                      </c:pt>
                      <c:pt idx="12">
                        <c:v>0.125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AD-4F9A-891B-4939397AE2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Resistance Comparison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Sheet1!$A$3:$A$20</c15:sqref>
                        </c15:formulaRef>
                      </c:ext>
                    </c:extLst>
                    <c:strCache>
                      <c:ptCount val="1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N</c:v>
                      </c:pt>
                      <c:pt idx="13">
                        <c:v>R</c:v>
                      </c:pt>
                      <c:pt idx="14">
                        <c:v>M</c:v>
                      </c:pt>
                      <c:pt idx="15">
                        <c:v>O</c:v>
                      </c:pt>
                      <c:pt idx="16">
                        <c:v>P</c:v>
                      </c:pt>
                      <c:pt idx="17">
                        <c:v>Q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1.1599999999999999</c:v>
                      </c:pt>
                      <c:pt idx="1">
                        <c:v>1.3</c:v>
                      </c:pt>
                      <c:pt idx="2">
                        <c:v>1.1299999999999999</c:v>
                      </c:pt>
                      <c:pt idx="3">
                        <c:v>1.55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1.1499999999999999</c:v>
                      </c:pt>
                      <c:pt idx="9">
                        <c:v>1.1299999999999999</c:v>
                      </c:pt>
                      <c:pt idx="10">
                        <c:v>1.18</c:v>
                      </c:pt>
                      <c:pt idx="11">
                        <c:v>1.1200000000000001</c:v>
                      </c:pt>
                      <c:pt idx="12">
                        <c:v>1.1100000000000001</c:v>
                      </c:pt>
                      <c:pt idx="17">
                        <c:v>1.1200000000000001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EAD-4F9A-891B-4939397AE2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Shot FoM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Sheet1!$A$3:$A$20</c15:sqref>
                        </c15:formulaRef>
                      </c:ext>
                    </c:extLst>
                    <c:strCache>
                      <c:ptCount val="1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N</c:v>
                      </c:pt>
                      <c:pt idx="13">
                        <c:v>R</c:v>
                      </c:pt>
                      <c:pt idx="14">
                        <c:v>M</c:v>
                      </c:pt>
                      <c:pt idx="15">
                        <c:v>O</c:v>
                      </c:pt>
                      <c:pt idx="16">
                        <c:v>P</c:v>
                      </c:pt>
                      <c:pt idx="17">
                        <c:v>Q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1.8344827586206898</c:v>
                      </c:pt>
                      <c:pt idx="1">
                        <c:v>2.3912087912087916</c:v>
                      </c:pt>
                      <c:pt idx="2">
                        <c:v>1.8831858407079649</c:v>
                      </c:pt>
                      <c:pt idx="3">
                        <c:v>2.2709677419354839</c:v>
                      </c:pt>
                      <c:pt idx="4">
                        <c:v>1.6948616600790516</c:v>
                      </c:pt>
                      <c:pt idx="5">
                        <c:v>1.3793103448275865</c:v>
                      </c:pt>
                      <c:pt idx="6">
                        <c:v>4.6551724137931041</c:v>
                      </c:pt>
                      <c:pt idx="7">
                        <c:v>4.5470085470085477</c:v>
                      </c:pt>
                      <c:pt idx="8">
                        <c:v>4.62608695652174</c:v>
                      </c:pt>
                      <c:pt idx="9">
                        <c:v>3.115044247787611</c:v>
                      </c:pt>
                      <c:pt idx="10">
                        <c:v>2.9604519774011302</c:v>
                      </c:pt>
                      <c:pt idx="11">
                        <c:v>1.3367346938775508</c:v>
                      </c:pt>
                      <c:pt idx="12">
                        <c:v>9.4414414414414409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EAD-4F9A-891B-4939397AE22E}"/>
                  </c:ext>
                </c:extLst>
              </c15:ser>
            </c15:filteredBarSeries>
          </c:ext>
        </c:extLst>
      </c:barChart>
      <c:catAx>
        <c:axId val="5002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0416"/>
        <c:crosses val="autoZero"/>
        <c:auto val="1"/>
        <c:lblAlgn val="ctr"/>
        <c:lblOffset val="100"/>
        <c:noMultiLvlLbl val="0"/>
      </c:catAx>
      <c:valAx>
        <c:axId val="5002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Goods 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Good Lengths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(Sheet1!$B$3,Sheet1!$B$5,Sheet1!$B$7,Sheet1!$B$11)</c:f>
              <c:strCache>
                <c:ptCount val="4"/>
                <c:pt idx="0">
                  <c:v>M</c:v>
                </c:pt>
                <c:pt idx="1">
                  <c:v>M</c:v>
                </c:pt>
                <c:pt idx="2">
                  <c:v>M</c:v>
                </c:pt>
                <c:pt idx="3">
                  <c:v>M</c:v>
                </c:pt>
              </c:strCache>
            </c:strRef>
          </c:xVal>
          <c:yVal>
            <c:numRef>
              <c:f>(Sheet1!$F$3,Sheet1!$F$5,Sheet1!$F$7,Sheet1!$F$11)</c:f>
              <c:numCache>
                <c:formatCode>General</c:formatCode>
                <c:ptCount val="4"/>
                <c:pt idx="0">
                  <c:v>0.625</c:v>
                </c:pt>
                <c:pt idx="1">
                  <c:v>0.625</c:v>
                </c:pt>
                <c:pt idx="2">
                  <c:v>0.6875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6-4E57-B038-136FE376946C}"/>
            </c:ext>
          </c:extLst>
        </c:ser>
        <c:ser>
          <c:idx val="1"/>
          <c:order val="1"/>
          <c:tx>
            <c:v>Good Resistances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(Sheet1!$A$3,Sheet1!$A$5,Sheet1!$A$7,Sheet1!$A$11)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E</c:v>
                </c:pt>
                <c:pt idx="3">
                  <c:v>I</c:v>
                </c:pt>
              </c:strCache>
            </c:strRef>
          </c:xVal>
          <c:yVal>
            <c:numRef>
              <c:f>(Sheet1!$G$3,Sheet1!$G$5,Sheet1!$G$7,Sheet1!$G$11)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1.1299999999999999</c:v>
                </c:pt>
                <c:pt idx="2">
                  <c:v>1.1499999999999999</c:v>
                </c:pt>
                <c:pt idx="3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6-4E57-B038-136FE376946C}"/>
            </c:ext>
          </c:extLst>
        </c:ser>
        <c:ser>
          <c:idx val="2"/>
          <c:order val="2"/>
          <c:tx>
            <c:v>Good Inductances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(Sheet1!$A$3,Sheet1!$A$5,Sheet1!$A$7,Sheet1!$A$11)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E</c:v>
                </c:pt>
                <c:pt idx="3">
                  <c:v>I</c:v>
                </c:pt>
              </c:strCache>
            </c:strRef>
          </c:xVal>
          <c:yVal>
            <c:numRef>
              <c:f>(Sheet1!$J$3,Sheet1!$J$5,Sheet1!$J$7,Sheet1!$J$11)</c:f>
              <c:numCache>
                <c:formatCode>General</c:formatCode>
                <c:ptCount val="4"/>
                <c:pt idx="0">
                  <c:v>1.33</c:v>
                </c:pt>
                <c:pt idx="1">
                  <c:v>1.33</c:v>
                </c:pt>
                <c:pt idx="2">
                  <c:v>1.34</c:v>
                </c:pt>
                <c:pt idx="3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6-4E57-B038-136FE376946C}"/>
            </c:ext>
          </c:extLst>
        </c:ser>
        <c:ser>
          <c:idx val="3"/>
          <c:order val="3"/>
          <c:tx>
            <c:v>Good FoM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(Sheet1!$A$3,Sheet1!$A$5,Sheet1!$A$7,Sheet1!$A$11)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E</c:v>
                </c:pt>
                <c:pt idx="3">
                  <c:v>I</c:v>
                </c:pt>
              </c:strCache>
            </c:strRef>
          </c:xVal>
          <c:yVal>
            <c:numRef>
              <c:f>(Sheet1!$I$3,Sheet1!$I$5,Sheet1!$I$7,Sheet1!$I$11)</c:f>
              <c:numCache>
                <c:formatCode>General</c:formatCode>
                <c:ptCount val="4"/>
                <c:pt idx="0">
                  <c:v>1.8344827586206898</c:v>
                </c:pt>
                <c:pt idx="1">
                  <c:v>1.8831858407079649</c:v>
                </c:pt>
                <c:pt idx="2">
                  <c:v>1.6948616600790516</c:v>
                </c:pt>
                <c:pt idx="3">
                  <c:v>4.62608695652174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6-4E57-B038-136FE376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2360"/>
        <c:axId val="699290800"/>
      </c:scatterChart>
      <c:valAx>
        <c:axId val="997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90800"/>
        <c:crosses val="autoZero"/>
        <c:crossBetween val="midCat"/>
      </c:valAx>
      <c:valAx>
        <c:axId val="6992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Good Lengths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(Sheet1!$B$4,Sheet1!$B$6,Sheet1!$B$8:$B$9)</c:f>
              <c:strCache>
                <c:ptCount val="4"/>
                <c:pt idx="0">
                  <c:v>H</c:v>
                </c:pt>
                <c:pt idx="1">
                  <c:v>H</c:v>
                </c:pt>
                <c:pt idx="2">
                  <c:v>H</c:v>
                </c:pt>
                <c:pt idx="3">
                  <c:v>H</c:v>
                </c:pt>
              </c:strCache>
            </c:strRef>
          </c:xVal>
          <c:yVal>
            <c:numRef>
              <c:f>(Sheet1!$F$4,Sheet1!$F$6,Sheet1!$F$8,Sheet1!$F$8,Sheet1!$F$8:$F$9)</c:f>
              <c:numCache>
                <c:formatCode>General</c:formatCode>
                <c:ptCount val="6"/>
                <c:pt idx="0">
                  <c:v>0.4375</c:v>
                </c:pt>
                <c:pt idx="1">
                  <c:v>0.375</c:v>
                </c:pt>
                <c:pt idx="2">
                  <c:v>0.8125</c:v>
                </c:pt>
                <c:pt idx="3">
                  <c:v>0.8125</c:v>
                </c:pt>
                <c:pt idx="4">
                  <c:v>0.8125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5-4C1A-BA08-28726FD83C1E}"/>
            </c:ext>
          </c:extLst>
        </c:ser>
        <c:ser>
          <c:idx val="1"/>
          <c:order val="1"/>
          <c:tx>
            <c:v>Good Resistances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(Sheet1!$B$4,Sheet1!$B$6,Sheet1!$B$8,Sheet1!$B$9,Sheet1!$B$14)</c:f>
              <c:strCache>
                <c:ptCount val="5"/>
                <c:pt idx="0">
                  <c:v>H</c:v>
                </c:pt>
                <c:pt idx="1">
                  <c:v>H</c:v>
                </c:pt>
                <c:pt idx="2">
                  <c:v>H</c:v>
                </c:pt>
                <c:pt idx="3">
                  <c:v>H</c:v>
                </c:pt>
                <c:pt idx="4">
                  <c:v>H</c:v>
                </c:pt>
              </c:strCache>
            </c:strRef>
          </c:xVal>
          <c:yVal>
            <c:numRef>
              <c:f>(Sheet1!$G$4,Sheet1!$G$6,Sheet1!$G$8:$G$9)</c:f>
              <c:numCache>
                <c:formatCode>General</c:formatCode>
                <c:ptCount val="4"/>
                <c:pt idx="0">
                  <c:v>1.3</c:v>
                </c:pt>
                <c:pt idx="1">
                  <c:v>1.55</c:v>
                </c:pt>
                <c:pt idx="2">
                  <c:v>1.1599999999999999</c:v>
                </c:pt>
                <c:pt idx="3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5-4C1A-BA08-28726FD83C1E}"/>
            </c:ext>
          </c:extLst>
        </c:ser>
        <c:ser>
          <c:idx val="2"/>
          <c:order val="2"/>
          <c:tx>
            <c:v>Good Inductances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(Sheet1!$A$4,Sheet1!$A$6,Sheet1!$A$8,Sheet1!$A$9,Sheet1!$A$14)</c:f>
              <c:strCache>
                <c:ptCount val="5"/>
                <c:pt idx="0">
                  <c:v>B</c:v>
                </c:pt>
                <c:pt idx="1">
                  <c:v>D</c:v>
                </c:pt>
                <c:pt idx="2">
                  <c:v>F</c:v>
                </c:pt>
                <c:pt idx="3">
                  <c:v>G</c:v>
                </c:pt>
                <c:pt idx="4">
                  <c:v>L</c:v>
                </c:pt>
              </c:strCache>
            </c:strRef>
          </c:xVal>
          <c:yVal>
            <c:numRef>
              <c:f>(Sheet1!$J$4,Sheet1!$J$6,Sheet1!$J$8:$J$9)</c:f>
              <c:numCache>
                <c:formatCode>General</c:formatCode>
                <c:ptCount val="4"/>
                <c:pt idx="0">
                  <c:v>1.36</c:v>
                </c:pt>
                <c:pt idx="1">
                  <c:v>1.32</c:v>
                </c:pt>
                <c:pt idx="2">
                  <c:v>1.3</c:v>
                </c:pt>
                <c:pt idx="3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5-4C1A-BA08-28726FD83C1E}"/>
            </c:ext>
          </c:extLst>
        </c:ser>
        <c:ser>
          <c:idx val="3"/>
          <c:order val="3"/>
          <c:tx>
            <c:v>Good FoM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(Sheet1!$A$4,Sheet1!$A$6,Sheet1!$A$8:$A$9)</c:f>
              <c:strCache>
                <c:ptCount val="4"/>
                <c:pt idx="0">
                  <c:v>B</c:v>
                </c:pt>
                <c:pt idx="1">
                  <c:v>D</c:v>
                </c:pt>
                <c:pt idx="2">
                  <c:v>F</c:v>
                </c:pt>
                <c:pt idx="3">
                  <c:v>G</c:v>
                </c:pt>
              </c:strCache>
            </c:strRef>
          </c:xVal>
          <c:yVal>
            <c:numRef>
              <c:f>(Sheet1!$I$4,Sheet1!$I$6,Sheet1!$I$8:$I$9)</c:f>
              <c:numCache>
                <c:formatCode>General</c:formatCode>
                <c:ptCount val="4"/>
                <c:pt idx="0">
                  <c:v>2.3912087912087916</c:v>
                </c:pt>
                <c:pt idx="1">
                  <c:v>2.2709677419354839</c:v>
                </c:pt>
                <c:pt idx="2">
                  <c:v>1.3793103448275865</c:v>
                </c:pt>
                <c:pt idx="3">
                  <c:v>4.6551724137931041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5-4C1A-BA08-28726FD8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2360"/>
        <c:axId val="699290800"/>
      </c:scatterChart>
      <c:valAx>
        <c:axId val="997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90800"/>
        <c:crosses val="autoZero"/>
        <c:crossBetween val="midCat"/>
      </c:valAx>
      <c:valAx>
        <c:axId val="6992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</xdr:row>
      <xdr:rowOff>19051</xdr:rowOff>
    </xdr:from>
    <xdr:to>
      <xdr:col>20</xdr:col>
      <xdr:colOff>381000</xdr:colOff>
      <xdr:row>25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E9D87-CF8F-43B2-9C74-85FD44E1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11</xdr:col>
      <xdr:colOff>523875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32861-2697-44BE-8B1D-046EBA6F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24</xdr:row>
      <xdr:rowOff>171450</xdr:rowOff>
    </xdr:from>
    <xdr:to>
      <xdr:col>22</xdr:col>
      <xdr:colOff>581025</xdr:colOff>
      <xdr:row>40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D6CBD-D84D-49CB-8BA1-962000C1A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59FF-FAC7-451B-A9A3-53C04EDF4184}">
  <dimension ref="A1:L20"/>
  <sheetViews>
    <sheetView tabSelected="1" workbookViewId="0">
      <selection activeCell="C20" sqref="C20"/>
    </sheetView>
  </sheetViews>
  <sheetFormatPr defaultRowHeight="15" x14ac:dyDescent="0.25"/>
  <cols>
    <col min="4" max="4" width="11.85546875" bestFit="1" customWidth="1"/>
    <col min="6" max="6" width="13.140625" customWidth="1"/>
    <col min="7" max="7" width="17.5703125" customWidth="1"/>
    <col min="10" max="10" width="20.5703125" customWidth="1"/>
    <col min="12" max="12" width="18.85546875" customWidth="1"/>
  </cols>
  <sheetData>
    <row r="1" spans="1:12" s="1" customFormat="1" x14ac:dyDescent="0.25">
      <c r="A1" s="1" t="s">
        <v>0</v>
      </c>
      <c r="B1" s="1" t="s">
        <v>1</v>
      </c>
      <c r="D1" s="1" t="s">
        <v>30</v>
      </c>
      <c r="F1" s="1" t="s">
        <v>3</v>
      </c>
      <c r="G1" s="1" t="s">
        <v>4</v>
      </c>
      <c r="I1" s="1" t="s">
        <v>26</v>
      </c>
      <c r="J1" s="1" t="s">
        <v>5</v>
      </c>
      <c r="L1" s="1" t="s">
        <v>29</v>
      </c>
    </row>
    <row r="2" spans="1:12" s="1" customFormat="1" x14ac:dyDescent="0.25">
      <c r="B2" s="1" t="s">
        <v>2</v>
      </c>
    </row>
    <row r="3" spans="1:12" x14ac:dyDescent="0.25">
      <c r="A3" t="s">
        <v>6</v>
      </c>
      <c r="B3" t="s">
        <v>7</v>
      </c>
      <c r="C3" s="2">
        <f>(D3/3)*10^10</f>
        <v>2.3953172865061303</v>
      </c>
      <c r="D3" s="2">
        <v>7.1859518595183904E-10</v>
      </c>
      <c r="E3">
        <v>2</v>
      </c>
      <c r="F3">
        <f>10/16</f>
        <v>0.625</v>
      </c>
      <c r="G3">
        <v>1.1599999999999999</v>
      </c>
      <c r="H3" t="s">
        <v>24</v>
      </c>
      <c r="I3">
        <f>J3/(F3*G3)</f>
        <v>1.8344827586206898</v>
      </c>
      <c r="J3">
        <v>1.33</v>
      </c>
      <c r="K3" t="s">
        <v>25</v>
      </c>
    </row>
    <row r="4" spans="1:12" x14ac:dyDescent="0.25">
      <c r="A4" t="s">
        <v>8</v>
      </c>
      <c r="B4" t="s">
        <v>12</v>
      </c>
      <c r="C4" s="2">
        <f t="shared" ref="C4:C16" si="0">(D4/3)*10^10</f>
        <v>2.46524503812525</v>
      </c>
      <c r="D4" s="2">
        <v>7.3957351143757495E-10</v>
      </c>
      <c r="E4">
        <v>2</v>
      </c>
      <c r="F4">
        <f>7/16</f>
        <v>0.4375</v>
      </c>
      <c r="G4">
        <v>1.3</v>
      </c>
      <c r="H4" t="s">
        <v>24</v>
      </c>
      <c r="I4">
        <f>J4/(F4*G4)</f>
        <v>2.3912087912087916</v>
      </c>
      <c r="J4">
        <v>1.36</v>
      </c>
      <c r="K4" t="s">
        <v>25</v>
      </c>
    </row>
    <row r="5" spans="1:12" x14ac:dyDescent="0.25">
      <c r="A5" t="s">
        <v>9</v>
      </c>
      <c r="B5" t="s">
        <v>7</v>
      </c>
      <c r="C5" s="2">
        <f t="shared" si="0"/>
        <v>2.1906639831424837</v>
      </c>
      <c r="D5" s="2">
        <v>6.5719919494274504E-10</v>
      </c>
      <c r="E5">
        <v>1</v>
      </c>
      <c r="F5">
        <f>5/8</f>
        <v>0.625</v>
      </c>
      <c r="G5">
        <v>1.1299999999999999</v>
      </c>
      <c r="H5" t="s">
        <v>24</v>
      </c>
      <c r="I5">
        <f>J5/(F5*G5)</f>
        <v>1.8831858407079649</v>
      </c>
      <c r="J5">
        <v>1.33</v>
      </c>
      <c r="K5" t="s">
        <v>25</v>
      </c>
      <c r="L5" t="s">
        <v>27</v>
      </c>
    </row>
    <row r="6" spans="1:12" x14ac:dyDescent="0.25">
      <c r="A6" t="s">
        <v>11</v>
      </c>
      <c r="B6" t="s">
        <v>12</v>
      </c>
      <c r="C6" s="2">
        <f t="shared" si="0"/>
        <v>2.4776204046192603</v>
      </c>
      <c r="D6" s="2">
        <v>7.4328612138577796E-10</v>
      </c>
      <c r="E6">
        <v>3</v>
      </c>
      <c r="F6">
        <f>3/8</f>
        <v>0.375</v>
      </c>
      <c r="G6">
        <v>1.55</v>
      </c>
      <c r="H6" t="s">
        <v>24</v>
      </c>
      <c r="I6">
        <f>J6/(F6*G6)</f>
        <v>2.2709677419354839</v>
      </c>
      <c r="J6">
        <v>1.32</v>
      </c>
      <c r="K6" t="s">
        <v>25</v>
      </c>
    </row>
    <row r="7" spans="1:12" x14ac:dyDescent="0.25">
      <c r="A7" t="s">
        <v>13</v>
      </c>
      <c r="B7" t="s">
        <v>7</v>
      </c>
      <c r="C7" s="2">
        <f t="shared" si="0"/>
        <v>2.3851796783549832</v>
      </c>
      <c r="D7" s="2">
        <v>7.15553903506495E-10</v>
      </c>
      <c r="E7">
        <v>2</v>
      </c>
      <c r="F7">
        <f>11/16</f>
        <v>0.6875</v>
      </c>
      <c r="G7">
        <v>1.1499999999999999</v>
      </c>
      <c r="H7" t="s">
        <v>24</v>
      </c>
      <c r="I7">
        <f>J7/(F7*G7)</f>
        <v>1.6948616600790516</v>
      </c>
      <c r="J7">
        <v>1.34</v>
      </c>
      <c r="K7" t="s">
        <v>25</v>
      </c>
      <c r="L7" t="s">
        <v>28</v>
      </c>
    </row>
    <row r="8" spans="1:12" x14ac:dyDescent="0.25">
      <c r="A8" t="s">
        <v>14</v>
      </c>
      <c r="B8" t="s">
        <v>12</v>
      </c>
      <c r="C8" s="2">
        <f t="shared" si="0"/>
        <v>2.5239050204708966</v>
      </c>
      <c r="D8" s="2">
        <v>7.5717150614126902E-10</v>
      </c>
      <c r="E8">
        <v>3</v>
      </c>
      <c r="F8">
        <f>13/16</f>
        <v>0.8125</v>
      </c>
      <c r="G8">
        <v>1.1599999999999999</v>
      </c>
      <c r="H8" t="s">
        <v>24</v>
      </c>
      <c r="I8">
        <f>J8/(F8*G8)</f>
        <v>1.3793103448275865</v>
      </c>
      <c r="J8">
        <v>1.3</v>
      </c>
      <c r="K8" t="s">
        <v>25</v>
      </c>
    </row>
    <row r="9" spans="1:12" x14ac:dyDescent="0.25">
      <c r="A9" t="s">
        <v>15</v>
      </c>
      <c r="B9" t="s">
        <v>12</v>
      </c>
      <c r="C9" s="2">
        <f t="shared" si="0"/>
        <v>2.5480115912269734</v>
      </c>
      <c r="D9" s="2">
        <v>7.6440347736809199E-10</v>
      </c>
      <c r="E9">
        <v>3</v>
      </c>
      <c r="F9">
        <f>2/8</f>
        <v>0.25</v>
      </c>
      <c r="G9">
        <v>1.1599999999999999</v>
      </c>
      <c r="H9" t="s">
        <v>24</v>
      </c>
      <c r="I9">
        <f>J9/(F9*G9)</f>
        <v>4.6551724137931041</v>
      </c>
      <c r="J9">
        <v>1.35</v>
      </c>
      <c r="K9" t="s">
        <v>25</v>
      </c>
    </row>
    <row r="10" spans="1:12" x14ac:dyDescent="0.25">
      <c r="A10" t="s">
        <v>12</v>
      </c>
      <c r="B10" t="s">
        <v>10</v>
      </c>
      <c r="C10" s="2">
        <f t="shared" si="0"/>
        <v>2.1217015448842833</v>
      </c>
      <c r="D10" s="2">
        <v>6.3651046346528498E-10</v>
      </c>
      <c r="E10">
        <v>1</v>
      </c>
      <c r="F10">
        <f>2/8</f>
        <v>0.25</v>
      </c>
      <c r="G10">
        <v>1.17</v>
      </c>
      <c r="H10" t="s">
        <v>24</v>
      </c>
      <c r="I10">
        <f>J10/(F10*G10)</f>
        <v>4.5470085470085477</v>
      </c>
      <c r="J10">
        <v>1.33</v>
      </c>
      <c r="K10" t="s">
        <v>25</v>
      </c>
    </row>
    <row r="11" spans="1:12" x14ac:dyDescent="0.25">
      <c r="A11" t="s">
        <v>16</v>
      </c>
      <c r="B11" t="s">
        <v>7</v>
      </c>
      <c r="C11" s="2">
        <f t="shared" si="0"/>
        <v>2.38357574832578</v>
      </c>
      <c r="D11" s="2">
        <v>7.15072724497734E-10</v>
      </c>
      <c r="E11">
        <v>2</v>
      </c>
      <c r="F11">
        <f>2/8</f>
        <v>0.25</v>
      </c>
      <c r="G11">
        <v>1.1499999999999999</v>
      </c>
      <c r="H11" t="s">
        <v>24</v>
      </c>
      <c r="I11">
        <f>J11/(F11*G11)</f>
        <v>4.62608695652174</v>
      </c>
      <c r="J11">
        <v>1.33</v>
      </c>
      <c r="K11" t="s">
        <v>25</v>
      </c>
      <c r="L11" t="s">
        <v>27</v>
      </c>
    </row>
    <row r="12" spans="1:12" x14ac:dyDescent="0.25">
      <c r="A12" t="s">
        <v>17</v>
      </c>
      <c r="B12" t="s">
        <v>10</v>
      </c>
      <c r="C12" s="2">
        <f t="shared" si="0"/>
        <v>2.0902561176149304</v>
      </c>
      <c r="D12" s="2">
        <v>6.2707683528447903E-10</v>
      </c>
      <c r="E12">
        <v>1</v>
      </c>
      <c r="F12">
        <f>3/8</f>
        <v>0.375</v>
      </c>
      <c r="G12">
        <v>1.1299999999999999</v>
      </c>
      <c r="H12" t="s">
        <v>24</v>
      </c>
      <c r="I12">
        <f>J12/(F12*G12)</f>
        <v>3.115044247787611</v>
      </c>
      <c r="J12">
        <v>1.32</v>
      </c>
      <c r="K12" t="s">
        <v>25</v>
      </c>
    </row>
    <row r="13" spans="1:12" x14ac:dyDescent="0.25">
      <c r="A13" t="s">
        <v>18</v>
      </c>
      <c r="B13" t="s">
        <v>10</v>
      </c>
      <c r="C13" s="2">
        <f t="shared" si="0"/>
        <v>1.9854534588706201</v>
      </c>
      <c r="D13" s="2">
        <v>5.9563603766118597E-10</v>
      </c>
      <c r="E13">
        <v>1</v>
      </c>
      <c r="F13">
        <f>3/8</f>
        <v>0.375</v>
      </c>
      <c r="G13">
        <v>1.18</v>
      </c>
      <c r="H13" t="s">
        <v>24</v>
      </c>
      <c r="I13">
        <f>J13/(F13*G13)</f>
        <v>2.9604519774011302</v>
      </c>
      <c r="J13">
        <v>1.31</v>
      </c>
      <c r="K13" t="s">
        <v>25</v>
      </c>
    </row>
    <row r="14" spans="1:12" x14ac:dyDescent="0.25">
      <c r="A14" t="s">
        <v>10</v>
      </c>
      <c r="B14" t="s">
        <v>12</v>
      </c>
      <c r="C14" s="2">
        <f t="shared" si="0"/>
        <v>2.5590703061501969</v>
      </c>
      <c r="D14" s="2">
        <v>7.6772109184505904E-10</v>
      </c>
      <c r="E14">
        <v>3</v>
      </c>
      <c r="F14">
        <f>7/8</f>
        <v>0.875</v>
      </c>
      <c r="G14">
        <v>1.1200000000000001</v>
      </c>
      <c r="H14" t="s">
        <v>24</v>
      </c>
      <c r="I14">
        <f>J14/(F14*G14)</f>
        <v>1.3367346938775508</v>
      </c>
      <c r="J14">
        <v>1.31</v>
      </c>
      <c r="K14" t="s">
        <v>25</v>
      </c>
    </row>
    <row r="15" spans="1:12" x14ac:dyDescent="0.25">
      <c r="A15" t="s">
        <v>19</v>
      </c>
      <c r="B15" t="s">
        <v>10</v>
      </c>
      <c r="C15" s="2">
        <f t="shared" si="0"/>
        <v>2.1252766291103633</v>
      </c>
      <c r="D15" s="2">
        <v>6.3758298873310896E-10</v>
      </c>
      <c r="E15">
        <v>1</v>
      </c>
      <c r="F15">
        <f>1/8</f>
        <v>0.125</v>
      </c>
      <c r="G15">
        <v>1.1100000000000001</v>
      </c>
      <c r="H15" t="s">
        <v>24</v>
      </c>
      <c r="I15">
        <f>J15/(F15*G15)</f>
        <v>9.4414414414414409</v>
      </c>
      <c r="J15">
        <v>1.31</v>
      </c>
      <c r="K15" t="s">
        <v>25</v>
      </c>
    </row>
    <row r="16" spans="1:12" x14ac:dyDescent="0.25">
      <c r="A16" t="s">
        <v>20</v>
      </c>
      <c r="B16" t="s">
        <v>10</v>
      </c>
      <c r="C16" s="2">
        <f t="shared" si="0"/>
        <v>2.1996425926318466</v>
      </c>
      <c r="D16" s="2">
        <v>6.5989277778955395E-10</v>
      </c>
      <c r="E16">
        <v>1</v>
      </c>
      <c r="H16" t="s">
        <v>24</v>
      </c>
      <c r="K16" t="s">
        <v>25</v>
      </c>
    </row>
    <row r="17" spans="1:11" x14ac:dyDescent="0.25">
      <c r="A17" t="s">
        <v>7</v>
      </c>
      <c r="E17">
        <v>0</v>
      </c>
      <c r="H17" t="s">
        <v>24</v>
      </c>
      <c r="K17" t="s">
        <v>25</v>
      </c>
    </row>
    <row r="18" spans="1:11" x14ac:dyDescent="0.25">
      <c r="A18" t="s">
        <v>21</v>
      </c>
      <c r="E18">
        <v>0</v>
      </c>
      <c r="H18" t="s">
        <v>24</v>
      </c>
      <c r="K18" t="s">
        <v>25</v>
      </c>
    </row>
    <row r="19" spans="1:11" x14ac:dyDescent="0.25">
      <c r="A19" t="s">
        <v>22</v>
      </c>
      <c r="E19">
        <v>0</v>
      </c>
      <c r="H19" t="s">
        <v>24</v>
      </c>
      <c r="K19" t="s">
        <v>25</v>
      </c>
    </row>
    <row r="20" spans="1:11" x14ac:dyDescent="0.25">
      <c r="A20" t="s">
        <v>23</v>
      </c>
      <c r="E20">
        <v>0</v>
      </c>
      <c r="F20">
        <v>0</v>
      </c>
      <c r="G20">
        <v>1.1200000000000001</v>
      </c>
      <c r="H20" t="s">
        <v>24</v>
      </c>
      <c r="I20" t="e">
        <f>J20/(F20*G20)</f>
        <v>#DIV/0!</v>
      </c>
      <c r="J20">
        <v>1.34</v>
      </c>
      <c r="K20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Berntsen</dc:creator>
  <cp:lastModifiedBy>Tiffany Berntsen</cp:lastModifiedBy>
  <dcterms:created xsi:type="dcterms:W3CDTF">2022-03-14T18:09:49Z</dcterms:created>
  <dcterms:modified xsi:type="dcterms:W3CDTF">2022-03-14T19:43:35Z</dcterms:modified>
</cp:coreProperties>
</file>