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roject deep blue\imp info\"/>
    </mc:Choice>
  </mc:AlternateContent>
  <xr:revisionPtr revIDLastSave="0" documentId="13_ncr:1_{349102A1-9566-4D6A-8D89-CC9BCBF65A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J27" i="1" l="1"/>
  <c r="D3" i="1"/>
  <c r="L3" i="1" s="1"/>
  <c r="D4" i="1"/>
  <c r="L4" i="1" s="1"/>
  <c r="D5" i="1"/>
  <c r="L5" i="1" s="1"/>
  <c r="D9" i="1"/>
  <c r="L9" i="1" s="1"/>
  <c r="G27" i="1"/>
  <c r="E3" i="1"/>
  <c r="M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E4" i="1"/>
  <c r="M4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D6" i="1"/>
  <c r="L6" i="1" s="1"/>
  <c r="D7" i="1"/>
  <c r="L7" i="1" s="1"/>
  <c r="D8" i="1"/>
  <c r="L8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L24" i="1" s="1"/>
  <c r="D25" i="1"/>
  <c r="L25" i="1" s="1"/>
  <c r="D26" i="1"/>
  <c r="L26" i="1" s="1"/>
  <c r="N4" i="1" l="1"/>
  <c r="N9" i="1"/>
  <c r="N12" i="1"/>
  <c r="N7" i="1"/>
  <c r="N20" i="1"/>
  <c r="N22" i="1"/>
  <c r="N21" i="1"/>
  <c r="N13" i="1"/>
  <c r="N5" i="1"/>
  <c r="Q27" i="1"/>
  <c r="M27" i="1"/>
  <c r="D27" i="1"/>
  <c r="L27" i="1" s="1"/>
  <c r="I4" i="1"/>
  <c r="I5" i="1"/>
  <c r="I6" i="1"/>
  <c r="N6" i="1" s="1"/>
  <c r="I7" i="1"/>
  <c r="I8" i="1"/>
  <c r="N8" i="1" s="1"/>
  <c r="I9" i="1"/>
  <c r="I10" i="1"/>
  <c r="N10" i="1" s="1"/>
  <c r="I11" i="1"/>
  <c r="N11" i="1" s="1"/>
  <c r="I12" i="1"/>
  <c r="I13" i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I21" i="1"/>
  <c r="I22" i="1"/>
  <c r="I23" i="1"/>
  <c r="I24" i="1"/>
  <c r="N24" i="1" s="1"/>
  <c r="I25" i="1"/>
  <c r="N25" i="1" s="1"/>
  <c r="I26" i="1"/>
  <c r="N26" i="1" s="1"/>
  <c r="I3" i="1"/>
  <c r="F23" i="1" l="1"/>
  <c r="N23" i="1" s="1"/>
  <c r="F3" i="1"/>
  <c r="N3" i="1" s="1"/>
  <c r="N27" i="1" l="1"/>
</calcChain>
</file>

<file path=xl/sharedStrings.xml><?xml version="1.0" encoding="utf-8"?>
<sst xmlns="http://schemas.openxmlformats.org/spreadsheetml/2006/main" count="64" uniqueCount="60">
  <si>
    <t>ward</t>
  </si>
  <si>
    <t>area</t>
  </si>
  <si>
    <t>total population</t>
  </si>
  <si>
    <t xml:space="preserve"> slum population</t>
  </si>
  <si>
    <t>urban population</t>
  </si>
  <si>
    <t>A</t>
  </si>
  <si>
    <t>B</t>
  </si>
  <si>
    <t>C</t>
  </si>
  <si>
    <t>D</t>
  </si>
  <si>
    <t>E</t>
  </si>
  <si>
    <t>F SOUTH</t>
  </si>
  <si>
    <t>F NORTH</t>
  </si>
  <si>
    <t>G SOUTH</t>
  </si>
  <si>
    <t>G NORTH</t>
  </si>
  <si>
    <t>H EAST</t>
  </si>
  <si>
    <t>H WEST</t>
  </si>
  <si>
    <t>K EAST</t>
  </si>
  <si>
    <t>K WEST</t>
  </si>
  <si>
    <t>L</t>
  </si>
  <si>
    <t>M EAST</t>
  </si>
  <si>
    <t>M WEST</t>
  </si>
  <si>
    <t>N</t>
  </si>
  <si>
    <t>P SOUTH</t>
  </si>
  <si>
    <t>P NORTH</t>
  </si>
  <si>
    <t>R SOUTH</t>
  </si>
  <si>
    <t>R CENTRAL</t>
  </si>
  <si>
    <t>R NORTH</t>
  </si>
  <si>
    <t>S</t>
  </si>
  <si>
    <t>T</t>
  </si>
  <si>
    <t>Colaba</t>
  </si>
  <si>
    <t>Sandhurst road</t>
  </si>
  <si>
    <t>Grant road</t>
  </si>
  <si>
    <t>Byculla</t>
  </si>
  <si>
    <t>Parel</t>
  </si>
  <si>
    <t>Matunga</t>
  </si>
  <si>
    <t>Elphinstone</t>
  </si>
  <si>
    <t>Dadar</t>
  </si>
  <si>
    <t>Khar/Santacruz</t>
  </si>
  <si>
    <t>Bandra</t>
  </si>
  <si>
    <t>Andheri (East)</t>
  </si>
  <si>
    <t>Andher (West)</t>
  </si>
  <si>
    <t>Kurla</t>
  </si>
  <si>
    <t>Chembur East</t>
  </si>
  <si>
    <t>Chembur West</t>
  </si>
  <si>
    <t>Ghatkopar</t>
  </si>
  <si>
    <t>Goregaon</t>
  </si>
  <si>
    <t>Malad</t>
  </si>
  <si>
    <t>Kandivali</t>
  </si>
  <si>
    <t>Borivali West</t>
  </si>
  <si>
    <t>Dahisar</t>
  </si>
  <si>
    <t>Bhandup</t>
  </si>
  <si>
    <t>Mulund</t>
  </si>
  <si>
    <t>Marine lines</t>
  </si>
  <si>
    <t>serial no.</t>
  </si>
  <si>
    <t>total population(BMC Estimates)</t>
  </si>
  <si>
    <t>2001 vs 2011</t>
  </si>
  <si>
    <t>total population difference</t>
  </si>
  <si>
    <t>slum population difference</t>
  </si>
  <si>
    <t>urban population difference</t>
  </si>
  <si>
    <t>2011 vs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</si>
</sst>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3" borderId="0" xfId="0" applyFill="1" applyBorder="1"/>
    <xf numFmtId="0" fontId="0" fillId="5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7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" xfId="0" applyFill="1" applyBorder="1"/>
    <xf numFmtId="0" fontId="0" fillId="9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2001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to 2011 change in slum and urban population</a:t>
            </a:r>
            <a:endParaRPr lang="en-IN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81889763779529E-2"/>
          <c:y val="0.12320243871730054"/>
          <c:w val="0.85500413933406838"/>
          <c:h val="0.78541727771134617"/>
        </c:manualLayout>
      </c:layout>
      <c:barChart>
        <c:barDir val="bar"/>
        <c:grouping val="clustered"/>
        <c:varyColors val="0"/>
        <c:ser>
          <c:idx val="0"/>
          <c:order val="0"/>
          <c:tx>
            <c:v>slum population 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Sheet1!$M$3:$M$27</c:f>
              <c:numCache>
                <c:formatCode>General</c:formatCode>
                <c:ptCount val="25"/>
                <c:pt idx="0">
                  <c:v>2432</c:v>
                </c:pt>
                <c:pt idx="1">
                  <c:v>-4396</c:v>
                </c:pt>
                <c:pt idx="2">
                  <c:v>0</c:v>
                </c:pt>
                <c:pt idx="3">
                  <c:v>-5238</c:v>
                </c:pt>
                <c:pt idx="4">
                  <c:v>24523</c:v>
                </c:pt>
                <c:pt idx="5">
                  <c:v>-46460</c:v>
                </c:pt>
                <c:pt idx="6">
                  <c:v>3809</c:v>
                </c:pt>
                <c:pt idx="7">
                  <c:v>-73294</c:v>
                </c:pt>
                <c:pt idx="8">
                  <c:v>-135359</c:v>
                </c:pt>
                <c:pt idx="9">
                  <c:v>-222911</c:v>
                </c:pt>
                <c:pt idx="10">
                  <c:v>-20043</c:v>
                </c:pt>
                <c:pt idx="11">
                  <c:v>-68510</c:v>
                </c:pt>
                <c:pt idx="12">
                  <c:v>-207303</c:v>
                </c:pt>
                <c:pt idx="13">
                  <c:v>-168620</c:v>
                </c:pt>
                <c:pt idx="14">
                  <c:v>-278018</c:v>
                </c:pt>
                <c:pt idx="15">
                  <c:v>-66396</c:v>
                </c:pt>
                <c:pt idx="16">
                  <c:v>-49424</c:v>
                </c:pt>
                <c:pt idx="17">
                  <c:v>54337</c:v>
                </c:pt>
                <c:pt idx="18">
                  <c:v>-4012</c:v>
                </c:pt>
                <c:pt idx="19">
                  <c:v>72962</c:v>
                </c:pt>
                <c:pt idx="20">
                  <c:v>-68855</c:v>
                </c:pt>
                <c:pt idx="21">
                  <c:v>51821</c:v>
                </c:pt>
                <c:pt idx="22">
                  <c:v>-55468</c:v>
                </c:pt>
                <c:pt idx="23">
                  <c:v>-4544</c:v>
                </c:pt>
                <c:pt idx="24">
                  <c:v>-1268967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22D-A6B2-306D7843C0D2}"/>
            </c:ext>
          </c:extLst>
        </c:ser>
        <c:ser>
          <c:idx val="1"/>
          <c:order val="1"/>
          <c:tx>
            <c:v>urban population 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Sheet1!$N$3:$N$27</c:f>
              <c:numCache>
                <c:formatCode>General</c:formatCode>
                <c:ptCount val="25"/>
                <c:pt idx="0">
                  <c:v>-28265</c:v>
                </c:pt>
                <c:pt idx="1">
                  <c:v>-8947</c:v>
                </c:pt>
                <c:pt idx="2">
                  <c:v>-36761</c:v>
                </c:pt>
                <c:pt idx="3">
                  <c:v>-30737</c:v>
                </c:pt>
                <c:pt idx="4">
                  <c:v>-71572</c:v>
                </c:pt>
                <c:pt idx="5">
                  <c:v>11310</c:v>
                </c:pt>
                <c:pt idx="6">
                  <c:v>832</c:v>
                </c:pt>
                <c:pt idx="7">
                  <c:v>-6888</c:v>
                </c:pt>
                <c:pt idx="8">
                  <c:v>152391</c:v>
                </c:pt>
                <c:pt idx="9">
                  <c:v>199369</c:v>
                </c:pt>
                <c:pt idx="10">
                  <c:v>-9767</c:v>
                </c:pt>
                <c:pt idx="11">
                  <c:v>82393</c:v>
                </c:pt>
                <c:pt idx="12">
                  <c:v>255311</c:v>
                </c:pt>
                <c:pt idx="13">
                  <c:v>292627</c:v>
                </c:pt>
                <c:pt idx="14">
                  <c:v>410888</c:v>
                </c:pt>
                <c:pt idx="15">
                  <c:v>64249</c:v>
                </c:pt>
                <c:pt idx="16">
                  <c:v>52721</c:v>
                </c:pt>
                <c:pt idx="17">
                  <c:v>-28679</c:v>
                </c:pt>
                <c:pt idx="18">
                  <c:v>148603</c:v>
                </c:pt>
                <c:pt idx="19">
                  <c:v>28381</c:v>
                </c:pt>
                <c:pt idx="20">
                  <c:v>117940</c:v>
                </c:pt>
                <c:pt idx="21">
                  <c:v>15720</c:v>
                </c:pt>
                <c:pt idx="22">
                  <c:v>108024</c:v>
                </c:pt>
                <c:pt idx="23">
                  <c:v>15812</c:v>
                </c:pt>
                <c:pt idx="24">
                  <c:v>1734955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1-422D-A6B2-306D7843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832432"/>
        <c:axId val="428833392"/>
      </c:barChart>
      <c:catAx>
        <c:axId val="4288324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3392"/>
        <c:crosses val="autoZero"/>
        <c:auto val="1"/>
        <c:lblAlgn val="ctr"/>
        <c:lblOffset val="100"/>
        <c:noMultiLvlLbl val="0"/>
      </c:catAx>
      <c:valAx>
        <c:axId val="4288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15240</xdr:rowOff>
    </xdr:from>
    <xdr:to>
      <xdr:col>14</xdr:col>
      <xdr:colOff>0</xdr:colOff>
      <xdr:row>59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B1159-E36F-474F-8D56-49BB94D55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population%20data(rutvi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area</v>
          </cell>
          <cell r="D2" t="str">
            <v>total population</v>
          </cell>
          <cell r="E2" t="str">
            <v xml:space="preserve"> slum population</v>
          </cell>
          <cell r="F2" t="str">
            <v>urban population</v>
          </cell>
        </row>
        <row r="3">
          <cell r="C3" t="str">
            <v>Colaba</v>
          </cell>
          <cell r="D3">
            <v>210847</v>
          </cell>
          <cell r="E3">
            <v>60893</v>
          </cell>
          <cell r="F3">
            <v>149954</v>
          </cell>
        </row>
        <row r="4">
          <cell r="C4" t="str">
            <v>Sandhurst road</v>
          </cell>
          <cell r="D4">
            <v>140633</v>
          </cell>
          <cell r="E4">
            <v>18746</v>
          </cell>
          <cell r="F4">
            <v>121887</v>
          </cell>
        </row>
        <row r="5">
          <cell r="C5" t="str">
            <v>Marine lines</v>
          </cell>
          <cell r="D5">
            <v>202922</v>
          </cell>
          <cell r="E5">
            <v>0</v>
          </cell>
          <cell r="F5">
            <v>202922</v>
          </cell>
        </row>
        <row r="6">
          <cell r="C6" t="str">
            <v>Grant road</v>
          </cell>
          <cell r="D6">
            <v>382841</v>
          </cell>
          <cell r="E6">
            <v>38077</v>
          </cell>
          <cell r="F6">
            <v>344764</v>
          </cell>
        </row>
        <row r="7">
          <cell r="C7" t="str">
            <v>Byculla</v>
          </cell>
          <cell r="D7">
            <v>440335</v>
          </cell>
          <cell r="E7">
            <v>52230</v>
          </cell>
          <cell r="F7">
            <v>388105</v>
          </cell>
        </row>
        <row r="8">
          <cell r="C8" t="str">
            <v>Parel</v>
          </cell>
          <cell r="D8">
            <v>396122</v>
          </cell>
          <cell r="E8">
            <v>141653</v>
          </cell>
          <cell r="F8">
            <v>254469</v>
          </cell>
        </row>
        <row r="9">
          <cell r="C9" t="str">
            <v>Matunga</v>
          </cell>
          <cell r="D9">
            <v>524393</v>
          </cell>
          <cell r="E9">
            <v>304500</v>
          </cell>
          <cell r="F9">
            <v>219893</v>
          </cell>
        </row>
        <row r="10">
          <cell r="C10" t="str">
            <v>Elphinstone</v>
          </cell>
          <cell r="D10">
            <v>457931</v>
          </cell>
          <cell r="E10">
            <v>151506</v>
          </cell>
          <cell r="F10">
            <v>306425</v>
          </cell>
        </row>
        <row r="11">
          <cell r="C11" t="str">
            <v>Dadar</v>
          </cell>
          <cell r="D11">
            <v>582007</v>
          </cell>
          <cell r="E11">
            <v>324886</v>
          </cell>
          <cell r="F11">
            <v>257121</v>
          </cell>
        </row>
        <row r="12">
          <cell r="C12" t="str">
            <v>Khar/Santacruz</v>
          </cell>
          <cell r="D12">
            <v>580835</v>
          </cell>
          <cell r="E12">
            <v>457622</v>
          </cell>
          <cell r="F12">
            <v>123213</v>
          </cell>
        </row>
        <row r="13">
          <cell r="C13" t="str">
            <v>Bandra</v>
          </cell>
          <cell r="D13">
            <v>337391</v>
          </cell>
          <cell r="E13">
            <v>138541</v>
          </cell>
          <cell r="F13">
            <v>198850</v>
          </cell>
        </row>
        <row r="14">
          <cell r="C14" t="str">
            <v>Andheri (East)</v>
          </cell>
          <cell r="D14">
            <v>810002</v>
          </cell>
          <cell r="E14">
            <v>472226</v>
          </cell>
          <cell r="F14">
            <v>337776</v>
          </cell>
        </row>
        <row r="15">
          <cell r="C15" t="str">
            <v>Andher (West)</v>
          </cell>
          <cell r="D15">
            <v>700680</v>
          </cell>
          <cell r="E15">
            <v>316065</v>
          </cell>
          <cell r="F15">
            <v>384615</v>
          </cell>
        </row>
        <row r="16">
          <cell r="C16" t="str">
            <v>Kurla</v>
          </cell>
          <cell r="D16">
            <v>778218</v>
          </cell>
          <cell r="E16">
            <v>658972</v>
          </cell>
          <cell r="F16">
            <v>119246</v>
          </cell>
        </row>
        <row r="17">
          <cell r="C17" t="str">
            <v>Chembur East</v>
          </cell>
          <cell r="D17">
            <v>674850</v>
          </cell>
          <cell r="E17">
            <v>523324</v>
          </cell>
          <cell r="F17">
            <v>151526</v>
          </cell>
        </row>
        <row r="18">
          <cell r="C18" t="str">
            <v>Chembur West</v>
          </cell>
          <cell r="D18">
            <v>414040</v>
          </cell>
          <cell r="E18">
            <v>283557</v>
          </cell>
          <cell r="F18">
            <v>130483</v>
          </cell>
        </row>
        <row r="19">
          <cell r="C19" t="str">
            <v>Ghatkopar</v>
          </cell>
          <cell r="D19">
            <v>619556</v>
          </cell>
          <cell r="E19">
            <v>435009</v>
          </cell>
          <cell r="F19">
            <v>184547</v>
          </cell>
        </row>
        <row r="20">
          <cell r="C20" t="str">
            <v>Goregaon</v>
          </cell>
          <cell r="D20">
            <v>437849</v>
          </cell>
          <cell r="E20">
            <v>210591</v>
          </cell>
          <cell r="F20">
            <v>227258</v>
          </cell>
        </row>
        <row r="21">
          <cell r="C21" t="str">
            <v>Malad</v>
          </cell>
          <cell r="D21">
            <v>796775</v>
          </cell>
          <cell r="E21">
            <v>508435</v>
          </cell>
          <cell r="F21">
            <v>288340</v>
          </cell>
        </row>
        <row r="22">
          <cell r="C22" t="str">
            <v>Kandivali</v>
          </cell>
          <cell r="D22">
            <v>589886</v>
          </cell>
          <cell r="E22">
            <v>326235</v>
          </cell>
          <cell r="F22">
            <v>263651</v>
          </cell>
        </row>
        <row r="23">
          <cell r="C23" t="str">
            <v>Borivali West</v>
          </cell>
          <cell r="D23">
            <v>513077</v>
          </cell>
          <cell r="E23">
            <v>173160</v>
          </cell>
          <cell r="F23">
            <v>339917</v>
          </cell>
        </row>
        <row r="24">
          <cell r="C24" t="str">
            <v>Dahisar</v>
          </cell>
          <cell r="D24">
            <v>363827</v>
          </cell>
          <cell r="E24">
            <v>169662</v>
          </cell>
          <cell r="F24">
            <v>194165</v>
          </cell>
        </row>
        <row r="25">
          <cell r="C25" t="str">
            <v>Bhandup</v>
          </cell>
          <cell r="D25">
            <v>691227</v>
          </cell>
          <cell r="E25">
            <v>593300</v>
          </cell>
          <cell r="F25">
            <v>97927</v>
          </cell>
        </row>
        <row r="26">
          <cell r="C26" t="str">
            <v>Mulund</v>
          </cell>
          <cell r="D26">
            <v>330195</v>
          </cell>
          <cell r="E26">
            <v>116250</v>
          </cell>
          <cell r="F26">
            <v>213945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H43" workbookViewId="0">
      <selection activeCell="P44" sqref="P44"/>
    </sheetView>
  </sheetViews>
  <sheetFormatPr defaultRowHeight="14.4" x14ac:dyDescent="0.3"/>
  <cols>
    <col min="3" max="3" width="13.88671875" customWidth="1"/>
    <col min="4" max="4" width="14.88671875" customWidth="1"/>
    <col min="5" max="5" width="17.33203125" customWidth="1"/>
    <col min="6" max="6" width="17.5546875" customWidth="1"/>
    <col min="7" max="7" width="15.5546875" customWidth="1"/>
    <col min="8" max="8" width="15.88671875" customWidth="1"/>
    <col min="9" max="9" width="16.88671875" customWidth="1"/>
    <col min="10" max="10" width="27.44140625" customWidth="1"/>
    <col min="12" max="12" width="23.109375" customWidth="1"/>
    <col min="13" max="13" width="22.77734375" customWidth="1"/>
    <col min="14" max="14" width="26.109375" customWidth="1"/>
    <col min="15" max="15" width="12.33203125" customWidth="1"/>
    <col min="17" max="17" width="24.77734375" customWidth="1"/>
  </cols>
  <sheetData>
    <row r="1" spans="1:17" x14ac:dyDescent="0.3">
      <c r="D1" s="1">
        <v>2001</v>
      </c>
      <c r="E1" s="1">
        <v>2001</v>
      </c>
      <c r="F1" s="1">
        <v>2001</v>
      </c>
      <c r="G1" s="3">
        <v>2011</v>
      </c>
      <c r="H1" s="3">
        <v>2011</v>
      </c>
      <c r="I1" s="3">
        <v>2011</v>
      </c>
      <c r="J1" s="5">
        <v>2018</v>
      </c>
      <c r="L1" s="7" t="s">
        <v>55</v>
      </c>
      <c r="M1" s="7"/>
      <c r="N1" s="7"/>
      <c r="Q1" s="11" t="s">
        <v>59</v>
      </c>
    </row>
    <row r="2" spans="1:17" x14ac:dyDescent="0.3">
      <c r="A2" t="s">
        <v>53</v>
      </c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3" t="s">
        <v>2</v>
      </c>
      <c r="H2" s="3" t="s">
        <v>3</v>
      </c>
      <c r="I2" s="3" t="s">
        <v>4</v>
      </c>
      <c r="J2" s="5" t="s">
        <v>54</v>
      </c>
      <c r="L2" s="8" t="s">
        <v>56</v>
      </c>
      <c r="M2" s="8" t="s">
        <v>57</v>
      </c>
      <c r="N2" s="8" t="s">
        <v>58</v>
      </c>
      <c r="Q2" s="11" t="s">
        <v>56</v>
      </c>
    </row>
    <row r="3" spans="1:17" x14ac:dyDescent="0.3">
      <c r="A3">
        <v>1</v>
      </c>
      <c r="B3" t="s">
        <v>5</v>
      </c>
      <c r="C3" t="s">
        <v>29</v>
      </c>
      <c r="D3" s="17">
        <f>VLOOKUP(C3,[1]Sheet1!$C$2:$F$26,2,0)</f>
        <v>210847</v>
      </c>
      <c r="E3" s="18">
        <f>VLOOKUP(C3,[1]Sheet1!$C$2:$F$26,3,0)</f>
        <v>60893</v>
      </c>
      <c r="F3" s="18">
        <f>VLOOKUP(C3,[1]Sheet1!$C$2:$F$26,4,0)</f>
        <v>149954</v>
      </c>
      <c r="G3" s="19">
        <v>185014</v>
      </c>
      <c r="H3" s="19">
        <v>63325</v>
      </c>
      <c r="I3" s="19">
        <f>G3-H3</f>
        <v>121689</v>
      </c>
      <c r="J3" s="20">
        <v>190071</v>
      </c>
      <c r="L3" s="25">
        <f>G3-D3</f>
        <v>-25833</v>
      </c>
      <c r="M3" s="26">
        <f>H3-E3</f>
        <v>2432</v>
      </c>
      <c r="N3" s="27">
        <f>I3-F3</f>
        <v>-28265</v>
      </c>
      <c r="Q3" s="34">
        <f>J3-G3</f>
        <v>5057</v>
      </c>
    </row>
    <row r="4" spans="1:17" x14ac:dyDescent="0.3">
      <c r="A4">
        <v>2</v>
      </c>
      <c r="B4" t="s">
        <v>6</v>
      </c>
      <c r="C4" t="s">
        <v>30</v>
      </c>
      <c r="D4" s="21">
        <f>VLOOKUP(C4,[1]Sheet1!$C$2:$F$26,2,0)</f>
        <v>140633</v>
      </c>
      <c r="E4" s="13">
        <f>VLOOKUP(C4,[1]Sheet1!$C$2:$F$26,3,0)</f>
        <v>18746</v>
      </c>
      <c r="F4" s="13">
        <f>VLOOKUP(C4,[1]Sheet1!$C$2:$F$26,4,0)</f>
        <v>121887</v>
      </c>
      <c r="G4" s="14">
        <v>127290</v>
      </c>
      <c r="H4" s="14">
        <v>14350</v>
      </c>
      <c r="I4" s="14">
        <f t="shared" ref="I4:I26" si="0">G4-H4</f>
        <v>112940</v>
      </c>
      <c r="J4" s="22">
        <v>130769</v>
      </c>
      <c r="L4" s="28">
        <f t="shared" ref="L4:L27" si="1">G4-D4</f>
        <v>-13343</v>
      </c>
      <c r="M4" s="29">
        <f t="shared" ref="M4:M26" si="2">H4-E4</f>
        <v>-4396</v>
      </c>
      <c r="N4" s="30">
        <f t="shared" ref="N4:N26" si="3">I4-F4</f>
        <v>-8947</v>
      </c>
      <c r="Q4" s="35">
        <f t="shared" ref="Q4:Q26" si="4">J4-G4</f>
        <v>3479</v>
      </c>
    </row>
    <row r="5" spans="1:17" x14ac:dyDescent="0.3">
      <c r="A5">
        <v>3</v>
      </c>
      <c r="B5" t="s">
        <v>7</v>
      </c>
      <c r="C5" t="s">
        <v>52</v>
      </c>
      <c r="D5" s="21">
        <f>VLOOKUP(C5,[1]Sheet1!$C$2:$F$26,2,0)</f>
        <v>202922</v>
      </c>
      <c r="E5" s="13">
        <f>VLOOKUP(C5,[1]Sheet1!$C$2:$F$26,3,0)</f>
        <v>0</v>
      </c>
      <c r="F5" s="13">
        <f>VLOOKUP(C5,[1]Sheet1!$C$2:$F$26,4,0)</f>
        <v>202922</v>
      </c>
      <c r="G5" s="14">
        <v>166161</v>
      </c>
      <c r="H5" s="14">
        <v>0</v>
      </c>
      <c r="I5" s="14">
        <f t="shared" si="0"/>
        <v>166161</v>
      </c>
      <c r="J5" s="22">
        <v>170702</v>
      </c>
      <c r="L5" s="28">
        <f t="shared" si="1"/>
        <v>-36761</v>
      </c>
      <c r="M5" s="29">
        <f t="shared" si="2"/>
        <v>0</v>
      </c>
      <c r="N5" s="30">
        <f t="shared" si="3"/>
        <v>-36761</v>
      </c>
      <c r="Q5" s="35">
        <f t="shared" si="4"/>
        <v>4541</v>
      </c>
    </row>
    <row r="6" spans="1:17" x14ac:dyDescent="0.3">
      <c r="A6">
        <v>4</v>
      </c>
      <c r="B6" t="s">
        <v>8</v>
      </c>
      <c r="C6" t="s">
        <v>31</v>
      </c>
      <c r="D6" s="21">
        <f>VLOOKUP(C6,[1]Sheet1!$C$2:$F$26,2,0)</f>
        <v>382841</v>
      </c>
      <c r="E6" s="13">
        <f>VLOOKUP(C6,[1]Sheet1!$C$2:$F$26,3,0)</f>
        <v>38077</v>
      </c>
      <c r="F6" s="13">
        <f>VLOOKUP(C6,[1]Sheet1!$C$2:$F$26,4,0)</f>
        <v>344764</v>
      </c>
      <c r="G6" s="14">
        <v>346866</v>
      </c>
      <c r="H6" s="14">
        <v>32839</v>
      </c>
      <c r="I6" s="14">
        <f t="shared" si="0"/>
        <v>314027</v>
      </c>
      <c r="J6" s="22">
        <v>356346</v>
      </c>
      <c r="L6" s="28">
        <f t="shared" si="1"/>
        <v>-35975</v>
      </c>
      <c r="M6" s="29">
        <f t="shared" si="2"/>
        <v>-5238</v>
      </c>
      <c r="N6" s="30">
        <f t="shared" si="3"/>
        <v>-30737</v>
      </c>
      <c r="Q6" s="35">
        <f t="shared" si="4"/>
        <v>9480</v>
      </c>
    </row>
    <row r="7" spans="1:17" x14ac:dyDescent="0.3">
      <c r="A7">
        <v>5</v>
      </c>
      <c r="B7" t="s">
        <v>9</v>
      </c>
      <c r="C7" t="s">
        <v>32</v>
      </c>
      <c r="D7" s="21">
        <f>VLOOKUP(C7,[1]Sheet1!$C$2:$F$26,2,0)</f>
        <v>440335</v>
      </c>
      <c r="E7" s="13">
        <f>VLOOKUP(C7,[1]Sheet1!$C$2:$F$26,3,0)</f>
        <v>52230</v>
      </c>
      <c r="F7" s="13">
        <f>VLOOKUP(C7,[1]Sheet1!$C$2:$F$26,4,0)</f>
        <v>388105</v>
      </c>
      <c r="G7" s="14">
        <v>393286</v>
      </c>
      <c r="H7" s="14">
        <v>76753</v>
      </c>
      <c r="I7" s="14">
        <f t="shared" si="0"/>
        <v>316533</v>
      </c>
      <c r="J7" s="22">
        <v>404035</v>
      </c>
      <c r="L7" s="28">
        <f t="shared" si="1"/>
        <v>-47049</v>
      </c>
      <c r="M7" s="29">
        <f t="shared" si="2"/>
        <v>24523</v>
      </c>
      <c r="N7" s="30">
        <f t="shared" si="3"/>
        <v>-71572</v>
      </c>
      <c r="Q7" s="35">
        <f t="shared" si="4"/>
        <v>10749</v>
      </c>
    </row>
    <row r="8" spans="1:17" x14ac:dyDescent="0.3">
      <c r="A8">
        <v>6</v>
      </c>
      <c r="B8" t="s">
        <v>10</v>
      </c>
      <c r="C8" t="s">
        <v>33</v>
      </c>
      <c r="D8" s="21">
        <f>VLOOKUP(C8,[1]Sheet1!$C$2:$F$26,2,0)</f>
        <v>396122</v>
      </c>
      <c r="E8" s="13">
        <f>VLOOKUP(C8,[1]Sheet1!$C$2:$F$26,3,0)</f>
        <v>141653</v>
      </c>
      <c r="F8" s="13">
        <f>VLOOKUP(C8,[1]Sheet1!$C$2:$F$26,4,0)</f>
        <v>254469</v>
      </c>
      <c r="G8" s="14">
        <v>360972</v>
      </c>
      <c r="H8" s="14">
        <v>95193</v>
      </c>
      <c r="I8" s="14">
        <f t="shared" si="0"/>
        <v>265779</v>
      </c>
      <c r="J8" s="22">
        <v>370838</v>
      </c>
      <c r="L8" s="28">
        <f t="shared" si="1"/>
        <v>-35150</v>
      </c>
      <c r="M8" s="29">
        <f t="shared" si="2"/>
        <v>-46460</v>
      </c>
      <c r="N8" s="30">
        <f t="shared" si="3"/>
        <v>11310</v>
      </c>
      <c r="Q8" s="35">
        <f t="shared" si="4"/>
        <v>9866</v>
      </c>
    </row>
    <row r="9" spans="1:17" x14ac:dyDescent="0.3">
      <c r="A9">
        <v>7</v>
      </c>
      <c r="B9" t="s">
        <v>11</v>
      </c>
      <c r="C9" t="s">
        <v>34</v>
      </c>
      <c r="D9" s="21">
        <f>VLOOKUP(C9,[1]Sheet1!$C$2:$F$26,2,0)</f>
        <v>524393</v>
      </c>
      <c r="E9" s="13">
        <f>VLOOKUP(C9,[1]Sheet1!$C$2:$F$26,3,0)</f>
        <v>304500</v>
      </c>
      <c r="F9" s="13">
        <f>VLOOKUP(C9,[1]Sheet1!$C$2:$F$26,4,0)</f>
        <v>219893</v>
      </c>
      <c r="G9" s="14">
        <v>529034</v>
      </c>
      <c r="H9" s="14">
        <v>308309</v>
      </c>
      <c r="I9" s="14">
        <f t="shared" si="0"/>
        <v>220725</v>
      </c>
      <c r="J9" s="22">
        <v>543493</v>
      </c>
      <c r="L9" s="28">
        <f t="shared" si="1"/>
        <v>4641</v>
      </c>
      <c r="M9" s="29">
        <f t="shared" si="2"/>
        <v>3809</v>
      </c>
      <c r="N9" s="30">
        <f t="shared" si="3"/>
        <v>832</v>
      </c>
      <c r="Q9" s="35">
        <f t="shared" si="4"/>
        <v>14459</v>
      </c>
    </row>
    <row r="10" spans="1:17" x14ac:dyDescent="0.3">
      <c r="A10">
        <v>8</v>
      </c>
      <c r="B10" t="s">
        <v>12</v>
      </c>
      <c r="C10" t="s">
        <v>35</v>
      </c>
      <c r="D10" s="21">
        <f>VLOOKUP(C10,[1]Sheet1!$C$2:$F$26,2,0)</f>
        <v>457931</v>
      </c>
      <c r="E10" s="13">
        <f>VLOOKUP(C10,[1]Sheet1!$C$2:$F$26,3,0)</f>
        <v>151506</v>
      </c>
      <c r="F10" s="13">
        <f>VLOOKUP(C10,[1]Sheet1!$C$2:$F$26,4,0)</f>
        <v>306425</v>
      </c>
      <c r="G10" s="14">
        <v>377749</v>
      </c>
      <c r="H10" s="14">
        <v>78212</v>
      </c>
      <c r="I10" s="14">
        <f t="shared" si="0"/>
        <v>299537</v>
      </c>
      <c r="J10" s="22">
        <v>388073</v>
      </c>
      <c r="L10" s="28">
        <f t="shared" si="1"/>
        <v>-80182</v>
      </c>
      <c r="M10" s="29">
        <f t="shared" si="2"/>
        <v>-73294</v>
      </c>
      <c r="N10" s="30">
        <f t="shared" si="3"/>
        <v>-6888</v>
      </c>
      <c r="Q10" s="35">
        <f t="shared" si="4"/>
        <v>10324</v>
      </c>
    </row>
    <row r="11" spans="1:17" x14ac:dyDescent="0.3">
      <c r="A11">
        <v>9</v>
      </c>
      <c r="B11" t="s">
        <v>13</v>
      </c>
      <c r="C11" t="s">
        <v>36</v>
      </c>
      <c r="D11" s="23">
        <f>VLOOKUP(C11,[1]Sheet1!$C$2:$F$26,2,0)</f>
        <v>582007</v>
      </c>
      <c r="E11" s="15">
        <f>VLOOKUP(C11,[1]Sheet1!$C$2:$F$26,3,0)</f>
        <v>324886</v>
      </c>
      <c r="F11" s="15">
        <f>VLOOKUP(C11,[1]Sheet1!$C$2:$F$26,4,0)</f>
        <v>257121</v>
      </c>
      <c r="G11" s="16">
        <v>599039</v>
      </c>
      <c r="H11" s="16">
        <v>189527</v>
      </c>
      <c r="I11" s="16">
        <f t="shared" si="0"/>
        <v>409512</v>
      </c>
      <c r="J11" s="24">
        <v>615411</v>
      </c>
      <c r="L11" s="31">
        <f t="shared" si="1"/>
        <v>17032</v>
      </c>
      <c r="M11" s="32">
        <f t="shared" si="2"/>
        <v>-135359</v>
      </c>
      <c r="N11" s="33">
        <f t="shared" si="3"/>
        <v>152391</v>
      </c>
      <c r="Q11" s="36">
        <f t="shared" si="4"/>
        <v>16372</v>
      </c>
    </row>
    <row r="12" spans="1:17" x14ac:dyDescent="0.3">
      <c r="A12">
        <v>10</v>
      </c>
      <c r="B12" t="s">
        <v>14</v>
      </c>
      <c r="C12" t="s">
        <v>37</v>
      </c>
      <c r="D12" s="2">
        <f>VLOOKUP(C12,[1]Sheet1!$C$2:$F$26,2,0)</f>
        <v>580835</v>
      </c>
      <c r="E12" s="2">
        <f>VLOOKUP(C12,[1]Sheet1!$C$2:$F$26,3,0)</f>
        <v>457622</v>
      </c>
      <c r="F12" s="2">
        <f>VLOOKUP(C12,[1]Sheet1!$C$2:$F$26,4,0)</f>
        <v>123213</v>
      </c>
      <c r="G12" s="4">
        <v>557293</v>
      </c>
      <c r="H12" s="4">
        <v>234711</v>
      </c>
      <c r="I12" s="4">
        <f t="shared" si="0"/>
        <v>322582</v>
      </c>
      <c r="J12" s="6">
        <v>572469</v>
      </c>
      <c r="L12" s="9">
        <f t="shared" si="1"/>
        <v>-23542</v>
      </c>
      <c r="M12" s="9">
        <f t="shared" si="2"/>
        <v>-222911</v>
      </c>
      <c r="N12" s="9">
        <f t="shared" si="3"/>
        <v>199369</v>
      </c>
      <c r="Q12" s="12">
        <f t="shared" si="4"/>
        <v>15176</v>
      </c>
    </row>
    <row r="13" spans="1:17" x14ac:dyDescent="0.3">
      <c r="A13">
        <v>11</v>
      </c>
      <c r="B13" t="s">
        <v>15</v>
      </c>
      <c r="C13" t="s">
        <v>38</v>
      </c>
      <c r="D13" s="2">
        <f>VLOOKUP(C13,[1]Sheet1!$C$2:$F$26,2,0)</f>
        <v>337391</v>
      </c>
      <c r="E13" s="2">
        <f>VLOOKUP(C13,[1]Sheet1!$C$2:$F$26,3,0)</f>
        <v>138541</v>
      </c>
      <c r="F13" s="2">
        <f>VLOOKUP(C13,[1]Sheet1!$C$2:$F$26,4,0)</f>
        <v>198850</v>
      </c>
      <c r="G13" s="4">
        <v>307581</v>
      </c>
      <c r="H13" s="4">
        <v>118498</v>
      </c>
      <c r="I13" s="4">
        <f t="shared" si="0"/>
        <v>189083</v>
      </c>
      <c r="J13" s="6">
        <v>315987</v>
      </c>
      <c r="L13" s="9">
        <f t="shared" si="1"/>
        <v>-29810</v>
      </c>
      <c r="M13" s="9">
        <f t="shared" si="2"/>
        <v>-20043</v>
      </c>
      <c r="N13" s="9">
        <f t="shared" si="3"/>
        <v>-9767</v>
      </c>
      <c r="Q13" s="12">
        <f t="shared" si="4"/>
        <v>8406</v>
      </c>
    </row>
    <row r="14" spans="1:17" x14ac:dyDescent="0.3">
      <c r="A14">
        <v>12</v>
      </c>
      <c r="B14" t="s">
        <v>16</v>
      </c>
      <c r="C14" t="s">
        <v>39</v>
      </c>
      <c r="D14" s="2">
        <f>VLOOKUP(C14,[1]Sheet1!$C$2:$F$26,2,0)</f>
        <v>810002</v>
      </c>
      <c r="E14" s="2">
        <f>VLOOKUP(C14,[1]Sheet1!$C$2:$F$26,3,0)</f>
        <v>472226</v>
      </c>
      <c r="F14" s="2">
        <f>VLOOKUP(C14,[1]Sheet1!$C$2:$F$26,4,0)</f>
        <v>337776</v>
      </c>
      <c r="G14" s="4">
        <v>823885</v>
      </c>
      <c r="H14" s="4">
        <v>403716</v>
      </c>
      <c r="I14" s="4">
        <f t="shared" si="0"/>
        <v>420169</v>
      </c>
      <c r="J14" s="6">
        <v>846402</v>
      </c>
      <c r="L14" s="9">
        <f t="shared" si="1"/>
        <v>13883</v>
      </c>
      <c r="M14" s="9">
        <f t="shared" si="2"/>
        <v>-68510</v>
      </c>
      <c r="N14" s="9">
        <f t="shared" si="3"/>
        <v>82393</v>
      </c>
      <c r="Q14" s="12">
        <f t="shared" si="4"/>
        <v>22517</v>
      </c>
    </row>
    <row r="15" spans="1:17" x14ac:dyDescent="0.3">
      <c r="A15">
        <v>13</v>
      </c>
      <c r="B15" t="s">
        <v>17</v>
      </c>
      <c r="C15" t="s">
        <v>40</v>
      </c>
      <c r="D15" s="2">
        <f>VLOOKUP(C15,[1]Sheet1!$C$2:$F$26,2,0)</f>
        <v>700680</v>
      </c>
      <c r="E15" s="2">
        <f>VLOOKUP(C15,[1]Sheet1!$C$2:$F$26,3,0)</f>
        <v>316065</v>
      </c>
      <c r="F15" s="2">
        <f>VLOOKUP(C15,[1]Sheet1!$C$2:$F$26,4,0)</f>
        <v>384615</v>
      </c>
      <c r="G15" s="4">
        <v>748688</v>
      </c>
      <c r="H15" s="4">
        <v>108762</v>
      </c>
      <c r="I15" s="4">
        <f t="shared" si="0"/>
        <v>639926</v>
      </c>
      <c r="J15" s="6">
        <v>769150</v>
      </c>
      <c r="L15" s="9">
        <f t="shared" si="1"/>
        <v>48008</v>
      </c>
      <c r="M15" s="9">
        <f t="shared" si="2"/>
        <v>-207303</v>
      </c>
      <c r="N15" s="9">
        <f t="shared" si="3"/>
        <v>255311</v>
      </c>
      <c r="Q15" s="12">
        <f t="shared" si="4"/>
        <v>20462</v>
      </c>
    </row>
    <row r="16" spans="1:17" x14ac:dyDescent="0.3">
      <c r="A16">
        <v>14</v>
      </c>
      <c r="B16" t="s">
        <v>18</v>
      </c>
      <c r="C16" t="s">
        <v>41</v>
      </c>
      <c r="D16" s="2">
        <f>VLOOKUP(C16,[1]Sheet1!$C$2:$F$26,2,0)</f>
        <v>778218</v>
      </c>
      <c r="E16" s="2">
        <f>VLOOKUP(C16,[1]Sheet1!$C$2:$F$26,3,0)</f>
        <v>658972</v>
      </c>
      <c r="F16" s="2">
        <f>VLOOKUP(C16,[1]Sheet1!$C$2:$F$26,4,0)</f>
        <v>119246</v>
      </c>
      <c r="G16" s="4">
        <v>902225</v>
      </c>
      <c r="H16" s="4">
        <v>490352</v>
      </c>
      <c r="I16" s="4">
        <f t="shared" si="0"/>
        <v>411873</v>
      </c>
      <c r="J16" s="6">
        <v>926883</v>
      </c>
      <c r="L16" s="9">
        <f t="shared" si="1"/>
        <v>124007</v>
      </c>
      <c r="M16" s="9">
        <f t="shared" si="2"/>
        <v>-168620</v>
      </c>
      <c r="N16" s="9">
        <f t="shared" si="3"/>
        <v>292627</v>
      </c>
      <c r="Q16" s="12">
        <f t="shared" si="4"/>
        <v>24658</v>
      </c>
    </row>
    <row r="17" spans="1:17" x14ac:dyDescent="0.3">
      <c r="A17">
        <v>15</v>
      </c>
      <c r="B17" t="s">
        <v>19</v>
      </c>
      <c r="C17" t="s">
        <v>42</v>
      </c>
      <c r="D17" s="2">
        <f>VLOOKUP(C17,[1]Sheet1!$C$2:$F$26,2,0)</f>
        <v>674850</v>
      </c>
      <c r="E17" s="2">
        <f>VLOOKUP(C17,[1]Sheet1!$C$2:$F$26,3,0)</f>
        <v>523324</v>
      </c>
      <c r="F17" s="2">
        <f>VLOOKUP(C17,[1]Sheet1!$C$2:$F$26,4,0)</f>
        <v>151526</v>
      </c>
      <c r="G17" s="4">
        <v>807720</v>
      </c>
      <c r="H17" s="4">
        <v>245306</v>
      </c>
      <c r="I17" s="4">
        <f t="shared" si="0"/>
        <v>562414</v>
      </c>
      <c r="J17" s="6">
        <v>829795</v>
      </c>
      <c r="L17" s="9">
        <f t="shared" si="1"/>
        <v>132870</v>
      </c>
      <c r="M17" s="9">
        <f t="shared" si="2"/>
        <v>-278018</v>
      </c>
      <c r="N17" s="9">
        <f t="shared" si="3"/>
        <v>410888</v>
      </c>
      <c r="Q17" s="12">
        <f t="shared" si="4"/>
        <v>22075</v>
      </c>
    </row>
    <row r="18" spans="1:17" x14ac:dyDescent="0.3">
      <c r="A18">
        <v>16</v>
      </c>
      <c r="B18" t="s">
        <v>20</v>
      </c>
      <c r="C18" t="s">
        <v>43</v>
      </c>
      <c r="D18" s="2">
        <f>VLOOKUP(C18,[1]Sheet1!$C$2:$F$26,2,0)</f>
        <v>414040</v>
      </c>
      <c r="E18" s="2">
        <f>VLOOKUP(C18,[1]Sheet1!$C$2:$F$26,3,0)</f>
        <v>283557</v>
      </c>
      <c r="F18" s="2">
        <f>VLOOKUP(C18,[1]Sheet1!$C$2:$F$26,4,0)</f>
        <v>130483</v>
      </c>
      <c r="G18" s="4">
        <v>411893</v>
      </c>
      <c r="H18" s="4">
        <v>217161</v>
      </c>
      <c r="I18" s="4">
        <f t="shared" si="0"/>
        <v>194732</v>
      </c>
      <c r="J18" s="6">
        <v>423150</v>
      </c>
      <c r="L18" s="9">
        <f t="shared" si="1"/>
        <v>-2147</v>
      </c>
      <c r="M18" s="9">
        <f t="shared" si="2"/>
        <v>-66396</v>
      </c>
      <c r="N18" s="9">
        <f t="shared" si="3"/>
        <v>64249</v>
      </c>
      <c r="Q18" s="12">
        <f t="shared" si="4"/>
        <v>11257</v>
      </c>
    </row>
    <row r="19" spans="1:17" x14ac:dyDescent="0.3">
      <c r="A19">
        <v>17</v>
      </c>
      <c r="B19" t="s">
        <v>21</v>
      </c>
      <c r="C19" t="s">
        <v>44</v>
      </c>
      <c r="D19" s="2">
        <f>VLOOKUP(C19,[1]Sheet1!$C$2:$F$26,2,0)</f>
        <v>619556</v>
      </c>
      <c r="E19" s="2">
        <f>VLOOKUP(C19,[1]Sheet1!$C$2:$F$26,3,0)</f>
        <v>435009</v>
      </c>
      <c r="F19" s="2">
        <f>VLOOKUP(C19,[1]Sheet1!$C$2:$F$26,4,0)</f>
        <v>184547</v>
      </c>
      <c r="G19" s="4">
        <v>622853</v>
      </c>
      <c r="H19" s="4">
        <v>385585</v>
      </c>
      <c r="I19" s="4">
        <f t="shared" si="0"/>
        <v>237268</v>
      </c>
      <c r="J19" s="6">
        <v>639876</v>
      </c>
      <c r="L19" s="9">
        <f t="shared" si="1"/>
        <v>3297</v>
      </c>
      <c r="M19" s="9">
        <f t="shared" si="2"/>
        <v>-49424</v>
      </c>
      <c r="N19" s="9">
        <f t="shared" si="3"/>
        <v>52721</v>
      </c>
      <c r="Q19" s="12">
        <f t="shared" si="4"/>
        <v>17023</v>
      </c>
    </row>
    <row r="20" spans="1:17" x14ac:dyDescent="0.3">
      <c r="A20">
        <v>18</v>
      </c>
      <c r="B20" t="s">
        <v>22</v>
      </c>
      <c r="C20" t="s">
        <v>45</v>
      </c>
      <c r="D20" s="2">
        <f>VLOOKUP(C20,[1]Sheet1!$C$2:$F$26,2,0)</f>
        <v>437849</v>
      </c>
      <c r="E20" s="2">
        <f>VLOOKUP(C20,[1]Sheet1!$C$2:$F$26,3,0)</f>
        <v>210591</v>
      </c>
      <c r="F20" s="2">
        <f>VLOOKUP(C20,[1]Sheet1!$C$2:$F$26,4,0)</f>
        <v>227258</v>
      </c>
      <c r="G20" s="4">
        <v>463507</v>
      </c>
      <c r="H20" s="4">
        <v>264928</v>
      </c>
      <c r="I20" s="4">
        <f t="shared" si="0"/>
        <v>198579</v>
      </c>
      <c r="J20" s="6">
        <v>476175</v>
      </c>
      <c r="L20" s="9">
        <f t="shared" si="1"/>
        <v>25658</v>
      </c>
      <c r="M20" s="9">
        <f t="shared" si="2"/>
        <v>54337</v>
      </c>
      <c r="N20" s="9">
        <f t="shared" si="3"/>
        <v>-28679</v>
      </c>
      <c r="Q20" s="12">
        <f t="shared" si="4"/>
        <v>12668</v>
      </c>
    </row>
    <row r="21" spans="1:17" x14ac:dyDescent="0.3">
      <c r="A21">
        <v>19</v>
      </c>
      <c r="B21" t="s">
        <v>23</v>
      </c>
      <c r="C21" t="s">
        <v>46</v>
      </c>
      <c r="D21" s="2">
        <f>VLOOKUP(C21,[1]Sheet1!$C$2:$F$26,2,0)</f>
        <v>796775</v>
      </c>
      <c r="E21" s="2">
        <f>VLOOKUP(C21,[1]Sheet1!$C$2:$F$26,3,0)</f>
        <v>508435</v>
      </c>
      <c r="F21" s="2">
        <f>VLOOKUP(C21,[1]Sheet1!$C$2:$F$26,4,0)</f>
        <v>288340</v>
      </c>
      <c r="G21" s="4">
        <v>941366</v>
      </c>
      <c r="H21" s="4">
        <v>504423</v>
      </c>
      <c r="I21" s="4">
        <f t="shared" si="0"/>
        <v>436943</v>
      </c>
      <c r="J21" s="6">
        <v>967094</v>
      </c>
      <c r="L21" s="9">
        <f t="shared" si="1"/>
        <v>144591</v>
      </c>
      <c r="M21" s="9">
        <f t="shared" si="2"/>
        <v>-4012</v>
      </c>
      <c r="N21" s="9">
        <f t="shared" si="3"/>
        <v>148603</v>
      </c>
      <c r="Q21" s="12">
        <f t="shared" si="4"/>
        <v>25728</v>
      </c>
    </row>
    <row r="22" spans="1:17" x14ac:dyDescent="0.3">
      <c r="A22">
        <v>20</v>
      </c>
      <c r="B22" t="s">
        <v>24</v>
      </c>
      <c r="C22" t="s">
        <v>47</v>
      </c>
      <c r="D22" s="2">
        <f>VLOOKUP(C22,[1]Sheet1!$C$2:$F$26,2,0)</f>
        <v>589886</v>
      </c>
      <c r="E22" s="2">
        <f>VLOOKUP(C22,[1]Sheet1!$C$2:$F$26,3,0)</f>
        <v>326235</v>
      </c>
      <c r="F22" s="2">
        <f>VLOOKUP(C22,[1]Sheet1!$C$2:$F$26,4,0)</f>
        <v>263651</v>
      </c>
      <c r="G22" s="4">
        <v>691229</v>
      </c>
      <c r="H22" s="4">
        <v>399197</v>
      </c>
      <c r="I22" s="4">
        <f t="shared" si="0"/>
        <v>292032</v>
      </c>
      <c r="J22" s="6">
        <v>710121</v>
      </c>
      <c r="L22" s="9">
        <f t="shared" si="1"/>
        <v>101343</v>
      </c>
      <c r="M22" s="9">
        <f t="shared" si="2"/>
        <v>72962</v>
      </c>
      <c r="N22" s="9">
        <f t="shared" si="3"/>
        <v>28381</v>
      </c>
      <c r="Q22" s="12">
        <f t="shared" si="4"/>
        <v>18892</v>
      </c>
    </row>
    <row r="23" spans="1:17" x14ac:dyDescent="0.3">
      <c r="A23">
        <v>21</v>
      </c>
      <c r="B23" t="s">
        <v>25</v>
      </c>
      <c r="C23" t="s">
        <v>48</v>
      </c>
      <c r="D23" s="2">
        <f>VLOOKUP(C23,[1]Sheet1!$C$2:$F$26,2,0)</f>
        <v>513077</v>
      </c>
      <c r="E23" s="2">
        <f>VLOOKUP(C23,[1]Sheet1!$C$2:$F$26,3,0)</f>
        <v>173160</v>
      </c>
      <c r="F23" s="2">
        <f>VLOOKUP(C23,[1]Sheet1!$C$2:$F$26,4,0)</f>
        <v>339917</v>
      </c>
      <c r="G23" s="4">
        <v>562162</v>
      </c>
      <c r="H23" s="4">
        <v>104305</v>
      </c>
      <c r="I23" s="4">
        <f t="shared" si="0"/>
        <v>457857</v>
      </c>
      <c r="J23" s="6">
        <v>577526</v>
      </c>
      <c r="L23" s="9">
        <f t="shared" si="1"/>
        <v>49085</v>
      </c>
      <c r="M23" s="9">
        <f t="shared" si="2"/>
        <v>-68855</v>
      </c>
      <c r="N23" s="9">
        <f t="shared" si="3"/>
        <v>117940</v>
      </c>
      <c r="Q23" s="12">
        <f t="shared" si="4"/>
        <v>15364</v>
      </c>
    </row>
    <row r="24" spans="1:17" x14ac:dyDescent="0.3">
      <c r="A24">
        <v>22</v>
      </c>
      <c r="B24" t="s">
        <v>26</v>
      </c>
      <c r="C24" t="s">
        <v>49</v>
      </c>
      <c r="D24" s="2">
        <f>VLOOKUP(C24,[1]Sheet1!$C$2:$F$26,2,0)</f>
        <v>363827</v>
      </c>
      <c r="E24" s="2">
        <f>VLOOKUP(C24,[1]Sheet1!$C$2:$F$26,3,0)</f>
        <v>169662</v>
      </c>
      <c r="F24" s="2">
        <f>VLOOKUP(C24,[1]Sheet1!$C$2:$F$26,4,0)</f>
        <v>194165</v>
      </c>
      <c r="G24" s="4">
        <v>431368</v>
      </c>
      <c r="H24" s="4">
        <v>221483</v>
      </c>
      <c r="I24" s="4">
        <f t="shared" si="0"/>
        <v>209885</v>
      </c>
      <c r="J24" s="6">
        <v>443157</v>
      </c>
      <c r="L24" s="9">
        <f t="shared" si="1"/>
        <v>67541</v>
      </c>
      <c r="M24" s="9">
        <f t="shared" si="2"/>
        <v>51821</v>
      </c>
      <c r="N24" s="9">
        <f t="shared" si="3"/>
        <v>15720</v>
      </c>
      <c r="Q24" s="12">
        <f t="shared" si="4"/>
        <v>11789</v>
      </c>
    </row>
    <row r="25" spans="1:17" x14ac:dyDescent="0.3">
      <c r="A25">
        <v>23</v>
      </c>
      <c r="B25" t="s">
        <v>27</v>
      </c>
      <c r="C25" t="s">
        <v>50</v>
      </c>
      <c r="D25" s="2">
        <f>VLOOKUP(C25,[1]Sheet1!$C$2:$F$26,2,0)</f>
        <v>691227</v>
      </c>
      <c r="E25" s="2">
        <f>VLOOKUP(C25,[1]Sheet1!$C$2:$F$26,3,0)</f>
        <v>593300</v>
      </c>
      <c r="F25" s="2">
        <f>VLOOKUP(C25,[1]Sheet1!$C$2:$F$26,4,0)</f>
        <v>97927</v>
      </c>
      <c r="G25" s="4">
        <v>743783</v>
      </c>
      <c r="H25" s="4">
        <v>537832</v>
      </c>
      <c r="I25" s="4">
        <f t="shared" si="0"/>
        <v>205951</v>
      </c>
      <c r="J25" s="6">
        <v>764111</v>
      </c>
      <c r="L25" s="9">
        <f t="shared" si="1"/>
        <v>52556</v>
      </c>
      <c r="M25" s="9">
        <f t="shared" si="2"/>
        <v>-55468</v>
      </c>
      <c r="N25" s="9">
        <f t="shared" si="3"/>
        <v>108024</v>
      </c>
      <c r="Q25" s="12">
        <f t="shared" si="4"/>
        <v>20328</v>
      </c>
    </row>
    <row r="26" spans="1:17" x14ac:dyDescent="0.3">
      <c r="A26">
        <v>24</v>
      </c>
      <c r="B26" t="s">
        <v>28</v>
      </c>
      <c r="C26" t="s">
        <v>51</v>
      </c>
      <c r="D26" s="2">
        <f>VLOOKUP(C26,[1]Sheet1!$C$2:$F$26,2,0)</f>
        <v>330195</v>
      </c>
      <c r="E26" s="2">
        <f>VLOOKUP(C26,[1]Sheet1!$C$2:$F$26,3,0)</f>
        <v>116250</v>
      </c>
      <c r="F26" s="2">
        <f>VLOOKUP(C26,[1]Sheet1!$C$2:$F$26,4,0)</f>
        <v>213945</v>
      </c>
      <c r="G26" s="4">
        <v>341463</v>
      </c>
      <c r="H26" s="4">
        <v>111706</v>
      </c>
      <c r="I26" s="4">
        <f t="shared" si="0"/>
        <v>229757</v>
      </c>
      <c r="J26" s="6">
        <v>350795</v>
      </c>
      <c r="L26" s="9">
        <f t="shared" si="1"/>
        <v>11268</v>
      </c>
      <c r="M26" s="9">
        <f t="shared" si="2"/>
        <v>-4544</v>
      </c>
      <c r="N26" s="9">
        <f t="shared" si="3"/>
        <v>15812</v>
      </c>
      <c r="Q26" s="12">
        <f t="shared" si="4"/>
        <v>9332</v>
      </c>
    </row>
    <row r="27" spans="1:17" x14ac:dyDescent="0.3">
      <c r="D27" s="10">
        <f>SUM(D3:D26)</f>
        <v>11976439</v>
      </c>
      <c r="G27" s="10">
        <f>SUM(G3:G26)</f>
        <v>12442427</v>
      </c>
      <c r="J27" s="10">
        <f>SUM(J3:J26)</f>
        <v>12782429</v>
      </c>
      <c r="L27" s="10">
        <f t="shared" si="1"/>
        <v>465988</v>
      </c>
      <c r="M27" s="10">
        <f>SUM(M3:M26)</f>
        <v>-1268967</v>
      </c>
      <c r="N27" s="10">
        <f>SUM(N3:N26)</f>
        <v>1734955</v>
      </c>
      <c r="Q27" s="10">
        <f>J27-G27</f>
        <v>340002</v>
      </c>
    </row>
  </sheetData>
  <mergeCells count="1">
    <mergeCell ref="L1:N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</dc:creator>
  <cp:lastModifiedBy>rutvik's laptop</cp:lastModifiedBy>
  <dcterms:created xsi:type="dcterms:W3CDTF">2015-06-05T18:17:20Z</dcterms:created>
  <dcterms:modified xsi:type="dcterms:W3CDTF">2019-12-17T21:31:11Z</dcterms:modified>
</cp:coreProperties>
</file>