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esktop\500l\Orignal project\Bsc Project\DATA\"/>
    </mc:Choice>
  </mc:AlternateContent>
  <xr:revisionPtr revIDLastSave="0" documentId="13_ncr:1_{C3B402DE-17CE-406A-B5F0-1CFABBB651D4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Sheet1" sheetId="1" r:id="rId1"/>
    <sheet name="Sheet6" sheetId="6" r:id="rId2"/>
    <sheet name="Sheet3" sheetId="3" r:id="rId3"/>
    <sheet name="Sheet2" sheetId="2" r:id="rId4"/>
    <sheet name="Sheet1 (2)" sheetId="4" r:id="rId5"/>
    <sheet name="Sheet6 (2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G18" i="7"/>
  <c r="F18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2" i="7"/>
  <c r="C2" i="7"/>
  <c r="D2" i="7"/>
  <c r="F3" i="6"/>
  <c r="G3" i="6" s="1"/>
  <c r="H3" i="6" s="1"/>
  <c r="F4" i="6"/>
  <c r="G4" i="6" s="1"/>
  <c r="H4" i="6" s="1"/>
  <c r="F5" i="6"/>
  <c r="G5" i="6" s="1"/>
  <c r="H5" i="6" s="1"/>
  <c r="F6" i="6"/>
  <c r="G6" i="6" s="1"/>
  <c r="H6" i="6" s="1"/>
  <c r="F7" i="6"/>
  <c r="G7" i="6" s="1"/>
  <c r="H7" i="6" s="1"/>
  <c r="F8" i="6"/>
  <c r="G8" i="6" s="1"/>
  <c r="H8" i="6" s="1"/>
  <c r="F9" i="6"/>
  <c r="G9" i="6" s="1"/>
  <c r="H9" i="6" s="1"/>
  <c r="F10" i="6"/>
  <c r="G10" i="6" s="1"/>
  <c r="H10" i="6" s="1"/>
  <c r="F11" i="6"/>
  <c r="G11" i="6" s="1"/>
  <c r="H11" i="6" s="1"/>
  <c r="F12" i="6"/>
  <c r="G12" i="6" s="1"/>
  <c r="H12" i="6" s="1"/>
  <c r="F13" i="6"/>
  <c r="G13" i="6" s="1"/>
  <c r="H13" i="6" s="1"/>
  <c r="F14" i="6"/>
  <c r="G14" i="6" s="1"/>
  <c r="H14" i="6" s="1"/>
  <c r="F15" i="6"/>
  <c r="G15" i="6" s="1"/>
  <c r="H15" i="6" s="1"/>
  <c r="F16" i="6"/>
  <c r="G16" i="6" s="1"/>
  <c r="H16" i="6" s="1"/>
  <c r="F17" i="6"/>
  <c r="G17" i="6" s="1"/>
  <c r="H17" i="6" s="1"/>
  <c r="F2" i="6"/>
  <c r="G2" i="6" s="1"/>
  <c r="H2" i="6" s="1"/>
  <c r="C2" i="6"/>
  <c r="D2" i="6" s="1"/>
  <c r="K2" i="1"/>
  <c r="L2" i="1" s="1"/>
  <c r="J2" i="1" s="1"/>
  <c r="H15" i="7" l="1"/>
  <c r="H11" i="7"/>
  <c r="H7" i="7"/>
  <c r="H3" i="7"/>
  <c r="H16" i="7"/>
  <c r="H12" i="7"/>
  <c r="H8" i="7"/>
  <c r="H4" i="7"/>
  <c r="H17" i="7"/>
  <c r="H13" i="7"/>
  <c r="H9" i="7"/>
  <c r="H5" i="7"/>
  <c r="H14" i="7"/>
  <c r="H10" i="7"/>
  <c r="H6" i="7"/>
  <c r="H2" i="7"/>
  <c r="I2" i="4"/>
  <c r="H2" i="4"/>
  <c r="G2" i="4"/>
  <c r="E2" i="4"/>
  <c r="D2" i="4"/>
  <c r="B2" i="4"/>
  <c r="B2" i="1" l="1"/>
  <c r="D2" i="1" s="1"/>
  <c r="E2" i="1" s="1"/>
  <c r="G2" i="1" s="1"/>
  <c r="D19" i="4"/>
  <c r="E19" i="4" s="1"/>
  <c r="B19" i="4"/>
  <c r="D5" i="4"/>
  <c r="D9" i="4"/>
  <c r="D13" i="4"/>
  <c r="D17" i="4"/>
  <c r="E17" i="4" s="1"/>
  <c r="B18" i="4"/>
  <c r="D18" i="4" s="1"/>
  <c r="B17" i="4"/>
  <c r="B16" i="4"/>
  <c r="D16" i="4" s="1"/>
  <c r="E16" i="4" s="1"/>
  <c r="G16" i="4" s="1"/>
  <c r="H16" i="4" s="1"/>
  <c r="B15" i="4"/>
  <c r="D15" i="4" s="1"/>
  <c r="B14" i="4"/>
  <c r="D14" i="4" s="1"/>
  <c r="B13" i="4"/>
  <c r="B12" i="4"/>
  <c r="B11" i="4"/>
  <c r="B10" i="4"/>
  <c r="D10" i="4" s="1"/>
  <c r="B9" i="4"/>
  <c r="B8" i="4"/>
  <c r="D8" i="4" s="1"/>
  <c r="E8" i="4" s="1"/>
  <c r="G8" i="4" s="1"/>
  <c r="H8" i="4" s="1"/>
  <c r="B7" i="4"/>
  <c r="D7" i="4" s="1"/>
  <c r="B6" i="4"/>
  <c r="D6" i="4" s="1"/>
  <c r="B5" i="4"/>
  <c r="B4" i="4"/>
  <c r="D4" i="4" s="1"/>
  <c r="B3" i="4"/>
  <c r="D3" i="4" s="1"/>
  <c r="C2" i="2"/>
  <c r="B2" i="2"/>
  <c r="B3" i="1"/>
  <c r="D3" i="1" s="1"/>
  <c r="E3" i="1" s="1"/>
  <c r="B4" i="1"/>
  <c r="D4" i="1" s="1"/>
  <c r="E4" i="1" s="1"/>
  <c r="B5" i="1"/>
  <c r="D5" i="1" s="1"/>
  <c r="E5" i="1" s="1"/>
  <c r="B6" i="1"/>
  <c r="D6" i="1" s="1"/>
  <c r="E6" i="1" s="1"/>
  <c r="B7" i="1"/>
  <c r="D7" i="1" s="1"/>
  <c r="E7" i="1" s="1"/>
  <c r="B8" i="1"/>
  <c r="D8" i="1" s="1"/>
  <c r="E8" i="1" s="1"/>
  <c r="B9" i="1"/>
  <c r="D9" i="1" s="1"/>
  <c r="E9" i="1" s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G18" i="1" l="1"/>
  <c r="H18" i="1" s="1"/>
  <c r="I18" i="1" s="1"/>
  <c r="G14" i="1"/>
  <c r="H14" i="1" s="1"/>
  <c r="I14" i="1" s="1"/>
  <c r="G10" i="1"/>
  <c r="H10" i="1" s="1"/>
  <c r="I10" i="1" s="1"/>
  <c r="G6" i="1"/>
  <c r="H6" i="1" s="1"/>
  <c r="I6" i="1" s="1"/>
  <c r="G17" i="1"/>
  <c r="H17" i="1" s="1"/>
  <c r="I17" i="1" s="1"/>
  <c r="G13" i="1"/>
  <c r="H13" i="1" s="1"/>
  <c r="I13" i="1" s="1"/>
  <c r="G9" i="1"/>
  <c r="H9" i="1" s="1"/>
  <c r="I9" i="1" s="1"/>
  <c r="G5" i="1"/>
  <c r="H5" i="1" s="1"/>
  <c r="I5" i="1" s="1"/>
  <c r="G16" i="1"/>
  <c r="H16" i="1" s="1"/>
  <c r="I16" i="1" s="1"/>
  <c r="G12" i="1"/>
  <c r="H12" i="1" s="1"/>
  <c r="I12" i="1" s="1"/>
  <c r="G8" i="1"/>
  <c r="H8" i="1" s="1"/>
  <c r="I8" i="1" s="1"/>
  <c r="G4" i="1"/>
  <c r="H4" i="1" s="1"/>
  <c r="I4" i="1" s="1"/>
  <c r="G15" i="1"/>
  <c r="H15" i="1" s="1"/>
  <c r="I15" i="1" s="1"/>
  <c r="G11" i="1"/>
  <c r="H11" i="1" s="1"/>
  <c r="I11" i="1" s="1"/>
  <c r="G7" i="1"/>
  <c r="H7" i="1" s="1"/>
  <c r="I7" i="1" s="1"/>
  <c r="G3" i="1"/>
  <c r="H3" i="1" s="1"/>
  <c r="I3" i="1" s="1"/>
  <c r="G19" i="4"/>
  <c r="H19" i="4"/>
  <c r="G17" i="4"/>
  <c r="H17" i="4" s="1"/>
  <c r="I17" i="4" s="1"/>
  <c r="H2" i="1"/>
  <c r="I2" i="1" s="1"/>
  <c r="D12" i="4"/>
  <c r="E12" i="4" s="1"/>
  <c r="D11" i="4"/>
  <c r="E11" i="4" s="1"/>
  <c r="E4" i="4"/>
  <c r="E15" i="4"/>
  <c r="E3" i="4"/>
  <c r="E7" i="4"/>
  <c r="E5" i="4"/>
  <c r="E18" i="4"/>
  <c r="E6" i="4"/>
  <c r="E9" i="4"/>
  <c r="E13" i="4"/>
  <c r="E10" i="4"/>
  <c r="E14" i="4"/>
  <c r="I16" i="4"/>
  <c r="I8" i="4"/>
  <c r="G15" i="4" l="1"/>
  <c r="H15" i="4" s="1"/>
  <c r="I15" i="4" s="1"/>
  <c r="G13" i="4"/>
  <c r="H13" i="4" s="1"/>
  <c r="I13" i="4" s="1"/>
  <c r="G5" i="4"/>
  <c r="H5" i="4" s="1"/>
  <c r="I5" i="4" s="1"/>
  <c r="G4" i="4"/>
  <c r="H4" i="4"/>
  <c r="I4" i="4" s="1"/>
  <c r="G10" i="4"/>
  <c r="H10" i="4" s="1"/>
  <c r="I10" i="4" s="1"/>
  <c r="H9" i="4"/>
  <c r="I9" i="4" s="1"/>
  <c r="G9" i="4"/>
  <c r="G7" i="4"/>
  <c r="H7" i="4" s="1"/>
  <c r="I7" i="4" s="1"/>
  <c r="G11" i="4"/>
  <c r="H11" i="4" s="1"/>
  <c r="I11" i="4" s="1"/>
  <c r="H18" i="4"/>
  <c r="I18" i="4" s="1"/>
  <c r="G18" i="4"/>
  <c r="G14" i="4"/>
  <c r="H14" i="4" s="1"/>
  <c r="I14" i="4" s="1"/>
  <c r="G6" i="4"/>
  <c r="H6" i="4" s="1"/>
  <c r="I6" i="4" s="1"/>
  <c r="G3" i="4"/>
  <c r="H3" i="4" s="1"/>
  <c r="I3" i="4" s="1"/>
  <c r="G12" i="4"/>
  <c r="H12" i="4"/>
  <c r="I12" i="4" s="1"/>
  <c r="I19" i="4"/>
  <c r="J5" i="1"/>
  <c r="K5" i="1" s="1"/>
  <c r="J6" i="1" l="1"/>
  <c r="K6" i="1" s="1"/>
  <c r="J7" i="1"/>
  <c r="K7" i="1" s="1"/>
  <c r="J4" i="1"/>
  <c r="K4" i="1" s="1"/>
  <c r="J12" i="1"/>
  <c r="K12" i="1" s="1"/>
  <c r="J13" i="1"/>
  <c r="K13" i="1" s="1"/>
  <c r="J17" i="1"/>
  <c r="K17" i="1" s="1"/>
  <c r="J18" i="1"/>
  <c r="K18" i="1" s="1"/>
  <c r="J3" i="1"/>
  <c r="K3" i="1" s="1"/>
  <c r="J8" i="1"/>
  <c r="K8" i="1" s="1"/>
  <c r="J16" i="1"/>
  <c r="K16" i="1" s="1"/>
  <c r="J14" i="1"/>
  <c r="K14" i="1" s="1"/>
  <c r="J15" i="1"/>
  <c r="K15" i="1" s="1"/>
  <c r="J9" i="1"/>
  <c r="K9" i="1" s="1"/>
  <c r="J10" i="1"/>
  <c r="K10" i="1" s="1"/>
  <c r="J11" i="1"/>
  <c r="K11" i="1" s="1"/>
</calcChain>
</file>

<file path=xl/sharedStrings.xml><?xml version="1.0" encoding="utf-8"?>
<sst xmlns="http://schemas.openxmlformats.org/spreadsheetml/2006/main" count="32" uniqueCount="10">
  <si>
    <t>Mass of mixture</t>
  </si>
  <si>
    <t>Mass of solid</t>
  </si>
  <si>
    <t xml:space="preserve">Mass of water </t>
  </si>
  <si>
    <t>Mass of product</t>
  </si>
  <si>
    <t>Density</t>
  </si>
  <si>
    <t>millgramee</t>
  </si>
  <si>
    <t>Massof solid</t>
  </si>
  <si>
    <t>mass of water</t>
  </si>
  <si>
    <t>Volume</t>
  </si>
  <si>
    <t>miligramme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</si>
</sst>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opLeftCell="C1" workbookViewId="0">
      <selection activeCell="J18" sqref="J18"/>
    </sheetView>
  </sheetViews>
  <sheetFormatPr defaultRowHeight="15" x14ac:dyDescent="0.25"/>
  <cols>
    <col min="2" max="4" width="40.140625" customWidth="1"/>
    <col min="5" max="5" width="26.85546875" customWidth="1"/>
    <col min="6" max="6" width="15.140625" customWidth="1"/>
    <col min="7" max="7" width="13.7109375" customWidth="1"/>
    <col min="8" max="8" width="14.5703125" customWidth="1"/>
    <col min="9" max="9" width="8.5703125" customWidth="1"/>
    <col min="10" max="10" width="12.42578125" customWidth="1"/>
    <col min="11" max="11" width="16.28515625" customWidth="1"/>
    <col min="12" max="12" width="14.140625" customWidth="1"/>
  </cols>
  <sheetData>
    <row r="1" spans="1:12" x14ac:dyDescent="0.25">
      <c r="B1" t="s">
        <v>4</v>
      </c>
      <c r="D1" t="s">
        <v>0</v>
      </c>
      <c r="E1" t="s">
        <v>1</v>
      </c>
      <c r="G1" t="s">
        <v>2</v>
      </c>
      <c r="H1" t="s">
        <v>3</v>
      </c>
      <c r="J1" t="s">
        <v>7</v>
      </c>
      <c r="K1" t="s">
        <v>0</v>
      </c>
      <c r="L1" t="s">
        <v>6</v>
      </c>
    </row>
    <row r="2" spans="1:12" x14ac:dyDescent="0.25">
      <c r="A2">
        <v>65</v>
      </c>
      <c r="B2">
        <f xml:space="preserve"> 1.3299*(10^3)-(5.184*(10^-1)*A2)</f>
        <v>1296.2040000000002</v>
      </c>
      <c r="C2" s="2">
        <v>4.1899999999999998E-9</v>
      </c>
      <c r="D2" s="2">
        <f>B2*C2</f>
        <v>5.4310947600000009E-6</v>
      </c>
      <c r="E2" s="2">
        <f xml:space="preserve"> (9.3/100)*D2</f>
        <v>5.0509181268000015E-7</v>
      </c>
      <c r="F2">
        <v>9.75</v>
      </c>
      <c r="G2" s="2">
        <f xml:space="preserve"> E2*F2</f>
        <v>4.9246451736300016E-6</v>
      </c>
      <c r="H2" s="2">
        <f>E2+G2</f>
        <v>5.4297369863100022E-6</v>
      </c>
      <c r="I2" s="2">
        <f>H2*100000</f>
        <v>0.5429736986310002</v>
      </c>
      <c r="J2" s="2">
        <f>4.23515119706171E-06-L2</f>
        <v>3.8412821357349714E-6</v>
      </c>
      <c r="K2" s="2">
        <f>C2*1010.7759420195</f>
        <v>4.2351511970617051E-6</v>
      </c>
      <c r="L2" s="2">
        <f>0.093*K2</f>
        <v>3.9386906132673857E-7</v>
      </c>
    </row>
    <row r="3" spans="1:12" x14ac:dyDescent="0.25">
      <c r="A3">
        <v>65</v>
      </c>
      <c r="B3">
        <f t="shared" ref="B3:B18" si="0" xml:space="preserve"> 1.3299*(10^3)-(5.184*(10^-1)*A3)</f>
        <v>1296.2040000000002</v>
      </c>
      <c r="C3" s="2">
        <v>4.1899999999999998E-9</v>
      </c>
      <c r="D3" s="2">
        <f t="shared" ref="D3:D18" si="1">B3*C3</f>
        <v>5.4310947600000009E-6</v>
      </c>
      <c r="E3" s="2">
        <f t="shared" ref="E3:E18" si="2" xml:space="preserve"> (9.3/100)*D3</f>
        <v>5.0509181268000015E-7</v>
      </c>
      <c r="F3" s="1">
        <v>9.4403628117913794</v>
      </c>
      <c r="G3" s="2">
        <f t="shared" ref="G3:G18" si="3" xml:space="preserve"> E3*F3</f>
        <v>4.7682499649645705E-6</v>
      </c>
      <c r="H3" s="2">
        <f t="shared" ref="H3:H18" si="4">E3+G3</f>
        <v>5.2733417776445703E-6</v>
      </c>
      <c r="I3" s="2">
        <f t="shared" ref="I3:I18" si="5">H3*100000</f>
        <v>0.52733417776445701</v>
      </c>
      <c r="J3" s="2">
        <f>F3*$L$2</f>
        <v>3.7182668392641211E-6</v>
      </c>
      <c r="K3" s="2">
        <f>J3+$L$2</f>
        <v>4.1121359005908599E-6</v>
      </c>
    </row>
    <row r="4" spans="1:12" x14ac:dyDescent="0.25">
      <c r="A4">
        <v>65</v>
      </c>
      <c r="B4">
        <f t="shared" si="0"/>
        <v>1296.2040000000002</v>
      </c>
      <c r="C4" s="2">
        <v>4.1899999999999998E-9</v>
      </c>
      <c r="D4" s="2">
        <f t="shared" si="1"/>
        <v>5.4310947600000009E-6</v>
      </c>
      <c r="E4" s="2">
        <f t="shared" si="2"/>
        <v>5.0509181268000015E-7</v>
      </c>
      <c r="F4" s="1">
        <v>8.9358276643990902</v>
      </c>
      <c r="G4" s="2">
        <f t="shared" si="3"/>
        <v>4.5134133928074284E-6</v>
      </c>
      <c r="H4" s="2">
        <f t="shared" si="4"/>
        <v>5.0185052054874281E-6</v>
      </c>
      <c r="I4" s="2">
        <f t="shared" si="5"/>
        <v>0.5018505205487428</v>
      </c>
      <c r="J4" s="2">
        <f t="shared" ref="J4:J18" si="6">F4*$L$2</f>
        <v>3.5195460543543722E-6</v>
      </c>
      <c r="K4" s="2">
        <f t="shared" ref="K4:K18" si="7">J4+$L$2</f>
        <v>3.9134151156811106E-6</v>
      </c>
    </row>
    <row r="5" spans="1:12" x14ac:dyDescent="0.25">
      <c r="A5">
        <v>65</v>
      </c>
      <c r="B5">
        <f t="shared" si="0"/>
        <v>1296.2040000000002</v>
      </c>
      <c r="C5" s="2">
        <v>4.1899999999999998E-9</v>
      </c>
      <c r="D5" s="2">
        <f t="shared" si="1"/>
        <v>5.4310947600000009E-6</v>
      </c>
      <c r="E5" s="2">
        <f t="shared" si="2"/>
        <v>5.0509181268000015E-7</v>
      </c>
      <c r="F5" s="1">
        <v>8.0478458049886594</v>
      </c>
      <c r="G5" s="2">
        <f t="shared" si="3"/>
        <v>4.0649010258108566E-6</v>
      </c>
      <c r="H5" s="2">
        <f t="shared" si="4"/>
        <v>4.5699928384908572E-6</v>
      </c>
      <c r="I5" s="2">
        <f t="shared" si="5"/>
        <v>0.45699928384908572</v>
      </c>
      <c r="J5" s="2">
        <f t="shared" si="6"/>
        <v>3.169797472913214E-6</v>
      </c>
      <c r="K5" s="2">
        <f t="shared" si="7"/>
        <v>3.5636665342399528E-6</v>
      </c>
    </row>
    <row r="6" spans="1:12" x14ac:dyDescent="0.25">
      <c r="A6">
        <v>65</v>
      </c>
      <c r="B6">
        <f t="shared" si="0"/>
        <v>1296.2040000000002</v>
      </c>
      <c r="C6" s="2">
        <v>4.1899999999999998E-9</v>
      </c>
      <c r="D6" s="2">
        <f t="shared" si="1"/>
        <v>5.4310947600000009E-6</v>
      </c>
      <c r="E6" s="2">
        <f t="shared" si="2"/>
        <v>5.0509181268000015E-7</v>
      </c>
      <c r="F6" s="1">
        <v>7.2607709750566896</v>
      </c>
      <c r="G6" s="2">
        <f t="shared" si="3"/>
        <v>3.6673559732457155E-6</v>
      </c>
      <c r="H6" s="2">
        <f t="shared" si="4"/>
        <v>4.1724477859257156E-6</v>
      </c>
      <c r="I6" s="2">
        <f t="shared" si="5"/>
        <v>0.41724477859257159</v>
      </c>
      <c r="J6" s="2">
        <f t="shared" si="6"/>
        <v>2.8597930484540066E-6</v>
      </c>
      <c r="K6" s="2">
        <f t="shared" si="7"/>
        <v>3.2536621097807454E-6</v>
      </c>
    </row>
    <row r="7" spans="1:12" x14ac:dyDescent="0.25">
      <c r="A7">
        <v>65</v>
      </c>
      <c r="B7">
        <f t="shared" si="0"/>
        <v>1296.2040000000002</v>
      </c>
      <c r="C7" s="2">
        <v>4.1899999999999998E-9</v>
      </c>
      <c r="D7" s="2">
        <f t="shared" si="1"/>
        <v>5.4310947600000009E-6</v>
      </c>
      <c r="E7" s="2">
        <f t="shared" si="2"/>
        <v>5.0509181268000015E-7</v>
      </c>
      <c r="F7" s="1">
        <v>6.4736961451247099</v>
      </c>
      <c r="G7" s="2">
        <f t="shared" si="3"/>
        <v>3.2698109206805692E-6</v>
      </c>
      <c r="H7" s="2">
        <f t="shared" si="4"/>
        <v>3.7749027333605693E-6</v>
      </c>
      <c r="I7" s="2">
        <f t="shared" si="5"/>
        <v>0.37749027333605695</v>
      </c>
      <c r="J7" s="2">
        <f t="shared" si="6"/>
        <v>2.5497886239947954E-6</v>
      </c>
      <c r="K7" s="2">
        <f t="shared" si="7"/>
        <v>2.9436576853215337E-6</v>
      </c>
    </row>
    <row r="8" spans="1:12" x14ac:dyDescent="0.25">
      <c r="A8">
        <v>65</v>
      </c>
      <c r="B8">
        <f t="shared" si="0"/>
        <v>1296.2040000000002</v>
      </c>
      <c r="C8" s="2">
        <v>4.1899999999999998E-9</v>
      </c>
      <c r="D8" s="2">
        <f t="shared" si="1"/>
        <v>5.4310947600000009E-6</v>
      </c>
      <c r="E8" s="2">
        <f t="shared" si="2"/>
        <v>5.0509181268000015E-7</v>
      </c>
      <c r="F8" s="1">
        <v>5.72698412698412</v>
      </c>
      <c r="G8" s="2">
        <f t="shared" si="3"/>
        <v>2.8926527938879972E-6</v>
      </c>
      <c r="H8" s="2">
        <f t="shared" si="4"/>
        <v>3.3977446065679973E-6</v>
      </c>
      <c r="I8" s="2">
        <f t="shared" si="5"/>
        <v>0.33977446065679973</v>
      </c>
      <c r="J8" s="2">
        <f t="shared" si="6"/>
        <v>2.2556818623283666E-6</v>
      </c>
      <c r="K8" s="2">
        <f t="shared" si="7"/>
        <v>2.6495509236551054E-6</v>
      </c>
    </row>
    <row r="9" spans="1:12" x14ac:dyDescent="0.25">
      <c r="A9">
        <v>65</v>
      </c>
      <c r="B9">
        <f t="shared" si="0"/>
        <v>1296.2040000000002</v>
      </c>
      <c r="C9" s="2">
        <v>4.1899999999999998E-9</v>
      </c>
      <c r="D9" s="2">
        <f t="shared" si="1"/>
        <v>5.4310947600000009E-6</v>
      </c>
      <c r="E9" s="2">
        <f t="shared" si="2"/>
        <v>5.0509181268000015E-7</v>
      </c>
      <c r="F9" s="1">
        <v>5.14172335600907</v>
      </c>
      <c r="G9" s="2">
        <f t="shared" si="3"/>
        <v>2.597042370185715E-6</v>
      </c>
      <c r="H9" s="2">
        <f t="shared" si="4"/>
        <v>3.1021341828657151E-6</v>
      </c>
      <c r="I9" s="2">
        <f t="shared" si="5"/>
        <v>0.31021341828657151</v>
      </c>
      <c r="J9" s="2">
        <f t="shared" si="6"/>
        <v>2.0251657518330604E-6</v>
      </c>
      <c r="K9" s="2">
        <f t="shared" si="7"/>
        <v>2.4190348131597987E-6</v>
      </c>
    </row>
    <row r="10" spans="1:12" x14ac:dyDescent="0.25">
      <c r="A10">
        <v>65</v>
      </c>
      <c r="B10">
        <f t="shared" si="0"/>
        <v>1296.2040000000002</v>
      </c>
      <c r="C10" s="2">
        <v>4.1899999999999998E-9</v>
      </c>
      <c r="D10" s="2">
        <f t="shared" si="1"/>
        <v>5.4310947600000009E-6</v>
      </c>
      <c r="E10" s="2">
        <f t="shared" si="2"/>
        <v>5.0509181268000015E-7</v>
      </c>
      <c r="F10" s="1">
        <v>4.5160997732426296</v>
      </c>
      <c r="G10" s="2">
        <f t="shared" si="3"/>
        <v>2.2810450207108573E-6</v>
      </c>
      <c r="H10" s="2">
        <f t="shared" si="4"/>
        <v>2.7861368333908574E-6</v>
      </c>
      <c r="I10" s="2">
        <f t="shared" si="5"/>
        <v>0.27861368333908576</v>
      </c>
      <c r="J10" s="2">
        <f t="shared" si="6"/>
        <v>1.7787519785449714E-6</v>
      </c>
      <c r="K10" s="2">
        <f t="shared" si="7"/>
        <v>2.1726210398717099E-6</v>
      </c>
    </row>
    <row r="11" spans="1:12" x14ac:dyDescent="0.25">
      <c r="A11">
        <v>65</v>
      </c>
      <c r="B11">
        <f t="shared" si="0"/>
        <v>1296.2040000000002</v>
      </c>
      <c r="C11" s="2">
        <v>4.1899999999999998E-9</v>
      </c>
      <c r="D11" s="2">
        <f t="shared" si="1"/>
        <v>5.4310947600000009E-6</v>
      </c>
      <c r="E11" s="2">
        <f t="shared" si="2"/>
        <v>5.0509181268000015E-7</v>
      </c>
      <c r="F11" s="1">
        <v>3.9510204081632598</v>
      </c>
      <c r="G11" s="2">
        <f t="shared" si="3"/>
        <v>1.995628059894855E-6</v>
      </c>
      <c r="H11" s="2">
        <f t="shared" si="4"/>
        <v>2.5007198725748551E-6</v>
      </c>
      <c r="I11" s="2">
        <f t="shared" si="5"/>
        <v>0.25007198725748553</v>
      </c>
      <c r="J11" s="2">
        <f t="shared" si="6"/>
        <v>1.5561846994460506E-6</v>
      </c>
      <c r="K11" s="2">
        <f t="shared" si="7"/>
        <v>1.950053760772789E-6</v>
      </c>
    </row>
    <row r="12" spans="1:12" x14ac:dyDescent="0.25">
      <c r="A12">
        <v>65</v>
      </c>
      <c r="B12">
        <f t="shared" si="0"/>
        <v>1296.2040000000002</v>
      </c>
      <c r="C12" s="2">
        <v>4.1899999999999998E-9</v>
      </c>
      <c r="D12" s="2">
        <f t="shared" si="1"/>
        <v>5.4310947600000009E-6</v>
      </c>
      <c r="E12" s="2">
        <f t="shared" si="2"/>
        <v>5.0509181268000015E-7</v>
      </c>
      <c r="F12" s="1">
        <v>3.3859410430838999</v>
      </c>
      <c r="G12" s="2">
        <f t="shared" si="3"/>
        <v>1.7102110990788576E-6</v>
      </c>
      <c r="H12" s="2">
        <f t="shared" si="4"/>
        <v>2.2153029117588575E-6</v>
      </c>
      <c r="I12" s="2">
        <f t="shared" si="5"/>
        <v>0.22153029117588574</v>
      </c>
      <c r="J12" s="2">
        <f t="shared" si="6"/>
        <v>1.3336174203471337E-6</v>
      </c>
      <c r="K12" s="2">
        <f t="shared" si="7"/>
        <v>1.7274864816738723E-6</v>
      </c>
    </row>
    <row r="13" spans="1:12" x14ac:dyDescent="0.25">
      <c r="A13">
        <v>65</v>
      </c>
      <c r="B13">
        <f t="shared" si="0"/>
        <v>1296.2040000000002</v>
      </c>
      <c r="C13" s="2">
        <v>4.1899999999999998E-9</v>
      </c>
      <c r="D13" s="2">
        <f t="shared" si="1"/>
        <v>5.4310947600000009E-6</v>
      </c>
      <c r="E13" s="2">
        <f t="shared" si="2"/>
        <v>5.0509181268000015E-7</v>
      </c>
      <c r="F13" s="1">
        <v>3.04285714285714</v>
      </c>
      <c r="G13" s="2">
        <f t="shared" si="3"/>
        <v>1.5369222300119991E-6</v>
      </c>
      <c r="H13" s="2">
        <f t="shared" si="4"/>
        <v>2.0420140426919992E-6</v>
      </c>
      <c r="I13" s="2">
        <f t="shared" si="5"/>
        <v>0.20420140426919992</v>
      </c>
      <c r="J13" s="2">
        <f t="shared" si="6"/>
        <v>1.1984872866085035E-6</v>
      </c>
      <c r="K13" s="2">
        <f t="shared" si="7"/>
        <v>1.592356347935242E-6</v>
      </c>
    </row>
    <row r="14" spans="1:12" x14ac:dyDescent="0.25">
      <c r="A14">
        <v>65</v>
      </c>
      <c r="B14">
        <f t="shared" si="0"/>
        <v>1296.2040000000002</v>
      </c>
      <c r="C14" s="2">
        <v>4.1899999999999998E-9</v>
      </c>
      <c r="D14" s="2">
        <f t="shared" si="1"/>
        <v>5.4310947600000009E-6</v>
      </c>
      <c r="E14" s="2">
        <f t="shared" si="2"/>
        <v>5.0509181268000015E-7</v>
      </c>
      <c r="F14" s="1">
        <v>2.2557823129251702</v>
      </c>
      <c r="G14" s="2">
        <f t="shared" si="3"/>
        <v>1.1393771774468575E-6</v>
      </c>
      <c r="H14" s="2">
        <f t="shared" si="4"/>
        <v>1.6444689901268576E-6</v>
      </c>
      <c r="I14" s="2">
        <f t="shared" si="5"/>
        <v>0.16444689901268578</v>
      </c>
      <c r="J14" s="2">
        <f t="shared" si="6"/>
        <v>8.8848286214929605E-7</v>
      </c>
      <c r="K14" s="2">
        <f t="shared" si="7"/>
        <v>1.2823519234760346E-6</v>
      </c>
    </row>
    <row r="15" spans="1:12" x14ac:dyDescent="0.25">
      <c r="A15">
        <v>65</v>
      </c>
      <c r="B15">
        <f t="shared" si="0"/>
        <v>1296.2040000000002</v>
      </c>
      <c r="C15" s="2">
        <v>4.1899999999999998E-9</v>
      </c>
      <c r="D15" s="2">
        <f t="shared" si="1"/>
        <v>5.4310947600000009E-6</v>
      </c>
      <c r="E15" s="2">
        <f t="shared" si="2"/>
        <v>5.0509181268000015E-7</v>
      </c>
      <c r="F15" s="1">
        <v>1.9328798185941001</v>
      </c>
      <c r="G15" s="2">
        <f t="shared" si="3"/>
        <v>9.7628177126628378E-7</v>
      </c>
      <c r="H15" s="2">
        <f t="shared" si="4"/>
        <v>1.4813735839462839E-6</v>
      </c>
      <c r="I15" s="2">
        <f t="shared" si="5"/>
        <v>0.14813735839462838</v>
      </c>
      <c r="J15" s="2">
        <f t="shared" si="6"/>
        <v>7.6130155980705496E-7</v>
      </c>
      <c r="K15" s="2">
        <f t="shared" si="7"/>
        <v>1.1551706211337935E-6</v>
      </c>
    </row>
    <row r="16" spans="1:12" x14ac:dyDescent="0.25">
      <c r="A16">
        <v>65</v>
      </c>
      <c r="B16">
        <f t="shared" si="0"/>
        <v>1296.2040000000002</v>
      </c>
      <c r="C16" s="2">
        <v>4.1899999999999998E-9</v>
      </c>
      <c r="D16" s="2">
        <f t="shared" si="1"/>
        <v>5.4310947600000009E-6</v>
      </c>
      <c r="E16" s="2">
        <f t="shared" si="2"/>
        <v>5.0509181268000015E-7</v>
      </c>
      <c r="F16" s="1">
        <v>1.7108843537414899</v>
      </c>
      <c r="G16" s="2">
        <f t="shared" si="3"/>
        <v>8.6415367951713979E-7</v>
      </c>
      <c r="H16" s="2">
        <f t="shared" si="4"/>
        <v>1.3692454921971399E-6</v>
      </c>
      <c r="I16" s="2">
        <f t="shared" si="5"/>
        <v>0.136924549219714</v>
      </c>
      <c r="J16" s="2">
        <f t="shared" si="6"/>
        <v>6.7386441444676435E-7</v>
      </c>
      <c r="K16" s="2">
        <f t="shared" si="7"/>
        <v>1.0677334757735028E-6</v>
      </c>
    </row>
    <row r="17" spans="1:11" x14ac:dyDescent="0.25">
      <c r="A17">
        <v>65</v>
      </c>
      <c r="B17">
        <f t="shared" si="0"/>
        <v>1296.2040000000002</v>
      </c>
      <c r="C17" s="2">
        <v>4.1899999999999998E-9</v>
      </c>
      <c r="D17" s="2">
        <f t="shared" si="1"/>
        <v>5.4310947600000009E-6</v>
      </c>
      <c r="E17" s="2">
        <f t="shared" si="2"/>
        <v>5.0509181268000015E-7</v>
      </c>
      <c r="F17" s="1">
        <v>1.48888888888888</v>
      </c>
      <c r="G17" s="2">
        <f t="shared" si="3"/>
        <v>7.520255877679958E-7</v>
      </c>
      <c r="H17" s="2">
        <f t="shared" si="4"/>
        <v>1.257117400447996E-6</v>
      </c>
      <c r="I17" s="2">
        <f t="shared" si="5"/>
        <v>0.1257117400447996</v>
      </c>
      <c r="J17" s="2">
        <f t="shared" si="6"/>
        <v>5.8642726908647395E-7</v>
      </c>
      <c r="K17" s="2">
        <f t="shared" si="7"/>
        <v>9.8029633041321251E-7</v>
      </c>
    </row>
    <row r="18" spans="1:11" x14ac:dyDescent="0.25">
      <c r="A18">
        <v>65</v>
      </c>
      <c r="B18">
        <f t="shared" si="0"/>
        <v>1296.2040000000002</v>
      </c>
      <c r="C18" s="2">
        <v>4.1899999999999998E-9</v>
      </c>
      <c r="D18" s="2">
        <f t="shared" si="1"/>
        <v>5.4310947600000009E-6</v>
      </c>
      <c r="E18" s="2">
        <f t="shared" si="2"/>
        <v>5.0509181268000015E-7</v>
      </c>
      <c r="F18" s="1">
        <v>1.2870748299319701</v>
      </c>
      <c r="G18" s="2">
        <f t="shared" si="3"/>
        <v>6.5009095890514168E-7</v>
      </c>
      <c r="H18" s="2">
        <f t="shared" si="4"/>
        <v>1.1551827715851418E-6</v>
      </c>
      <c r="I18" s="2">
        <f t="shared" si="5"/>
        <v>0.11551827715851419</v>
      </c>
      <c r="J18" s="2">
        <f t="shared" si="6"/>
        <v>5.0693895512257671E-7</v>
      </c>
      <c r="K18" s="2">
        <f t="shared" si="7"/>
        <v>9.0080801644931528E-7</v>
      </c>
    </row>
    <row r="24" spans="1:11" x14ac:dyDescent="0.25">
      <c r="C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3FB4-E639-4161-8CF7-052187EF4AF7}">
  <dimension ref="A1:H17"/>
  <sheetViews>
    <sheetView workbookViewId="0">
      <selection activeCell="H2" sqref="H2:H17"/>
    </sheetView>
  </sheetViews>
  <sheetFormatPr defaultRowHeight="15" x14ac:dyDescent="0.25"/>
  <cols>
    <col min="1" max="1" width="14.42578125" customWidth="1"/>
    <col min="2" max="2" width="15.42578125" customWidth="1"/>
    <col min="3" max="3" width="17.85546875" customWidth="1"/>
    <col min="4" max="5" width="15.140625" customWidth="1"/>
    <col min="6" max="6" width="22.28515625" customWidth="1"/>
    <col min="7" max="7" width="18.7109375" customWidth="1"/>
    <col min="8" max="8" width="15" customWidth="1"/>
    <col min="9" max="9" width="23.5703125" customWidth="1"/>
    <col min="10" max="10" width="19.42578125" customWidth="1"/>
  </cols>
  <sheetData>
    <row r="1" spans="1:8" x14ac:dyDescent="0.25">
      <c r="A1" t="s">
        <v>4</v>
      </c>
      <c r="B1" t="s">
        <v>8</v>
      </c>
      <c r="C1" t="s">
        <v>0</v>
      </c>
      <c r="D1" t="s">
        <v>1</v>
      </c>
      <c r="F1" t="s">
        <v>2</v>
      </c>
      <c r="G1" t="s">
        <v>3</v>
      </c>
      <c r="H1" t="s">
        <v>9</v>
      </c>
    </row>
    <row r="2" spans="1:8" x14ac:dyDescent="0.25">
      <c r="A2">
        <v>1010.7759420195</v>
      </c>
      <c r="B2">
        <v>4.1899999999999998E-9</v>
      </c>
      <c r="C2">
        <f>A2*B2</f>
        <v>4.2351511970617051E-6</v>
      </c>
      <c r="D2">
        <f xml:space="preserve"> 0.093*C2</f>
        <v>3.9386906132673857E-7</v>
      </c>
      <c r="E2" s="1">
        <v>9.4403628117913794</v>
      </c>
      <c r="F2">
        <f xml:space="preserve"> E2*$D$2</f>
        <v>3.7182668392641211E-6</v>
      </c>
      <c r="G2">
        <f xml:space="preserve"> F2+$D$2</f>
        <v>4.1121359005908599E-6</v>
      </c>
      <c r="H2">
        <f xml:space="preserve"> G2*1000000</f>
        <v>4.11213590059086</v>
      </c>
    </row>
    <row r="3" spans="1:8" x14ac:dyDescent="0.25">
      <c r="E3" s="1">
        <v>8.9358276643990902</v>
      </c>
      <c r="F3">
        <f t="shared" ref="F3:F17" si="0" xml:space="preserve"> E3*$D$2</f>
        <v>3.5195460543543722E-6</v>
      </c>
      <c r="G3">
        <f t="shared" ref="G3:G17" si="1" xml:space="preserve"> F3+$D$2</f>
        <v>3.9134151156811106E-6</v>
      </c>
      <c r="H3">
        <f t="shared" ref="H3:H17" si="2" xml:space="preserve"> G3*1000000</f>
        <v>3.9134151156811106</v>
      </c>
    </row>
    <row r="4" spans="1:8" x14ac:dyDescent="0.25">
      <c r="E4" s="1">
        <v>8.0478458049886594</v>
      </c>
      <c r="F4">
        <f t="shared" si="0"/>
        <v>3.169797472913214E-6</v>
      </c>
      <c r="G4">
        <f t="shared" si="1"/>
        <v>3.5636665342399528E-6</v>
      </c>
      <c r="H4">
        <f t="shared" si="2"/>
        <v>3.5636665342399527</v>
      </c>
    </row>
    <row r="5" spans="1:8" x14ac:dyDescent="0.25">
      <c r="E5" s="1">
        <v>7.2607709750566896</v>
      </c>
      <c r="F5">
        <f t="shared" si="0"/>
        <v>2.8597930484540066E-6</v>
      </c>
      <c r="G5">
        <f t="shared" si="1"/>
        <v>3.2536621097807454E-6</v>
      </c>
      <c r="H5">
        <f t="shared" si="2"/>
        <v>3.2536621097807452</v>
      </c>
    </row>
    <row r="6" spans="1:8" x14ac:dyDescent="0.25">
      <c r="E6" s="1">
        <v>6.4736961451247099</v>
      </c>
      <c r="F6">
        <f t="shared" si="0"/>
        <v>2.5497886239947954E-6</v>
      </c>
      <c r="G6">
        <f t="shared" si="1"/>
        <v>2.9436576853215337E-6</v>
      </c>
      <c r="H6">
        <f t="shared" si="2"/>
        <v>2.9436576853215337</v>
      </c>
    </row>
    <row r="7" spans="1:8" x14ac:dyDescent="0.25">
      <c r="E7" s="1">
        <v>5.72698412698412</v>
      </c>
      <c r="F7">
        <f t="shared" si="0"/>
        <v>2.2556818623283666E-6</v>
      </c>
      <c r="G7">
        <f t="shared" si="1"/>
        <v>2.6495509236551054E-6</v>
      </c>
      <c r="H7">
        <f t="shared" si="2"/>
        <v>2.6495509236551054</v>
      </c>
    </row>
    <row r="8" spans="1:8" x14ac:dyDescent="0.25">
      <c r="E8" s="1">
        <v>5.14172335600907</v>
      </c>
      <c r="F8">
        <f t="shared" si="0"/>
        <v>2.0251657518330604E-6</v>
      </c>
      <c r="G8">
        <f t="shared" si="1"/>
        <v>2.4190348131597987E-6</v>
      </c>
      <c r="H8">
        <f t="shared" si="2"/>
        <v>2.4190348131597985</v>
      </c>
    </row>
    <row r="9" spans="1:8" x14ac:dyDescent="0.25">
      <c r="E9" s="1">
        <v>4.5160997732426296</v>
      </c>
      <c r="F9">
        <f t="shared" si="0"/>
        <v>1.7787519785449714E-6</v>
      </c>
      <c r="G9">
        <f t="shared" si="1"/>
        <v>2.1726210398717099E-6</v>
      </c>
      <c r="H9">
        <f t="shared" si="2"/>
        <v>2.1726210398717098</v>
      </c>
    </row>
    <row r="10" spans="1:8" x14ac:dyDescent="0.25">
      <c r="E10" s="1">
        <v>3.9510204081632598</v>
      </c>
      <c r="F10">
        <f t="shared" si="0"/>
        <v>1.5561846994460506E-6</v>
      </c>
      <c r="G10">
        <f t="shared" si="1"/>
        <v>1.950053760772789E-6</v>
      </c>
      <c r="H10">
        <f t="shared" si="2"/>
        <v>1.950053760772789</v>
      </c>
    </row>
    <row r="11" spans="1:8" x14ac:dyDescent="0.25">
      <c r="E11" s="1">
        <v>3.3859410430838999</v>
      </c>
      <c r="F11">
        <f t="shared" si="0"/>
        <v>1.3336174203471337E-6</v>
      </c>
      <c r="G11">
        <f t="shared" si="1"/>
        <v>1.7274864816738723E-6</v>
      </c>
      <c r="H11">
        <f t="shared" si="2"/>
        <v>1.7274864816738722</v>
      </c>
    </row>
    <row r="12" spans="1:8" x14ac:dyDescent="0.25">
      <c r="E12" s="1">
        <v>3.04285714285714</v>
      </c>
      <c r="F12">
        <f t="shared" si="0"/>
        <v>1.1984872866085035E-6</v>
      </c>
      <c r="G12">
        <f t="shared" si="1"/>
        <v>1.592356347935242E-6</v>
      </c>
      <c r="H12">
        <f t="shared" si="2"/>
        <v>1.5923563479352421</v>
      </c>
    </row>
    <row r="13" spans="1:8" x14ac:dyDescent="0.25">
      <c r="E13" s="1">
        <v>2.2557823129251702</v>
      </c>
      <c r="F13">
        <f t="shared" si="0"/>
        <v>8.8848286214929605E-7</v>
      </c>
      <c r="G13">
        <f t="shared" si="1"/>
        <v>1.2823519234760346E-6</v>
      </c>
      <c r="H13">
        <f t="shared" si="2"/>
        <v>1.2823519234760345</v>
      </c>
    </row>
    <row r="14" spans="1:8" x14ac:dyDescent="0.25">
      <c r="E14" s="1">
        <v>1.9328798185941001</v>
      </c>
      <c r="F14">
        <f t="shared" si="0"/>
        <v>7.6130155980705496E-7</v>
      </c>
      <c r="G14">
        <f t="shared" si="1"/>
        <v>1.1551706211337935E-6</v>
      </c>
      <c r="H14">
        <f t="shared" si="2"/>
        <v>1.1551706211337935</v>
      </c>
    </row>
    <row r="15" spans="1:8" x14ac:dyDescent="0.25">
      <c r="E15" s="1">
        <v>1.7108843537414899</v>
      </c>
      <c r="F15">
        <f t="shared" si="0"/>
        <v>6.7386441444676435E-7</v>
      </c>
      <c r="G15">
        <f t="shared" si="1"/>
        <v>1.0677334757735028E-6</v>
      </c>
      <c r="H15">
        <f t="shared" si="2"/>
        <v>1.0677334757735029</v>
      </c>
    </row>
    <row r="16" spans="1:8" x14ac:dyDescent="0.25">
      <c r="E16" s="1">
        <v>1.48888888888888</v>
      </c>
      <c r="F16">
        <f t="shared" si="0"/>
        <v>5.8642726908647395E-7</v>
      </c>
      <c r="G16">
        <f t="shared" si="1"/>
        <v>9.8029633041321251E-7</v>
      </c>
      <c r="H16">
        <f t="shared" si="2"/>
        <v>0.98029633041321251</v>
      </c>
    </row>
    <row r="17" spans="5:8" x14ac:dyDescent="0.25">
      <c r="E17" s="1">
        <v>1.2870748299319701</v>
      </c>
      <c r="F17">
        <f t="shared" si="0"/>
        <v>5.0693895512257671E-7</v>
      </c>
      <c r="G17">
        <f t="shared" si="1"/>
        <v>9.0080801644931528E-7</v>
      </c>
      <c r="H17">
        <f t="shared" si="2"/>
        <v>0.9008080164493153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8FE2-9605-433E-BF09-FD2C03917E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9590-F0CF-42A6-BB0E-5B63EC8F9A5B}">
  <dimension ref="A1:F19"/>
  <sheetViews>
    <sheetView workbookViewId="0">
      <selection activeCell="D2" sqref="D2:D19"/>
    </sheetView>
  </sheetViews>
  <sheetFormatPr defaultRowHeight="15" x14ac:dyDescent="0.25"/>
  <cols>
    <col min="2" max="2" width="18.85546875" customWidth="1"/>
    <col min="3" max="4" width="20" customWidth="1"/>
    <col min="5" max="5" width="18.42578125" customWidth="1"/>
  </cols>
  <sheetData>
    <row r="1" spans="1:6" x14ac:dyDescent="0.25">
      <c r="B1" s="1" t="s">
        <v>0</v>
      </c>
      <c r="C1" t="s">
        <v>1</v>
      </c>
      <c r="E1" t="s">
        <v>2</v>
      </c>
      <c r="F1" t="s">
        <v>3</v>
      </c>
    </row>
    <row r="2" spans="1:6" x14ac:dyDescent="0.25">
      <c r="A2">
        <v>80</v>
      </c>
      <c r="B2">
        <f xml:space="preserve"> 1.3299*(10^3)-(5.184*(10^-1)*A2)</f>
        <v>1288.4280000000001</v>
      </c>
      <c r="C2">
        <f xml:space="preserve"> (9.3/100)*B2</f>
        <v>119.82380400000002</v>
      </c>
      <c r="D2">
        <v>0.97499999999999998</v>
      </c>
    </row>
    <row r="3" spans="1:6" x14ac:dyDescent="0.25">
      <c r="D3" s="1">
        <v>8.9811791383219894</v>
      </c>
    </row>
    <row r="4" spans="1:6" x14ac:dyDescent="0.25">
      <c r="D4" s="1">
        <v>8.4918367346938695</v>
      </c>
    </row>
    <row r="5" spans="1:6" x14ac:dyDescent="0.25">
      <c r="D5" s="1">
        <v>8.0777777777777793</v>
      </c>
    </row>
    <row r="6" spans="1:6" x14ac:dyDescent="0.25">
      <c r="D6" s="1">
        <v>6.9108843537414897</v>
      </c>
    </row>
    <row r="7" spans="1:6" x14ac:dyDescent="0.25">
      <c r="D7" s="1">
        <v>5.9886621315192698</v>
      </c>
    </row>
    <row r="8" spans="1:6" x14ac:dyDescent="0.25">
      <c r="D8" s="1">
        <v>4.8594104308389996</v>
      </c>
    </row>
    <row r="9" spans="1:6" x14ac:dyDescent="0.25">
      <c r="D9" s="1">
        <v>4.1253968253968196</v>
      </c>
    </row>
    <row r="10" spans="1:6" x14ac:dyDescent="0.25">
      <c r="D10" s="1">
        <v>3.2219954648526001</v>
      </c>
    </row>
    <row r="11" spans="1:6" x14ac:dyDescent="0.25">
      <c r="D11" s="1">
        <v>2.7326530612244802</v>
      </c>
    </row>
    <row r="12" spans="1:6" x14ac:dyDescent="0.25">
      <c r="D12" s="1">
        <v>2.07392290249433</v>
      </c>
    </row>
    <row r="13" spans="1:6" x14ac:dyDescent="0.25">
      <c r="D13" s="1">
        <v>2.0174603174603098</v>
      </c>
    </row>
    <row r="14" spans="1:6" x14ac:dyDescent="0.25">
      <c r="D14" s="1">
        <v>1.4340136054421699</v>
      </c>
    </row>
    <row r="15" spans="1:6" x14ac:dyDescent="0.25">
      <c r="D15" s="1">
        <v>1.4528344671201801</v>
      </c>
    </row>
    <row r="16" spans="1:6" x14ac:dyDescent="0.25">
      <c r="D16" s="1">
        <v>1.09523809523809</v>
      </c>
    </row>
    <row r="17" spans="4:4" x14ac:dyDescent="0.25">
      <c r="D17" s="1">
        <v>0.83174603174603201</v>
      </c>
    </row>
    <row r="18" spans="4:4" x14ac:dyDescent="0.25">
      <c r="D18" s="1">
        <v>1.0764172335600799</v>
      </c>
    </row>
    <row r="19" spans="4:4" x14ac:dyDescent="0.25">
      <c r="D19" s="1">
        <v>0.96349206349206296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0668-715F-47CE-83E7-57B1AB121A5C}">
  <dimension ref="A1:I19"/>
  <sheetViews>
    <sheetView workbookViewId="0">
      <selection activeCell="D23" sqref="D23"/>
    </sheetView>
  </sheetViews>
  <sheetFormatPr defaultRowHeight="15" x14ac:dyDescent="0.25"/>
  <cols>
    <col min="2" max="4" width="40.140625" customWidth="1"/>
    <col min="5" max="5" width="26.85546875" customWidth="1"/>
    <col min="6" max="6" width="15.140625" customWidth="1"/>
    <col min="7" max="7" width="13.7109375" customWidth="1"/>
    <col min="8" max="8" width="14.7109375" customWidth="1"/>
    <col min="9" max="9" width="15" customWidth="1"/>
  </cols>
  <sheetData>
    <row r="1" spans="1:9" x14ac:dyDescent="0.25">
      <c r="B1" t="s">
        <v>4</v>
      </c>
      <c r="D1" t="s">
        <v>0</v>
      </c>
      <c r="E1" t="s">
        <v>1</v>
      </c>
      <c r="G1" t="s">
        <v>2</v>
      </c>
      <c r="H1" t="s">
        <v>3</v>
      </c>
      <c r="I1" t="s">
        <v>5</v>
      </c>
    </row>
    <row r="2" spans="1:9" x14ac:dyDescent="0.25">
      <c r="A2">
        <v>80</v>
      </c>
      <c r="B2">
        <f xml:space="preserve"> 1.3299*(10^3)-(5.184*(10^-1)*A2)</f>
        <v>1288.4280000000001</v>
      </c>
      <c r="C2" s="2">
        <v>4.1899999999999998E-9</v>
      </c>
      <c r="D2" s="2">
        <f>B2*C2</f>
        <v>5.3985133200000001E-6</v>
      </c>
      <c r="E2" s="2">
        <f xml:space="preserve"> (9.3/100)*D2</f>
        <v>5.0206173876000004E-7</v>
      </c>
      <c r="F2">
        <v>9.75</v>
      </c>
      <c r="G2" s="2">
        <f xml:space="preserve"> E2*F2</f>
        <v>4.8951019529099999E-6</v>
      </c>
      <c r="H2" s="2">
        <f>E2+G2</f>
        <v>5.39716369167E-6</v>
      </c>
      <c r="I2" s="2">
        <f>1000000*H2</f>
        <v>5.3971636916700003</v>
      </c>
    </row>
    <row r="3" spans="1:9" x14ac:dyDescent="0.25">
      <c r="A3">
        <v>80</v>
      </c>
      <c r="B3">
        <f t="shared" ref="B3:B17" si="0" xml:space="preserve"> 1.3299*(10^3)-(5.184*(10^-1)*A3)</f>
        <v>1288.4280000000001</v>
      </c>
      <c r="C3" s="2">
        <v>4.1899999999999998E-9</v>
      </c>
      <c r="D3" s="2">
        <f t="shared" ref="D3:D18" si="1">B3*C3</f>
        <v>5.3985133200000001E-6</v>
      </c>
      <c r="E3" s="2">
        <f t="shared" ref="E3:E19" si="2" xml:space="preserve"> (9.3/100)*D3</f>
        <v>5.0206173876000004E-7</v>
      </c>
      <c r="F3" s="1">
        <v>8.9811791383219894</v>
      </c>
      <c r="G3" s="2">
        <f t="shared" ref="G3:G19" si="3" xml:space="preserve"> E3*F3</f>
        <v>4.5091064143009766E-6</v>
      </c>
      <c r="H3" s="2">
        <f t="shared" ref="H3:H19" si="4">E3+G3</f>
        <v>5.0111681530609766E-6</v>
      </c>
      <c r="I3" s="2">
        <f t="shared" ref="I3:I19" si="5">1000000*H3</f>
        <v>5.0111681530609768</v>
      </c>
    </row>
    <row r="4" spans="1:9" x14ac:dyDescent="0.25">
      <c r="A4">
        <v>80</v>
      </c>
      <c r="B4">
        <f t="shared" si="0"/>
        <v>1288.4280000000001</v>
      </c>
      <c r="C4" s="2">
        <v>4.1899999999999998E-9</v>
      </c>
      <c r="D4" s="2">
        <f t="shared" si="1"/>
        <v>5.3985133200000001E-6</v>
      </c>
      <c r="E4" s="2">
        <f t="shared" si="2"/>
        <v>5.0206173876000004E-7</v>
      </c>
      <c r="F4" s="1">
        <v>8.4918367346938695</v>
      </c>
      <c r="G4" s="2">
        <f t="shared" si="3"/>
        <v>4.2634263162864452E-6</v>
      </c>
      <c r="H4" s="2">
        <f t="shared" si="4"/>
        <v>4.7654880550464453E-6</v>
      </c>
      <c r="I4" s="2">
        <f t="shared" si="5"/>
        <v>4.7654880550464451</v>
      </c>
    </row>
    <row r="5" spans="1:9" x14ac:dyDescent="0.25">
      <c r="A5">
        <v>80</v>
      </c>
      <c r="B5">
        <f t="shared" si="0"/>
        <v>1288.4280000000001</v>
      </c>
      <c r="C5" s="2">
        <v>4.1899999999999998E-9</v>
      </c>
      <c r="D5" s="2">
        <f t="shared" si="1"/>
        <v>5.3985133200000001E-6</v>
      </c>
      <c r="E5" s="2">
        <f t="shared" si="2"/>
        <v>5.0206173876000004E-7</v>
      </c>
      <c r="F5" s="1">
        <v>8.0777777777777793</v>
      </c>
      <c r="G5" s="2">
        <f t="shared" si="3"/>
        <v>4.0555431564280013E-6</v>
      </c>
      <c r="H5" s="2">
        <f t="shared" si="4"/>
        <v>4.5576048951880014E-6</v>
      </c>
      <c r="I5" s="2">
        <f t="shared" si="5"/>
        <v>4.5576048951880015</v>
      </c>
    </row>
    <row r="6" spans="1:9" x14ac:dyDescent="0.25">
      <c r="A6">
        <v>80</v>
      </c>
      <c r="B6">
        <f t="shared" si="0"/>
        <v>1288.4280000000001</v>
      </c>
      <c r="C6" s="2">
        <v>4.1899999999999998E-9</v>
      </c>
      <c r="D6" s="2">
        <f t="shared" si="1"/>
        <v>5.3985133200000001E-6</v>
      </c>
      <c r="E6" s="2">
        <f t="shared" si="2"/>
        <v>5.0206173876000004E-7</v>
      </c>
      <c r="F6" s="1">
        <v>6.9108843537414897</v>
      </c>
      <c r="G6" s="2">
        <f t="shared" si="3"/>
        <v>3.4696906150087316E-6</v>
      </c>
      <c r="H6" s="2">
        <f t="shared" si="4"/>
        <v>3.9717523537687316E-6</v>
      </c>
      <c r="I6" s="2">
        <f t="shared" si="5"/>
        <v>3.9717523537687316</v>
      </c>
    </row>
    <row r="7" spans="1:9" x14ac:dyDescent="0.25">
      <c r="A7">
        <v>80</v>
      </c>
      <c r="B7">
        <f t="shared" si="0"/>
        <v>1288.4280000000001</v>
      </c>
      <c r="C7" s="2">
        <v>4.1899999999999998E-9</v>
      </c>
      <c r="D7" s="2">
        <f t="shared" si="1"/>
        <v>5.3985133200000001E-6</v>
      </c>
      <c r="E7" s="2">
        <f t="shared" si="2"/>
        <v>5.0206173876000004E-7</v>
      </c>
      <c r="F7" s="1">
        <v>5.9886621315192698</v>
      </c>
      <c r="G7" s="2">
        <f t="shared" si="3"/>
        <v>3.0066781225967326E-6</v>
      </c>
      <c r="H7" s="2">
        <f t="shared" si="4"/>
        <v>3.5087398613567326E-6</v>
      </c>
      <c r="I7" s="2">
        <f t="shared" si="5"/>
        <v>3.5087398613567324</v>
      </c>
    </row>
    <row r="8" spans="1:9" x14ac:dyDescent="0.25">
      <c r="A8">
        <v>80</v>
      </c>
      <c r="B8">
        <f t="shared" si="0"/>
        <v>1288.4280000000001</v>
      </c>
      <c r="C8" s="2">
        <v>4.1899999999999998E-9</v>
      </c>
      <c r="D8" s="2">
        <f t="shared" si="1"/>
        <v>5.3985133200000001E-6</v>
      </c>
      <c r="E8" s="2">
        <f t="shared" si="2"/>
        <v>5.0206173876000004E-7</v>
      </c>
      <c r="F8" s="1">
        <v>4.8594104308389996</v>
      </c>
      <c r="G8" s="2">
        <f t="shared" si="3"/>
        <v>2.4397240502555091E-6</v>
      </c>
      <c r="H8" s="2">
        <f t="shared" si="4"/>
        <v>2.9417857890155091E-6</v>
      </c>
      <c r="I8" s="2">
        <f t="shared" si="5"/>
        <v>2.9417857890155092</v>
      </c>
    </row>
    <row r="9" spans="1:9" x14ac:dyDescent="0.25">
      <c r="A9">
        <v>80</v>
      </c>
      <c r="B9">
        <f t="shared" si="0"/>
        <v>1288.4280000000001</v>
      </c>
      <c r="C9" s="2">
        <v>4.1899999999999998E-9</v>
      </c>
      <c r="D9" s="2">
        <f t="shared" si="1"/>
        <v>5.3985133200000001E-6</v>
      </c>
      <c r="E9" s="2">
        <f t="shared" si="2"/>
        <v>5.0206173876000004E-7</v>
      </c>
      <c r="F9" s="1">
        <v>4.1253968253968196</v>
      </c>
      <c r="G9" s="2">
        <f t="shared" si="3"/>
        <v>2.0712039032337117E-6</v>
      </c>
      <c r="H9" s="2">
        <f t="shared" si="4"/>
        <v>2.5732656419937117E-6</v>
      </c>
      <c r="I9" s="2">
        <f t="shared" si="5"/>
        <v>2.5732656419937117</v>
      </c>
    </row>
    <row r="10" spans="1:9" x14ac:dyDescent="0.25">
      <c r="A10">
        <v>80</v>
      </c>
      <c r="B10">
        <f t="shared" si="0"/>
        <v>1288.4280000000001</v>
      </c>
      <c r="C10" s="2">
        <v>4.1899999999999998E-9</v>
      </c>
      <c r="D10" s="2">
        <f t="shared" si="1"/>
        <v>5.3985133200000001E-6</v>
      </c>
      <c r="E10" s="2">
        <f t="shared" si="2"/>
        <v>5.0206173876000004E-7</v>
      </c>
      <c r="F10" s="1">
        <v>3.2219954648526001</v>
      </c>
      <c r="G10" s="2">
        <f t="shared" si="3"/>
        <v>1.6176406453607309E-6</v>
      </c>
      <c r="H10" s="2">
        <f t="shared" si="4"/>
        <v>2.119702384120731E-6</v>
      </c>
      <c r="I10" s="2">
        <f t="shared" si="5"/>
        <v>2.119702384120731</v>
      </c>
    </row>
    <row r="11" spans="1:9" x14ac:dyDescent="0.25">
      <c r="A11">
        <v>80</v>
      </c>
      <c r="B11">
        <f t="shared" si="0"/>
        <v>1288.4280000000001</v>
      </c>
      <c r="C11" s="2">
        <v>4.1899999999999998E-9</v>
      </c>
      <c r="D11" s="2">
        <f t="shared" si="1"/>
        <v>5.3985133200000001E-6</v>
      </c>
      <c r="E11" s="2">
        <f t="shared" si="2"/>
        <v>5.0206173876000004E-7</v>
      </c>
      <c r="F11" s="1">
        <v>2.7326530612244802</v>
      </c>
      <c r="G11" s="2">
        <f t="shared" si="3"/>
        <v>1.3719605473461994E-6</v>
      </c>
      <c r="H11" s="2">
        <f t="shared" si="4"/>
        <v>1.8740222861061994E-6</v>
      </c>
      <c r="I11" s="2">
        <f t="shared" si="5"/>
        <v>1.8740222861061995</v>
      </c>
    </row>
    <row r="12" spans="1:9" x14ac:dyDescent="0.25">
      <c r="A12">
        <v>80</v>
      </c>
      <c r="B12">
        <f t="shared" si="0"/>
        <v>1288.4280000000001</v>
      </c>
      <c r="C12" s="2">
        <v>4.1899999999999998E-9</v>
      </c>
      <c r="D12" s="2">
        <f t="shared" si="1"/>
        <v>5.3985133200000001E-6</v>
      </c>
      <c r="E12" s="2">
        <f t="shared" si="2"/>
        <v>5.0206173876000004E-7</v>
      </c>
      <c r="F12" s="1">
        <v>2.07392290249433</v>
      </c>
      <c r="G12" s="2">
        <f t="shared" si="3"/>
        <v>1.0412373384804894E-6</v>
      </c>
      <c r="H12" s="2">
        <f t="shared" si="4"/>
        <v>1.5432990772404894E-6</v>
      </c>
      <c r="I12" s="2">
        <f t="shared" si="5"/>
        <v>1.5432990772404895</v>
      </c>
    </row>
    <row r="13" spans="1:9" x14ac:dyDescent="0.25">
      <c r="A13">
        <v>80</v>
      </c>
      <c r="B13">
        <f t="shared" si="0"/>
        <v>1288.4280000000001</v>
      </c>
      <c r="C13" s="2">
        <v>4.1899999999999998E-9</v>
      </c>
      <c r="D13" s="2">
        <f t="shared" si="1"/>
        <v>5.3985133200000001E-6</v>
      </c>
      <c r="E13" s="2">
        <f t="shared" si="2"/>
        <v>5.0206173876000004E-7</v>
      </c>
      <c r="F13" s="1">
        <v>2.0174603174603098</v>
      </c>
      <c r="G13" s="2">
        <f t="shared" si="3"/>
        <v>1.0128896348634249E-6</v>
      </c>
      <c r="H13" s="2">
        <f t="shared" si="4"/>
        <v>1.5149513736234249E-6</v>
      </c>
      <c r="I13" s="2">
        <f t="shared" si="5"/>
        <v>1.514951373623425</v>
      </c>
    </row>
    <row r="14" spans="1:9" x14ac:dyDescent="0.25">
      <c r="A14">
        <v>80</v>
      </c>
      <c r="B14">
        <f t="shared" si="0"/>
        <v>1288.4280000000001</v>
      </c>
      <c r="C14" s="2">
        <v>4.1899999999999998E-9</v>
      </c>
      <c r="D14" s="2">
        <f t="shared" si="1"/>
        <v>5.3985133200000001E-6</v>
      </c>
      <c r="E14" s="2">
        <f t="shared" si="2"/>
        <v>5.0206173876000004E-7</v>
      </c>
      <c r="F14" s="1">
        <v>1.4340136054421699</v>
      </c>
      <c r="G14" s="2">
        <f t="shared" si="3"/>
        <v>7.1996336415379246E-7</v>
      </c>
      <c r="H14" s="2">
        <f t="shared" si="4"/>
        <v>1.2220251029137924E-6</v>
      </c>
      <c r="I14" s="2">
        <f t="shared" si="5"/>
        <v>1.2220251029137923</v>
      </c>
    </row>
    <row r="15" spans="1:9" x14ac:dyDescent="0.25">
      <c r="A15">
        <v>80</v>
      </c>
      <c r="B15">
        <f t="shared" si="0"/>
        <v>1288.4280000000001</v>
      </c>
      <c r="C15" s="2">
        <v>4.1899999999999998E-9</v>
      </c>
      <c r="D15" s="2">
        <f t="shared" si="1"/>
        <v>5.3985133200000001E-6</v>
      </c>
      <c r="E15" s="2">
        <f t="shared" si="2"/>
        <v>5.0206173876000004E-7</v>
      </c>
      <c r="F15" s="1">
        <v>1.4528344671201801</v>
      </c>
      <c r="G15" s="2">
        <f t="shared" si="3"/>
        <v>7.2941259869281569E-7</v>
      </c>
      <c r="H15" s="2">
        <f t="shared" si="4"/>
        <v>1.2314743374528157E-6</v>
      </c>
      <c r="I15" s="2">
        <f t="shared" si="5"/>
        <v>1.2314743374528156</v>
      </c>
    </row>
    <row r="16" spans="1:9" x14ac:dyDescent="0.25">
      <c r="A16">
        <v>80</v>
      </c>
      <c r="B16">
        <f t="shared" si="0"/>
        <v>1288.4280000000001</v>
      </c>
      <c r="C16" s="2">
        <v>4.1899999999999998E-9</v>
      </c>
      <c r="D16" s="2">
        <f t="shared" si="1"/>
        <v>5.3985133200000001E-6</v>
      </c>
      <c r="E16" s="2">
        <f t="shared" si="2"/>
        <v>5.0206173876000004E-7</v>
      </c>
      <c r="F16" s="1">
        <v>1.09523809523809</v>
      </c>
      <c r="G16" s="2">
        <f t="shared" si="3"/>
        <v>5.49877142451426E-7</v>
      </c>
      <c r="H16" s="2">
        <f t="shared" si="4"/>
        <v>1.0519388812114261E-6</v>
      </c>
      <c r="I16" s="2">
        <f t="shared" si="5"/>
        <v>1.0519388812114261</v>
      </c>
    </row>
    <row r="17" spans="1:9" x14ac:dyDescent="0.25">
      <c r="A17">
        <v>80</v>
      </c>
      <c r="B17">
        <f t="shared" si="0"/>
        <v>1288.4280000000001</v>
      </c>
      <c r="C17" s="2">
        <v>4.1899999999999998E-9</v>
      </c>
      <c r="D17" s="2">
        <f t="shared" si="1"/>
        <v>5.3985133200000001E-6</v>
      </c>
      <c r="E17" s="2">
        <f t="shared" si="2"/>
        <v>5.0206173876000004E-7</v>
      </c>
      <c r="F17" s="1">
        <v>0.83174603174603201</v>
      </c>
      <c r="G17" s="2">
        <f t="shared" si="3"/>
        <v>4.1758785890514304E-7</v>
      </c>
      <c r="H17" s="2">
        <f t="shared" si="4"/>
        <v>9.1964959766514308E-7</v>
      </c>
      <c r="I17" s="2">
        <f t="shared" si="5"/>
        <v>0.91964959766514309</v>
      </c>
    </row>
    <row r="18" spans="1:9" x14ac:dyDescent="0.25">
      <c r="A18">
        <v>80</v>
      </c>
      <c r="B18">
        <f xml:space="preserve"> 1.3299*(10^3)-(5.184*(10^-1)*A18)</f>
        <v>1288.4280000000001</v>
      </c>
      <c r="C18" s="2">
        <v>4.1899999999999998E-9</v>
      </c>
      <c r="D18" s="2">
        <f>B18*C18</f>
        <v>5.3985133200000001E-6</v>
      </c>
      <c r="E18" s="2">
        <f t="shared" si="2"/>
        <v>5.0206173876000004E-7</v>
      </c>
      <c r="F18" s="1">
        <v>1.0764172335600799</v>
      </c>
      <c r="G18" s="2">
        <f t="shared" si="3"/>
        <v>5.4042790791240277E-7</v>
      </c>
      <c r="H18" s="2">
        <f t="shared" si="4"/>
        <v>1.0424896466724028E-6</v>
      </c>
      <c r="I18" s="2">
        <f t="shared" si="5"/>
        <v>1.0424896466724027</v>
      </c>
    </row>
    <row r="19" spans="1:9" x14ac:dyDescent="0.25">
      <c r="A19">
        <v>80</v>
      </c>
      <c r="B19">
        <f xml:space="preserve"> 1.3299*(10^3)-(5.184*(10^-1)*A19)</f>
        <v>1288.4280000000001</v>
      </c>
      <c r="C19" s="2">
        <v>4.1899999999999998E-9</v>
      </c>
      <c r="D19" s="2">
        <f>B19*C19</f>
        <v>5.3985133200000001E-6</v>
      </c>
      <c r="E19" s="2">
        <f t="shared" si="2"/>
        <v>5.0206173876000004E-7</v>
      </c>
      <c r="F19" s="1">
        <v>0.96349206349206296</v>
      </c>
      <c r="G19" s="2">
        <f t="shared" si="3"/>
        <v>4.8373250067828553E-7</v>
      </c>
      <c r="H19" s="2">
        <f t="shared" si="4"/>
        <v>9.8579423943828567E-7</v>
      </c>
      <c r="I19" s="2">
        <f t="shared" si="5"/>
        <v>0.9857942394382857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9931-2713-431D-961F-4B481CE2D8FC}">
  <dimension ref="A1:H18"/>
  <sheetViews>
    <sheetView tabSelected="1" workbookViewId="0">
      <selection activeCell="L9" sqref="L9"/>
    </sheetView>
  </sheetViews>
  <sheetFormatPr defaultRowHeight="15" x14ac:dyDescent="0.25"/>
  <cols>
    <col min="1" max="1" width="14.42578125" customWidth="1"/>
    <col min="2" max="2" width="15.42578125" customWidth="1"/>
    <col min="3" max="3" width="17.85546875" customWidth="1"/>
    <col min="4" max="5" width="15.140625" customWidth="1"/>
    <col min="6" max="6" width="22.28515625" customWidth="1"/>
    <col min="7" max="7" width="18.7109375" customWidth="1"/>
    <col min="8" max="8" width="15" customWidth="1"/>
    <col min="9" max="9" width="23.5703125" customWidth="1"/>
    <col min="10" max="10" width="19.42578125" customWidth="1"/>
  </cols>
  <sheetData>
    <row r="1" spans="1:8" x14ac:dyDescent="0.25">
      <c r="A1" t="s">
        <v>4</v>
      </c>
      <c r="B1" t="s">
        <v>8</v>
      </c>
      <c r="C1" t="s">
        <v>0</v>
      </c>
      <c r="D1" t="s">
        <v>1</v>
      </c>
      <c r="F1" t="s">
        <v>2</v>
      </c>
      <c r="G1" t="s">
        <v>3</v>
      </c>
      <c r="H1" t="s">
        <v>9</v>
      </c>
    </row>
    <row r="2" spans="1:8" x14ac:dyDescent="0.25">
      <c r="A2">
        <v>1002.6832298640001</v>
      </c>
      <c r="B2">
        <v>4.1899999999999998E-9</v>
      </c>
      <c r="C2">
        <f>A2*B2</f>
        <v>4.2012427331301598E-6</v>
      </c>
      <c r="D2">
        <f xml:space="preserve"> 0.093*C2</f>
        <v>3.9071557418110484E-7</v>
      </c>
      <c r="E2" s="1">
        <v>8.9811791383219894</v>
      </c>
      <c r="F2">
        <f xml:space="preserve"> E2*$D$2</f>
        <v>3.5090865638528365E-6</v>
      </c>
      <c r="G2">
        <f xml:space="preserve"> F2+$D$2</f>
        <v>3.8998021380339409E-6</v>
      </c>
      <c r="H2">
        <f xml:space="preserve"> G2*1000000</f>
        <v>3.8998021380339409</v>
      </c>
    </row>
    <row r="3" spans="1:8" x14ac:dyDescent="0.25">
      <c r="E3" s="1">
        <v>8.4918367346938695</v>
      </c>
      <c r="F3">
        <f t="shared" ref="F3:F18" si="0" xml:space="preserve"> E3*$D$2</f>
        <v>3.3178928656481135E-6</v>
      </c>
      <c r="G3">
        <f t="shared" ref="G3:G18" si="1" xml:space="preserve"> F3+$D$2</f>
        <v>3.7086084398292183E-6</v>
      </c>
      <c r="H3">
        <f t="shared" ref="H3:H18" si="2" xml:space="preserve"> G3*1000000</f>
        <v>3.7086084398292183</v>
      </c>
    </row>
    <row r="4" spans="1:8" x14ac:dyDescent="0.25">
      <c r="E4" s="1">
        <v>8.0777777777777793</v>
      </c>
      <c r="F4">
        <f t="shared" si="0"/>
        <v>3.1561135825518141E-6</v>
      </c>
      <c r="G4">
        <f t="shared" si="1"/>
        <v>3.5468291567329189E-6</v>
      </c>
      <c r="H4">
        <f t="shared" si="2"/>
        <v>3.5468291567329189</v>
      </c>
    </row>
    <row r="5" spans="1:8" x14ac:dyDescent="0.25">
      <c r="E5" s="1">
        <v>6.9108843537414897</v>
      </c>
      <c r="F5">
        <f t="shared" si="0"/>
        <v>2.7001901483713196E-6</v>
      </c>
      <c r="G5">
        <f t="shared" si="1"/>
        <v>3.0909057225524244E-6</v>
      </c>
      <c r="H5">
        <f t="shared" si="2"/>
        <v>3.0909057225524244</v>
      </c>
    </row>
    <row r="6" spans="1:8" x14ac:dyDescent="0.25">
      <c r="E6" s="1">
        <v>5.9886621315192698</v>
      </c>
      <c r="F6">
        <f t="shared" si="0"/>
        <v>2.3398635632931906E-6</v>
      </c>
      <c r="G6">
        <f t="shared" si="1"/>
        <v>2.7305791374742954E-6</v>
      </c>
      <c r="H6">
        <f t="shared" si="2"/>
        <v>2.7305791374742956</v>
      </c>
    </row>
    <row r="7" spans="1:8" x14ac:dyDescent="0.25">
      <c r="E7" s="1">
        <v>4.8594104308389996</v>
      </c>
      <c r="F7">
        <f t="shared" si="0"/>
        <v>1.8986473366669098E-6</v>
      </c>
      <c r="G7">
        <f t="shared" si="1"/>
        <v>2.2893629108480146E-6</v>
      </c>
      <c r="H7">
        <f t="shared" si="2"/>
        <v>2.2893629108480145</v>
      </c>
    </row>
    <row r="8" spans="1:8" x14ac:dyDescent="0.25">
      <c r="E8" s="1">
        <v>4.1253968253968196</v>
      </c>
      <c r="F8">
        <f t="shared" si="0"/>
        <v>1.6118567893598256E-6</v>
      </c>
      <c r="G8">
        <f t="shared" si="1"/>
        <v>2.0025723635409304E-6</v>
      </c>
      <c r="H8">
        <f t="shared" si="2"/>
        <v>2.0025723635409305</v>
      </c>
    </row>
    <row r="9" spans="1:8" x14ac:dyDescent="0.25">
      <c r="E9" s="1">
        <v>3.2219954648526001</v>
      </c>
      <c r="F9">
        <f t="shared" si="0"/>
        <v>1.2588838080587994E-6</v>
      </c>
      <c r="G9">
        <f t="shared" si="1"/>
        <v>1.6495993822399042E-6</v>
      </c>
      <c r="H9">
        <f t="shared" si="2"/>
        <v>1.6495993822399042</v>
      </c>
    </row>
    <row r="10" spans="1:8" x14ac:dyDescent="0.25">
      <c r="E10" s="1">
        <v>2.7326530612244802</v>
      </c>
      <c r="F10">
        <f t="shared" si="0"/>
        <v>1.0676901098540766E-6</v>
      </c>
      <c r="G10">
        <f t="shared" si="1"/>
        <v>1.4584056840351815E-6</v>
      </c>
      <c r="H10">
        <f t="shared" si="2"/>
        <v>1.4584056840351816</v>
      </c>
    </row>
    <row r="11" spans="1:8" x14ac:dyDescent="0.25">
      <c r="E11" s="1">
        <v>2.07392290249433</v>
      </c>
      <c r="F11">
        <f t="shared" si="0"/>
        <v>8.1031397765541565E-7</v>
      </c>
      <c r="G11">
        <f t="shared" si="1"/>
        <v>1.2010295518365206E-6</v>
      </c>
      <c r="H11">
        <f t="shared" si="2"/>
        <v>1.2010295518365206</v>
      </c>
    </row>
    <row r="12" spans="1:8" x14ac:dyDescent="0.25">
      <c r="E12" s="1">
        <v>2.0174603174603098</v>
      </c>
      <c r="F12">
        <f t="shared" si="0"/>
        <v>7.8825316632409903E-7</v>
      </c>
      <c r="G12">
        <f t="shared" si="1"/>
        <v>1.1789687405052039E-6</v>
      </c>
      <c r="H12">
        <f t="shared" si="2"/>
        <v>1.1789687405052038</v>
      </c>
    </row>
    <row r="13" spans="1:8" x14ac:dyDescent="0.25">
      <c r="E13" s="1">
        <v>1.4340136054421699</v>
      </c>
      <c r="F13">
        <f t="shared" si="0"/>
        <v>5.6029144923385379E-7</v>
      </c>
      <c r="G13">
        <f t="shared" si="1"/>
        <v>9.5100702341495863E-7</v>
      </c>
      <c r="H13">
        <f t="shared" si="2"/>
        <v>0.95100702341495857</v>
      </c>
    </row>
    <row r="14" spans="1:8" x14ac:dyDescent="0.25">
      <c r="E14" s="1">
        <v>1.4528344671201801</v>
      </c>
      <c r="F14">
        <f t="shared" si="0"/>
        <v>5.6764505301096064E-7</v>
      </c>
      <c r="G14">
        <f t="shared" si="1"/>
        <v>9.5836062719206558E-7</v>
      </c>
      <c r="H14">
        <f t="shared" si="2"/>
        <v>0.95836062719206561</v>
      </c>
    </row>
    <row r="15" spans="1:8" x14ac:dyDescent="0.25">
      <c r="E15" s="1">
        <v>1.09523809523809</v>
      </c>
      <c r="F15">
        <f t="shared" si="0"/>
        <v>4.2792658124596993E-7</v>
      </c>
      <c r="G15">
        <f t="shared" si="1"/>
        <v>8.1864215542707477E-7</v>
      </c>
      <c r="H15">
        <f t="shared" si="2"/>
        <v>0.81864215542707475</v>
      </c>
    </row>
    <row r="16" spans="1:8" x14ac:dyDescent="0.25">
      <c r="E16" s="1">
        <v>0.83174603174603201</v>
      </c>
      <c r="F16">
        <f t="shared" si="0"/>
        <v>3.2497612836650636E-7</v>
      </c>
      <c r="G16">
        <f t="shared" si="1"/>
        <v>7.156917025476112E-7</v>
      </c>
      <c r="H16">
        <f t="shared" si="2"/>
        <v>0.71569170254761116</v>
      </c>
    </row>
    <row r="17" spans="5:8" x14ac:dyDescent="0.25">
      <c r="E17" s="1">
        <v>1.0764172335600799</v>
      </c>
      <c r="F17">
        <f t="shared" si="0"/>
        <v>4.2057297746886303E-7</v>
      </c>
      <c r="G17">
        <f t="shared" si="1"/>
        <v>8.1128855164996781E-7</v>
      </c>
      <c r="H17">
        <f t="shared" si="2"/>
        <v>0.81128855164996783</v>
      </c>
    </row>
    <row r="18" spans="5:8" x14ac:dyDescent="0.25">
      <c r="E18" s="1">
        <v>0.96349206349206296</v>
      </c>
      <c r="F18">
        <f t="shared" si="0"/>
        <v>3.7645135480623889E-7</v>
      </c>
      <c r="G18">
        <f xml:space="preserve"> F18+$D$2</f>
        <v>7.6716692898734367E-7</v>
      </c>
      <c r="H18">
        <f xml:space="preserve"> G18*1000000</f>
        <v>0.76716692898734362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Sheet2</vt:lpstr>
      <vt:lpstr>Sheet1 (2)</vt:lpstr>
      <vt:lpstr>Sheet6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2021-10-14T11:25:46Z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75c9ce2f-7535-44ae-b100-731acafab463</vt:lpwstr>
  </property>
</Properties>
</file>