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P" sheetId="1" r:id="rId4"/>
    <sheet state="visible" name="PREP" sheetId="2" r:id="rId5"/>
    <sheet state="visible" name="PREP_Resources" sheetId="3" r:id="rId6"/>
    <sheet state="visible" name="sudeshs lists" sheetId="4" r:id="rId7"/>
    <sheet state="visible" name="Neetcode" sheetId="5" r:id="rId8"/>
    <sheet state="visible" name="DSA Concepts" sheetId="6" r:id="rId9"/>
    <sheet state="visible" name="Resources" sheetId="7" r:id="rId10"/>
    <sheet state="visible" name="Schedule" sheetId="8" r:id="rId11"/>
    <sheet state="visible" name="PEP-ProvideContext" sheetId="9" r:id="rId12"/>
  </sheets>
  <definedNames/>
  <calcPr/>
</workbook>
</file>

<file path=xl/sharedStrings.xml><?xml version="1.0" encoding="utf-8"?>
<sst xmlns="http://schemas.openxmlformats.org/spreadsheetml/2006/main" count="1499" uniqueCount="669">
  <si>
    <t>Date</t>
  </si>
  <si>
    <t>Statement of Problem</t>
  </si>
  <si>
    <t>Output</t>
  </si>
  <si>
    <t>Category</t>
  </si>
  <si>
    <t>Host</t>
  </si>
  <si>
    <t>Classify movie reviews as positive, neutral or negative in a valid JSON.
 “The Goldfinch” felt like a beautifully shot but emotionally empty journey. The visuals were stunning, but the story dragged and left me feeling disconnected. I really wanted to love it, but I just couldn’t get into it.</t>
  </si>
  <si>
    <t>{
  "movie_reviews": [
    {
      "sentiment": "NEGATIVE",
      "name": "The Goldfinch"
    }
  ]
}</t>
  </si>
  <si>
    <t xml:space="preserve">Zero Shot - clarity, specificity, </t>
  </si>
  <si>
    <r>
      <rPr>
        <rFont val="Arial"/>
        <color theme="1"/>
      </rPr>
      <t xml:space="preserve">Write a prompt that instructs ChatGPT to  Parse Pizza orders to JSON:
</t>
    </r>
    <r>
      <rPr>
        <rFont val="Arial"/>
        <b/>
        <color theme="1"/>
      </rPr>
      <t>Example Order</t>
    </r>
    <r>
      <rPr>
        <rFont val="Arial"/>
        <color theme="1"/>
      </rPr>
      <t>: I want a small pizza with cheese, tomato sauce, and pepperoni. Also get me a large thin crust pizza with mushrooms and olives. And one medium gluten-free pizza with just mozzarella.</t>
    </r>
  </si>
  <si>
    <t>[
  {
    "size": "small",
    "type": "normal",
    "ingredients": ["cheese", "tomato sauce", "pepperoni"]
  },
  {
    "size": "large",
    "type": "thin crust",
    "ingredients": ["mushrooms", "olives"]
  },
  {
    "size": "medium",
    "type": "gluten-free",
    "ingredients": ["mozzarella"]
  }
]</t>
  </si>
  <si>
    <t>Craft a prompt that instructs ChatGPT to respond to the following user query as a friendly coding mentor, while keeping the answer short (under 150 words), beginner-friendly, and example-based.
User Query:What’s the difference between let, const, and var in JavaScript?</t>
  </si>
  <si>
    <t>Role based and Constraint</t>
  </si>
  <si>
    <r>
      <rPr>
        <rFont val="Arial"/>
        <color theme="1"/>
      </rPr>
      <t xml:space="preserve">
</t>
    </r>
    <r>
      <rPr>
        <rFont val="Arial"/>
        <b/>
        <color theme="1"/>
      </rPr>
      <t>Statement of Problem:</t>
    </r>
    <r>
      <rPr>
        <rFont val="Arial"/>
        <color theme="1"/>
      </rPr>
      <t xml:space="preserve">Write a prompt that instructs ChatGPT to act as a patient, knowledgeable Technical Support Engineer, helping a new developer troubleshoot why their deployed app isn’t showing updates after pushing new code.
</t>
    </r>
    <r>
      <rPr>
        <rFont val="Arial"/>
        <b/>
        <color theme="1"/>
      </rPr>
      <t xml:space="preserve"> User Query:I</t>
    </r>
    <r>
      <rPr>
        <rFont val="Arial"/>
        <color theme="1"/>
      </rPr>
      <t xml:space="preserve"> deployed my app to the cloud, but even after pushing new code to GitHub, my website isn’t updating. What could be wrong?</t>
    </r>
  </si>
  <si>
    <r>
      <rPr>
        <rFont val="Arial"/>
        <b/>
        <color theme="1"/>
      </rPr>
      <t>DAY 5 -
Statement of Problem:</t>
    </r>
    <r>
      <rPr>
        <rFont val="Arial"/>
        <color theme="1"/>
      </rPr>
      <t xml:space="preserve">Write a prompt that instructs ChatGPT to respond like a career counselor who’s advising a confused graduate who studied engineering but is now considering a switch to design or entrepreneurship.
</t>
    </r>
    <r>
      <rPr>
        <rFont val="Arial"/>
        <b/>
        <color theme="1"/>
      </rPr>
      <t>User Query</t>
    </r>
    <r>
      <rPr>
        <rFont val="Arial"/>
        <color theme="1"/>
      </rPr>
      <t>:- I graduated with an engineering degree, but I don’t think I want to be an engineer. I’ve been thinking about design or even starting something of my own. I feel lost. What should I do?”</t>
    </r>
  </si>
  <si>
    <r>
      <rPr>
        <rFont val="Arial"/>
        <b/>
        <color theme="1"/>
      </rPr>
      <t>DAY 6 -</t>
    </r>
    <r>
      <rPr>
        <rFont val="Arial"/>
        <color theme="1"/>
      </rPr>
      <t xml:space="preserve">
Write a prompt that instructs ChatGPT to explain event delegation step by step for beginners.
Include: event bubbling, why it’s useful, a div handling button clicks, and how event.target finds the clicked button.</t>
    </r>
  </si>
  <si>
    <t>Chain of thought Reasoning</t>
  </si>
  <si>
    <t>Sankar</t>
  </si>
  <si>
    <r>
      <rPr>
        <rFont val="Arial"/>
        <color theme="1"/>
      </rPr>
      <t xml:space="preserve">```
</t>
    </r>
    <r>
      <rPr>
        <rFont val="Arial"/>
        <b/>
        <color theme="1"/>
      </rPr>
      <t xml:space="preserve">Day 7 : </t>
    </r>
    <r>
      <rPr>
        <rFont val="Arial"/>
        <color theme="1"/>
      </rPr>
      <t xml:space="preserve">
Write a prompt that asks ChatGPT to solve the following logic puzzle using step-by-step reasoning:
&gt; "Only the person who lies took the apple.
&gt; Alice said she didn't take it.
&gt; Bob said Alice did.
&gt; Carol said Bob is lying."
```</t>
    </r>
  </si>
  <si>
    <r>
      <rPr>
        <rFont val="Arial"/>
        <b/>
        <color theme="1"/>
      </rPr>
      <t xml:space="preserve">DAY 8 -
</t>
    </r>
    <r>
      <rPr>
        <rFont val="Arial"/>
        <b val="0"/>
        <color theme="1"/>
      </rPr>
      <t>Write a prompt that instructs ChatGPT to explain why the following number is a prime number, step by step.
User Query:
"Why is 17 a prime number?"</t>
    </r>
  </si>
  <si>
    <t>🗣️ Prompting Exercise: Giving Constructive Feedback to a Peer
📝 Statement of Problem:
A junior team member needs to give feedback to a colleague whose recent work was sloppy and missed key requirements. However, their original message comes off as blunt and slightly confrontational, which may strain the team dynamic.
Your task is to write a prompt that instructs an AI assistant to rewrite the message into a constructive, respectful, and collaborative piece of feedback.
🧠 Your Prompt Should Guide the AI to:
- Use language (“We noticed…” vs. “You did wrong…”)
- Without blame
- .................. Use your creativity 
💬 Original Feedback (from the team member):
This isn’t right. You missed a bunch of things in the spec, and now we have to redo part of it. Please check more carefully next time.</t>
  </si>
  <si>
    <t>Writing Formal Letter</t>
  </si>
  <si>
    <t>Sanjeev</t>
  </si>
  <si>
    <t xml:space="preserve"># Statement of Problem:
A junior employee has written an apology email to a client after a product release introduced bugs that disrupted the client’s service. The message is overly casual, lacks ownership, and doesn’t offer concrete next steps.
You need to write a prompt that guides an AI assistant to transform this email into a professional, client-appropriate version.
The rewritten version should rebuild trust while being respectful and clear — but it's up to you to figure out exactly what tone, structure, and content the AI should focus on. Some of the example instructions you might include in your prompt:-
-Express genuine accountability without blaming others or sounding panicked
-Briefly summarize what went wrong (non-technically)
-Offer a follow-up meeting or support if needed
Use your Creativity don't just include above instructions...
 # Original Email
Hi,  We’re really sorry the release didn’t go well. There were a few bugs we didn’t catch, and some users couldn’t access the dashboard. We’re fixing it now and it should be okay soon. Let us know if there’s anything else you need.
</t>
  </si>
  <si>
    <t>Todays Technique:- Researched Based Prompting
Research On:-
Should you commit package-lock.json to version control? Or should it be added to .gitignore?</t>
  </si>
  <si>
    <t>Research Based Prompting</t>
  </si>
  <si>
    <t xml:space="preserve">Research and compare Vanilla JavaScript and React for building modern web applications. Debate which approach is more suitable for different types of projects, considering factors like performance, development speed, maintainability, scalability, and learning curve.
</t>
  </si>
  <si>
    <t>Classify message sentiment as Positive or Negative
Input:  You are a great human 
Response from chatgpt:
Negative</t>
  </si>
  <si>
    <t>Few Shot Prompting</t>
  </si>
  <si>
    <t>Anish</t>
  </si>
  <si>
    <t>Problem: How to increase the website traffic by 50% in 3 months?</t>
  </si>
  <si>
    <t>Ganesh</t>
  </si>
  <si>
    <t xml:space="preserve">
 Question: John’s wedding anniversary is on Wednesday, August 6, 2025. In which years will the date and day match exactly as they did on his wedding day? Provide the next 2 upcoming years. </t>
  </si>
  <si>
    <t>ReACT Based Prompting</t>
  </si>
  <si>
    <t>Anu</t>
  </si>
  <si>
    <t>“Write down a real tragic or very sad moment from your life. Spill as many details as you want — don’t hold back. Then, use ChatGPT to turn that moment into a hilarious, savage, 100-word comedy story. The goal: make it so funny your squad can’t stop laughing, but it still connects to your original story.”</t>
  </si>
  <si>
    <t>Transformative Story telling Prompting | Tone Shift Prompting</t>
  </si>
  <si>
    <t>Swikar</t>
  </si>
  <si>
    <t>Topic: Consistent Character Prompting Task: Write 6 to 7 detailed AI image prompts depicting the same character in different scenes. Ensure that the core character description remains exactly the same in every prompt, while only the setting, action, or environment changes.</t>
  </si>
  <si>
    <t>Consistent Character prompting</t>
  </si>
  <si>
    <t>Ashok</t>
  </si>
  <si>
    <t>## Active prompting 
A couple born in different years, share same birthday. They got married on their shared birthday when the groom turned 22. Now, on their 30th wedding anniversary, their combined age is exactly 5times the groom’s age at the time of their wedding.
## Your task: Write a clear, well-structured prompt that would allow an AI to figure out how old the bride was when they got married.</t>
  </si>
  <si>
    <t>Active Prompting</t>
  </si>
  <si>
    <t>Anjana</t>
  </si>
  <si>
    <t>Exercise – Context Expansion for Full-Stack Development
Task:
Below is a vague prompt. Your job is to rewrite it so that it provides enough relevant context for an AI to produce a high-quality, tailored output. Make sure to specify audience, purpose, scope, technology stack, and format.
Vague Prompt: "Teach me how to make a web app."</t>
  </si>
  <si>
    <t xml:space="preserve"> Context Expansion</t>
  </si>
  <si>
    <t>Shankar</t>
  </si>
  <si>
    <t>“Write about the importance of technology in Nepal.”</t>
  </si>
  <si>
    <t>Directional Stimulus Prompting</t>
  </si>
  <si>
    <t>Binita</t>
  </si>
  <si>
    <t>"Write a guide for first-time travellers to Paris."</t>
  </si>
  <si>
    <t>Not the output but the Master Prompt for these types of question
[Step 0: Task Definition]
You are a travel expert tasked with writing a guide for first-time travelers visiting Paris, France. Your goal is to generate a 500-word guide for readers unfamiliar with international travel.
[Step 1: Context Enrichment]
Include background about Paris landmarks, local transportation, dining, and cultural etiquette.
[Step 2: Missing Context Detection]
Identify any missing details, such as intended travel season, budget level, or specific interests of the travelers.
[Step 3: Context Mismatch Correction]
Confirm the guide focuses solely on Paris, France, not Paris, Texas, or other locations. Keep all information relevant to first-time travelers.
[Step 4: Verification]
Summarize your understanding of the task and context before writing.
[Step 5: Output Generation]
Produce the 500-word travel guide in a friendly and informative tone, with headings for landmarks, transportation, and dining tips.</t>
  </si>
  <si>
    <t>Context Mismatch Prompting</t>
  </si>
  <si>
    <t>Lokesh</t>
  </si>
  <si>
    <t>Task: Identify what context is missing and rewrite the prompt to make it clear and specific.
Prompt: Write a summary about technology.</t>
  </si>
  <si>
    <t>Missing Context Detection</t>
  </si>
  <si>
    <t>Mahesh</t>
  </si>
  <si>
    <t>Context Layering
task: write a essay on any topic</t>
  </si>
  <si>
    <t xml:space="preserve"> Twmplate
# Layer 1 – Role &amp; Identity
You are [ROLE].  
(Example: "You are a senior software engineer with 10 years of experience in Python backend systems.")
# Layer 2 – Background / Context
[Provide necessary context for the task.]  
(Example: "I am working on a Flask app that uses SQLite for storing attendance data.")
# Layer 3 – Task Definition
Your task is to [TASK].  
(Example: "Your task is to write optimized Python code for inserting face embeddings into SQLite.")
# Layer 4 – Constraints &amp; Style
- [Constraint 1]  
- [Constraint 2]  
(Example: "- Code must follow PEP8. - Keep it under 40 lines. - Add inline comments.")
# Layer 5 – Examples / Output Format
[Show example or specify structure.]  
(Example: "Output should be a single code block with explanation after it.")</t>
  </si>
  <si>
    <t>Context Layering</t>
  </si>
  <si>
    <t>Manoj</t>
  </si>
  <si>
    <t>Task: Write a prompt that explains the topic in a way that works for two very different audiences</t>
  </si>
  <si>
    <t>Context Switching</t>
  </si>
  <si>
    <t>Rahul</t>
  </si>
  <si>
    <t>Title</t>
  </si>
  <si>
    <t>Leetcode link</t>
  </si>
  <si>
    <t>Difficulty Level</t>
  </si>
  <si>
    <t>Status</t>
  </si>
  <si>
    <t>Hosted By</t>
  </si>
  <si>
    <t>Array-Hash Map</t>
  </si>
  <si>
    <t>Two Sum</t>
  </si>
  <si>
    <t>https://leetcode.com/problems/two-sum</t>
  </si>
  <si>
    <t>Done</t>
  </si>
  <si>
    <t>Sudesh</t>
  </si>
  <si>
    <t>Intersection of Two Arrays</t>
  </si>
  <si>
    <t>https://leetcode.com/problems/intersection-of-two-arrays</t>
  </si>
  <si>
    <t>Intersection of Two Arrays II</t>
  </si>
  <si>
    <t>https://leetcode.com/problems/intersection-of-two-arrays-ii/</t>
  </si>
  <si>
    <t xml:space="preserve">Contains Duplicate </t>
  </si>
  <si>
    <t>https://leetcode.com/problems/contains-duplicate</t>
  </si>
  <si>
    <t>Contains Duplicate II</t>
  </si>
  <si>
    <t>https://leetcode.com/problems/contains-duplicate-ii/</t>
  </si>
  <si>
    <t>String-Hash Map</t>
  </si>
  <si>
    <t>Ransom Note</t>
  </si>
  <si>
    <t>https://leetcode.com/problems/ransom-note/</t>
  </si>
  <si>
    <t>Valid Anagram</t>
  </si>
  <si>
    <t>https://leetcode.com/problems/valid-anagram/</t>
  </si>
  <si>
    <t>Find the Difference</t>
  </si>
  <si>
    <t>https://leetcode.com/problems/find-the-difference/</t>
  </si>
  <si>
    <t>Word Pattern</t>
  </si>
  <si>
    <t>https://leetcode.com/problems/word-pattern/</t>
  </si>
  <si>
    <t>Stack</t>
  </si>
  <si>
    <t>Valid Paranthesis</t>
  </si>
  <si>
    <t>https://leetcode.com/problems/valid-parentheses/</t>
  </si>
  <si>
    <t>SANKAR</t>
  </si>
  <si>
    <t>BaseBall</t>
  </si>
  <si>
    <t>https://leetcode.com/problems/baseball-game/description/</t>
  </si>
  <si>
    <t>Remove All Adjacent Duplicates In String</t>
  </si>
  <si>
    <t>https://leetcode.com/problems/remove-all-adjacent-duplicates-in-string/</t>
  </si>
  <si>
    <t>Backspace String Compare</t>
  </si>
  <si>
    <t>https://leetcode.com/problems/backspace-string-compare</t>
  </si>
  <si>
    <t>String</t>
  </si>
  <si>
    <t>Goat Latin
Defanging an ip-address</t>
  </si>
  <si>
    <r>
      <rPr>
        <color rgb="FF1155CC"/>
        <u/>
      </rPr>
      <t>https://leetcode.com/problems/goat-latin/</t>
    </r>
    <r>
      <rPr/>
      <t xml:space="preserve">  
</t>
    </r>
    <r>
      <rPr>
        <color rgb="FF1155CC"/>
        <u/>
      </rPr>
      <t>https://leetcode.com/problems/defanging-an-ip-address/description/</t>
    </r>
  </si>
  <si>
    <t>Array</t>
  </si>
  <si>
    <t xml:space="preserve"> Kids With the Greatest Number of Candies</t>
  </si>
  <si>
    <t xml:space="preserve">https://leetcode.com/problems/kids-with-the-greatest-number-of-candies/
</t>
  </si>
  <si>
    <t>Two Pointers</t>
  </si>
  <si>
    <t>Two Sum - II</t>
  </si>
  <si>
    <t>https://leetcode.com/problems/two-sum-ii-input-array-is-sorted/</t>
  </si>
  <si>
    <t>Reverse String</t>
  </si>
  <si>
    <t>https://leetcode.com/problems/reverse-string/</t>
  </si>
  <si>
    <t>Check If Two String Arrays are Equivalent</t>
  </si>
  <si>
    <t>https://leetcode.com/problems/check-if-two-string-arrays-are-equivalent/description/</t>
  </si>
  <si>
    <t>Valid Palindrome II</t>
  </si>
  <si>
    <t>https://leetcode.com/problems/valid-palindrome-ii</t>
  </si>
  <si>
    <t>Not Done</t>
  </si>
  <si>
    <t>Move Zeroes</t>
  </si>
  <si>
    <t>https://leetcode.com/problems/move-zeroes/</t>
  </si>
  <si>
    <t>Remove Duplicates From Sorted Array</t>
  </si>
  <si>
    <t>https://leetcode.com/problems/remove-duplicates-from-sorted-array/</t>
  </si>
  <si>
    <t>Remove Eelement</t>
  </si>
  <si>
    <t>https://leetcode.com/problems/remove-element</t>
  </si>
  <si>
    <t xml:space="preserve"> Reverse Words in a String III</t>
  </si>
  <si>
    <t>https://leetcode.com/problems/reverse-words-in-a-string-iii/description/</t>
  </si>
  <si>
    <t>Anish Shrestha</t>
  </si>
  <si>
    <t xml:space="preserve">Valid Palindrome </t>
  </si>
  <si>
    <t>https://leetcode.com/problems/valid-palindrome/</t>
  </si>
  <si>
    <t>Ganesh Tharu</t>
  </si>
  <si>
    <t>Merge Sorted Array</t>
  </si>
  <si>
    <t>https://leetcode.com/problems/merge-sorted-array/</t>
  </si>
  <si>
    <t>Anu Ale Magar</t>
  </si>
  <si>
    <t>Best time to buy and sell stock</t>
  </si>
  <si>
    <t>https://leetcode.com/problems/best-time-to-buy-and-sell-stock/description/</t>
  </si>
  <si>
    <t>Swikar Ramdam</t>
  </si>
  <si>
    <t>Check if all A's appears before all B's</t>
  </si>
  <si>
    <t>https://leetcode.com/problems/check-if-all-as-appears-before-all-bs/description/</t>
  </si>
  <si>
    <t>Square of a sorted array</t>
  </si>
  <si>
    <t>https://leetcode.com/problems/squares-of-a-sorted-array/description/</t>
  </si>
  <si>
    <t>Ashok Limbu</t>
  </si>
  <si>
    <t>Longest Palindrome</t>
  </si>
  <si>
    <t>https://leetcode.com/problems/longest-palindrome/description/</t>
  </si>
  <si>
    <t>Anjana Budhathoki</t>
  </si>
  <si>
    <t>Binita Hamal</t>
  </si>
  <si>
    <t>Lokesh Choudhary</t>
  </si>
  <si>
    <t>Mahesh Choudhary</t>
  </si>
  <si>
    <t>Manoj Rai</t>
  </si>
  <si>
    <t>Bijay Pokhrel</t>
  </si>
  <si>
    <t>Rahul Karna</t>
  </si>
  <si>
    <t>Implement Stack using queus</t>
  </si>
  <si>
    <t>https://leetcode.com/problems/implement-stack-using-queues/</t>
  </si>
  <si>
    <t>Longest Harmonious Subsequence</t>
  </si>
  <si>
    <t>https://leetcode.com/problems/longest-harmonious-subsequence/</t>
  </si>
  <si>
    <t>Link</t>
  </si>
  <si>
    <t>Difficulty (1-10)</t>
  </si>
  <si>
    <t>Hash Map</t>
  </si>
  <si>
    <t>Majority Elements</t>
  </si>
  <si>
    <t>https://leetcode.com/problems/majority-element/</t>
  </si>
  <si>
    <t>First Unique Character in a String</t>
  </si>
  <si>
    <t>https://leetcode.com/problems/first-unique-character-in-a-string/</t>
  </si>
  <si>
    <t>Happy Number</t>
  </si>
  <si>
    <t>https://leetcode.com/problems/happy-number/</t>
  </si>
  <si>
    <t>Isomorphic Strings</t>
  </si>
  <si>
    <t>https://leetcode.com/problems/isomorphic-strings/</t>
  </si>
  <si>
    <t>Group Anagrams</t>
  </si>
  <si>
    <t>https://leetcode.com/problems/group-anagrams/</t>
  </si>
  <si>
    <t>Top K Frequent Elements</t>
  </si>
  <si>
    <t>https://leetcode.com/problems/top-k-frequent-elements/</t>
  </si>
  <si>
    <t>Encode and Decode Strings</t>
  </si>
  <si>
    <t>https://leetcode.com/problems/encode-and-decode-strings/</t>
  </si>
  <si>
    <t>This is premium Leetcode version</t>
  </si>
  <si>
    <t>Unique Email Addresses</t>
  </si>
  <si>
    <t>https://leetcode.com/problems/unique-email-addresses/</t>
  </si>
  <si>
    <t>Subdomain Visit Count</t>
  </si>
  <si>
    <t>https://leetcode.com/problems/subdomain-visit-count/</t>
  </si>
  <si>
    <t>Find Common Characters</t>
  </si>
  <si>
    <t>https://leetcode.com/problems/find-common-characters/</t>
  </si>
  <si>
    <t>Find All Anagrams in a String</t>
  </si>
  <si>
    <t>https://leetcode.com/problems/find-all-anagrams-in-a-string/</t>
  </si>
  <si>
    <t>https://leetcode.com/problems/longest-palindrome/</t>
  </si>
  <si>
    <t>Valid Parentheses</t>
  </si>
  <si>
    <t>Baseball Game</t>
  </si>
  <si>
    <t>https://leetcode.com/problems/baseball-game/</t>
  </si>
  <si>
    <t>Min Stack</t>
  </si>
  <si>
    <t>https://leetcode.com/problems/min-stack/</t>
  </si>
  <si>
    <t>Implement Queue using Stacks</t>
  </si>
  <si>
    <t>https://leetcode.com/problems/implement-queue-using-stacks/</t>
  </si>
  <si>
    <t>Implement Stack using Queues</t>
  </si>
  <si>
    <t>Next Greater Element I</t>
  </si>
  <si>
    <t>https://leetcode.com/problems/next-greater-element-i/</t>
  </si>
  <si>
    <t>https://leetcode.com/problems/backspace-string-compare/</t>
  </si>
  <si>
    <t>Evaluate Reverse Polish Notation</t>
  </si>
  <si>
    <t>https://leetcode.com/problems/evaluate-reverse-polish-notation/</t>
  </si>
  <si>
    <t>Daily Temperatures</t>
  </si>
  <si>
    <t>https://leetcode.com/problems/daily-temperatures/</t>
  </si>
  <si>
    <t>Car Fleet</t>
  </si>
  <si>
    <t>https://leetcode.com/problems/car-fleet/</t>
  </si>
  <si>
    <t>Generate Parentheses</t>
  </si>
  <si>
    <t>https://leetcode.com/problems/generate-parentheses/</t>
  </si>
  <si>
    <t>Decode String</t>
  </si>
  <si>
    <t>https://leetcode.com/problems/decode-string/</t>
  </si>
  <si>
    <t>Simplify Path</t>
  </si>
  <si>
    <t>https://leetcode.com/problems/simplify-path</t>
  </si>
  <si>
    <t>Next Greater Element II</t>
  </si>
  <si>
    <t>https://leetcode.com/problems/next-greater-element-ii/</t>
  </si>
  <si>
    <t>https://leetcode.com/problems/reverse-string</t>
  </si>
  <si>
    <t>Valid Palindrome</t>
  </si>
  <si>
    <t>Two Sum II - Input Array Is Sorted</t>
  </si>
  <si>
    <t>Remove Duplicates from Sorted Array</t>
  </si>
  <si>
    <t>Remove Element</t>
  </si>
  <si>
    <t>Squares of a Sorted Array</t>
  </si>
  <si>
    <t>https://leetcode.com/problems/squares-of-a-sorted-array/</t>
  </si>
  <si>
    <t>Sort Colors</t>
  </si>
  <si>
    <t>https://leetcode.com/problems/sort-colors</t>
  </si>
  <si>
    <t>Max Consecutive Ones II</t>
  </si>
  <si>
    <t>https://leetcode.com/problems/max-consecutive-ones-ii/</t>
  </si>
  <si>
    <t>3Sum</t>
  </si>
  <si>
    <t>https://leetcode.com/problems/3sum</t>
  </si>
  <si>
    <t>3Sum Closest</t>
  </si>
  <si>
    <t>https://leetcode.com/problems/3sum-closest/</t>
  </si>
  <si>
    <t>Container With Most Water</t>
  </si>
  <si>
    <t>https://leetcode.com/problems/container-with-most-water/</t>
  </si>
  <si>
    <t>Longest Mountain in Array</t>
  </si>
  <si>
    <t>https://leetcode.com/problems/longest-mountain-in-array</t>
  </si>
  <si>
    <t>LinkedList</t>
  </si>
  <si>
    <t>Reverse Linked List</t>
  </si>
  <si>
    <t>https://leetcode.com/problems/reverse-linked-list/</t>
  </si>
  <si>
    <t>Middle of the Linked List</t>
  </si>
  <si>
    <t>https://leetcode.com/problems/middle-of-the-linked-list/</t>
  </si>
  <si>
    <t>Remove Duplicates from Sorted List</t>
  </si>
  <si>
    <t>https://leetcode.com/problems/remove-duplicates-from-sorted-list/</t>
  </si>
  <si>
    <t>Merge Two Sorted Lists</t>
  </si>
  <si>
    <t>https://leetcode.com/problems/merge-two-sorted-lists/</t>
  </si>
  <si>
    <t>Linked List Cycle</t>
  </si>
  <si>
    <t>https://leetcode.com/problems/linked-list-cycle/</t>
  </si>
  <si>
    <t>Remove Linked List Elements</t>
  </si>
  <si>
    <t>https://leetcode.com/problems/remove-linked-list-elements/</t>
  </si>
  <si>
    <t>Intersection of Two Linked Lists</t>
  </si>
  <si>
    <t>https://leetcode.com/problems/intersection-of-two-linked-lists/</t>
  </si>
  <si>
    <t>Design Linked List</t>
  </si>
  <si>
    <t>https://neetcode.io/problems/singlyLinkedList</t>
  </si>
  <si>
    <t>Add Two Numbers</t>
  </si>
  <si>
    <t>https://leetcode.com/problems/add-two-numbers/</t>
  </si>
  <si>
    <t>Remove Nth Node From End of List</t>
  </si>
  <si>
    <t>https://leetcode.com/problems/remove-nth-node-from-end-of-list/</t>
  </si>
  <si>
    <t>Swap Nodes in Pairs</t>
  </si>
  <si>
    <t>https://leetcode.com/problems/swap-nodes-in-pairs/</t>
  </si>
  <si>
    <t>Odd Even Linked List</t>
  </si>
  <si>
    <t>https://leetcode.com/problems/odd-even-linked-list/</t>
  </si>
  <si>
    <t>ID</t>
  </si>
  <si>
    <t>Problem (Neetcode)</t>
  </si>
  <si>
    <t>Difficulty</t>
  </si>
  <si>
    <t>Use</t>
  </si>
  <si>
    <t>Comments</t>
  </si>
  <si>
    <t>Indian startups</t>
  </si>
  <si>
    <t>Arrays &amp; Hashing</t>
  </si>
  <si>
    <r>
      <rPr>
        <rFont val="helvetica, Arial, sans-serif"/>
        <color rgb="FF363636"/>
        <u/>
      </rPr>
      <t>Contains Duplicate</t>
    </r>
  </si>
  <si>
    <t>https://leetcode.com/problems/contains-duplicate/</t>
  </si>
  <si>
    <t>Easy</t>
  </si>
  <si>
    <t>Yes</t>
  </si>
  <si>
    <t>Good</t>
  </si>
  <si>
    <r>
      <rPr>
        <rFont val="helvetica, Arial, sans-serif"/>
        <color rgb="FF363636"/>
        <u/>
      </rPr>
      <t>Valid Anagram</t>
    </r>
  </si>
  <si>
    <r>
      <rPr>
        <rFont val="helvetica, Arial, sans-serif"/>
        <color rgb="FF363636"/>
        <u/>
      </rPr>
      <t>Two Sum</t>
    </r>
  </si>
  <si>
    <t>https://leetcode.com/problems/two-sum/</t>
  </si>
  <si>
    <r>
      <rPr>
        <rFont val="helvetica, Arial, sans-serif"/>
        <color rgb="FF363636"/>
        <u/>
      </rPr>
      <t>Group Anagrams</t>
    </r>
  </si>
  <si>
    <t>Medium</t>
  </si>
  <si>
    <r>
      <rPr>
        <rFont val="helvetica, Arial, sans-serif"/>
        <color rgb="FF363636"/>
        <u/>
      </rPr>
      <t>Top K Frequent Elements</t>
    </r>
  </si>
  <si>
    <r>
      <rPr>
        <rFont val="helvetica, Arial, sans-serif"/>
        <color rgb="FF363636"/>
        <u/>
      </rPr>
      <t>Encode and Decode Strings</t>
    </r>
  </si>
  <si>
    <r>
      <rPr>
        <rFont val="helvetica, Arial, sans-serif"/>
        <color rgb="FF363636"/>
        <u/>
      </rPr>
      <t>Product of Array Except Self</t>
    </r>
  </si>
  <si>
    <t>https://leetcode.com/problems/product-of-array-except-self/</t>
  </si>
  <si>
    <r>
      <rPr>
        <rFont val="helvetica, Arial, sans-serif"/>
        <color rgb="FF363636"/>
        <u/>
      </rPr>
      <t>Valid Sudoku</t>
    </r>
  </si>
  <si>
    <t>https://leetcode.com/problems/valid-sudoku/</t>
  </si>
  <si>
    <r>
      <rPr>
        <rFont val="helvetica, Arial, sans-serif"/>
        <color rgb="FF363636"/>
        <u/>
      </rPr>
      <t>Longest Consecutive Sequence</t>
    </r>
  </si>
  <si>
    <t>https://leetcode.com/problems/longest-consecutive-sequence/</t>
  </si>
  <si>
    <r>
      <rPr>
        <rFont val="helvetica, Arial, sans-serif"/>
        <color rgb="FF363636"/>
        <u/>
      </rPr>
      <t>Valid Palindrome</t>
    </r>
  </si>
  <si>
    <t>Fine (but 2 pointers can be confusing)</t>
  </si>
  <si>
    <r>
      <rPr>
        <rFont val="helvetica, Arial, sans-serif"/>
        <color rgb="FF363636"/>
        <u/>
      </rPr>
      <t>Two Sum II Input Array Is Sorted</t>
    </r>
  </si>
  <si>
    <t>confusing in general</t>
  </si>
  <si>
    <r>
      <rPr>
        <rFont val="helvetica, Arial, sans-serif"/>
        <color rgb="FF363636"/>
        <u/>
      </rPr>
      <t>3Sum</t>
    </r>
  </si>
  <si>
    <t>https://leetcode.com/problems/3sum/</t>
  </si>
  <si>
    <r>
      <rPr>
        <rFont val="helvetica, Arial, sans-serif"/>
        <color rgb="FF363636"/>
        <u/>
      </rPr>
      <t>Container With Most Water</t>
    </r>
  </si>
  <si>
    <r>
      <rPr>
        <rFont val="helvetica, Arial, sans-serif"/>
        <color rgb="FF363636"/>
        <u/>
      </rPr>
      <t>Trapping Rain Water</t>
    </r>
  </si>
  <si>
    <t>https://leetcode.com/problems/trapping-rain-water/</t>
  </si>
  <si>
    <t>Hard</t>
  </si>
  <si>
    <t>No</t>
  </si>
  <si>
    <t>Sliding Window</t>
  </si>
  <si>
    <r>
      <rPr>
        <rFont val="helvetica, Arial, sans-serif"/>
        <color rgb="FF363636"/>
        <u/>
      </rPr>
      <t>Best Time to Buy And Sell Stock</t>
    </r>
  </si>
  <si>
    <t>https://leetcode.com/problems/best-time-to-buy-and-sell-stock/</t>
  </si>
  <si>
    <r>
      <rPr>
        <rFont val="helvetica, Arial, sans-serif"/>
        <color rgb="FF363636"/>
        <u/>
      </rPr>
      <t>Longest Substring Without Repeating Characters</t>
    </r>
  </si>
  <si>
    <t>https://leetcode.com/problems/longest-substring-without-repeating-characters/</t>
  </si>
  <si>
    <r>
      <rPr>
        <rFont val="helvetica, Arial, sans-serif"/>
        <color rgb="FF363636"/>
        <u/>
      </rPr>
      <t>Longest Repeating Character Replacement</t>
    </r>
  </si>
  <si>
    <t>https://leetcode.com/problems/longest-repeating-character-replacement/</t>
  </si>
  <si>
    <r>
      <rPr>
        <rFont val="helvetica, Arial, sans-serif"/>
        <color rgb="FF363636"/>
        <u/>
      </rPr>
      <t>Permutation In String</t>
    </r>
  </si>
  <si>
    <t>https://leetcode.com/problems/permutation-in-string/</t>
  </si>
  <si>
    <r>
      <rPr>
        <rFont val="helvetica, Arial, sans-serif"/>
        <color rgb="FF363636"/>
        <u/>
      </rPr>
      <t>Minimum Window Substring</t>
    </r>
  </si>
  <si>
    <t>https://leetcode.com/problems/minimum-window-substring/</t>
  </si>
  <si>
    <r>
      <rPr>
        <rFont val="helvetica, Arial, sans-serif"/>
        <color rgb="FF363636"/>
        <u/>
      </rPr>
      <t>Sliding Window Maximum</t>
    </r>
  </si>
  <si>
    <t>https://leetcode.com/problems/sliding-window-maximum/</t>
  </si>
  <si>
    <r>
      <rPr>
        <rFont val="helvetica, Arial, sans-serif"/>
        <color rgb="FF363636"/>
        <u/>
      </rPr>
      <t>Valid Parentheses</t>
    </r>
  </si>
  <si>
    <r>
      <rPr>
        <rFont val="helvetica, Arial, sans-serif"/>
        <color rgb="FF363636"/>
        <u/>
      </rPr>
      <t>Min Stack</t>
    </r>
  </si>
  <si>
    <t>may be confusing</t>
  </si>
  <si>
    <r>
      <rPr>
        <rFont val="helvetica, Arial, sans-serif"/>
        <color rgb="FF363636"/>
        <u/>
      </rPr>
      <t>Evaluate Reverse Polish Notation</t>
    </r>
  </si>
  <si>
    <r>
      <rPr>
        <rFont val="helvetica, Arial, sans-serif"/>
        <color rgb="FF363636"/>
        <u/>
      </rPr>
      <t>Generate Parentheses</t>
    </r>
  </si>
  <si>
    <t>Is it related more to Backtracking?</t>
  </si>
  <si>
    <r>
      <rPr>
        <rFont val="helvetica, Arial, sans-serif"/>
        <color rgb="FF363636"/>
        <u/>
      </rPr>
      <t>Daily Temperatures</t>
    </r>
  </si>
  <si>
    <r>
      <rPr>
        <rFont val="helvetica, Arial, sans-serif"/>
        <color rgb="FF363636"/>
        <u/>
      </rPr>
      <t>Car Fleet</t>
    </r>
  </si>
  <si>
    <r>
      <rPr>
        <rFont val="helvetica, Arial, sans-serif"/>
        <color rgb="FF363636"/>
        <u/>
      </rPr>
      <t>Largest Rectangle In Histogram</t>
    </r>
  </si>
  <si>
    <t>https://leetcode.com/problems/largest-rectangle-in-histogram/</t>
  </si>
  <si>
    <t>Binary Search</t>
  </si>
  <si>
    <r>
      <rPr>
        <rFont val="helvetica, Arial, sans-serif"/>
        <color rgb="FF363636"/>
        <u/>
      </rPr>
      <t>Binary Search</t>
    </r>
  </si>
  <si>
    <t>https://leetcode.com/problems/binary-search/</t>
  </si>
  <si>
    <t>good</t>
  </si>
  <si>
    <r>
      <rPr>
        <rFont val="helvetica, Arial, sans-serif"/>
        <color rgb="FF363636"/>
        <u/>
      </rPr>
      <t>Search a 2D Matrix</t>
    </r>
  </si>
  <si>
    <t>https://leetcode.com/problems/search-a-2d-matrix/</t>
  </si>
  <si>
    <r>
      <rPr>
        <rFont val="helvetica, Arial, sans-serif"/>
        <color rgb="FF363636"/>
        <u/>
      </rPr>
      <t>Koko Eating Bananas</t>
    </r>
  </si>
  <si>
    <t>https://leetcode.com/problems/koko-eating-bananas/</t>
  </si>
  <si>
    <r>
      <rPr>
        <rFont val="helvetica, Arial, sans-serif"/>
        <color rgb="FF363636"/>
        <u/>
      </rPr>
      <t>Find Minimum In Rotated Sorted Array</t>
    </r>
  </si>
  <si>
    <t>https://leetcode.com/problems/search-in-rotated-sorted-array/</t>
  </si>
  <si>
    <r>
      <rPr>
        <rFont val="helvetica, Arial, sans-serif"/>
        <color rgb="FF363636"/>
        <u/>
      </rPr>
      <t>Search In Rotated Sorted Array</t>
    </r>
  </si>
  <si>
    <t>https://leetcode.com/problems/find-minimum-in-rotated-sorted-array/</t>
  </si>
  <si>
    <r>
      <rPr>
        <rFont val="helvetica, Arial, sans-serif"/>
        <color rgb="FF363636"/>
        <u/>
      </rPr>
      <t>Time Based Key Value Store</t>
    </r>
  </si>
  <si>
    <t>https://leetcode.com/problems/time-based-key-value-store/</t>
  </si>
  <si>
    <r>
      <rPr>
        <rFont val="helvetica, Arial, sans-serif"/>
        <color rgb="FF363636"/>
        <u/>
      </rPr>
      <t>Median of Two Sorted Arrays</t>
    </r>
  </si>
  <si>
    <t>https://leetcode.com/problems/median-of-two-sorted-arrays/</t>
  </si>
  <si>
    <t>Linked List</t>
  </si>
  <si>
    <r>
      <rPr>
        <rFont val="helvetica, Arial, sans-serif"/>
        <color rgb="FF363636"/>
        <u/>
      </rPr>
      <t>Reverse Linked List</t>
    </r>
  </si>
  <si>
    <r>
      <rPr>
        <rFont val="helvetica, Arial, sans-serif"/>
        <color rgb="FF363636"/>
        <u/>
      </rPr>
      <t>Merge Two Sorted Lists</t>
    </r>
  </si>
  <si>
    <r>
      <rPr>
        <rFont val="helvetica, Arial, sans-serif"/>
        <color rgb="FF363636"/>
        <u/>
      </rPr>
      <t>Reorder List</t>
    </r>
  </si>
  <si>
    <t>https://leetcode.com/problems/reorder-list/</t>
  </si>
  <si>
    <r>
      <rPr>
        <rFont val="helvetica, Arial, sans-serif"/>
        <color rgb="FF363636"/>
        <u/>
      </rPr>
      <t>Remove Nth Node From End of List</t>
    </r>
  </si>
  <si>
    <r>
      <rPr>
        <rFont val="helvetica, Arial, sans-serif"/>
        <color rgb="FF363636"/>
        <u/>
      </rPr>
      <t>Copy List With Random Pointer</t>
    </r>
  </si>
  <si>
    <t>https://leetcode.com/problems/copy-list-with-random-pointer/</t>
  </si>
  <si>
    <r>
      <rPr>
        <rFont val="helvetica, Arial, sans-serif"/>
        <color rgb="FF363636"/>
        <u/>
      </rPr>
      <t>Add Two Numbers</t>
    </r>
  </si>
  <si>
    <t>Maybe</t>
  </si>
  <si>
    <r>
      <rPr>
        <rFont val="helvetica, Arial, sans-serif"/>
        <color rgb="FF363636"/>
        <u/>
      </rPr>
      <t>Linked List Cycle</t>
    </r>
  </si>
  <si>
    <r>
      <rPr>
        <rFont val="helvetica, Arial, sans-serif"/>
        <color rgb="FF363636"/>
        <u/>
      </rPr>
      <t>Find The Duplicate Number</t>
    </r>
  </si>
  <si>
    <t>https://leetcode.com/problems/find-the-duplicate-number/</t>
  </si>
  <si>
    <r>
      <rPr>
        <rFont val="helvetica, Arial, sans-serif"/>
        <color rgb="FF363636"/>
        <u/>
      </rPr>
      <t>LRU Cache</t>
    </r>
  </si>
  <si>
    <t>https://leetcode.com/problems/lru-cache/</t>
  </si>
  <si>
    <r>
      <rPr>
        <rFont val="helvetica, Arial, sans-serif"/>
        <color rgb="FF363636"/>
        <u/>
      </rPr>
      <t>Merge K Sorted Lists</t>
    </r>
  </si>
  <si>
    <t>https://leetcode.com/problems/merge-k-sorted-lists/</t>
  </si>
  <si>
    <r>
      <rPr>
        <rFont val="helvetica, Arial, sans-serif"/>
        <color rgb="FF363636"/>
        <u/>
      </rPr>
      <t>Reverse Nodes In K Group</t>
    </r>
  </si>
  <si>
    <t>https://leetcode.com/problems/reverse-nodes-in-k-group/</t>
  </si>
  <si>
    <t>Trees</t>
  </si>
  <si>
    <r>
      <rPr>
        <rFont val="helvetica, Arial, sans-serif"/>
        <color rgb="FF363636"/>
        <u/>
      </rPr>
      <t>Invert Binary Tree</t>
    </r>
  </si>
  <si>
    <t>https://leetcode.com/problems/invert-binary-tree/</t>
  </si>
  <si>
    <r>
      <rPr>
        <rFont val="helvetica, Arial, sans-serif"/>
        <color rgb="FF363636"/>
        <u/>
      </rPr>
      <t>Maximum Depth of Binary Tree</t>
    </r>
  </si>
  <si>
    <t>https://leetcode.com/problems/maximum-depth-of-binary-tree/</t>
  </si>
  <si>
    <r>
      <rPr>
        <rFont val="helvetica, Arial, sans-serif"/>
        <color rgb="FF363636"/>
        <u/>
      </rPr>
      <t>Diameter of Binary Tree</t>
    </r>
  </si>
  <si>
    <t>https://leetcode.com/problems/diameter-of-binary-tree/</t>
  </si>
  <si>
    <r>
      <rPr>
        <rFont val="helvetica, Arial, sans-serif"/>
        <color rgb="FF363636"/>
        <u/>
      </rPr>
      <t>Balanced Binary Tree</t>
    </r>
  </si>
  <si>
    <t>https://leetcode.com/problems/balanced-binary-tree/</t>
  </si>
  <si>
    <r>
      <rPr>
        <rFont val="helvetica, Arial, sans-serif"/>
        <color rgb="FF363636"/>
        <u/>
      </rPr>
      <t>Same Tree</t>
    </r>
  </si>
  <si>
    <t>https://leetcode.com/problems/same-tree/</t>
  </si>
  <si>
    <r>
      <rPr>
        <rFont val="helvetica, Arial, sans-serif"/>
        <color rgb="FF363636"/>
        <u/>
      </rPr>
      <t>Subtree of Another Tree</t>
    </r>
  </si>
  <si>
    <t>https://leetcode.com/problems/subtree-of-another-tree/</t>
  </si>
  <si>
    <r>
      <rPr>
        <rFont val="helvetica, Arial, sans-serif"/>
        <color rgb="FF363636"/>
        <u/>
      </rPr>
      <t>Lowest Common Ancestor of a Binary Search Tree</t>
    </r>
  </si>
  <si>
    <t>https://leetcode.com/problems/lowest-common-ancestor-of-a-binary-search-tree/</t>
  </si>
  <si>
    <r>
      <rPr>
        <rFont val="helvetica, Arial, sans-serif"/>
        <color rgb="FF363636"/>
        <u/>
      </rPr>
      <t>Binary Tree Level Order Traversal</t>
    </r>
  </si>
  <si>
    <t>https://leetcode.com/problems/binary-tree-level-order-traversal/</t>
  </si>
  <si>
    <r>
      <rPr>
        <rFont val="helvetica, Arial, sans-serif"/>
        <color rgb="FF363636"/>
        <u/>
      </rPr>
      <t>Binary Tree Right Side View</t>
    </r>
  </si>
  <si>
    <t>https://leetcode.com/problems/binary-tree-right-side-view/</t>
  </si>
  <si>
    <r>
      <rPr>
        <rFont val="helvetica, Arial, sans-serif"/>
        <color rgb="FF363636"/>
        <u/>
      </rPr>
      <t>Count Good Nodes In Binary Tree</t>
    </r>
  </si>
  <si>
    <t>https://leetcode.com/problems/count-good-nodes-in-binary-tree/</t>
  </si>
  <si>
    <r>
      <rPr>
        <rFont val="helvetica, Arial, sans-serif"/>
        <color rgb="FF363636"/>
        <u/>
      </rPr>
      <t>Validate Binary Search Tree</t>
    </r>
  </si>
  <si>
    <t>https://leetcode.com/problems/validate-binary-search-tree/</t>
  </si>
  <si>
    <r>
      <rPr>
        <rFont val="helvetica, Arial, sans-serif"/>
        <color rgb="FF363636"/>
        <u/>
      </rPr>
      <t>Kth Smallest Element In a Bst</t>
    </r>
  </si>
  <si>
    <t>https://leetcode.com/problems/kth-smallest-element-in-a-bst/</t>
  </si>
  <si>
    <r>
      <rPr>
        <rFont val="helvetica, Arial, sans-serif"/>
        <color rgb="FF363636"/>
        <u/>
      </rPr>
      <t>Construct Binary Tree From Preorder And Inorder Traversal</t>
    </r>
  </si>
  <si>
    <t>https://leetcode.com/problems/construct-binary-tree-from-preorder-and-inorder-traversal/</t>
  </si>
  <si>
    <r>
      <rPr>
        <rFont val="helvetica, Arial, sans-serif"/>
        <color rgb="FF363636"/>
        <u/>
      </rPr>
      <t>Binary Tree Maximum Path Sum</t>
    </r>
  </si>
  <si>
    <t>https://leetcode.com/problems/binary-tree-maximum-path-sum/</t>
  </si>
  <si>
    <r>
      <rPr>
        <rFont val="helvetica, Arial, sans-serif"/>
        <color rgb="FF363636"/>
        <u/>
      </rPr>
      <t>Serialize And Deserialize Binary Tree</t>
    </r>
  </si>
  <si>
    <t>https://leetcode.com/problems/serialize-and-deserialize-binary-tree/</t>
  </si>
  <si>
    <t>Heap / Priority Queue</t>
  </si>
  <si>
    <r>
      <rPr>
        <rFont val="helvetica, Arial, sans-serif"/>
        <color rgb="FF363636"/>
        <u/>
      </rPr>
      <t>Kth Largest Element In a Stream</t>
    </r>
  </si>
  <si>
    <t>https://leetcode.com/problems/kth-largest-element-in-a-stream/</t>
  </si>
  <si>
    <r>
      <rPr>
        <rFont val="helvetica, Arial, sans-serif"/>
        <color rgb="FF363636"/>
        <u/>
      </rPr>
      <t>Last Stone Weight</t>
    </r>
  </si>
  <si>
    <t>https://leetcode.com/problems/last-stone-weight/</t>
  </si>
  <si>
    <r>
      <rPr>
        <rFont val="helvetica, Arial, sans-serif"/>
        <color rgb="FF363636"/>
        <u/>
      </rPr>
      <t>K Closest Points to Origin</t>
    </r>
  </si>
  <si>
    <t>https://leetcode.com/problems/k-closest-points-to-origin/</t>
  </si>
  <si>
    <r>
      <rPr>
        <rFont val="helvetica, Arial, sans-serif"/>
        <color rgb="FF363636"/>
        <u/>
      </rPr>
      <t>Kth Largest Element In An Array</t>
    </r>
  </si>
  <si>
    <t>https://leetcode.com/problems/kth-largest-element-in-an-array/</t>
  </si>
  <si>
    <r>
      <rPr>
        <rFont val="helvetica, Arial, sans-serif"/>
        <color rgb="FF363636"/>
        <u/>
      </rPr>
      <t>Task Scheduler</t>
    </r>
  </si>
  <si>
    <t>https://leetcode.com/problems/task-scheduler/</t>
  </si>
  <si>
    <r>
      <rPr>
        <rFont val="helvetica, Arial, sans-serif"/>
        <color rgb="FF363636"/>
        <u/>
      </rPr>
      <t>Design Twitter</t>
    </r>
  </si>
  <si>
    <t>https://leetcode.com/problems/design-twitter/</t>
  </si>
  <si>
    <r>
      <rPr>
        <rFont val="helvetica, Arial, sans-serif"/>
        <color rgb="FF363636"/>
        <u/>
      </rPr>
      <t>Find Median From Data Stream</t>
    </r>
  </si>
  <si>
    <t>https://leetcode.com/problems/find-median-from-data-stream/</t>
  </si>
  <si>
    <t>Backtracking</t>
  </si>
  <si>
    <r>
      <rPr>
        <rFont val="helvetica, Arial, sans-serif"/>
        <color rgb="FF363636"/>
        <u/>
      </rPr>
      <t>Subsets</t>
    </r>
  </si>
  <si>
    <t>https://leetcode.com/problems/subsets/</t>
  </si>
  <si>
    <r>
      <rPr>
        <rFont val="helvetica, Arial, sans-serif"/>
        <color rgb="FF363636"/>
        <u/>
      </rPr>
      <t>Combination Sum</t>
    </r>
  </si>
  <si>
    <t>https://leetcode.com/problems/combination-sum/</t>
  </si>
  <si>
    <r>
      <rPr>
        <rFont val="helvetica, Arial, sans-serif"/>
        <color rgb="FF363636"/>
        <u/>
      </rPr>
      <t>Permutations</t>
    </r>
  </si>
  <si>
    <t>https://leetcode.com/problems/permutations/</t>
  </si>
  <si>
    <r>
      <rPr>
        <rFont val="helvetica, Arial, sans-serif"/>
        <color rgb="FF363636"/>
        <u/>
      </rPr>
      <t>Subsets II</t>
    </r>
  </si>
  <si>
    <t>https://leetcode.com/problems/subsets-ii/</t>
  </si>
  <si>
    <r>
      <rPr>
        <rFont val="helvetica, Arial, sans-serif"/>
        <color rgb="FF363636"/>
        <u/>
      </rPr>
      <t>Combination Sum II</t>
    </r>
  </si>
  <si>
    <t>https://leetcode.com/problems/combination-sum-ii/</t>
  </si>
  <si>
    <r>
      <rPr>
        <rFont val="helvetica, Arial, sans-serif"/>
        <color rgb="FF363636"/>
        <u/>
      </rPr>
      <t>Word Search</t>
    </r>
  </si>
  <si>
    <t>https://leetcode.com/problems/word-search/</t>
  </si>
  <si>
    <r>
      <rPr>
        <rFont val="helvetica, Arial, sans-serif"/>
        <color rgb="FF363636"/>
        <u/>
      </rPr>
      <t>Palindrome Partitioning</t>
    </r>
  </si>
  <si>
    <t>https://leetcode.com/problems/palindrome-partitioning/</t>
  </si>
  <si>
    <r>
      <rPr>
        <rFont val="helvetica, Arial, sans-serif"/>
        <color rgb="FF363636"/>
        <u/>
      </rPr>
      <t>Letter Combinations of a Phone Number</t>
    </r>
  </si>
  <si>
    <t>https://leetcode.com/problems/letter-combinations-of-a-phone-number/</t>
  </si>
  <si>
    <r>
      <rPr>
        <rFont val="helvetica, Arial, sans-serif"/>
        <color rgb="FF363636"/>
        <u/>
      </rPr>
      <t>N Queens</t>
    </r>
  </si>
  <si>
    <t>https://leetcode.com/problems/n-queens/</t>
  </si>
  <si>
    <t>Tries</t>
  </si>
  <si>
    <r>
      <rPr>
        <rFont val="helvetica, Arial, sans-serif"/>
        <color rgb="FF363636"/>
        <u/>
      </rPr>
      <t>Implement Trie Prefix Tree</t>
    </r>
  </si>
  <si>
    <t>https://leetcode.com/problems/implement-trie-prefix-tree/</t>
  </si>
  <si>
    <r>
      <rPr>
        <rFont val="helvetica, Arial, sans-serif"/>
        <color rgb="FF363636"/>
        <u/>
      </rPr>
      <t>Design Add And Search Words Data Structure</t>
    </r>
  </si>
  <si>
    <t>https://leetcode.com/problems/design-add-and-search-words-data-structure/</t>
  </si>
  <si>
    <r>
      <rPr>
        <rFont val="helvetica, Arial, sans-serif"/>
        <color rgb="FF363636"/>
        <u/>
      </rPr>
      <t>Word Search II</t>
    </r>
  </si>
  <si>
    <t>https://leetcode.com/problems/word-search-ii/</t>
  </si>
  <si>
    <t>Graphs</t>
  </si>
  <si>
    <r>
      <rPr>
        <rFont val="helvetica, Arial, sans-serif"/>
        <color rgb="FF363636"/>
        <u/>
      </rPr>
      <t>Number of Islands</t>
    </r>
  </si>
  <si>
    <t>https://leetcode.com/problems/number-of-islands/</t>
  </si>
  <si>
    <r>
      <rPr>
        <rFont val="helvetica, Arial, sans-serif"/>
        <color rgb="FF363636"/>
        <u/>
      </rPr>
      <t>Max Area of Island</t>
    </r>
  </si>
  <si>
    <t>https://leetcode.com/problems/max-area-of-island/</t>
  </si>
  <si>
    <r>
      <rPr>
        <rFont val="helvetica, Arial, sans-serif"/>
        <color rgb="FF363636"/>
        <u/>
      </rPr>
      <t>Clone Graph</t>
    </r>
  </si>
  <si>
    <t>https://leetcode.com/problems/clone-graph/</t>
  </si>
  <si>
    <r>
      <rPr>
        <rFont val="helvetica, Arial, sans-serif"/>
        <color rgb="FF363636"/>
        <u/>
      </rPr>
      <t>Walls And Gates</t>
    </r>
  </si>
  <si>
    <t>https://leetcode.com/problems/walls-and-gates/</t>
  </si>
  <si>
    <r>
      <rPr>
        <rFont val="helvetica, Arial, sans-serif"/>
        <color rgb="FF363636"/>
        <u/>
      </rPr>
      <t>Rotting Oranges</t>
    </r>
  </si>
  <si>
    <t>https://leetcode.com/problems/rotting-oranges/</t>
  </si>
  <si>
    <r>
      <rPr>
        <rFont val="helvetica, Arial, sans-serif"/>
        <color rgb="FF363636"/>
        <u/>
      </rPr>
      <t>Pacific Atlantic Water Flow</t>
    </r>
  </si>
  <si>
    <t>https://leetcode.com/problems/pacific-atlantic-water-flow/</t>
  </si>
  <si>
    <r>
      <rPr>
        <rFont val="helvetica, Arial, sans-serif"/>
        <color rgb="FF363636"/>
        <u/>
      </rPr>
      <t>Surrounded Regions</t>
    </r>
  </si>
  <si>
    <t>https://leetcode.com/problems/surrounded-regions/</t>
  </si>
  <si>
    <r>
      <rPr>
        <rFont val="helvetica, Arial, sans-serif"/>
        <color rgb="FF363636"/>
        <u/>
      </rPr>
      <t>Course Schedule</t>
    </r>
  </si>
  <si>
    <t>https://leetcode.com/problems/course-schedule/</t>
  </si>
  <si>
    <r>
      <rPr>
        <rFont val="helvetica, Arial, sans-serif"/>
        <color rgb="FF363636"/>
        <u/>
      </rPr>
      <t>Course Schedule II</t>
    </r>
  </si>
  <si>
    <t>https://leetcode.com/problems/course-schedule-ii/</t>
  </si>
  <si>
    <r>
      <rPr>
        <rFont val="helvetica, Arial, sans-serif"/>
        <color rgb="FF363636"/>
        <u/>
      </rPr>
      <t>Graph Valid Tree</t>
    </r>
  </si>
  <si>
    <t>https://leetcode.com/problems/graph-valid-tree/</t>
  </si>
  <si>
    <r>
      <rPr>
        <rFont val="helvetica, Arial, sans-serif"/>
        <color rgb="FF363636"/>
        <u/>
      </rPr>
      <t>Number of Connected Components In An Undirected Graph</t>
    </r>
  </si>
  <si>
    <t>https://leetcode.com/problems/number-of-connected-components-in-an-undirected-graph/</t>
  </si>
  <si>
    <r>
      <rPr>
        <rFont val="helvetica, Arial, sans-serif"/>
        <color rgb="FF363636"/>
        <u/>
      </rPr>
      <t>Redundant Connection</t>
    </r>
  </si>
  <si>
    <t>https://leetcode.com/problems/redundant-connection/</t>
  </si>
  <si>
    <r>
      <rPr>
        <rFont val="helvetica, Arial, sans-serif"/>
        <color rgb="FF363636"/>
        <u/>
      </rPr>
      <t>Word Ladder</t>
    </r>
  </si>
  <si>
    <t>https://leetcode.com/problems/word-ladder/</t>
  </si>
  <si>
    <t>Advanced Graphs</t>
  </si>
  <si>
    <r>
      <rPr>
        <rFont val="helvetica, Arial, sans-serif"/>
        <color rgb="FF363636"/>
        <u/>
      </rPr>
      <t>Reconstruct Itinerary</t>
    </r>
  </si>
  <si>
    <t>https://leetcode.com/problems/reconstruct-itinerary/</t>
  </si>
  <si>
    <r>
      <rPr>
        <rFont val="helvetica, Arial, sans-serif"/>
        <color rgb="FF363636"/>
        <u/>
      </rPr>
      <t>Min Cost to Connect All Points</t>
    </r>
  </si>
  <si>
    <t>https://leetcode.com/problems/min-cost-to-connect-all-points/</t>
  </si>
  <si>
    <r>
      <rPr>
        <rFont val="helvetica, Arial, sans-serif"/>
        <color rgb="FF363636"/>
        <u/>
      </rPr>
      <t>Network Delay Time</t>
    </r>
  </si>
  <si>
    <t>https://leetcode.com/problems/network-delay-time/</t>
  </si>
  <si>
    <r>
      <rPr>
        <rFont val="helvetica, Arial, sans-serif"/>
        <color rgb="FF363636"/>
        <u/>
      </rPr>
      <t>Swim In Rising Water</t>
    </r>
  </si>
  <si>
    <t>https://leetcode.com/problems/swim-in-rising-water/</t>
  </si>
  <si>
    <r>
      <rPr>
        <rFont val="helvetica, Arial, sans-serif"/>
        <color rgb="FF363636"/>
        <u/>
      </rPr>
      <t>Alien Dictionary</t>
    </r>
  </si>
  <si>
    <t>https://leetcode.com/problems/alien-dictionary/</t>
  </si>
  <si>
    <r>
      <rPr>
        <rFont val="helvetica, Arial, sans-serif"/>
        <color rgb="FF363636"/>
        <u/>
      </rPr>
      <t>Cheapest Flights Within K Stops</t>
    </r>
  </si>
  <si>
    <t>https://leetcode.com/problems/cheapest-flights-within-k-stops/</t>
  </si>
  <si>
    <t>1-D Dynamic Programming</t>
  </si>
  <si>
    <r>
      <rPr>
        <rFont val="helvetica, Arial, sans-serif"/>
        <color rgb="FF363636"/>
        <u/>
      </rPr>
      <t>Climbing Stairs</t>
    </r>
  </si>
  <si>
    <t>https://leetcode.com/problems/climbing-stairs/</t>
  </si>
  <si>
    <r>
      <rPr>
        <rFont val="helvetica, Arial, sans-serif"/>
        <color rgb="FF363636"/>
        <u/>
      </rPr>
      <t>Min Cost Climbing Stairs</t>
    </r>
  </si>
  <si>
    <t>https://leetcode.com/problems/min-cost-climbing-stairs/</t>
  </si>
  <si>
    <r>
      <rPr>
        <rFont val="helvetica, Arial, sans-serif"/>
        <color rgb="FF363636"/>
        <u/>
      </rPr>
      <t>House Robber</t>
    </r>
  </si>
  <si>
    <t>https://leetcode.com/problems/house-robber/</t>
  </si>
  <si>
    <r>
      <rPr>
        <rFont val="helvetica, Arial, sans-serif"/>
        <color rgb="FF363636"/>
        <u/>
      </rPr>
      <t>House Robber II</t>
    </r>
  </si>
  <si>
    <t>https://leetcode.com/problems/house-robber-ii/</t>
  </si>
  <si>
    <r>
      <rPr>
        <rFont val="helvetica, Arial, sans-serif"/>
        <color rgb="FF363636"/>
        <u/>
      </rPr>
      <t>Longest Palindromic Substring</t>
    </r>
  </si>
  <si>
    <t>https://leetcode.com/problems/longest-palindromic-substring/</t>
  </si>
  <si>
    <r>
      <rPr>
        <rFont val="helvetica, Arial, sans-serif"/>
        <color rgb="FF363636"/>
        <u/>
      </rPr>
      <t>Palindromic Substrings</t>
    </r>
  </si>
  <si>
    <t>https://leetcode.com/problems/palindromic-substrings/</t>
  </si>
  <si>
    <r>
      <rPr>
        <rFont val="helvetica, Arial, sans-serif"/>
        <color rgb="FF363636"/>
        <u/>
      </rPr>
      <t>Decode Ways</t>
    </r>
  </si>
  <si>
    <t>https://leetcode.com/problems/decode-ways/</t>
  </si>
  <si>
    <r>
      <rPr>
        <rFont val="helvetica, Arial, sans-serif"/>
        <color rgb="FF363636"/>
        <u/>
      </rPr>
      <t>Coin Change</t>
    </r>
  </si>
  <si>
    <t>https://leetcode.com/problems/coin-change/</t>
  </si>
  <si>
    <r>
      <rPr>
        <rFont val="helvetica, Arial, sans-serif"/>
        <color rgb="FF363636"/>
        <u/>
      </rPr>
      <t>Maximum Product Subarray</t>
    </r>
  </si>
  <si>
    <t>https://leetcode.com/problems/maximum-product-subarray/</t>
  </si>
  <si>
    <r>
      <rPr>
        <rFont val="helvetica, Arial, sans-serif"/>
        <color rgb="FF363636"/>
        <u/>
      </rPr>
      <t>Word Break</t>
    </r>
  </si>
  <si>
    <t>https://leetcode.com/problems/word-break/</t>
  </si>
  <si>
    <r>
      <rPr>
        <rFont val="helvetica, Arial, sans-serif"/>
        <color rgb="FF363636"/>
        <u/>
      </rPr>
      <t>Longest Increasing Subsequence</t>
    </r>
  </si>
  <si>
    <t>https://leetcode.com/problems/longest-increasing-subsequence/</t>
  </si>
  <si>
    <r>
      <rPr>
        <rFont val="helvetica, Arial, sans-serif"/>
        <color rgb="FF363636"/>
        <u/>
      </rPr>
      <t>Partition Equal Subset Sum</t>
    </r>
  </si>
  <si>
    <t>https://leetcode.com/problems/partition-equal-subset-sum/</t>
  </si>
  <si>
    <t>2-D Dynamic Programming</t>
  </si>
  <si>
    <r>
      <rPr>
        <rFont val="helvetica, Arial, sans-serif"/>
        <color rgb="FF363636"/>
        <u/>
      </rPr>
      <t>Unique Paths</t>
    </r>
  </si>
  <si>
    <t>https://leetcode.com/problems/unique-paths/</t>
  </si>
  <si>
    <r>
      <rPr>
        <rFont val="helvetica, Arial, sans-serif"/>
        <color rgb="FF363636"/>
        <u/>
      </rPr>
      <t>Longest Common Subsequence</t>
    </r>
  </si>
  <si>
    <t>https://leetcode.com/problems/longest-common-subsequence/</t>
  </si>
  <si>
    <r>
      <rPr>
        <rFont val="helvetica, Arial, sans-serif"/>
        <color rgb="FF363636"/>
        <u/>
      </rPr>
      <t>Best Time to Buy And Sell Stock With Cooldown</t>
    </r>
  </si>
  <si>
    <t>https://leetcode.com/problems/best-time-to-buy-and-sell-stock-with-cooldown/</t>
  </si>
  <si>
    <r>
      <rPr>
        <rFont val="helvetica, Arial, sans-serif"/>
        <color rgb="FF363636"/>
        <u/>
      </rPr>
      <t>Coin Change II</t>
    </r>
  </si>
  <si>
    <t>https://leetcode.com/problems/coin-change-2/</t>
  </si>
  <si>
    <r>
      <rPr>
        <rFont val="helvetica, Arial, sans-serif"/>
        <color rgb="FF363636"/>
        <u/>
      </rPr>
      <t>Target Sum</t>
    </r>
  </si>
  <si>
    <t>https://leetcode.com/problems/target-sum/</t>
  </si>
  <si>
    <r>
      <rPr>
        <rFont val="helvetica, Arial, sans-serif"/>
        <color rgb="FF363636"/>
        <u/>
      </rPr>
      <t>Interleaving String</t>
    </r>
  </si>
  <si>
    <t>https://leetcode.com/problems/interleaving-string/</t>
  </si>
  <si>
    <r>
      <rPr>
        <rFont val="helvetica, Arial, sans-serif"/>
        <color rgb="FF363636"/>
        <u/>
      </rPr>
      <t>Longest Increasing Path In a Matrix</t>
    </r>
  </si>
  <si>
    <t>https://leetcode.com/problems/longest-increasing-path-in-a-matrix/</t>
  </si>
  <si>
    <r>
      <rPr>
        <rFont val="helvetica, Arial, sans-serif"/>
        <color rgb="FF363636"/>
        <u/>
      </rPr>
      <t>Distinct Subsequences</t>
    </r>
  </si>
  <si>
    <t>https://leetcode.com/problems/distinct-subsequences/</t>
  </si>
  <si>
    <r>
      <rPr>
        <rFont val="helvetica, Arial, sans-serif"/>
        <color rgb="FF363636"/>
        <u/>
      </rPr>
      <t>Edit Distance</t>
    </r>
  </si>
  <si>
    <t>https://leetcode.com/problems/edit-distance/</t>
  </si>
  <si>
    <r>
      <rPr>
        <rFont val="helvetica, Arial, sans-serif"/>
        <color rgb="FF363636"/>
        <u/>
      </rPr>
      <t>Burst Balloons</t>
    </r>
  </si>
  <si>
    <t>https://leetcode.com/problems/burst-balloons/</t>
  </si>
  <si>
    <r>
      <rPr>
        <rFont val="helvetica, Arial, sans-serif"/>
        <color rgb="FF363636"/>
        <u/>
      </rPr>
      <t>Regular Expression Matching</t>
    </r>
  </si>
  <si>
    <t>https://leetcode.com/problems/regular-expression-matching/</t>
  </si>
  <si>
    <t>Greedy</t>
  </si>
  <si>
    <r>
      <rPr>
        <rFont val="helvetica, Arial, sans-serif"/>
        <color rgb="FF363636"/>
        <u/>
      </rPr>
      <t>Maximum Subarray</t>
    </r>
  </si>
  <si>
    <t>https://leetcode.com/problems/maximum-subarray/</t>
  </si>
  <si>
    <r>
      <rPr>
        <rFont val="helvetica, Arial, sans-serif"/>
        <color rgb="FF363636"/>
        <u/>
      </rPr>
      <t>Jump Game</t>
    </r>
  </si>
  <si>
    <t>https://leetcode.com/problems/jump-game/</t>
  </si>
  <si>
    <r>
      <rPr>
        <rFont val="helvetica, Arial, sans-serif"/>
        <color rgb="FF363636"/>
        <u/>
      </rPr>
      <t>Jump Game II</t>
    </r>
  </si>
  <si>
    <t>https://leetcode.com/problems/jump-game-ii/</t>
  </si>
  <si>
    <r>
      <rPr>
        <rFont val="helvetica, Arial, sans-serif"/>
        <color rgb="FF363636"/>
        <u/>
      </rPr>
      <t>Gas Station</t>
    </r>
  </si>
  <si>
    <t>https://leetcode.com/problems/gas-station/</t>
  </si>
  <si>
    <r>
      <rPr>
        <rFont val="helvetica, Arial, sans-serif"/>
        <color rgb="FF363636"/>
        <u/>
      </rPr>
      <t>Hand of Straights</t>
    </r>
  </si>
  <si>
    <t>https://leetcode.com/problems/hand-of-straights/</t>
  </si>
  <si>
    <r>
      <rPr>
        <rFont val="helvetica, Arial, sans-serif"/>
        <color rgb="FF363636"/>
        <u/>
      </rPr>
      <t>Merge Triplets to Form Target Triplet</t>
    </r>
  </si>
  <si>
    <t>https://leetcode.com/problems/merge-triplets-to-form-target-triplet/</t>
  </si>
  <si>
    <r>
      <rPr>
        <rFont val="helvetica, Arial, sans-serif"/>
        <color rgb="FF363636"/>
        <u/>
      </rPr>
      <t>Partition Labels</t>
    </r>
  </si>
  <si>
    <t>https://leetcode.com/problems/partition-labels/</t>
  </si>
  <si>
    <r>
      <rPr>
        <rFont val="helvetica, Arial, sans-serif"/>
        <color rgb="FF363636"/>
        <u/>
      </rPr>
      <t>Valid Parenthesis String</t>
    </r>
  </si>
  <si>
    <t>https://leetcode.com/problems/valid-parenthesis-string/</t>
  </si>
  <si>
    <t>Intervals</t>
  </si>
  <si>
    <r>
      <rPr>
        <rFont val="helvetica, Arial, sans-serif"/>
        <color rgb="FF363636"/>
        <u/>
      </rPr>
      <t>Insert Interval</t>
    </r>
  </si>
  <si>
    <t>https://leetcode.com/problems/insert-interval/</t>
  </si>
  <si>
    <r>
      <rPr>
        <rFont val="helvetica, Arial, sans-serif"/>
        <color rgb="FF363636"/>
        <u/>
      </rPr>
      <t>Merge Intervals</t>
    </r>
  </si>
  <si>
    <t>https://leetcode.com/problems/merge-intervals/</t>
  </si>
  <si>
    <r>
      <rPr>
        <rFont val="helvetica, Arial, sans-serif"/>
        <color rgb="FF363636"/>
        <u/>
      </rPr>
      <t>Non Overlapping Intervals</t>
    </r>
  </si>
  <si>
    <t>https://leetcode.com/problems/non-overlapping-intervals/</t>
  </si>
  <si>
    <r>
      <rPr>
        <rFont val="helvetica, Arial, sans-serif"/>
        <color rgb="FF363636"/>
        <u/>
      </rPr>
      <t>Meeting Rooms</t>
    </r>
  </si>
  <si>
    <t>https://leetcode.com/problems/meeting-rooms/</t>
  </si>
  <si>
    <r>
      <rPr>
        <rFont val="helvetica, Arial, sans-serif"/>
        <color rgb="FF363636"/>
        <u/>
      </rPr>
      <t>Meeting Rooms II</t>
    </r>
  </si>
  <si>
    <t>https://leetcode.com/problems/meeting-rooms-ii/</t>
  </si>
  <si>
    <r>
      <rPr>
        <rFont val="helvetica, Arial, sans-serif"/>
        <color rgb="FF363636"/>
        <u/>
      </rPr>
      <t>Minimum Interval to Include Each Query</t>
    </r>
  </si>
  <si>
    <t>https://leetcode.com/problems/minimum-interval-to-include-each-query/</t>
  </si>
  <si>
    <t>Math &amp; Geometry</t>
  </si>
  <si>
    <r>
      <rPr>
        <rFont val="helvetica, Arial, sans-serif"/>
        <color rgb="FF363636"/>
        <u/>
      </rPr>
      <t>Rotate Image</t>
    </r>
  </si>
  <si>
    <t>https://leetcode.com/problems/rotate-image/</t>
  </si>
  <si>
    <r>
      <rPr>
        <rFont val="helvetica, Arial, sans-serif"/>
        <color rgb="FF363636"/>
        <u/>
      </rPr>
      <t>Spiral Matrix</t>
    </r>
  </si>
  <si>
    <t>https://leetcode.com/problems/spiral-matrix/</t>
  </si>
  <si>
    <r>
      <rPr>
        <rFont val="helvetica, Arial, sans-serif"/>
        <color rgb="FF363636"/>
        <u/>
      </rPr>
      <t>Set Matrix Zeroes</t>
    </r>
  </si>
  <si>
    <t>https://leetcode.com/problems/set-matrix-zeroes/</t>
  </si>
  <si>
    <r>
      <rPr>
        <rFont val="helvetica, Arial, sans-serif"/>
        <color rgb="FF363636"/>
        <u/>
      </rPr>
      <t>Happy Number</t>
    </r>
  </si>
  <si>
    <r>
      <rPr>
        <rFont val="helvetica, Arial, sans-serif"/>
        <color rgb="FF363636"/>
        <u/>
      </rPr>
      <t>Plus One</t>
    </r>
  </si>
  <si>
    <t>https://leetcode.com/problems/plus-one/</t>
  </si>
  <si>
    <r>
      <rPr>
        <rFont val="helvetica, Arial, sans-serif"/>
        <color rgb="FF363636"/>
        <u/>
      </rPr>
      <t>Pow(x, n)</t>
    </r>
  </si>
  <si>
    <t>https://leetcode.com/problems/powx-n/</t>
  </si>
  <si>
    <r>
      <rPr>
        <rFont val="helvetica, Arial, sans-serif"/>
        <color rgb="FF363636"/>
        <u/>
      </rPr>
      <t>Multiply Strings</t>
    </r>
  </si>
  <si>
    <t>https://leetcode.com/problems/multiply-strings/</t>
  </si>
  <si>
    <r>
      <rPr>
        <rFont val="helvetica, Arial, sans-serif"/>
        <color rgb="FF363636"/>
        <u/>
      </rPr>
      <t>Detect Squares</t>
    </r>
  </si>
  <si>
    <t>https://leetcode.com/problems/detect-squares/</t>
  </si>
  <si>
    <t>Bit Manipulation</t>
  </si>
  <si>
    <r>
      <rPr>
        <rFont val="helvetica, Arial, sans-serif"/>
        <color rgb="FF363636"/>
        <u/>
      </rPr>
      <t>Single Number</t>
    </r>
  </si>
  <si>
    <t>https://leetcode.com/problems/single-number/</t>
  </si>
  <si>
    <r>
      <rPr>
        <rFont val="helvetica, Arial, sans-serif"/>
        <color rgb="FF363636"/>
        <u/>
      </rPr>
      <t>Number of 1 Bits</t>
    </r>
  </si>
  <si>
    <t>https://leetcode.com/problems/number-of-1-bits/</t>
  </si>
  <si>
    <r>
      <rPr>
        <rFont val="helvetica, Arial, sans-serif"/>
        <color rgb="FF363636"/>
        <u/>
      </rPr>
      <t>Counting Bits</t>
    </r>
  </si>
  <si>
    <t>https://leetcode.com/problems/counting-bits/</t>
  </si>
  <si>
    <r>
      <rPr>
        <rFont val="helvetica, Arial, sans-serif"/>
        <color rgb="FF363636"/>
        <u/>
      </rPr>
      <t>Reverse Bits</t>
    </r>
  </si>
  <si>
    <t>https://leetcode.com/problems/reverse-bits/</t>
  </si>
  <si>
    <r>
      <rPr>
        <rFont val="helvetica, Arial, sans-serif"/>
        <color rgb="FF363636"/>
        <u/>
      </rPr>
      <t>Missing Number</t>
    </r>
  </si>
  <si>
    <t>https://leetcode.com/problems/missing-number/</t>
  </si>
  <si>
    <r>
      <rPr>
        <rFont val="helvetica, Arial, sans-serif"/>
        <color rgb="FF363636"/>
        <u/>
      </rPr>
      <t>Sum of Two Integers</t>
    </r>
  </si>
  <si>
    <t>https://leetcode.com/problems/sum-of-two-integers/</t>
  </si>
  <si>
    <r>
      <rPr>
        <rFont val="helvetica, Arial, sans-serif"/>
        <color rgb="FF363636"/>
        <u/>
      </rPr>
      <t>Reverse Integer</t>
    </r>
  </si>
  <si>
    <t>https://leetcode.com/problems/reverse-integer/</t>
  </si>
  <si>
    <t>Topic Covered</t>
  </si>
  <si>
    <t>Assigned Problem</t>
  </si>
  <si>
    <t>Sanjeev's Status</t>
  </si>
  <si>
    <t>Sankhar's Status</t>
  </si>
  <si>
    <t>Pending</t>
  </si>
  <si>
    <t>Remove Duplicates from Sorted List II</t>
  </si>
  <si>
    <t>https://leetcode.com/problems/remove-duplicates-from-sorted-list-ii</t>
  </si>
  <si>
    <t>Palindrome LinkedList</t>
  </si>
  <si>
    <t>https://leetcode.com/problems/palindrome-linked-list/</t>
  </si>
  <si>
    <t>Delete Node in a LinkedList</t>
  </si>
  <si>
    <t>https://leetcode.com/problems/delete-node-in-a-linked-list</t>
  </si>
  <si>
    <t>sn</t>
  </si>
  <si>
    <t>Description</t>
  </si>
  <si>
    <t>Type</t>
  </si>
  <si>
    <t>@dropdown</t>
  </si>
  <si>
    <t>Prompting 101 – Google’s no-nonsense intro</t>
  </si>
  <si>
    <t>https://services.google.com/fh/files/misc/gemini-for-google-workspace-prompting-guide-101.pdf</t>
  </si>
  <si>
    <t>OpenAI prompt engineering</t>
  </si>
  <si>
    <t>https://platform.openai.com/docs/guides/prompt-engineering</t>
  </si>
  <si>
    <t>Anthropic</t>
  </si>
  <si>
    <t>https://docs.anthropic.com/en/docs/build-with-claude/prompt-engineering/overview</t>
  </si>
  <si>
    <t>ChatGPT Prompt Engineering for Developers</t>
  </si>
  <si>
    <t>course</t>
  </si>
  <si>
    <t>https://www.deeplearning.ai/short-courses/chatgpt-prompt-engineering-for-developers/</t>
  </si>
  <si>
    <t>https://github.com/anthropics/prompt-eng-interactive-tutorial</t>
  </si>
  <si>
    <t>Claude course</t>
  </si>
  <si>
    <t>main - course</t>
  </si>
  <si>
    <t>https://claude.ai/public/artifacts/89300990-1cc9-4248-af14-e0a7d85f646f</t>
  </si>
  <si>
    <t>Interview Preparation React Questions</t>
  </si>
  <si>
    <t>exercise</t>
  </si>
  <si>
    <t xml:space="preserve">https://namastedev.com/practice?search=&amp;sortBy=default&amp;language=reactJs&amp;difficulty_level=easy&amp;status=All&amp;companies=All&amp;tags=All&amp;page=4
</t>
  </si>
  <si>
    <t>Core javascript interview questions</t>
  </si>
  <si>
    <t>https://www.youtube.com/playlist?list=PLlasXeu85E9cQ32gLCvAvr9vNaUccPVNP</t>
  </si>
  <si>
    <t>Prep Schedule for Fellows</t>
  </si>
  <si>
    <t>Day</t>
  </si>
  <si>
    <t>Mon</t>
  </si>
  <si>
    <t>RAHUL</t>
  </si>
  <si>
    <t>GANESH</t>
  </si>
  <si>
    <t>Name</t>
  </si>
  <si>
    <t>Exam Day</t>
  </si>
  <si>
    <t xml:space="preserve">Leaving </t>
  </si>
  <si>
    <t>Arriving</t>
  </si>
  <si>
    <t>Tue</t>
  </si>
  <si>
    <t>ANISH</t>
  </si>
  <si>
    <t>ANU</t>
  </si>
  <si>
    <t xml:space="preserve">Bijay </t>
  </si>
  <si>
    <t>Aug 11 &amp; Aug 17</t>
  </si>
  <si>
    <t xml:space="preserve">6 day leave </t>
  </si>
  <si>
    <t>test break</t>
  </si>
  <si>
    <t>Wed</t>
  </si>
  <si>
    <t>SWIKAR</t>
  </si>
  <si>
    <t>Aug 6 &amp; Aug 16</t>
  </si>
  <si>
    <t>11 day leave</t>
  </si>
  <si>
    <t xml:space="preserve">(5day) out of test break </t>
  </si>
  <si>
    <t>Thu</t>
  </si>
  <si>
    <t>ASHOK</t>
  </si>
  <si>
    <t>4 day leave</t>
  </si>
  <si>
    <t>(3day) out of test break</t>
  </si>
  <si>
    <t>Fri</t>
  </si>
  <si>
    <t>ANJANA</t>
  </si>
  <si>
    <t>5 day leave</t>
  </si>
  <si>
    <t xml:space="preserve">Anjana </t>
  </si>
  <si>
    <t>1day leave on 29</t>
  </si>
  <si>
    <t>(1day) out of test break</t>
  </si>
  <si>
    <t>BINITA</t>
  </si>
  <si>
    <t>Test Break time</t>
  </si>
  <si>
    <t>Aug 9 -17</t>
  </si>
  <si>
    <t>SHANKAR</t>
  </si>
  <si>
    <t>LOKESH</t>
  </si>
  <si>
    <t>MAHESH</t>
  </si>
  <si>
    <t>MANOJ</t>
  </si>
  <si>
    <t>Bijay</t>
  </si>
  <si>
    <t>SANJEEV</t>
  </si>
  <si>
    <t>-</t>
  </si>
  <si>
    <t>BIJAY</t>
  </si>
  <si>
    <t>Category: Context Enrichment in Prompt Engineering</t>
  </si>
  <si>
    <t xml:space="preserve">This skill focuses on supplying enough relevant background information so the AI can produce accurate, useful, and appropriately tailored responses. </t>
  </si>
  <si>
    <t xml:space="preserve">It’s about ensuring the AI understands why and for whom the task is being done, not just what the task is. </t>
  </si>
  <si>
    <t>Without context, answers may be generic, vague, or mismatched to your needs.</t>
  </si>
  <si>
    <t>Exercise 1 – Context Expansion</t>
  </si>
  <si>
    <t>Task: Rewrite this vague prompt to include enough background for a more useful answer:</t>
  </si>
  <si>
    <t>"Write me a report about climate change."</t>
  </si>
  <si>
    <t>Your rewritten version should clarify:</t>
  </si>
  <si>
    <t>Audience (e.g., high school students, policymakers)</t>
  </si>
  <si>
    <t>Purpose (e.g., to inform, persuade, summarize latest research)</t>
  </si>
  <si>
    <t>Length and style (e.g., 2 pages, formal tone, bullet points allowed)</t>
  </si>
  <si>
    <t>Any data sources or timeframes to focus on.</t>
  </si>
  <si>
    <t>Exercise 2 – Missing Context Detection</t>
  </si>
  <si>
    <t>Read this prompt:</t>
  </si>
  <si>
    <t>"Give me tips for improving productivity."</t>
  </si>
  <si>
    <t>Identify three pieces of context missing from this request that would make the answer more targeted. Then, rewrite it with those details.</t>
  </si>
  <si>
    <t>Exercise 3 – Context Layering</t>
  </si>
  <si>
    <t>Start with a very basic prompt:</t>
  </si>
  <si>
    <t>"Explain gravity."</t>
  </si>
  <si>
    <t>Now create three progressively richer versions:</t>
  </si>
  <si>
    <t>Add audience context (e.g., for a 10-year-old child).</t>
  </si>
  <si>
    <t>Add purpose context (e.g., for a school science fair speech).</t>
  </si>
  <si>
    <t>Add constraints (e.g., use analogies involving sports and limit to 150 words).</t>
  </si>
  <si>
    <t>Exercise 4 – Context Mismatch Correction</t>
  </si>
  <si>
    <t>Here’s a prompt with context that doesn’t fit:</t>
  </si>
  <si>
    <t>"Write a social media post about a new medical device using casual teen slang." (Audience: heart surgeons)</t>
  </si>
  <si>
    <t>Identify the mismatch and rewrite the context so the tone, audience, and purpose align.</t>
  </si>
  <si>
    <t>Exercise 5 – Context Inference Practice</t>
  </si>
  <si>
    <t>Given a task description:</t>
  </si>
  <si>
    <t>"Summarize the following 20-page market research report on electric vehicles."</t>
  </si>
  <si>
    <t>Write three questions you would ask the requester to get the missing context before you start.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</si>
</sst>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
    <numFmt numFmtId="165" formatCode="m/d"/>
    <numFmt numFmtId="166" formatCode="mmm d"/>
    <numFmt numFmtId="167" formatCode="mmmm d"/>
  </numFmts>
  <fonts count="46">
    <font>
      <sz val="10.0"/>
      <color rgb="FF000000"/>
      <name val="Arial"/>
      <scheme val="minor"/>
    </font>
    <font>
      <color theme="1"/>
      <name val="Arial"/>
      <scheme val="minor"/>
    </font>
    <font>
      <b/>
      <color theme="1"/>
      <name val="Arial"/>
      <scheme val="minor"/>
    </font>
    <font>
      <color theme="1"/>
      <name val="Arial"/>
    </font>
    <font>
      <sz val="10.0"/>
      <color theme="1"/>
      <name val="Arial"/>
    </font>
    <font>
      <sz val="10.0"/>
      <color theme="1"/>
      <name val="&quot;gg sans&quot;"/>
    </font>
    <font>
      <b/>
      <sz val="11.0"/>
      <color theme="1"/>
      <name val="&quot;gg mono&quot;"/>
    </font>
    <font>
      <b/>
      <color theme="1"/>
      <name val="Arial"/>
    </font>
    <font>
      <u/>
      <color rgb="FF0000FF"/>
    </font>
    <font>
      <u/>
      <color rgb="FF0000FF"/>
    </font>
    <font>
      <u/>
      <color rgb="FF1155CC"/>
      <name val="Arial"/>
    </font>
    <font>
      <u/>
      <color rgb="FF0000FF"/>
    </font>
    <font>
      <u/>
      <color rgb="FF4A86E8"/>
      <name val="Var(--font-mono)"/>
    </font>
    <font>
      <u/>
      <color rgb="FF4A86E8"/>
    </font>
    <font>
      <u/>
      <color rgb="FF4A86E8"/>
      <name val="Var(--font-mono)"/>
    </font>
    <font>
      <sz val="12.0"/>
      <color theme="1"/>
      <name val="Calibri"/>
    </font>
    <font>
      <u/>
      <sz val="11.0"/>
      <color rgb="FF4A86E8"/>
      <name val="Calibri"/>
    </font>
    <font>
      <sz val="11.0"/>
      <color theme="1"/>
      <name val="Calibri"/>
    </font>
    <font>
      <u/>
      <sz val="11.0"/>
      <color rgb="FF4A86E8"/>
      <name val="Calibri"/>
    </font>
    <font>
      <u/>
      <sz val="11.0"/>
      <color rgb="FF0000FF"/>
      <name val="Calibri"/>
    </font>
    <font>
      <sz val="11.0"/>
      <color rgb="FF4A86E8"/>
      <name val="Calibri"/>
    </font>
    <font>
      <b/>
      <color rgb="FFFFFFFF"/>
      <name val="Arial"/>
    </font>
    <font>
      <b/>
      <color rgb="FFFFFFFF"/>
      <name val="System-ui"/>
    </font>
    <font>
      <color rgb="FF363636"/>
      <name val="Arial"/>
    </font>
    <font>
      <color rgb="FF363636"/>
      <name val="System-ui"/>
    </font>
    <font>
      <u/>
      <color rgb="FF1155CC"/>
      <name val="Helvetica"/>
    </font>
    <font>
      <u/>
      <color rgb="FF0097A7"/>
      <name val="Roboto"/>
    </font>
    <font>
      <b/>
      <color rgb="FF00AD5F"/>
      <name val="Helvetica"/>
    </font>
    <font>
      <b/>
      <color rgb="FFFFBB00"/>
      <name val="Helvetica"/>
    </font>
    <font>
      <b/>
      <color rgb="FFFFBB00"/>
      <name val="Arial"/>
    </font>
    <font>
      <b/>
      <color rgb="FFEE2F56"/>
      <name val="Helvetica"/>
    </font>
    <font>
      <u/>
      <color rgb="FF434343"/>
      <name val="Roboto"/>
    </font>
    <font>
      <u/>
      <color rgb="FF434343"/>
      <name val="Arial"/>
      <scheme val="minor"/>
    </font>
    <font>
      <u/>
      <color rgb="FF434343"/>
      <name val="Roboto"/>
    </font>
    <font>
      <u/>
      <color rgb="FF434343"/>
      <name val="Arial"/>
      <scheme val="minor"/>
    </font>
    <font>
      <u/>
      <color rgb="FF0000FF"/>
      <name val="Roboto"/>
    </font>
    <font>
      <u/>
      <color rgb="FF0000FF"/>
      <name val="Roboto"/>
    </font>
    <font>
      <u/>
      <color rgb="FF0000FF"/>
      <name val="Roboto"/>
    </font>
    <font>
      <u/>
      <color rgb="FF0000FF"/>
      <name val="Roboto"/>
    </font>
    <font>
      <b/>
      <color rgb="FFFF0000"/>
      <name val="Arial"/>
    </font>
    <font>
      <b/>
      <color rgb="FFEA4335"/>
      <name val="Arial"/>
    </font>
    <font>
      <color rgb="FFFF0000"/>
      <name val="Arial"/>
      <scheme val="minor"/>
    </font>
    <font>
      <sz val="11.0"/>
      <color theme="1"/>
      <name val="Arial"/>
      <scheme val="minor"/>
    </font>
    <font>
      <b/>
      <sz val="11.0"/>
      <color theme="1"/>
      <name val="Arial"/>
      <scheme val="minor"/>
    </font>
    <font>
      <b/>
      <sz val="17.0"/>
      <color rgb="FF980000"/>
      <name val="Arial"/>
      <scheme val="minor"/>
    </font>
    <font>
      <b/>
      <sz val="12.0"/>
      <color rgb="FF980000"/>
      <name val="Arial"/>
      <scheme val="minor"/>
    </font>
  </fonts>
  <fills count="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6D9EEB"/>
        <bgColor rgb="FF6D9EEB"/>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1" numFmtId="164" xfId="0" applyAlignment="1" applyFont="1" applyNumberFormat="1">
      <alignment readingOrder="0"/>
    </xf>
    <xf borderId="0" fillId="0" fontId="3" numFmtId="0" xfId="0" applyAlignment="1" applyFont="1">
      <alignment shrinkToFit="0" vertical="top" wrapText="1"/>
    </xf>
    <xf borderId="0" fillId="2" fontId="1" numFmtId="0" xfId="0" applyAlignment="1" applyFill="1" applyFont="1">
      <alignment readingOrder="0" shrinkToFit="0" vertical="top" wrapText="1"/>
    </xf>
    <xf borderId="0" fillId="2" fontId="2" numFmtId="0" xfId="0" applyAlignment="1" applyFont="1">
      <alignment readingOrder="0" vertical="top"/>
    </xf>
    <xf borderId="0" fillId="2" fontId="1" numFmtId="0" xfId="0" applyAlignment="1" applyFont="1">
      <alignment readingOrder="0" shrinkToFit="0" vertical="top"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165" xfId="0" applyAlignment="1" applyFont="1" applyNumberFormat="1">
      <alignment readingOrder="0"/>
    </xf>
    <xf borderId="0" fillId="0" fontId="4" numFmtId="0" xfId="0" applyAlignment="1" applyFont="1">
      <alignment horizontal="left" readingOrder="0"/>
    </xf>
    <xf borderId="0" fillId="0" fontId="5" numFmtId="0" xfId="0" applyAlignment="1" applyFont="1">
      <alignment horizontal="left" readingOrder="0"/>
    </xf>
    <xf borderId="0" fillId="0" fontId="6" numFmtId="0" xfId="0" applyAlignment="1" applyFont="1">
      <alignment horizontal="left" readingOrder="0"/>
    </xf>
    <xf borderId="0" fillId="0" fontId="1" numFmtId="164" xfId="0" applyAlignment="1" applyFont="1" applyNumberFormat="1">
      <alignment readingOrder="0" vertical="center"/>
    </xf>
    <xf borderId="0" fillId="0" fontId="1" numFmtId="0" xfId="0" applyAlignment="1" applyFont="1">
      <alignment readingOrder="0" vertical="center"/>
    </xf>
    <xf borderId="0" fillId="0" fontId="2" numFmtId="0" xfId="0" applyAlignment="1" applyFont="1">
      <alignment horizontal="left" readingOrder="0" vertical="center"/>
    </xf>
    <xf borderId="0" fillId="0" fontId="2" numFmtId="0" xfId="0" applyAlignment="1" applyFont="1">
      <alignment readingOrder="0" vertical="center"/>
    </xf>
    <xf borderId="0" fillId="3" fontId="7" numFmtId="0" xfId="0" applyAlignment="1" applyFill="1" applyFont="1">
      <alignment vertical="bottom"/>
    </xf>
    <xf borderId="0" fillId="3" fontId="2"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9" numFmtId="0" xfId="0" applyAlignment="1" applyFont="1">
      <alignment readingOrder="0"/>
    </xf>
    <xf borderId="0" fillId="0" fontId="3" numFmtId="165" xfId="0" applyAlignment="1" applyFont="1" applyNumberFormat="1">
      <alignment horizontal="right" readingOrder="0" vertical="bottom"/>
    </xf>
    <xf borderId="0" fillId="0" fontId="3" numFmtId="0" xfId="0" applyAlignment="1" applyFont="1">
      <alignment vertical="bottom"/>
    </xf>
    <xf borderId="0" fillId="0" fontId="10" numFmtId="0" xfId="0" applyAlignment="1" applyFont="1">
      <alignment vertical="bottom"/>
    </xf>
    <xf borderId="0" fillId="0" fontId="3" numFmtId="165" xfId="0" applyAlignment="1" applyFont="1" applyNumberForma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0" fontId="1" numFmtId="0" xfId="0" applyFont="1"/>
    <xf borderId="0" fillId="0" fontId="11" numFmtId="0" xfId="0" applyFont="1"/>
    <xf borderId="0" fillId="0" fontId="12" numFmtId="0" xfId="0" applyAlignment="1" applyFont="1">
      <alignment horizontal="left" readingOrder="0"/>
    </xf>
    <xf borderId="0" fillId="0" fontId="13" numFmtId="0" xfId="0" applyAlignment="1" applyFont="1">
      <alignment readingOrder="0"/>
    </xf>
    <xf borderId="0" fillId="0" fontId="14" numFmtId="0" xfId="0" applyAlignment="1" applyFont="1">
      <alignment horizontal="left" readingOrder="0"/>
    </xf>
    <xf borderId="0" fillId="0" fontId="15" numFmtId="0" xfId="0" applyAlignment="1" applyFont="1">
      <alignment vertical="bottom"/>
    </xf>
    <xf borderId="0" fillId="0" fontId="16" numFmtId="0" xfId="0" applyAlignment="1" applyFont="1">
      <alignment vertical="bottom"/>
    </xf>
    <xf borderId="0" fillId="0" fontId="15" numFmtId="0" xfId="0" applyAlignment="1" applyFont="1">
      <alignment horizontal="right" vertical="bottom"/>
    </xf>
    <xf borderId="0" fillId="0" fontId="17" numFmtId="0" xfId="0" applyAlignment="1" applyFont="1">
      <alignment vertical="bottom"/>
    </xf>
    <xf borderId="0" fillId="0" fontId="18" numFmtId="0" xfId="0" applyAlignment="1" applyFont="1">
      <alignment readingOrder="0" vertical="bottom"/>
    </xf>
    <xf borderId="0" fillId="0" fontId="17" numFmtId="0" xfId="0" applyAlignment="1" applyFont="1">
      <alignment horizontal="right" vertical="bottom"/>
    </xf>
    <xf borderId="0" fillId="0" fontId="17" numFmtId="165" xfId="0" applyAlignment="1" applyFont="1" applyNumberFormat="1">
      <alignment readingOrder="0" vertical="bottom"/>
    </xf>
    <xf borderId="0" fillId="0" fontId="17" numFmtId="164" xfId="0" applyAlignment="1" applyFont="1" applyNumberFormat="1">
      <alignment readingOrder="0" vertical="bottom"/>
    </xf>
    <xf borderId="0" fillId="0" fontId="19" numFmtId="0" xfId="0" applyAlignment="1" applyFont="1">
      <alignment readingOrder="0" vertical="bottom"/>
    </xf>
    <xf borderId="0" fillId="0" fontId="20" numFmtId="0" xfId="0" applyAlignment="1" applyFont="1">
      <alignment vertical="bottom"/>
    </xf>
    <xf borderId="0" fillId="0" fontId="17" numFmtId="0" xfId="0" applyAlignment="1" applyFont="1">
      <alignment readingOrder="0" vertical="bottom"/>
    </xf>
    <xf borderId="0" fillId="0" fontId="1" numFmtId="10" xfId="0" applyFont="1" applyNumberFormat="1"/>
    <xf borderId="0" fillId="0" fontId="1" numFmtId="164" xfId="0" applyFont="1" applyNumberFormat="1"/>
    <xf borderId="0" fillId="0" fontId="1" numFmtId="165" xfId="0" applyFont="1" applyNumberFormat="1"/>
    <xf borderId="0" fillId="4" fontId="21" numFmtId="0" xfId="0" applyAlignment="1" applyFill="1" applyFont="1">
      <alignment horizontal="center" vertical="top"/>
    </xf>
    <xf borderId="0" fillId="4" fontId="21" numFmtId="0" xfId="0" applyAlignment="1" applyFont="1">
      <alignment vertical="top"/>
    </xf>
    <xf borderId="0" fillId="4" fontId="22" numFmtId="0" xfId="0" applyAlignment="1" applyFont="1">
      <alignment horizontal="center" vertical="top"/>
    </xf>
    <xf borderId="0" fillId="0" fontId="23" numFmtId="0" xfId="0" applyAlignment="1" applyFont="1">
      <alignment horizontal="right" vertical="bottom"/>
    </xf>
    <xf borderId="0" fillId="0" fontId="24" numFmtId="0" xfId="0" applyAlignment="1" applyFont="1">
      <alignment vertical="bottom"/>
    </xf>
    <xf borderId="0" fillId="0" fontId="25" numFmtId="0" xfId="0" applyAlignment="1" applyFont="1">
      <alignment shrinkToFit="0" vertical="bottom" wrapText="1"/>
    </xf>
    <xf borderId="0" fillId="0" fontId="26" numFmtId="0" xfId="0" applyAlignment="1" applyFont="1">
      <alignment shrinkToFit="0" vertical="bottom" wrapText="0"/>
    </xf>
    <xf borderId="0" fillId="0" fontId="27" numFmtId="0" xfId="0" applyAlignment="1" applyFont="1">
      <alignment horizontal="center" vertical="top"/>
    </xf>
    <xf borderId="0" fillId="0" fontId="23" numFmtId="0" xfId="0" applyAlignment="1" applyFont="1">
      <alignment vertical="bottom"/>
    </xf>
    <xf borderId="0" fillId="0" fontId="23" numFmtId="0" xfId="0" applyAlignment="1" applyFont="1">
      <alignment horizontal="center" vertical="top"/>
    </xf>
    <xf borderId="0" fillId="0" fontId="28" numFmtId="0" xfId="0" applyAlignment="1" applyFont="1">
      <alignment horizontal="center" vertical="top"/>
    </xf>
    <xf borderId="0" fillId="0" fontId="29" numFmtId="0" xfId="0" applyAlignment="1" applyFont="1">
      <alignment horizontal="center" vertical="top"/>
    </xf>
    <xf borderId="0" fillId="0" fontId="30" numFmtId="0" xfId="0" applyAlignment="1" applyFont="1">
      <alignment horizontal="center" vertical="top"/>
    </xf>
    <xf borderId="0" fillId="0" fontId="3" numFmtId="0" xfId="0" applyAlignment="1" applyFont="1">
      <alignment vertical="top"/>
    </xf>
    <xf borderId="0" fillId="0" fontId="3" numFmtId="0" xfId="0" applyAlignment="1" applyFont="1">
      <alignment readingOrder="0" vertical="bottom"/>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1" numFmtId="0" xfId="0" applyAlignment="1" applyBorder="1" applyFont="1">
      <alignment readingOrder="0" shrinkToFit="0" vertical="center" wrapText="0"/>
    </xf>
    <xf borderId="6" fillId="0" fontId="32"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33" numFmtId="0" xfId="0" applyAlignment="1" applyBorder="1" applyFont="1">
      <alignment readingOrder="0" shrinkToFit="0" vertical="center" wrapText="0"/>
    </xf>
    <xf borderId="9" fillId="0" fontId="34"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5"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36"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37"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38"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166"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13" fillId="0" fontId="7" numFmtId="0" xfId="0" applyAlignment="1" applyBorder="1" applyFont="1">
      <alignment vertical="bottom"/>
    </xf>
    <xf borderId="14" fillId="0" fontId="7" numFmtId="0" xfId="0" applyAlignment="1" applyBorder="1" applyFont="1">
      <alignment horizontal="center" vertical="bottom"/>
    </xf>
    <xf borderId="14" fillId="0" fontId="3" numFmtId="0" xfId="0" applyAlignment="1" applyBorder="1" applyFont="1">
      <alignment vertical="bottom"/>
    </xf>
    <xf borderId="15" fillId="0" fontId="1" numFmtId="0" xfId="0" applyBorder="1" applyFont="1"/>
    <xf borderId="7" fillId="0" fontId="1" numFmtId="0" xfId="0" applyAlignment="1" applyBorder="1" applyFont="1">
      <alignment readingOrder="0" shrinkToFit="0" vertical="center" wrapText="0"/>
    </xf>
    <xf borderId="8" fillId="0" fontId="1" numFmtId="166"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horizontal="left" readingOrder="0" shrinkToFit="0" vertical="center" wrapText="0"/>
    </xf>
    <xf borderId="16" fillId="0" fontId="7" numFmtId="0" xfId="0" applyAlignment="1" applyBorder="1" applyFont="1">
      <alignment vertical="bottom"/>
    </xf>
    <xf borderId="0" fillId="0" fontId="3" numFmtId="0" xfId="0" applyAlignment="1" applyFont="1">
      <alignment horizontal="center" vertical="bottom"/>
    </xf>
    <xf borderId="0" fillId="0" fontId="3" numFmtId="167" xfId="0" applyAlignment="1" applyFont="1" applyNumberFormat="1">
      <alignment horizontal="center" vertical="bottom"/>
    </xf>
    <xf borderId="17" fillId="0" fontId="1" numFmtId="0" xfId="0" applyBorder="1" applyFont="1"/>
    <xf borderId="16" fillId="0" fontId="39" numFmtId="0" xfId="0" applyAlignment="1" applyBorder="1" applyFont="1">
      <alignment vertical="bottom"/>
    </xf>
    <xf borderId="0" fillId="0" fontId="3" numFmtId="166" xfId="0" applyAlignment="1" applyFont="1" applyNumberFormat="1">
      <alignment horizontal="center" vertical="bottom"/>
    </xf>
    <xf borderId="16" fillId="0" fontId="40" numFmtId="0" xfId="0" applyAlignment="1" applyBorder="1" applyFont="1">
      <alignment vertical="bottom"/>
    </xf>
    <xf borderId="18" fillId="0" fontId="1" numFmtId="0" xfId="0" applyAlignment="1" applyBorder="1" applyFont="1">
      <alignment readingOrder="0" shrinkToFit="0" vertical="center" wrapText="0"/>
    </xf>
    <xf borderId="19" fillId="0" fontId="1" numFmtId="166" xfId="0" applyAlignment="1" applyBorder="1" applyFont="1" applyNumberFormat="1">
      <alignment readingOrder="0" shrinkToFit="0" vertical="center" wrapText="0"/>
    </xf>
    <xf borderId="19" fillId="0" fontId="1" numFmtId="0" xfId="0" applyAlignment="1" applyBorder="1" applyFont="1">
      <alignment readingOrder="0" shrinkToFit="0" vertical="center" wrapText="0"/>
    </xf>
    <xf borderId="20" fillId="0" fontId="1" numFmtId="0" xfId="0" applyAlignment="1" applyBorder="1" applyFont="1">
      <alignment readingOrder="0" shrinkToFit="0" vertical="center" wrapText="0"/>
    </xf>
    <xf borderId="19" fillId="0" fontId="1" numFmtId="0" xfId="0" applyAlignment="1" applyBorder="1" applyFont="1">
      <alignment horizontal="left" readingOrder="0" shrinkToFit="0" vertical="center" wrapText="0"/>
    </xf>
    <xf borderId="16" fillId="0" fontId="3" numFmtId="0" xfId="0" applyAlignment="1" applyBorder="1" applyFont="1">
      <alignment vertical="bottom"/>
    </xf>
    <xf borderId="5" fillId="0" fontId="1" numFmtId="0" xfId="0" applyAlignment="1" applyBorder="1" applyFont="1">
      <alignment horizontal="left" readingOrder="0" shrinkToFit="0" vertical="center" wrapText="0"/>
    </xf>
    <xf borderId="21" fillId="0" fontId="7" numFmtId="0" xfId="0" applyAlignment="1" applyBorder="1" applyFont="1">
      <alignment vertical="bottom"/>
    </xf>
    <xf borderId="22" fillId="0" fontId="7" numFmtId="0" xfId="0" applyAlignment="1" applyBorder="1" applyFont="1">
      <alignment vertical="bottom"/>
    </xf>
    <xf borderId="22" fillId="0" fontId="3" numFmtId="0" xfId="0" applyAlignment="1" applyBorder="1" applyFont="1">
      <alignment vertical="bottom"/>
    </xf>
    <xf borderId="23" fillId="0" fontId="1" numFmtId="0" xfId="0" applyBorder="1" applyFont="1"/>
    <xf borderId="8" fillId="0" fontId="41" numFmtId="0" xfId="0" applyAlignment="1" applyBorder="1" applyFont="1">
      <alignment readingOrder="0" shrinkToFit="0" vertical="center" wrapText="0"/>
    </xf>
    <xf borderId="19" fillId="0" fontId="41" numFmtId="0" xfId="0" applyAlignment="1" applyBorder="1" applyFont="1">
      <alignment readingOrder="0" shrinkToFit="0" vertical="center" wrapText="0"/>
    </xf>
    <xf borderId="19" fillId="0" fontId="1" numFmtId="0" xfId="0" applyAlignment="1" applyBorder="1" applyFont="1">
      <alignment horizontal="center" readingOrder="0" shrinkToFit="0" vertical="center" wrapText="0"/>
    </xf>
    <xf borderId="0" fillId="0" fontId="42" numFmtId="0" xfId="0" applyFont="1"/>
    <xf borderId="0" fillId="0" fontId="43" numFmtId="0" xfId="0" applyAlignment="1" applyFont="1">
      <alignment readingOrder="0"/>
    </xf>
    <xf borderId="0" fillId="0" fontId="44" numFmtId="0" xfId="0" applyAlignment="1" applyFont="1">
      <alignment readingOrder="0"/>
    </xf>
    <xf borderId="0" fillId="0" fontId="43" numFmtId="0" xfId="0" applyFont="1"/>
    <xf borderId="0" fillId="0" fontId="45" numFmtId="0" xfId="0" applyAlignment="1" applyFont="1">
      <alignment readingOrder="0"/>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11">
    <tableStyle count="2" pivot="0" name="PREP-style">
      <tableStyleElement dxfId="1" type="firstRowStripe"/>
      <tableStyleElement dxfId="2" type="secondRowStripe"/>
    </tableStyle>
    <tableStyle count="3" pivot="0" name="Resources-style">
      <tableStyleElement dxfId="3" type="headerRow"/>
      <tableStyleElement dxfId="1" type="firstRowStripe"/>
      <tableStyleElement dxfId="2" type="secondRowStripe"/>
    </tableStyle>
    <tableStyle count="3" pivot="0" name="Schedule-style">
      <tableStyleElement dxfId="3" type="headerRow"/>
      <tableStyleElement dxfId="1" type="firstRowStripe"/>
      <tableStyleElement dxfId="2" type="secondRowStripe"/>
    </tableStyle>
    <tableStyle count="3" pivot="0" name="Schedule-style 2">
      <tableStyleElement dxfId="3" type="headerRow"/>
      <tableStyleElement dxfId="1" type="firstRowStripe"/>
      <tableStyleElement dxfId="2" type="secondRowStripe"/>
    </tableStyle>
    <tableStyle count="3" pivot="0" name="Schedule-style 3">
      <tableStyleElement dxfId="3" type="headerRow"/>
      <tableStyleElement dxfId="1" type="firstRowStripe"/>
      <tableStyleElement dxfId="2" type="secondRowStripe"/>
    </tableStyle>
    <tableStyle count="3" pivot="0" name="Schedule-style 4">
      <tableStyleElement dxfId="3" type="headerRow"/>
      <tableStyleElement dxfId="1" type="firstRowStripe"/>
      <tableStyleElement dxfId="2" type="secondRowStripe"/>
    </tableStyle>
    <tableStyle count="3" pivot="0" name="Schedule-style 5">
      <tableStyleElement dxfId="3" type="headerRow"/>
      <tableStyleElement dxfId="1" type="firstRowStripe"/>
      <tableStyleElement dxfId="2" type="secondRowStripe"/>
    </tableStyle>
    <tableStyle count="3" pivot="0" name="Schedule-style 6">
      <tableStyleElement dxfId="3" type="headerRow"/>
      <tableStyleElement dxfId="1" type="firstRowStripe"/>
      <tableStyleElement dxfId="2" type="secondRowStripe"/>
    </tableStyle>
    <tableStyle count="3" pivot="0" name="Schedule-style 7">
      <tableStyleElement dxfId="3" type="headerRow"/>
      <tableStyleElement dxfId="1" type="firstRowStripe"/>
      <tableStyleElement dxfId="2" type="secondRowStripe"/>
    </tableStyle>
    <tableStyle count="3" pivot="0" name="Schedule-style 8">
      <tableStyleElement dxfId="3" type="headerRow"/>
      <tableStyleElement dxfId="1" type="firstRowStripe"/>
      <tableStyleElement dxfId="2" type="secondRowStripe"/>
    </tableStyle>
    <tableStyle count="3" pivot="0" name="Schedule-style 9">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G34:G37" displayName="Table_1" name="Table_1" id="1">
  <tableColumns count="1">
    <tableColumn name="Column1" id="1"/>
  </tableColumns>
  <tableStyleInfo name="PREP-style" showColumnStripes="0" showFirstColumn="1" showLastColumn="1" showRowStripes="1"/>
</table>
</file>

<file path=xl/tables/table10.xml><?xml version="1.0" encoding="utf-8"?>
<table xmlns="http://schemas.openxmlformats.org/spreadsheetml/2006/main" ref="F17:I22" displayName="WEEK_9" name="WEEK_9" id="10">
  <tableColumns count="4">
    <tableColumn name="Day" id="1"/>
    <tableColumn name="Date" id="2"/>
    <tableColumn name="Host" id="3"/>
    <tableColumn name="Done" id="4"/>
  </tableColumns>
  <tableStyleInfo name="Schedule-style 8" showColumnStripes="0" showFirstColumn="1" showLastColumn="1" showRowStripes="1"/>
</table>
</file>

<file path=xl/tables/table11.xml><?xml version="1.0" encoding="utf-8"?>
<table xmlns="http://schemas.openxmlformats.org/spreadsheetml/2006/main" ref="K17:N22" displayName="WEEK_12" name="WEEK_12" id="11">
  <tableColumns count="4">
    <tableColumn name="Day" id="1"/>
    <tableColumn name="Date" id="2"/>
    <tableColumn name="Host" id="3"/>
    <tableColumn name="Done" id="4"/>
  </tableColumns>
  <tableStyleInfo name="Schedule-style 9" showColumnStripes="0" showFirstColumn="1" showLastColumn="1" showRowStripes="1"/>
</table>
</file>

<file path=xl/tables/table2.xml><?xml version="1.0" encoding="utf-8"?>
<table xmlns="http://schemas.openxmlformats.org/spreadsheetml/2006/main" ref="A1:E9" displayName="PEP_resources" name="PEP_resources" id="2">
  <tableColumns count="5">
    <tableColumn name="sn" id="1"/>
    <tableColumn name="Description" id="2"/>
    <tableColumn name="Type" id="3"/>
    <tableColumn name="Link" id="4"/>
    <tableColumn name="@dropdown" id="5"/>
  </tableColumns>
  <tableStyleInfo name="Resources-style" showColumnStripes="0" showFirstColumn="1" showLastColumn="1" showRowStripes="1"/>
</table>
</file>

<file path=xl/tables/table3.xml><?xml version="1.0" encoding="utf-8"?>
<table xmlns="http://schemas.openxmlformats.org/spreadsheetml/2006/main" ref="A3:D8" displayName="WEEK_4" name="WEEK_4" id="3">
  <tableColumns count="4">
    <tableColumn name="Day" id="1"/>
    <tableColumn name="Date" id="2"/>
    <tableColumn name="Host" id="3"/>
    <tableColumn name="Done" id="4"/>
  </tableColumns>
  <tableStyleInfo name="Schedule-style" showColumnStripes="0" showFirstColumn="1" showLastColumn="1" showRowStripes="1"/>
</table>
</file>

<file path=xl/tables/table4.xml><?xml version="1.0" encoding="utf-8"?>
<table xmlns="http://schemas.openxmlformats.org/spreadsheetml/2006/main" ref="F3:I8" displayName="WEEK_7" name="WEEK_7" id="4">
  <tableColumns count="4">
    <tableColumn name="Day" id="1"/>
    <tableColumn name="Date" id="2"/>
    <tableColumn name="Host" id="3"/>
    <tableColumn name="Done" id="4"/>
  </tableColumns>
  <tableStyleInfo name="Schedule-style 2" showColumnStripes="0" showFirstColumn="1" showLastColumn="1" showRowStripes="1"/>
</table>
</file>

<file path=xl/tables/table5.xml><?xml version="1.0" encoding="utf-8"?>
<table xmlns="http://schemas.openxmlformats.org/spreadsheetml/2006/main" ref="K3:N8" displayName="WEEK_10" name="WEEK_10" id="5">
  <tableColumns count="4">
    <tableColumn name="Day" id="1"/>
    <tableColumn name="Date" id="2"/>
    <tableColumn name="Host" id="3"/>
    <tableColumn name="Done" id="4"/>
  </tableColumns>
  <tableStyleInfo name="Schedule-style 3" showColumnStripes="0" showFirstColumn="1" showLastColumn="1" showRowStripes="1"/>
</table>
</file>

<file path=xl/tables/table6.xml><?xml version="1.0" encoding="utf-8"?>
<table xmlns="http://schemas.openxmlformats.org/spreadsheetml/2006/main" ref="A10:D15" displayName="WEEK_5" name="WEEK_5" id="6">
  <tableColumns count="4">
    <tableColumn name="Day" id="1"/>
    <tableColumn name="Date" id="2"/>
    <tableColumn name="Host" id="3"/>
    <tableColumn name="Done" id="4"/>
  </tableColumns>
  <tableStyleInfo name="Schedule-style 4" showColumnStripes="0" showFirstColumn="1" showLastColumn="1" showRowStripes="1"/>
</table>
</file>

<file path=xl/tables/table7.xml><?xml version="1.0" encoding="utf-8"?>
<table xmlns="http://schemas.openxmlformats.org/spreadsheetml/2006/main" ref="F10:I15" displayName="WEEK_8" name="WEEK_8" id="7">
  <tableColumns count="4">
    <tableColumn name="Day" id="1"/>
    <tableColumn name="Date" id="2"/>
    <tableColumn name="Host" id="3"/>
    <tableColumn name="Done" id="4"/>
  </tableColumns>
  <tableStyleInfo name="Schedule-style 5" showColumnStripes="0" showFirstColumn="1" showLastColumn="1" showRowStripes="1"/>
</table>
</file>

<file path=xl/tables/table8.xml><?xml version="1.0" encoding="utf-8"?>
<table xmlns="http://schemas.openxmlformats.org/spreadsheetml/2006/main" ref="K10:N15" displayName="WEEK_11" name="WEEK_11" id="8">
  <tableColumns count="4">
    <tableColumn name="Day" id="1"/>
    <tableColumn name="Date" id="2"/>
    <tableColumn name="Host" id="3"/>
    <tableColumn name="Done" id="4"/>
  </tableColumns>
  <tableStyleInfo name="Schedule-style 6" showColumnStripes="0" showFirstColumn="1" showLastColumn="1" showRowStripes="1"/>
</table>
</file>

<file path=xl/tables/table9.xml><?xml version="1.0" encoding="utf-8"?>
<table xmlns="http://schemas.openxmlformats.org/spreadsheetml/2006/main" ref="A17:D22" displayName="WEEK_6" name="WEEK_6" id="9">
  <tableColumns count="4">
    <tableColumn name="Day" id="1"/>
    <tableColumn name="Date" id="2"/>
    <tableColumn name="Host" id="3"/>
    <tableColumn name="Done" id="4"/>
  </tableColumns>
  <tableStyleInfo name="Schedule-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leetcode.com/problems/move-zeroes/" TargetMode="External"/><Relationship Id="rId22" Type="http://schemas.openxmlformats.org/officeDocument/2006/relationships/hyperlink" Target="https://leetcode.com/problems/remove-element/description/" TargetMode="External"/><Relationship Id="rId21" Type="http://schemas.openxmlformats.org/officeDocument/2006/relationships/hyperlink" Target="https://leetcode.com/problems/remove-duplicates-from-sorted-array/" TargetMode="External"/><Relationship Id="rId24" Type="http://schemas.openxmlformats.org/officeDocument/2006/relationships/hyperlink" Target="https://leetcode.com/problems/valid-palindrome/" TargetMode="External"/><Relationship Id="rId23" Type="http://schemas.openxmlformats.org/officeDocument/2006/relationships/hyperlink" Target="https://leetcode.com/problems/reverse-words-in-a-string-iii/description/" TargetMode="External"/><Relationship Id="rId1" Type="http://schemas.openxmlformats.org/officeDocument/2006/relationships/hyperlink" Target="https://leetcode.com/problems/two-sum/submissions/1694352410/?utm_source=instabyte.io&amp;utm_medium=referral&amp;utm_campaign=interview-master-100" TargetMode="External"/><Relationship Id="rId2" Type="http://schemas.openxmlformats.org/officeDocument/2006/relationships/hyperlink" Target="https://leetcode.com/problems/intersection-of-two-arrays" TargetMode="External"/><Relationship Id="rId3" Type="http://schemas.openxmlformats.org/officeDocument/2006/relationships/hyperlink" Target="https://leetcode.com/problems/intersection-of-two-arrays-ii/" TargetMode="External"/><Relationship Id="rId4" Type="http://schemas.openxmlformats.org/officeDocument/2006/relationships/hyperlink" Target="https://leetcode.com/problems/contains-duplicate/submissions/1652029095/" TargetMode="External"/><Relationship Id="rId9" Type="http://schemas.openxmlformats.org/officeDocument/2006/relationships/hyperlink" Target="https://leetcode.com/problems/word-pattern/" TargetMode="External"/><Relationship Id="rId26" Type="http://schemas.openxmlformats.org/officeDocument/2006/relationships/hyperlink" Target="https://leetcode.com/problems/best-time-to-buy-and-sell-stock/description/" TargetMode="External"/><Relationship Id="rId25" Type="http://schemas.openxmlformats.org/officeDocument/2006/relationships/hyperlink" Target="https://leetcode.com/problems/merge-sorted-array/" TargetMode="External"/><Relationship Id="rId28" Type="http://schemas.openxmlformats.org/officeDocument/2006/relationships/hyperlink" Target="https://leetcode.com/problems/squares-of-a-sorted-array/description/" TargetMode="External"/><Relationship Id="rId27" Type="http://schemas.openxmlformats.org/officeDocument/2006/relationships/hyperlink" Target="https://leetcode.com/problems/check-if-all-as-appears-before-all-bs/description/" TargetMode="External"/><Relationship Id="rId5" Type="http://schemas.openxmlformats.org/officeDocument/2006/relationships/hyperlink" Target="https://leetcode.com/problems/contains-duplicate-ii/" TargetMode="External"/><Relationship Id="rId6" Type="http://schemas.openxmlformats.org/officeDocument/2006/relationships/hyperlink" Target="https://leetcode.com/problems/ransom-note/" TargetMode="External"/><Relationship Id="rId29" Type="http://schemas.openxmlformats.org/officeDocument/2006/relationships/hyperlink" Target="https://leetcode.com/problems/longest-palindrome/description/" TargetMode="External"/><Relationship Id="rId7" Type="http://schemas.openxmlformats.org/officeDocument/2006/relationships/hyperlink" Target="https://leetcode.com/problems/valid-anagram/" TargetMode="External"/><Relationship Id="rId8" Type="http://schemas.openxmlformats.org/officeDocument/2006/relationships/hyperlink" Target="https://leetcode.com/problems/find-the-difference/" TargetMode="External"/><Relationship Id="rId31" Type="http://schemas.openxmlformats.org/officeDocument/2006/relationships/hyperlink" Target="https://leetcode.com/problems/longest-harmonious-subsequence/" TargetMode="External"/><Relationship Id="rId30" Type="http://schemas.openxmlformats.org/officeDocument/2006/relationships/hyperlink" Target="https://leetcode.com/problems/implement-stack-using-queues/" TargetMode="External"/><Relationship Id="rId11" Type="http://schemas.openxmlformats.org/officeDocument/2006/relationships/hyperlink" Target="https://leetcode.com/problems/baseball-game/description/" TargetMode="External"/><Relationship Id="rId10" Type="http://schemas.openxmlformats.org/officeDocument/2006/relationships/hyperlink" Target="https://leetcode.com/problems/valid-parentheses/description/" TargetMode="External"/><Relationship Id="rId32" Type="http://schemas.openxmlformats.org/officeDocument/2006/relationships/drawing" Target="../drawings/drawing2.xml"/><Relationship Id="rId13" Type="http://schemas.openxmlformats.org/officeDocument/2006/relationships/hyperlink" Target="https://leetcode.com/problems/backspace-string-compare" TargetMode="External"/><Relationship Id="rId12" Type="http://schemas.openxmlformats.org/officeDocument/2006/relationships/hyperlink" Target="https://leetcode.com/problems/remove-all-adjacent-duplicates-in-string/" TargetMode="External"/><Relationship Id="rId34" Type="http://schemas.openxmlformats.org/officeDocument/2006/relationships/table" Target="../tables/table1.xml"/><Relationship Id="rId15" Type="http://schemas.openxmlformats.org/officeDocument/2006/relationships/hyperlink" Target="https://leetcode.com/problems/kids-with-the-greatest-number-of-candies/" TargetMode="External"/><Relationship Id="rId14" Type="http://schemas.openxmlformats.org/officeDocument/2006/relationships/hyperlink" Target="https://leetcode.com/problems/goat-latin/" TargetMode="External"/><Relationship Id="rId17" Type="http://schemas.openxmlformats.org/officeDocument/2006/relationships/hyperlink" Target="https://leetcode.com/problems/reverse-string/" TargetMode="External"/><Relationship Id="rId16" Type="http://schemas.openxmlformats.org/officeDocument/2006/relationships/hyperlink" Target="https://leetcode.com/problems/two-sum-ii-input-array-is-sorted/" TargetMode="External"/><Relationship Id="rId19" Type="http://schemas.openxmlformats.org/officeDocument/2006/relationships/hyperlink" Target="https://leetcode.com/problems/valid-palindrome-ii/" TargetMode="External"/><Relationship Id="rId18" Type="http://schemas.openxmlformats.org/officeDocument/2006/relationships/hyperlink" Target="https://leetcode.com/problems/check-if-two-string-arrays-are-equivalent/descriptio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leetcode.com/problems/remove-linked-list-elements/" TargetMode="External"/><Relationship Id="rId20" Type="http://schemas.openxmlformats.org/officeDocument/2006/relationships/hyperlink" Target="https://leetcode.com/problems/next-greater-element-i/" TargetMode="External"/><Relationship Id="rId42" Type="http://schemas.openxmlformats.org/officeDocument/2006/relationships/hyperlink" Target="https://neetcode.io/problems/singlyLinkedList" TargetMode="External"/><Relationship Id="rId41" Type="http://schemas.openxmlformats.org/officeDocument/2006/relationships/hyperlink" Target="https://leetcode.com/problems/intersection-of-two-linked-lists/" TargetMode="External"/><Relationship Id="rId22" Type="http://schemas.openxmlformats.org/officeDocument/2006/relationships/hyperlink" Target="https://leetcode.com/problems/evaluate-reverse-polish-notation/" TargetMode="External"/><Relationship Id="rId44" Type="http://schemas.openxmlformats.org/officeDocument/2006/relationships/hyperlink" Target="https://leetcode.com/problems/remove-nth-node-from-end-of-list/" TargetMode="External"/><Relationship Id="rId21" Type="http://schemas.openxmlformats.org/officeDocument/2006/relationships/hyperlink" Target="https://leetcode.com/problems/backspace-string-compare/" TargetMode="External"/><Relationship Id="rId43" Type="http://schemas.openxmlformats.org/officeDocument/2006/relationships/hyperlink" Target="https://leetcode.com/problems/add-two-numbers/" TargetMode="External"/><Relationship Id="rId24" Type="http://schemas.openxmlformats.org/officeDocument/2006/relationships/hyperlink" Target="https://leetcode.com/problems/car-fleet/" TargetMode="External"/><Relationship Id="rId46" Type="http://schemas.openxmlformats.org/officeDocument/2006/relationships/hyperlink" Target="https://leetcode.com/problems/odd-even-linked-list/" TargetMode="External"/><Relationship Id="rId23" Type="http://schemas.openxmlformats.org/officeDocument/2006/relationships/hyperlink" Target="https://leetcode.com/problems/daily-temperatures/" TargetMode="External"/><Relationship Id="rId45" Type="http://schemas.openxmlformats.org/officeDocument/2006/relationships/hyperlink" Target="https://leetcode.com/problems/swap-nodes-in-pairs/" TargetMode="External"/><Relationship Id="rId1" Type="http://schemas.openxmlformats.org/officeDocument/2006/relationships/hyperlink" Target="https://leetcode.com/problems/majority-element/" TargetMode="External"/><Relationship Id="rId2" Type="http://schemas.openxmlformats.org/officeDocument/2006/relationships/hyperlink" Target="https://leetcode.com/problems/first-unique-character-in-a-string/" TargetMode="External"/><Relationship Id="rId3" Type="http://schemas.openxmlformats.org/officeDocument/2006/relationships/hyperlink" Target="https://leetcode.com/problems/happy-number/" TargetMode="External"/><Relationship Id="rId4" Type="http://schemas.openxmlformats.org/officeDocument/2006/relationships/hyperlink" Target="https://leetcode.com/problems/isomorphic-strings/" TargetMode="External"/><Relationship Id="rId9" Type="http://schemas.openxmlformats.org/officeDocument/2006/relationships/hyperlink" Target="https://leetcode.com/problems/subdomain-visit-count/" TargetMode="External"/><Relationship Id="rId26" Type="http://schemas.openxmlformats.org/officeDocument/2006/relationships/hyperlink" Target="https://leetcode.com/problems/decode-string/" TargetMode="External"/><Relationship Id="rId25" Type="http://schemas.openxmlformats.org/officeDocument/2006/relationships/hyperlink" Target="https://leetcode.com/problems/generate-parentheses/" TargetMode="External"/><Relationship Id="rId47" Type="http://schemas.openxmlformats.org/officeDocument/2006/relationships/drawing" Target="../drawings/drawing3.xml"/><Relationship Id="rId28" Type="http://schemas.openxmlformats.org/officeDocument/2006/relationships/hyperlink" Target="https://leetcode.com/problems/next-greater-element-ii/" TargetMode="External"/><Relationship Id="rId27" Type="http://schemas.openxmlformats.org/officeDocument/2006/relationships/hyperlink" Target="https://leetcode.com/problems/simplify-path/" TargetMode="External"/><Relationship Id="rId5" Type="http://schemas.openxmlformats.org/officeDocument/2006/relationships/hyperlink" Target="https://leetcode.com/problems/group-anagrams/" TargetMode="External"/><Relationship Id="rId6" Type="http://schemas.openxmlformats.org/officeDocument/2006/relationships/hyperlink" Target="https://leetcode.com/problems/top-k-frequent-elements/" TargetMode="External"/><Relationship Id="rId29" Type="http://schemas.openxmlformats.org/officeDocument/2006/relationships/hyperlink" Target="https://leetcode.com/problems/reverse-string" TargetMode="External"/><Relationship Id="rId7" Type="http://schemas.openxmlformats.org/officeDocument/2006/relationships/hyperlink" Target="https://leetcode.com/problems/encode-and-decode-strings/" TargetMode="External"/><Relationship Id="rId8" Type="http://schemas.openxmlformats.org/officeDocument/2006/relationships/hyperlink" Target="https://leetcode.com/problems/unique-email-addresses/" TargetMode="External"/><Relationship Id="rId31" Type="http://schemas.openxmlformats.org/officeDocument/2006/relationships/hyperlink" Target="https://leetcode.com/problems/move-zeroes/" TargetMode="External"/><Relationship Id="rId30" Type="http://schemas.openxmlformats.org/officeDocument/2006/relationships/hyperlink" Target="https://leetcode.com/problems/remove-element" TargetMode="External"/><Relationship Id="rId11" Type="http://schemas.openxmlformats.org/officeDocument/2006/relationships/hyperlink" Target="https://leetcode.com/problems/find-all-anagrams-in-a-string/" TargetMode="External"/><Relationship Id="rId33" Type="http://schemas.openxmlformats.org/officeDocument/2006/relationships/hyperlink" Target="https://leetcode.com/problems/3sum" TargetMode="External"/><Relationship Id="rId10" Type="http://schemas.openxmlformats.org/officeDocument/2006/relationships/hyperlink" Target="https://leetcode.com/problems/find-common-characters/" TargetMode="External"/><Relationship Id="rId32" Type="http://schemas.openxmlformats.org/officeDocument/2006/relationships/hyperlink" Target="https://leetcode.com/problems/sort-colors" TargetMode="External"/><Relationship Id="rId13" Type="http://schemas.openxmlformats.org/officeDocument/2006/relationships/hyperlink" Target="https://leetcode.com/problems/longest-palindrome/" TargetMode="External"/><Relationship Id="rId35" Type="http://schemas.openxmlformats.org/officeDocument/2006/relationships/hyperlink" Target="https://leetcode.com/problems/reverse-linked-list/" TargetMode="External"/><Relationship Id="rId12" Type="http://schemas.openxmlformats.org/officeDocument/2006/relationships/hyperlink" Target="https://leetcode.com/problems/longest-harmonious-subsequence/" TargetMode="External"/><Relationship Id="rId34" Type="http://schemas.openxmlformats.org/officeDocument/2006/relationships/hyperlink" Target="https://leetcode.com/problems/longest-mountain-in-array" TargetMode="External"/><Relationship Id="rId15" Type="http://schemas.openxmlformats.org/officeDocument/2006/relationships/hyperlink" Target="https://leetcode.com/problems/remove-all-adjacent-duplicates-in-string/" TargetMode="External"/><Relationship Id="rId37" Type="http://schemas.openxmlformats.org/officeDocument/2006/relationships/hyperlink" Target="https://leetcode.com/problems/remove-duplicates-from-sorted-list/" TargetMode="External"/><Relationship Id="rId14" Type="http://schemas.openxmlformats.org/officeDocument/2006/relationships/hyperlink" Target="https://leetcode.com/problems/valid-parentheses/" TargetMode="External"/><Relationship Id="rId36" Type="http://schemas.openxmlformats.org/officeDocument/2006/relationships/hyperlink" Target="https://leetcode.com/problems/middle-of-the-linked-list/" TargetMode="External"/><Relationship Id="rId17" Type="http://schemas.openxmlformats.org/officeDocument/2006/relationships/hyperlink" Target="https://leetcode.com/problems/min-stack/" TargetMode="External"/><Relationship Id="rId39" Type="http://schemas.openxmlformats.org/officeDocument/2006/relationships/hyperlink" Target="https://leetcode.com/problems/linked-list-cycle/" TargetMode="External"/><Relationship Id="rId16" Type="http://schemas.openxmlformats.org/officeDocument/2006/relationships/hyperlink" Target="https://leetcode.com/problems/baseball-game/" TargetMode="External"/><Relationship Id="rId38" Type="http://schemas.openxmlformats.org/officeDocument/2006/relationships/hyperlink" Target="https://leetcode.com/problems/merge-two-sorted-lists/" TargetMode="External"/><Relationship Id="rId19" Type="http://schemas.openxmlformats.org/officeDocument/2006/relationships/hyperlink" Target="https://leetcode.com/problems/implement-stack-using-queues/" TargetMode="External"/><Relationship Id="rId18" Type="http://schemas.openxmlformats.org/officeDocument/2006/relationships/hyperlink" Target="https://leetcode.com/problems/implement-queue-using-stack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leetcode.com/problems/delete-the-middle-node-of-a-linked-list/description/" TargetMode="External"/><Relationship Id="rId84" Type="http://schemas.openxmlformats.org/officeDocument/2006/relationships/hyperlink" Target="https://leetcode.com/problems/shortest-path-in-binary-matrix/description/" TargetMode="External"/><Relationship Id="rId83" Type="http://schemas.openxmlformats.org/officeDocument/2006/relationships/hyperlink" Target="https://leetcode.com/problems/rotting-oranges/submissions/1740421503/" TargetMode="External"/><Relationship Id="rId42" Type="http://schemas.openxmlformats.org/officeDocument/2006/relationships/hyperlink" Target="https://leetcode.com/problems/valid-palindrome-ii/" TargetMode="External"/><Relationship Id="rId86" Type="http://schemas.openxmlformats.org/officeDocument/2006/relationships/hyperlink" Target="https://leetcode.com/problems/pacific-atlantic-water-flow/" TargetMode="External"/><Relationship Id="rId41" Type="http://schemas.openxmlformats.org/officeDocument/2006/relationships/hyperlink" Target="https://leetcode.com/problems/valid-palindrome/submissions/1719050116/" TargetMode="External"/><Relationship Id="rId85" Type="http://schemas.openxmlformats.org/officeDocument/2006/relationships/hyperlink" Target="https://neetcode.io/problems/islands-and-treasure" TargetMode="External"/><Relationship Id="rId44" Type="http://schemas.openxmlformats.org/officeDocument/2006/relationships/hyperlink" Target="https://leetcode.com/problems/reverse-string/" TargetMode="External"/><Relationship Id="rId88" Type="http://schemas.openxmlformats.org/officeDocument/2006/relationships/hyperlink" Target="https://leetcode.com/problems/reorder-list/submissions/1748697699/" TargetMode="External"/><Relationship Id="rId43" Type="http://schemas.openxmlformats.org/officeDocument/2006/relationships/hyperlink" Target="https://leetcode.com/problems/two-sum-ii-input-array-is-sorted/description/" TargetMode="External"/><Relationship Id="rId87" Type="http://schemas.openxmlformats.org/officeDocument/2006/relationships/hyperlink" Target="https://leetcode.com/problems/surrounded-regions/description/" TargetMode="External"/><Relationship Id="rId46" Type="http://schemas.openxmlformats.org/officeDocument/2006/relationships/hyperlink" Target="https://leetcode.com/problems/remove-duplicates-from-sorted-array/" TargetMode="External"/><Relationship Id="rId45" Type="http://schemas.openxmlformats.org/officeDocument/2006/relationships/hyperlink" Target="https://leetcode.com/problems/move-zeroes/" TargetMode="External"/><Relationship Id="rId89" Type="http://schemas.openxmlformats.org/officeDocument/2006/relationships/drawing" Target="../drawings/drawing4.xml"/><Relationship Id="rId80" Type="http://schemas.openxmlformats.org/officeDocument/2006/relationships/hyperlink" Target="https://leetcode.com/problems/combination-sum-ii/" TargetMode="External"/><Relationship Id="rId82" Type="http://schemas.openxmlformats.org/officeDocument/2006/relationships/hyperlink" Target="https://leetcode.com/problems/max-area-of-island/" TargetMode="External"/><Relationship Id="rId81" Type="http://schemas.openxmlformats.org/officeDocument/2006/relationships/hyperlink" Target="https://leetcode.com/problems/number-of-islands/description/" TargetMode="External"/><Relationship Id="rId1" Type="http://schemas.openxmlformats.org/officeDocument/2006/relationships/hyperlink" Target="https://leetcode.com/problems/two-sum/submissions/1694352410/?utm_source=instabyte.io&amp;utm_medium=referral&amp;utm_campaign=interview-master-100" TargetMode="External"/><Relationship Id="rId2" Type="http://schemas.openxmlformats.org/officeDocument/2006/relationships/hyperlink" Target="https://leetcode.com/problems/intersection-of-two-arrays" TargetMode="External"/><Relationship Id="rId3" Type="http://schemas.openxmlformats.org/officeDocument/2006/relationships/hyperlink" Target="https://leetcode.com/problems/intersection-of-two-arrays-ii/" TargetMode="External"/><Relationship Id="rId4" Type="http://schemas.openxmlformats.org/officeDocument/2006/relationships/hyperlink" Target="https://leetcode.com/problems/degree-of-an-array/solutions/6734841/master-frequency-degree-matching-to-find-shortest-subarray/" TargetMode="External"/><Relationship Id="rId9" Type="http://schemas.openxmlformats.org/officeDocument/2006/relationships/hyperlink" Target="https://leetcode.com/problems/group-anagrams/submissions/1705812261/" TargetMode="External"/><Relationship Id="rId48" Type="http://schemas.openxmlformats.org/officeDocument/2006/relationships/hyperlink" Target="https://leetcode.com/problems/merge-sorted-array/" TargetMode="External"/><Relationship Id="rId47" Type="http://schemas.openxmlformats.org/officeDocument/2006/relationships/hyperlink" Target="https://leetcode.com/problems/remove-element/description/" TargetMode="External"/><Relationship Id="rId49" Type="http://schemas.openxmlformats.org/officeDocument/2006/relationships/hyperlink" Target="https://leetcode.com/problems/squares-of-a-sorted-array/submissions/1722592057/" TargetMode="External"/><Relationship Id="rId5" Type="http://schemas.openxmlformats.org/officeDocument/2006/relationships/hyperlink" Target="https://leetcode.com/problems/contains-duplicate/submissions/1652029095/" TargetMode="External"/><Relationship Id="rId6" Type="http://schemas.openxmlformats.org/officeDocument/2006/relationships/hyperlink" Target="https://leetcode.com/problems/contains-duplicate-ii/" TargetMode="External"/><Relationship Id="rId7" Type="http://schemas.openxmlformats.org/officeDocument/2006/relationships/hyperlink" Target="https://leetcode.com/problems/longest-harmonious-subsequence/" TargetMode="External"/><Relationship Id="rId8" Type="http://schemas.openxmlformats.org/officeDocument/2006/relationships/hyperlink" Target="https://leetcode.com/problems/longest-harmonious-subsequence/description/" TargetMode="External"/><Relationship Id="rId73" Type="http://schemas.openxmlformats.org/officeDocument/2006/relationships/hyperlink" Target="https://leetcode.com/problems/pascals-triangle/description/" TargetMode="External"/><Relationship Id="rId72" Type="http://schemas.openxmlformats.org/officeDocument/2006/relationships/hyperlink" Target="https://leetcode.com/problems/powx-n/submissions/1732183965/" TargetMode="External"/><Relationship Id="rId31" Type="http://schemas.openxmlformats.org/officeDocument/2006/relationships/hyperlink" Target="https://leetcode.com/problems/remove-duplicates-from-sorted-list" TargetMode="External"/><Relationship Id="rId75" Type="http://schemas.openxmlformats.org/officeDocument/2006/relationships/hyperlink" Target="https://leetcode.com/problems/remove-covered-intervals" TargetMode="External"/><Relationship Id="rId30" Type="http://schemas.openxmlformats.org/officeDocument/2006/relationships/hyperlink" Target="https://leetcode.com/problems/merge-two-sorted-lists" TargetMode="External"/><Relationship Id="rId74" Type="http://schemas.openxmlformats.org/officeDocument/2006/relationships/hyperlink" Target="https://leetcode.com/problems/pascals-triangle-ii/solutions/6750701/video-give-me-10-minutes-how-we-think-about-a-solution-python-javascript-java-c/" TargetMode="External"/><Relationship Id="rId33" Type="http://schemas.openxmlformats.org/officeDocument/2006/relationships/hyperlink" Target="https://leetcode.com/problems/remove-duplicates-from-sorted-list-ii" TargetMode="External"/><Relationship Id="rId77" Type="http://schemas.openxmlformats.org/officeDocument/2006/relationships/hyperlink" Target="https://leetcode.com/problems/combination-sum/description/" TargetMode="External"/><Relationship Id="rId32" Type="http://schemas.openxmlformats.org/officeDocument/2006/relationships/hyperlink" Target="https://leetcode.com/problems/linked-list-cycle/" TargetMode="External"/><Relationship Id="rId76" Type="http://schemas.openxmlformats.org/officeDocument/2006/relationships/hyperlink" Target="https://leetcode.com/problems/subsets/" TargetMode="External"/><Relationship Id="rId35" Type="http://schemas.openxmlformats.org/officeDocument/2006/relationships/hyperlink" Target="https://leetcode.com/problems/delete-node-in-a-linked-list" TargetMode="External"/><Relationship Id="rId79" Type="http://schemas.openxmlformats.org/officeDocument/2006/relationships/hyperlink" Target="https://leetcode.com/problems/subsets-ii/" TargetMode="External"/><Relationship Id="rId34" Type="http://schemas.openxmlformats.org/officeDocument/2006/relationships/hyperlink" Target="https://leetcode.com/problems/palindrome-linked-list/" TargetMode="External"/><Relationship Id="rId78" Type="http://schemas.openxmlformats.org/officeDocument/2006/relationships/hyperlink" Target="https://leetcode.com/problems/permutations/" TargetMode="External"/><Relationship Id="rId71" Type="http://schemas.openxmlformats.org/officeDocument/2006/relationships/hyperlink" Target="https://leetcode.com/problems/number-of-steps-to-reduce-a-number-to-zero/submissions/1732084590/" TargetMode="External"/><Relationship Id="rId70" Type="http://schemas.openxmlformats.org/officeDocument/2006/relationships/hyperlink" Target="https://leetcode.com/problems/power-of-three/" TargetMode="External"/><Relationship Id="rId37" Type="http://schemas.openxmlformats.org/officeDocument/2006/relationships/hyperlink" Target="https://leetcode.com/problems/add-two-numbers" TargetMode="External"/><Relationship Id="rId36" Type="http://schemas.openxmlformats.org/officeDocument/2006/relationships/hyperlink" Target="https://leetcode.com/problems/remove-linked-list-elements/" TargetMode="External"/><Relationship Id="rId39" Type="http://schemas.openxmlformats.org/officeDocument/2006/relationships/hyperlink" Target="https://leetcode.com/problems/remove-nth-node-from-end-of-list/solutions/6750818/video-using-distance-between-two-pointers/" TargetMode="External"/><Relationship Id="rId38" Type="http://schemas.openxmlformats.org/officeDocument/2006/relationships/hyperlink" Target="https://neetcode.io/problems/remove-node-from-end-of-linked-list" TargetMode="External"/><Relationship Id="rId62" Type="http://schemas.openxmlformats.org/officeDocument/2006/relationships/hyperlink" Target="https://leetcode.com/problems/minimum-number-of-arrows-to-burst-balloons/submissions/1726667709/" TargetMode="External"/><Relationship Id="rId61" Type="http://schemas.openxmlformats.org/officeDocument/2006/relationships/hyperlink" Target="https://neetcode.io/problems/meeting-schedule-ii" TargetMode="External"/><Relationship Id="rId20" Type="http://schemas.openxmlformats.org/officeDocument/2006/relationships/hyperlink" Target="https://leetcode.com/problems/daily-temperatures/description/" TargetMode="External"/><Relationship Id="rId64" Type="http://schemas.openxmlformats.org/officeDocument/2006/relationships/hyperlink" Target="https://leetcode.com/problems/interval-list-intersections/submissions/1726750089/" TargetMode="External"/><Relationship Id="rId63" Type="http://schemas.openxmlformats.org/officeDocument/2006/relationships/hyperlink" Target="https://leetcode.com/problems/can-place-flowers/description/" TargetMode="External"/><Relationship Id="rId22" Type="http://schemas.openxmlformats.org/officeDocument/2006/relationships/hyperlink" Target="https://leetcode.com/problems/backspace-string-compare/" TargetMode="External"/><Relationship Id="rId66" Type="http://schemas.openxmlformats.org/officeDocument/2006/relationships/hyperlink" Target="https://leetcode.com/problems/reverse-integer/submissions/" TargetMode="External"/><Relationship Id="rId21" Type="http://schemas.openxmlformats.org/officeDocument/2006/relationships/hyperlink" Target="https://leetcode.com/problems/remove-all-adjacent-duplicates-in-string/" TargetMode="External"/><Relationship Id="rId65" Type="http://schemas.openxmlformats.org/officeDocument/2006/relationships/hyperlink" Target="https://leetcode.com/problems/fibonacci-number/submissions/1731173648/" TargetMode="External"/><Relationship Id="rId24" Type="http://schemas.openxmlformats.org/officeDocument/2006/relationships/hyperlink" Target="https://leetcode.com/problems/next-greater-element-i" TargetMode="External"/><Relationship Id="rId68" Type="http://schemas.openxmlformats.org/officeDocument/2006/relationships/hyperlink" Target="https://leetcode.com/problems/valid-palindrome/submissions/1719050116/" TargetMode="External"/><Relationship Id="rId23" Type="http://schemas.openxmlformats.org/officeDocument/2006/relationships/hyperlink" Target="https://leetcode.com/problems/baseball-game" TargetMode="External"/><Relationship Id="rId67" Type="http://schemas.openxmlformats.org/officeDocument/2006/relationships/hyperlink" Target="https://leetcode.com/problems/palindrome-number/description/" TargetMode="External"/><Relationship Id="rId60" Type="http://schemas.openxmlformats.org/officeDocument/2006/relationships/hyperlink" Target="https://leetcode.com/problems/non-overlapping-intervals/submissions/1726572631/" TargetMode="External"/><Relationship Id="rId26" Type="http://schemas.openxmlformats.org/officeDocument/2006/relationships/hyperlink" Target="https://leetcode.com/problems/car-fleet/" TargetMode="External"/><Relationship Id="rId25" Type="http://schemas.openxmlformats.org/officeDocument/2006/relationships/hyperlink" Target="https://leetcode.com/problems/reverse-substrings-between-each-pair-of-parentheses" TargetMode="External"/><Relationship Id="rId69" Type="http://schemas.openxmlformats.org/officeDocument/2006/relationships/hyperlink" Target="https://leetcode.com/problems/power-of-two/submissions/1732039687/" TargetMode="External"/><Relationship Id="rId28" Type="http://schemas.openxmlformats.org/officeDocument/2006/relationships/hyperlink" Target="https://leetcode.com/problems/reverse-linked-list/" TargetMode="External"/><Relationship Id="rId27" Type="http://schemas.openxmlformats.org/officeDocument/2006/relationships/hyperlink" Target="https://leetcode.com/problems/min-stack" TargetMode="External"/><Relationship Id="rId29" Type="http://schemas.openxmlformats.org/officeDocument/2006/relationships/hyperlink" Target="https://leetcode.com/problems/middle-of-the-linked-list/" TargetMode="External"/><Relationship Id="rId51" Type="http://schemas.openxmlformats.org/officeDocument/2006/relationships/hyperlink" Target="https://leetcode.com/problems/3sum/submissions/1724117359/" TargetMode="External"/><Relationship Id="rId50" Type="http://schemas.openxmlformats.org/officeDocument/2006/relationships/hyperlink" Target="https://leetcode.com/problems/max-consecutive-ones/description/" TargetMode="External"/><Relationship Id="rId53" Type="http://schemas.openxmlformats.org/officeDocument/2006/relationships/hyperlink" Target="https://leetcode.com/problems/jump-game/" TargetMode="External"/><Relationship Id="rId52" Type="http://schemas.openxmlformats.org/officeDocument/2006/relationships/hyperlink" Target="https://leetcode.com/problems/container-with-most-water/description/" TargetMode="External"/><Relationship Id="rId11" Type="http://schemas.openxmlformats.org/officeDocument/2006/relationships/hyperlink" Target="https://leetcode.com/problems/top-k-frequent-elements/submissions/1705849024/" TargetMode="External"/><Relationship Id="rId55" Type="http://schemas.openxmlformats.org/officeDocument/2006/relationships/hyperlink" Target="https://leetcode.com/problems/gas-station/" TargetMode="External"/><Relationship Id="rId10" Type="http://schemas.openxmlformats.org/officeDocument/2006/relationships/hyperlink" Target="https://neetcode.io/problems/top-k-elements-in-list" TargetMode="External"/><Relationship Id="rId54" Type="http://schemas.openxmlformats.org/officeDocument/2006/relationships/hyperlink" Target="https://leetcode.com/problems/maximum-subarray/" TargetMode="External"/><Relationship Id="rId13" Type="http://schemas.openxmlformats.org/officeDocument/2006/relationships/hyperlink" Target="https://leetcode.com/problems/valid-anagram/" TargetMode="External"/><Relationship Id="rId57" Type="http://schemas.openxmlformats.org/officeDocument/2006/relationships/hyperlink" Target="https://leetcode.com/problems/insert-interval/" TargetMode="External"/><Relationship Id="rId12" Type="http://schemas.openxmlformats.org/officeDocument/2006/relationships/hyperlink" Target="https://leetcode.com/problems/ransom-note/" TargetMode="External"/><Relationship Id="rId56" Type="http://schemas.openxmlformats.org/officeDocument/2006/relationships/hyperlink" Target="https://leetcode.com/problems/partition-labels/" TargetMode="External"/><Relationship Id="rId15" Type="http://schemas.openxmlformats.org/officeDocument/2006/relationships/hyperlink" Target="https://leetcode.com/problems/word-pattern/" TargetMode="External"/><Relationship Id="rId59" Type="http://schemas.openxmlformats.org/officeDocument/2006/relationships/hyperlink" Target="https://neetcode.io/problems/meeting-schedule" TargetMode="External"/><Relationship Id="rId14" Type="http://schemas.openxmlformats.org/officeDocument/2006/relationships/hyperlink" Target="https://leetcode.com/problems/find-the-difference/" TargetMode="External"/><Relationship Id="rId58" Type="http://schemas.openxmlformats.org/officeDocument/2006/relationships/hyperlink" Target="https://leetcode.com/problems/merge-intervals/submissions/1726495387/" TargetMode="External"/><Relationship Id="rId17" Type="http://schemas.openxmlformats.org/officeDocument/2006/relationships/hyperlink" Target="https://leetcode.com/problems/uncommon-words-from-two-sentences/description/" TargetMode="External"/><Relationship Id="rId16" Type="http://schemas.openxmlformats.org/officeDocument/2006/relationships/hyperlink" Target="https://leetcode.com/problems/uncommon-words-from-two-sentences/" TargetMode="External"/><Relationship Id="rId19" Type="http://schemas.openxmlformats.org/officeDocument/2006/relationships/hyperlink" Target="https://leetcode.com/problems/evaluate-reverse-polish-notation/" TargetMode="External"/><Relationship Id="rId18" Type="http://schemas.openxmlformats.org/officeDocument/2006/relationships/hyperlink" Target="https://leetcode.com/problems/valid-parentheses/descriptio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leetcode.com/problems/sliding-window-maximum/" TargetMode="External"/><Relationship Id="rId190" Type="http://schemas.openxmlformats.org/officeDocument/2006/relationships/hyperlink" Target="https://leetcode.com/problems/network-delay-time/" TargetMode="External"/><Relationship Id="rId42" Type="http://schemas.openxmlformats.org/officeDocument/2006/relationships/hyperlink" Target="https://leetcode.com/problems/valid-parentheses/" TargetMode="External"/><Relationship Id="rId41" Type="http://schemas.openxmlformats.org/officeDocument/2006/relationships/hyperlink" Target="https://neetcode.io/problems/validate-parentheses" TargetMode="External"/><Relationship Id="rId44" Type="http://schemas.openxmlformats.org/officeDocument/2006/relationships/hyperlink" Target="https://leetcode.com/problems/min-stack/" TargetMode="External"/><Relationship Id="rId194" Type="http://schemas.openxmlformats.org/officeDocument/2006/relationships/hyperlink" Target="https://leetcode.com/problems/alien-dictionary/" TargetMode="External"/><Relationship Id="rId43" Type="http://schemas.openxmlformats.org/officeDocument/2006/relationships/hyperlink" Target="https://neetcode.io/problems/minimum-stack" TargetMode="External"/><Relationship Id="rId193" Type="http://schemas.openxmlformats.org/officeDocument/2006/relationships/hyperlink" Target="https://neetcode.io/problems/foreign-dictionary" TargetMode="External"/><Relationship Id="rId46" Type="http://schemas.openxmlformats.org/officeDocument/2006/relationships/hyperlink" Target="https://leetcode.com/problems/evaluate-reverse-polish-notation/" TargetMode="External"/><Relationship Id="rId192" Type="http://schemas.openxmlformats.org/officeDocument/2006/relationships/hyperlink" Target="https://leetcode.com/problems/swim-in-rising-water/" TargetMode="External"/><Relationship Id="rId45" Type="http://schemas.openxmlformats.org/officeDocument/2006/relationships/hyperlink" Target="https://neetcode.io/problems/evaluate-reverse-polish-notation" TargetMode="External"/><Relationship Id="rId191" Type="http://schemas.openxmlformats.org/officeDocument/2006/relationships/hyperlink" Target="https://neetcode.io/problems/swim-in-rising-water" TargetMode="External"/><Relationship Id="rId48" Type="http://schemas.openxmlformats.org/officeDocument/2006/relationships/hyperlink" Target="https://leetcode.com/problems/generate-parentheses/" TargetMode="External"/><Relationship Id="rId187" Type="http://schemas.openxmlformats.org/officeDocument/2006/relationships/hyperlink" Target="https://neetcode.io/problems/min-cost-to-connect-points" TargetMode="External"/><Relationship Id="rId47" Type="http://schemas.openxmlformats.org/officeDocument/2006/relationships/hyperlink" Target="https://neetcode.io/problems/generate-parentheses" TargetMode="External"/><Relationship Id="rId186" Type="http://schemas.openxmlformats.org/officeDocument/2006/relationships/hyperlink" Target="https://leetcode.com/problems/reconstruct-itinerary/" TargetMode="External"/><Relationship Id="rId185" Type="http://schemas.openxmlformats.org/officeDocument/2006/relationships/hyperlink" Target="https://neetcode.io/problems/reconstruct-flight-path" TargetMode="External"/><Relationship Id="rId49" Type="http://schemas.openxmlformats.org/officeDocument/2006/relationships/hyperlink" Target="https://neetcode.io/problems/daily-temperatures" TargetMode="External"/><Relationship Id="rId184" Type="http://schemas.openxmlformats.org/officeDocument/2006/relationships/hyperlink" Target="https://leetcode.com/problems/word-ladder/" TargetMode="External"/><Relationship Id="rId189" Type="http://schemas.openxmlformats.org/officeDocument/2006/relationships/hyperlink" Target="https://neetcode.io/problems/network-delay-time" TargetMode="External"/><Relationship Id="rId188" Type="http://schemas.openxmlformats.org/officeDocument/2006/relationships/hyperlink" Target="https://leetcode.com/problems/min-cost-to-connect-all-points/" TargetMode="External"/><Relationship Id="rId31" Type="http://schemas.openxmlformats.org/officeDocument/2006/relationships/hyperlink" Target="https://neetcode.io/problems/longest-substring-without-duplicates" TargetMode="External"/><Relationship Id="rId30" Type="http://schemas.openxmlformats.org/officeDocument/2006/relationships/hyperlink" Target="https://leetcode.com/problems/best-time-to-buy-and-sell-stock/" TargetMode="External"/><Relationship Id="rId33" Type="http://schemas.openxmlformats.org/officeDocument/2006/relationships/hyperlink" Target="https://neetcode.io/problems/longest-repeating-substring-with-replacement" TargetMode="External"/><Relationship Id="rId183" Type="http://schemas.openxmlformats.org/officeDocument/2006/relationships/hyperlink" Target="https://neetcode.io/problems/word-ladder" TargetMode="External"/><Relationship Id="rId32" Type="http://schemas.openxmlformats.org/officeDocument/2006/relationships/hyperlink" Target="https://leetcode.com/problems/longest-substring-without-repeating-characters/" TargetMode="External"/><Relationship Id="rId182" Type="http://schemas.openxmlformats.org/officeDocument/2006/relationships/hyperlink" Target="https://leetcode.com/problems/redundant-connection/" TargetMode="External"/><Relationship Id="rId35" Type="http://schemas.openxmlformats.org/officeDocument/2006/relationships/hyperlink" Target="https://neetcode.io/problems/permutation-string" TargetMode="External"/><Relationship Id="rId181" Type="http://schemas.openxmlformats.org/officeDocument/2006/relationships/hyperlink" Target="https://neetcode.io/problems/redundant-connection" TargetMode="External"/><Relationship Id="rId34" Type="http://schemas.openxmlformats.org/officeDocument/2006/relationships/hyperlink" Target="https://leetcode.com/problems/longest-repeating-character-replacement/" TargetMode="External"/><Relationship Id="rId180" Type="http://schemas.openxmlformats.org/officeDocument/2006/relationships/hyperlink" Target="https://leetcode.com/problems/number-of-connected-components-in-an-undirected-graph/" TargetMode="External"/><Relationship Id="rId37" Type="http://schemas.openxmlformats.org/officeDocument/2006/relationships/hyperlink" Target="https://neetcode.io/problems/minimum-window-with-characters" TargetMode="External"/><Relationship Id="rId176" Type="http://schemas.openxmlformats.org/officeDocument/2006/relationships/hyperlink" Target="https://leetcode.com/problems/course-schedule-ii/" TargetMode="External"/><Relationship Id="rId297" Type="http://schemas.openxmlformats.org/officeDocument/2006/relationships/hyperlink" Target="https://neetcode.io/problems/sum-of-two-integers" TargetMode="External"/><Relationship Id="rId36" Type="http://schemas.openxmlformats.org/officeDocument/2006/relationships/hyperlink" Target="https://leetcode.com/problems/permutation-in-string/" TargetMode="External"/><Relationship Id="rId175" Type="http://schemas.openxmlformats.org/officeDocument/2006/relationships/hyperlink" Target="https://neetcode.io/problems/course-schedule-ii" TargetMode="External"/><Relationship Id="rId296" Type="http://schemas.openxmlformats.org/officeDocument/2006/relationships/hyperlink" Target="https://leetcode.com/problems/missing-number/" TargetMode="External"/><Relationship Id="rId39" Type="http://schemas.openxmlformats.org/officeDocument/2006/relationships/hyperlink" Target="https://neetcode.io/problems/sliding-window-maximum" TargetMode="External"/><Relationship Id="rId174" Type="http://schemas.openxmlformats.org/officeDocument/2006/relationships/hyperlink" Target="https://leetcode.com/problems/course-schedule/" TargetMode="External"/><Relationship Id="rId295" Type="http://schemas.openxmlformats.org/officeDocument/2006/relationships/hyperlink" Target="https://neetcode.io/problems/missing-number" TargetMode="External"/><Relationship Id="rId38" Type="http://schemas.openxmlformats.org/officeDocument/2006/relationships/hyperlink" Target="https://leetcode.com/problems/minimum-window-substring/" TargetMode="External"/><Relationship Id="rId173" Type="http://schemas.openxmlformats.org/officeDocument/2006/relationships/hyperlink" Target="https://neetcode.io/problems/course-schedule" TargetMode="External"/><Relationship Id="rId294" Type="http://schemas.openxmlformats.org/officeDocument/2006/relationships/hyperlink" Target="https://leetcode.com/problems/reverse-bits/" TargetMode="External"/><Relationship Id="rId179" Type="http://schemas.openxmlformats.org/officeDocument/2006/relationships/hyperlink" Target="https://neetcode.io/problems/count-connected-components" TargetMode="External"/><Relationship Id="rId178" Type="http://schemas.openxmlformats.org/officeDocument/2006/relationships/hyperlink" Target="https://leetcode.com/problems/graph-valid-tree/" TargetMode="External"/><Relationship Id="rId299" Type="http://schemas.openxmlformats.org/officeDocument/2006/relationships/hyperlink" Target="https://neetcode.io/problems/reverse-integer" TargetMode="External"/><Relationship Id="rId177" Type="http://schemas.openxmlformats.org/officeDocument/2006/relationships/hyperlink" Target="https://neetcode.io/problems/valid-tree" TargetMode="External"/><Relationship Id="rId298" Type="http://schemas.openxmlformats.org/officeDocument/2006/relationships/hyperlink" Target="https://leetcode.com/problems/sum-of-two-integers/" TargetMode="External"/><Relationship Id="rId20" Type="http://schemas.openxmlformats.org/officeDocument/2006/relationships/hyperlink" Target="https://leetcode.com/problems/valid-palindrome/" TargetMode="External"/><Relationship Id="rId22" Type="http://schemas.openxmlformats.org/officeDocument/2006/relationships/hyperlink" Target="https://leetcode.com/problems/two-sum-ii-input-array-is-sorted/" TargetMode="External"/><Relationship Id="rId21" Type="http://schemas.openxmlformats.org/officeDocument/2006/relationships/hyperlink" Target="https://neetcode.io/problems/two-integer-sum-ii" TargetMode="External"/><Relationship Id="rId24" Type="http://schemas.openxmlformats.org/officeDocument/2006/relationships/hyperlink" Target="https://leetcode.com/problems/3sum/" TargetMode="External"/><Relationship Id="rId23" Type="http://schemas.openxmlformats.org/officeDocument/2006/relationships/hyperlink" Target="https://neetcode.io/problems/three-integer-sum" TargetMode="External"/><Relationship Id="rId26" Type="http://schemas.openxmlformats.org/officeDocument/2006/relationships/hyperlink" Target="https://leetcode.com/problems/container-with-most-water/" TargetMode="External"/><Relationship Id="rId25" Type="http://schemas.openxmlformats.org/officeDocument/2006/relationships/hyperlink" Target="https://neetcode.io/problems/max-water-container" TargetMode="External"/><Relationship Id="rId28" Type="http://schemas.openxmlformats.org/officeDocument/2006/relationships/hyperlink" Target="https://leetcode.com/problems/trapping-rain-water/" TargetMode="External"/><Relationship Id="rId27" Type="http://schemas.openxmlformats.org/officeDocument/2006/relationships/hyperlink" Target="https://neetcode.io/problems/trapping-rain-water" TargetMode="External"/><Relationship Id="rId29" Type="http://schemas.openxmlformats.org/officeDocument/2006/relationships/hyperlink" Target="https://neetcode.io/problems/buy-and-sell-crypto" TargetMode="External"/><Relationship Id="rId11" Type="http://schemas.openxmlformats.org/officeDocument/2006/relationships/hyperlink" Target="https://neetcode.io/problems/string-encode-and-decode" TargetMode="External"/><Relationship Id="rId10" Type="http://schemas.openxmlformats.org/officeDocument/2006/relationships/hyperlink" Target="https://leetcode.com/problems/top-k-frequent-elements/" TargetMode="External"/><Relationship Id="rId13" Type="http://schemas.openxmlformats.org/officeDocument/2006/relationships/hyperlink" Target="https://neetcode.io/problems/products-of-array-discluding-self" TargetMode="External"/><Relationship Id="rId12" Type="http://schemas.openxmlformats.org/officeDocument/2006/relationships/hyperlink" Target="https://leetcode.com/problems/encode-and-decode-strings/" TargetMode="External"/><Relationship Id="rId15" Type="http://schemas.openxmlformats.org/officeDocument/2006/relationships/hyperlink" Target="https://neetcode.io/problems/valid-sudoku" TargetMode="External"/><Relationship Id="rId198" Type="http://schemas.openxmlformats.org/officeDocument/2006/relationships/hyperlink" Target="https://leetcode.com/problems/climbing-stairs/" TargetMode="External"/><Relationship Id="rId14" Type="http://schemas.openxmlformats.org/officeDocument/2006/relationships/hyperlink" Target="https://leetcode.com/problems/product-of-array-except-self/" TargetMode="External"/><Relationship Id="rId197" Type="http://schemas.openxmlformats.org/officeDocument/2006/relationships/hyperlink" Target="https://neetcode.io/problems/climbing-stairs" TargetMode="External"/><Relationship Id="rId17" Type="http://schemas.openxmlformats.org/officeDocument/2006/relationships/hyperlink" Target="https://neetcode.io/problems/longest-consecutive-sequence" TargetMode="External"/><Relationship Id="rId196" Type="http://schemas.openxmlformats.org/officeDocument/2006/relationships/hyperlink" Target="https://leetcode.com/problems/cheapest-flights-within-k-stops/" TargetMode="External"/><Relationship Id="rId16" Type="http://schemas.openxmlformats.org/officeDocument/2006/relationships/hyperlink" Target="https://leetcode.com/problems/valid-sudoku/" TargetMode="External"/><Relationship Id="rId195" Type="http://schemas.openxmlformats.org/officeDocument/2006/relationships/hyperlink" Target="https://neetcode.io/problems/cheapest-flight-path" TargetMode="External"/><Relationship Id="rId19" Type="http://schemas.openxmlformats.org/officeDocument/2006/relationships/hyperlink" Target="https://neetcode.io/problems/is-palindrome" TargetMode="External"/><Relationship Id="rId18" Type="http://schemas.openxmlformats.org/officeDocument/2006/relationships/hyperlink" Target="https://leetcode.com/problems/longest-consecutive-sequence/" TargetMode="External"/><Relationship Id="rId199" Type="http://schemas.openxmlformats.org/officeDocument/2006/relationships/hyperlink" Target="https://neetcode.io/problems/min-cost-climbing-stairs" TargetMode="External"/><Relationship Id="rId84" Type="http://schemas.openxmlformats.org/officeDocument/2006/relationships/hyperlink" Target="https://leetcode.com/problems/find-the-duplicate-number/" TargetMode="External"/><Relationship Id="rId83" Type="http://schemas.openxmlformats.org/officeDocument/2006/relationships/hyperlink" Target="https://neetcode.io/problems/find-duplicate-integer" TargetMode="External"/><Relationship Id="rId86" Type="http://schemas.openxmlformats.org/officeDocument/2006/relationships/hyperlink" Target="https://leetcode.com/problems/lru-cache/" TargetMode="External"/><Relationship Id="rId85" Type="http://schemas.openxmlformats.org/officeDocument/2006/relationships/hyperlink" Target="https://neetcode.io/problems/lru-cache" TargetMode="External"/><Relationship Id="rId88" Type="http://schemas.openxmlformats.org/officeDocument/2006/relationships/hyperlink" Target="https://leetcode.com/problems/merge-k-sorted-lists/" TargetMode="External"/><Relationship Id="rId150" Type="http://schemas.openxmlformats.org/officeDocument/2006/relationships/hyperlink" Target="https://leetcode.com/problems/letter-combinations-of-a-phone-number/" TargetMode="External"/><Relationship Id="rId271" Type="http://schemas.openxmlformats.org/officeDocument/2006/relationships/hyperlink" Target="https://neetcode.io/problems/rotate-matrix" TargetMode="External"/><Relationship Id="rId87" Type="http://schemas.openxmlformats.org/officeDocument/2006/relationships/hyperlink" Target="https://neetcode.io/problems/merge-k-sorted-linked-lists" TargetMode="External"/><Relationship Id="rId270" Type="http://schemas.openxmlformats.org/officeDocument/2006/relationships/hyperlink" Target="https://leetcode.com/problems/minimum-interval-to-include-each-query/" TargetMode="External"/><Relationship Id="rId89" Type="http://schemas.openxmlformats.org/officeDocument/2006/relationships/hyperlink" Target="https://neetcode.io/problems/reverse-nodes-in-k-group" TargetMode="External"/><Relationship Id="rId80" Type="http://schemas.openxmlformats.org/officeDocument/2006/relationships/hyperlink" Target="https://leetcode.com/problems/add-two-numbers/" TargetMode="External"/><Relationship Id="rId82" Type="http://schemas.openxmlformats.org/officeDocument/2006/relationships/hyperlink" Target="https://leetcode.com/problems/linked-list-cycle/" TargetMode="External"/><Relationship Id="rId81" Type="http://schemas.openxmlformats.org/officeDocument/2006/relationships/hyperlink" Target="https://neetcode.io/problems/linked-list-cycle-detection" TargetMode="External"/><Relationship Id="rId1" Type="http://schemas.openxmlformats.org/officeDocument/2006/relationships/hyperlink" Target="https://neetcode.io/problems/duplicate-integer" TargetMode="External"/><Relationship Id="rId2" Type="http://schemas.openxmlformats.org/officeDocument/2006/relationships/hyperlink" Target="https://leetcode.com/problems/contains-duplicate/" TargetMode="External"/><Relationship Id="rId3" Type="http://schemas.openxmlformats.org/officeDocument/2006/relationships/hyperlink" Target="https://neetcode.io/problems/is-anagram" TargetMode="External"/><Relationship Id="rId149" Type="http://schemas.openxmlformats.org/officeDocument/2006/relationships/hyperlink" Target="https://neetcode.io/problems/combinations-of-a-phone-number" TargetMode="External"/><Relationship Id="rId4" Type="http://schemas.openxmlformats.org/officeDocument/2006/relationships/hyperlink" Target="https://leetcode.com/problems/valid-anagram/" TargetMode="External"/><Relationship Id="rId148" Type="http://schemas.openxmlformats.org/officeDocument/2006/relationships/hyperlink" Target="https://leetcode.com/problems/palindrome-partitioning/" TargetMode="External"/><Relationship Id="rId269" Type="http://schemas.openxmlformats.org/officeDocument/2006/relationships/hyperlink" Target="https://neetcode.io/problems/minimum-interval-including-query" TargetMode="External"/><Relationship Id="rId9" Type="http://schemas.openxmlformats.org/officeDocument/2006/relationships/hyperlink" Target="https://neetcode.io/problems/top-k-elements-in-list" TargetMode="External"/><Relationship Id="rId143" Type="http://schemas.openxmlformats.org/officeDocument/2006/relationships/hyperlink" Target="https://neetcode.io/problems/combination-target-sum-ii" TargetMode="External"/><Relationship Id="rId264" Type="http://schemas.openxmlformats.org/officeDocument/2006/relationships/hyperlink" Target="https://leetcode.com/problems/non-overlapping-intervals/" TargetMode="External"/><Relationship Id="rId142" Type="http://schemas.openxmlformats.org/officeDocument/2006/relationships/hyperlink" Target="https://leetcode.com/problems/subsets-ii/" TargetMode="External"/><Relationship Id="rId263" Type="http://schemas.openxmlformats.org/officeDocument/2006/relationships/hyperlink" Target="https://neetcode.io/problems/non-overlapping-intervals" TargetMode="External"/><Relationship Id="rId141" Type="http://schemas.openxmlformats.org/officeDocument/2006/relationships/hyperlink" Target="https://neetcode.io/problems/subsets-ii" TargetMode="External"/><Relationship Id="rId262" Type="http://schemas.openxmlformats.org/officeDocument/2006/relationships/hyperlink" Target="https://leetcode.com/problems/merge-intervals/" TargetMode="External"/><Relationship Id="rId140" Type="http://schemas.openxmlformats.org/officeDocument/2006/relationships/hyperlink" Target="https://leetcode.com/problems/permutations/" TargetMode="External"/><Relationship Id="rId261" Type="http://schemas.openxmlformats.org/officeDocument/2006/relationships/hyperlink" Target="https://neetcode.io/problems/merge-intervals" TargetMode="External"/><Relationship Id="rId5" Type="http://schemas.openxmlformats.org/officeDocument/2006/relationships/hyperlink" Target="https://neetcode.io/problems/two-integer-sum" TargetMode="External"/><Relationship Id="rId147" Type="http://schemas.openxmlformats.org/officeDocument/2006/relationships/hyperlink" Target="https://neetcode.io/problems/palindrome-partitioning" TargetMode="External"/><Relationship Id="rId268" Type="http://schemas.openxmlformats.org/officeDocument/2006/relationships/hyperlink" Target="https://leetcode.com/problems/meeting-rooms-ii/" TargetMode="External"/><Relationship Id="rId6" Type="http://schemas.openxmlformats.org/officeDocument/2006/relationships/hyperlink" Target="https://leetcode.com/problems/two-sum/" TargetMode="External"/><Relationship Id="rId146" Type="http://schemas.openxmlformats.org/officeDocument/2006/relationships/hyperlink" Target="https://leetcode.com/problems/word-search/" TargetMode="External"/><Relationship Id="rId267" Type="http://schemas.openxmlformats.org/officeDocument/2006/relationships/hyperlink" Target="https://neetcode.io/problems/meeting-schedule-ii" TargetMode="External"/><Relationship Id="rId7" Type="http://schemas.openxmlformats.org/officeDocument/2006/relationships/hyperlink" Target="https://neetcode.io/problems/anagram-groups" TargetMode="External"/><Relationship Id="rId145" Type="http://schemas.openxmlformats.org/officeDocument/2006/relationships/hyperlink" Target="https://neetcode.io/problems/search-for-word" TargetMode="External"/><Relationship Id="rId266" Type="http://schemas.openxmlformats.org/officeDocument/2006/relationships/hyperlink" Target="https://leetcode.com/problems/meeting-rooms/" TargetMode="External"/><Relationship Id="rId8" Type="http://schemas.openxmlformats.org/officeDocument/2006/relationships/hyperlink" Target="https://leetcode.com/problems/group-anagrams/" TargetMode="External"/><Relationship Id="rId144" Type="http://schemas.openxmlformats.org/officeDocument/2006/relationships/hyperlink" Target="https://leetcode.com/problems/combination-sum-ii/" TargetMode="External"/><Relationship Id="rId265" Type="http://schemas.openxmlformats.org/officeDocument/2006/relationships/hyperlink" Target="https://neetcode.io/problems/meeting-schedule" TargetMode="External"/><Relationship Id="rId73" Type="http://schemas.openxmlformats.org/officeDocument/2006/relationships/hyperlink" Target="https://neetcode.io/problems/reorder-linked-list" TargetMode="External"/><Relationship Id="rId72" Type="http://schemas.openxmlformats.org/officeDocument/2006/relationships/hyperlink" Target="https://leetcode.com/problems/merge-two-sorted-lists/" TargetMode="External"/><Relationship Id="rId75" Type="http://schemas.openxmlformats.org/officeDocument/2006/relationships/hyperlink" Target="https://neetcode.io/problems/remove-node-from-end-of-linked-list" TargetMode="External"/><Relationship Id="rId74" Type="http://schemas.openxmlformats.org/officeDocument/2006/relationships/hyperlink" Target="https://leetcode.com/problems/reorder-list/" TargetMode="External"/><Relationship Id="rId77" Type="http://schemas.openxmlformats.org/officeDocument/2006/relationships/hyperlink" Target="https://neetcode.io/problems/copy-linked-list-with-random-pointer" TargetMode="External"/><Relationship Id="rId260" Type="http://schemas.openxmlformats.org/officeDocument/2006/relationships/hyperlink" Target="https://leetcode.com/problems/insert-interval/" TargetMode="External"/><Relationship Id="rId76" Type="http://schemas.openxmlformats.org/officeDocument/2006/relationships/hyperlink" Target="https://leetcode.com/problems/remove-nth-node-from-end-of-list/" TargetMode="External"/><Relationship Id="rId79" Type="http://schemas.openxmlformats.org/officeDocument/2006/relationships/hyperlink" Target="https://neetcode.io/problems/add-two-numbers" TargetMode="External"/><Relationship Id="rId78" Type="http://schemas.openxmlformats.org/officeDocument/2006/relationships/hyperlink" Target="https://leetcode.com/problems/copy-list-with-random-pointer/" TargetMode="External"/><Relationship Id="rId71" Type="http://schemas.openxmlformats.org/officeDocument/2006/relationships/hyperlink" Target="https://neetcode.io/problems/merge-two-sorted-linked-lists" TargetMode="External"/><Relationship Id="rId70" Type="http://schemas.openxmlformats.org/officeDocument/2006/relationships/hyperlink" Target="https://leetcode.com/problems/reverse-linked-list/" TargetMode="External"/><Relationship Id="rId139" Type="http://schemas.openxmlformats.org/officeDocument/2006/relationships/hyperlink" Target="https://neetcode.io/problems/permutations" TargetMode="External"/><Relationship Id="rId138" Type="http://schemas.openxmlformats.org/officeDocument/2006/relationships/hyperlink" Target="https://leetcode.com/problems/combination-sum/" TargetMode="External"/><Relationship Id="rId259" Type="http://schemas.openxmlformats.org/officeDocument/2006/relationships/hyperlink" Target="https://neetcode.io/problems/insert-new-interval" TargetMode="External"/><Relationship Id="rId137" Type="http://schemas.openxmlformats.org/officeDocument/2006/relationships/hyperlink" Target="https://neetcode.io/problems/combination-target-sum" TargetMode="External"/><Relationship Id="rId258" Type="http://schemas.openxmlformats.org/officeDocument/2006/relationships/hyperlink" Target="https://leetcode.com/problems/valid-parenthesis-string/" TargetMode="External"/><Relationship Id="rId132" Type="http://schemas.openxmlformats.org/officeDocument/2006/relationships/hyperlink" Target="https://leetcode.com/problems/design-twitter/" TargetMode="External"/><Relationship Id="rId253" Type="http://schemas.openxmlformats.org/officeDocument/2006/relationships/hyperlink" Target="https://neetcode.io/problems/merge-triplets-to-form-target" TargetMode="External"/><Relationship Id="rId131" Type="http://schemas.openxmlformats.org/officeDocument/2006/relationships/hyperlink" Target="https://neetcode.io/problems/design-twitter-feed" TargetMode="External"/><Relationship Id="rId252" Type="http://schemas.openxmlformats.org/officeDocument/2006/relationships/hyperlink" Target="https://leetcode.com/problems/hand-of-straights/" TargetMode="External"/><Relationship Id="rId130" Type="http://schemas.openxmlformats.org/officeDocument/2006/relationships/hyperlink" Target="https://leetcode.com/problems/task-scheduler/" TargetMode="External"/><Relationship Id="rId251" Type="http://schemas.openxmlformats.org/officeDocument/2006/relationships/hyperlink" Target="https://neetcode.io/problems/hand-of-straights" TargetMode="External"/><Relationship Id="rId250" Type="http://schemas.openxmlformats.org/officeDocument/2006/relationships/hyperlink" Target="https://leetcode.com/problems/gas-station/" TargetMode="External"/><Relationship Id="rId136" Type="http://schemas.openxmlformats.org/officeDocument/2006/relationships/hyperlink" Target="https://leetcode.com/problems/subsets/" TargetMode="External"/><Relationship Id="rId257" Type="http://schemas.openxmlformats.org/officeDocument/2006/relationships/hyperlink" Target="https://neetcode.io/problems/valid-parenthesis-string" TargetMode="External"/><Relationship Id="rId135" Type="http://schemas.openxmlformats.org/officeDocument/2006/relationships/hyperlink" Target="https://neetcode.io/problems/subsets" TargetMode="External"/><Relationship Id="rId256" Type="http://schemas.openxmlformats.org/officeDocument/2006/relationships/hyperlink" Target="https://leetcode.com/problems/partition-labels/" TargetMode="External"/><Relationship Id="rId134" Type="http://schemas.openxmlformats.org/officeDocument/2006/relationships/hyperlink" Target="https://leetcode.com/problems/find-median-from-data-stream/" TargetMode="External"/><Relationship Id="rId255" Type="http://schemas.openxmlformats.org/officeDocument/2006/relationships/hyperlink" Target="https://neetcode.io/problems/partition-labels" TargetMode="External"/><Relationship Id="rId133" Type="http://schemas.openxmlformats.org/officeDocument/2006/relationships/hyperlink" Target="https://neetcode.io/problems/find-median-in-a-data-stream" TargetMode="External"/><Relationship Id="rId254" Type="http://schemas.openxmlformats.org/officeDocument/2006/relationships/hyperlink" Target="https://leetcode.com/problems/merge-triplets-to-form-target-triplet/" TargetMode="External"/><Relationship Id="rId62" Type="http://schemas.openxmlformats.org/officeDocument/2006/relationships/hyperlink" Target="https://leetcode.com/problems/search-in-rotated-sorted-array/" TargetMode="External"/><Relationship Id="rId61" Type="http://schemas.openxmlformats.org/officeDocument/2006/relationships/hyperlink" Target="https://neetcode.io/problems/find-minimum-in-rotated-sorted-array" TargetMode="External"/><Relationship Id="rId64" Type="http://schemas.openxmlformats.org/officeDocument/2006/relationships/hyperlink" Target="https://leetcode.com/problems/find-minimum-in-rotated-sorted-array/" TargetMode="External"/><Relationship Id="rId63" Type="http://schemas.openxmlformats.org/officeDocument/2006/relationships/hyperlink" Target="https://neetcode.io/problems/find-target-in-rotated-sorted-array" TargetMode="External"/><Relationship Id="rId66" Type="http://schemas.openxmlformats.org/officeDocument/2006/relationships/hyperlink" Target="https://leetcode.com/problems/time-based-key-value-store/" TargetMode="External"/><Relationship Id="rId172" Type="http://schemas.openxmlformats.org/officeDocument/2006/relationships/hyperlink" Target="https://leetcode.com/problems/surrounded-regions/" TargetMode="External"/><Relationship Id="rId293" Type="http://schemas.openxmlformats.org/officeDocument/2006/relationships/hyperlink" Target="https://neetcode.io/problems/reverse-bits" TargetMode="External"/><Relationship Id="rId65" Type="http://schemas.openxmlformats.org/officeDocument/2006/relationships/hyperlink" Target="https://neetcode.io/problems/time-based-key-value-store" TargetMode="External"/><Relationship Id="rId171" Type="http://schemas.openxmlformats.org/officeDocument/2006/relationships/hyperlink" Target="https://neetcode.io/problems/surrounded-regions" TargetMode="External"/><Relationship Id="rId292" Type="http://schemas.openxmlformats.org/officeDocument/2006/relationships/hyperlink" Target="https://leetcode.com/problems/counting-bits/" TargetMode="External"/><Relationship Id="rId68" Type="http://schemas.openxmlformats.org/officeDocument/2006/relationships/hyperlink" Target="https://leetcode.com/problems/median-of-two-sorted-arrays/" TargetMode="External"/><Relationship Id="rId170" Type="http://schemas.openxmlformats.org/officeDocument/2006/relationships/hyperlink" Target="https://leetcode.com/problems/pacific-atlantic-water-flow/" TargetMode="External"/><Relationship Id="rId291" Type="http://schemas.openxmlformats.org/officeDocument/2006/relationships/hyperlink" Target="https://neetcode.io/problems/counting-bits" TargetMode="External"/><Relationship Id="rId67" Type="http://schemas.openxmlformats.org/officeDocument/2006/relationships/hyperlink" Target="https://neetcode.io/problems/median-of-two-sorted-arrays" TargetMode="External"/><Relationship Id="rId290" Type="http://schemas.openxmlformats.org/officeDocument/2006/relationships/hyperlink" Target="https://leetcode.com/problems/number-of-1-bits/" TargetMode="External"/><Relationship Id="rId60" Type="http://schemas.openxmlformats.org/officeDocument/2006/relationships/hyperlink" Target="https://leetcode.com/problems/koko-eating-bananas/" TargetMode="External"/><Relationship Id="rId165" Type="http://schemas.openxmlformats.org/officeDocument/2006/relationships/hyperlink" Target="https://neetcode.io/problems/islands-and-treasure" TargetMode="External"/><Relationship Id="rId286" Type="http://schemas.openxmlformats.org/officeDocument/2006/relationships/hyperlink" Target="https://leetcode.com/problems/detect-squares/" TargetMode="External"/><Relationship Id="rId69" Type="http://schemas.openxmlformats.org/officeDocument/2006/relationships/hyperlink" Target="https://neetcode.io/problems/reverse-a-linked-list" TargetMode="External"/><Relationship Id="rId164" Type="http://schemas.openxmlformats.org/officeDocument/2006/relationships/hyperlink" Target="https://leetcode.com/problems/clone-graph/" TargetMode="External"/><Relationship Id="rId285" Type="http://schemas.openxmlformats.org/officeDocument/2006/relationships/hyperlink" Target="https://neetcode.io/problems/count-squares" TargetMode="External"/><Relationship Id="rId163" Type="http://schemas.openxmlformats.org/officeDocument/2006/relationships/hyperlink" Target="https://neetcode.io/problems/clone-graph" TargetMode="External"/><Relationship Id="rId284" Type="http://schemas.openxmlformats.org/officeDocument/2006/relationships/hyperlink" Target="https://leetcode.com/problems/multiply-strings/" TargetMode="External"/><Relationship Id="rId162" Type="http://schemas.openxmlformats.org/officeDocument/2006/relationships/hyperlink" Target="https://leetcode.com/problems/max-area-of-island/" TargetMode="External"/><Relationship Id="rId283" Type="http://schemas.openxmlformats.org/officeDocument/2006/relationships/hyperlink" Target="https://neetcode.io/problems/multiply-strings" TargetMode="External"/><Relationship Id="rId169" Type="http://schemas.openxmlformats.org/officeDocument/2006/relationships/hyperlink" Target="https://neetcode.io/problems/pacific-atlantic-water-flow" TargetMode="External"/><Relationship Id="rId168" Type="http://schemas.openxmlformats.org/officeDocument/2006/relationships/hyperlink" Target="https://leetcode.com/problems/rotting-oranges/" TargetMode="External"/><Relationship Id="rId289" Type="http://schemas.openxmlformats.org/officeDocument/2006/relationships/hyperlink" Target="https://neetcode.io/problems/number-of-one-bits" TargetMode="External"/><Relationship Id="rId167" Type="http://schemas.openxmlformats.org/officeDocument/2006/relationships/hyperlink" Target="https://neetcode.io/problems/rotting-fruit" TargetMode="External"/><Relationship Id="rId288" Type="http://schemas.openxmlformats.org/officeDocument/2006/relationships/hyperlink" Target="https://leetcode.com/problems/single-number/" TargetMode="External"/><Relationship Id="rId166" Type="http://schemas.openxmlformats.org/officeDocument/2006/relationships/hyperlink" Target="https://leetcode.com/problems/walls-and-gates/" TargetMode="External"/><Relationship Id="rId287" Type="http://schemas.openxmlformats.org/officeDocument/2006/relationships/hyperlink" Target="https://neetcode.io/problems/single-number" TargetMode="External"/><Relationship Id="rId51" Type="http://schemas.openxmlformats.org/officeDocument/2006/relationships/hyperlink" Target="https://neetcode.io/problems/car-fleet" TargetMode="External"/><Relationship Id="rId50" Type="http://schemas.openxmlformats.org/officeDocument/2006/relationships/hyperlink" Target="https://leetcode.com/problems/daily-temperatures/" TargetMode="External"/><Relationship Id="rId53" Type="http://schemas.openxmlformats.org/officeDocument/2006/relationships/hyperlink" Target="https://neetcode.io/problems/largest-rectangle-in-histogram" TargetMode="External"/><Relationship Id="rId52" Type="http://schemas.openxmlformats.org/officeDocument/2006/relationships/hyperlink" Target="https://leetcode.com/problems/car-fleet/" TargetMode="External"/><Relationship Id="rId55" Type="http://schemas.openxmlformats.org/officeDocument/2006/relationships/hyperlink" Target="https://neetcode.io/problems/binary-search" TargetMode="External"/><Relationship Id="rId161" Type="http://schemas.openxmlformats.org/officeDocument/2006/relationships/hyperlink" Target="https://neetcode.io/problems/max-area-of-island" TargetMode="External"/><Relationship Id="rId282" Type="http://schemas.openxmlformats.org/officeDocument/2006/relationships/hyperlink" Target="https://leetcode.com/problems/powx-n/" TargetMode="External"/><Relationship Id="rId54" Type="http://schemas.openxmlformats.org/officeDocument/2006/relationships/hyperlink" Target="https://leetcode.com/problems/largest-rectangle-in-histogram/" TargetMode="External"/><Relationship Id="rId160" Type="http://schemas.openxmlformats.org/officeDocument/2006/relationships/hyperlink" Target="https://leetcode.com/problems/number-of-islands/" TargetMode="External"/><Relationship Id="rId281" Type="http://schemas.openxmlformats.org/officeDocument/2006/relationships/hyperlink" Target="https://neetcode.io/problems/pow-x-n" TargetMode="External"/><Relationship Id="rId57" Type="http://schemas.openxmlformats.org/officeDocument/2006/relationships/hyperlink" Target="https://neetcode.io/problems/search-2d-matrix" TargetMode="External"/><Relationship Id="rId280" Type="http://schemas.openxmlformats.org/officeDocument/2006/relationships/hyperlink" Target="https://leetcode.com/problems/plus-one/" TargetMode="External"/><Relationship Id="rId56" Type="http://schemas.openxmlformats.org/officeDocument/2006/relationships/hyperlink" Target="https://leetcode.com/problems/binary-search/" TargetMode="External"/><Relationship Id="rId159" Type="http://schemas.openxmlformats.org/officeDocument/2006/relationships/hyperlink" Target="https://neetcode.io/problems/count-number-of-islands" TargetMode="External"/><Relationship Id="rId59" Type="http://schemas.openxmlformats.org/officeDocument/2006/relationships/hyperlink" Target="https://neetcode.io/problems/eating-bananas" TargetMode="External"/><Relationship Id="rId154" Type="http://schemas.openxmlformats.org/officeDocument/2006/relationships/hyperlink" Target="https://leetcode.com/problems/implement-trie-prefix-tree/" TargetMode="External"/><Relationship Id="rId275" Type="http://schemas.openxmlformats.org/officeDocument/2006/relationships/hyperlink" Target="https://neetcode.io/problems/set-zeroes-in-matrix" TargetMode="External"/><Relationship Id="rId58" Type="http://schemas.openxmlformats.org/officeDocument/2006/relationships/hyperlink" Target="https://leetcode.com/problems/search-a-2d-matrix/" TargetMode="External"/><Relationship Id="rId153" Type="http://schemas.openxmlformats.org/officeDocument/2006/relationships/hyperlink" Target="https://neetcode.io/problems/implement-prefix-tree" TargetMode="External"/><Relationship Id="rId274" Type="http://schemas.openxmlformats.org/officeDocument/2006/relationships/hyperlink" Target="https://leetcode.com/problems/spiral-matrix/" TargetMode="External"/><Relationship Id="rId152" Type="http://schemas.openxmlformats.org/officeDocument/2006/relationships/hyperlink" Target="https://leetcode.com/problems/n-queens/" TargetMode="External"/><Relationship Id="rId273" Type="http://schemas.openxmlformats.org/officeDocument/2006/relationships/hyperlink" Target="https://neetcode.io/problems/spiral-matrix" TargetMode="External"/><Relationship Id="rId151" Type="http://schemas.openxmlformats.org/officeDocument/2006/relationships/hyperlink" Target="https://neetcode.io/problems/n-queens" TargetMode="External"/><Relationship Id="rId272" Type="http://schemas.openxmlformats.org/officeDocument/2006/relationships/hyperlink" Target="https://leetcode.com/problems/rotate-image/" TargetMode="External"/><Relationship Id="rId158" Type="http://schemas.openxmlformats.org/officeDocument/2006/relationships/hyperlink" Target="https://leetcode.com/problems/word-search-ii/" TargetMode="External"/><Relationship Id="rId279" Type="http://schemas.openxmlformats.org/officeDocument/2006/relationships/hyperlink" Target="https://neetcode.io/problems/plus-one" TargetMode="External"/><Relationship Id="rId157" Type="http://schemas.openxmlformats.org/officeDocument/2006/relationships/hyperlink" Target="https://neetcode.io/problems/search-for-word-ii" TargetMode="External"/><Relationship Id="rId278" Type="http://schemas.openxmlformats.org/officeDocument/2006/relationships/hyperlink" Target="https://leetcode.com/problems/happy-number/" TargetMode="External"/><Relationship Id="rId156" Type="http://schemas.openxmlformats.org/officeDocument/2006/relationships/hyperlink" Target="https://leetcode.com/problems/design-add-and-search-words-data-structure/" TargetMode="External"/><Relationship Id="rId277" Type="http://schemas.openxmlformats.org/officeDocument/2006/relationships/hyperlink" Target="https://neetcode.io/problems/non-cyclical-number" TargetMode="External"/><Relationship Id="rId155" Type="http://schemas.openxmlformats.org/officeDocument/2006/relationships/hyperlink" Target="https://neetcode.io/problems/design-word-search-data-structure" TargetMode="External"/><Relationship Id="rId276" Type="http://schemas.openxmlformats.org/officeDocument/2006/relationships/hyperlink" Target="https://leetcode.com/problems/set-matrix-zeroes/" TargetMode="External"/><Relationship Id="rId107" Type="http://schemas.openxmlformats.org/officeDocument/2006/relationships/hyperlink" Target="https://neetcode.io/problems/binary-tree-right-side-view" TargetMode="External"/><Relationship Id="rId228" Type="http://schemas.openxmlformats.org/officeDocument/2006/relationships/hyperlink" Target="https://leetcode.com/problems/coin-change-2/" TargetMode="External"/><Relationship Id="rId106" Type="http://schemas.openxmlformats.org/officeDocument/2006/relationships/hyperlink" Target="https://leetcode.com/problems/binary-tree-level-order-traversal/" TargetMode="External"/><Relationship Id="rId227" Type="http://schemas.openxmlformats.org/officeDocument/2006/relationships/hyperlink" Target="https://neetcode.io/problems/coin-change-ii" TargetMode="External"/><Relationship Id="rId105" Type="http://schemas.openxmlformats.org/officeDocument/2006/relationships/hyperlink" Target="https://neetcode.io/problems/level-order-traversal-of-binary-tree" TargetMode="External"/><Relationship Id="rId226" Type="http://schemas.openxmlformats.org/officeDocument/2006/relationships/hyperlink" Target="https://leetcode.com/problems/best-time-to-buy-and-sell-stock-with-cooldown/" TargetMode="External"/><Relationship Id="rId104" Type="http://schemas.openxmlformats.org/officeDocument/2006/relationships/hyperlink" Target="https://leetcode.com/problems/lowest-common-ancestor-of-a-binary-search-tree/" TargetMode="External"/><Relationship Id="rId225" Type="http://schemas.openxmlformats.org/officeDocument/2006/relationships/hyperlink" Target="https://neetcode.io/problems/buy-and-sell-crypto-with-cooldown" TargetMode="External"/><Relationship Id="rId109" Type="http://schemas.openxmlformats.org/officeDocument/2006/relationships/hyperlink" Target="https://neetcode.io/problems/count-good-nodes-in-binary-tree" TargetMode="External"/><Relationship Id="rId108" Type="http://schemas.openxmlformats.org/officeDocument/2006/relationships/hyperlink" Target="https://leetcode.com/problems/binary-tree-right-side-view/" TargetMode="External"/><Relationship Id="rId229" Type="http://schemas.openxmlformats.org/officeDocument/2006/relationships/hyperlink" Target="https://neetcode.io/problems/target-sum" TargetMode="External"/><Relationship Id="rId220" Type="http://schemas.openxmlformats.org/officeDocument/2006/relationships/hyperlink" Target="https://leetcode.com/problems/partition-equal-subset-sum/" TargetMode="External"/><Relationship Id="rId103" Type="http://schemas.openxmlformats.org/officeDocument/2006/relationships/hyperlink" Target="https://neetcode.io/problems/lowest-common-ancestor-in-binary-search-tree" TargetMode="External"/><Relationship Id="rId224" Type="http://schemas.openxmlformats.org/officeDocument/2006/relationships/hyperlink" Target="https://leetcode.com/problems/longest-common-subsequence/" TargetMode="External"/><Relationship Id="rId102" Type="http://schemas.openxmlformats.org/officeDocument/2006/relationships/hyperlink" Target="https://leetcode.com/problems/subtree-of-another-tree/" TargetMode="External"/><Relationship Id="rId223" Type="http://schemas.openxmlformats.org/officeDocument/2006/relationships/hyperlink" Target="https://neetcode.io/problems/longest-common-subsequence" TargetMode="External"/><Relationship Id="rId101" Type="http://schemas.openxmlformats.org/officeDocument/2006/relationships/hyperlink" Target="https://neetcode.io/problems/subtree-of-a-binary-tree" TargetMode="External"/><Relationship Id="rId222" Type="http://schemas.openxmlformats.org/officeDocument/2006/relationships/hyperlink" Target="https://leetcode.com/problems/unique-paths/" TargetMode="External"/><Relationship Id="rId100" Type="http://schemas.openxmlformats.org/officeDocument/2006/relationships/hyperlink" Target="https://leetcode.com/problems/same-tree/" TargetMode="External"/><Relationship Id="rId221" Type="http://schemas.openxmlformats.org/officeDocument/2006/relationships/hyperlink" Target="https://neetcode.io/problems/count-paths" TargetMode="External"/><Relationship Id="rId217" Type="http://schemas.openxmlformats.org/officeDocument/2006/relationships/hyperlink" Target="https://neetcode.io/problems/longest-increasing-subsequence" TargetMode="External"/><Relationship Id="rId216" Type="http://schemas.openxmlformats.org/officeDocument/2006/relationships/hyperlink" Target="https://leetcode.com/problems/word-break/" TargetMode="External"/><Relationship Id="rId215" Type="http://schemas.openxmlformats.org/officeDocument/2006/relationships/hyperlink" Target="https://neetcode.io/problems/word-break" TargetMode="External"/><Relationship Id="rId214" Type="http://schemas.openxmlformats.org/officeDocument/2006/relationships/hyperlink" Target="https://leetcode.com/problems/maximum-product-subarray/" TargetMode="External"/><Relationship Id="rId219" Type="http://schemas.openxmlformats.org/officeDocument/2006/relationships/hyperlink" Target="https://neetcode.io/problems/partition-equal-subset-sum" TargetMode="External"/><Relationship Id="rId218" Type="http://schemas.openxmlformats.org/officeDocument/2006/relationships/hyperlink" Target="https://leetcode.com/problems/longest-increasing-subsequence/" TargetMode="External"/><Relationship Id="rId213" Type="http://schemas.openxmlformats.org/officeDocument/2006/relationships/hyperlink" Target="https://neetcode.io/problems/maximum-product-subarray" TargetMode="External"/><Relationship Id="rId212" Type="http://schemas.openxmlformats.org/officeDocument/2006/relationships/hyperlink" Target="https://leetcode.com/problems/coin-change/" TargetMode="External"/><Relationship Id="rId211" Type="http://schemas.openxmlformats.org/officeDocument/2006/relationships/hyperlink" Target="https://neetcode.io/problems/coin-change" TargetMode="External"/><Relationship Id="rId210" Type="http://schemas.openxmlformats.org/officeDocument/2006/relationships/hyperlink" Target="https://leetcode.com/problems/decode-ways/" TargetMode="External"/><Relationship Id="rId129" Type="http://schemas.openxmlformats.org/officeDocument/2006/relationships/hyperlink" Target="https://neetcode.io/problems/task-scheduling" TargetMode="External"/><Relationship Id="rId128" Type="http://schemas.openxmlformats.org/officeDocument/2006/relationships/hyperlink" Target="https://leetcode.com/problems/kth-largest-element-in-an-array/" TargetMode="External"/><Relationship Id="rId249" Type="http://schemas.openxmlformats.org/officeDocument/2006/relationships/hyperlink" Target="https://neetcode.io/problems/gas-station" TargetMode="External"/><Relationship Id="rId127" Type="http://schemas.openxmlformats.org/officeDocument/2006/relationships/hyperlink" Target="https://neetcode.io/problems/kth-largest-element-in-an-array" TargetMode="External"/><Relationship Id="rId248" Type="http://schemas.openxmlformats.org/officeDocument/2006/relationships/hyperlink" Target="https://leetcode.com/problems/jump-game-ii/" TargetMode="External"/><Relationship Id="rId126" Type="http://schemas.openxmlformats.org/officeDocument/2006/relationships/hyperlink" Target="https://leetcode.com/problems/k-closest-points-to-origin/" TargetMode="External"/><Relationship Id="rId247" Type="http://schemas.openxmlformats.org/officeDocument/2006/relationships/hyperlink" Target="https://neetcode.io/problems/jump-game-ii" TargetMode="External"/><Relationship Id="rId121" Type="http://schemas.openxmlformats.org/officeDocument/2006/relationships/hyperlink" Target="https://neetcode.io/problems/kth-largest-integer-in-a-stream" TargetMode="External"/><Relationship Id="rId242" Type="http://schemas.openxmlformats.org/officeDocument/2006/relationships/hyperlink" Target="https://leetcode.com/problems/regular-expression-matching/" TargetMode="External"/><Relationship Id="rId120" Type="http://schemas.openxmlformats.org/officeDocument/2006/relationships/hyperlink" Target="https://leetcode.com/problems/serialize-and-deserialize-binary-tree/" TargetMode="External"/><Relationship Id="rId241" Type="http://schemas.openxmlformats.org/officeDocument/2006/relationships/hyperlink" Target="https://neetcode.io/problems/regular-expression-matching" TargetMode="External"/><Relationship Id="rId240" Type="http://schemas.openxmlformats.org/officeDocument/2006/relationships/hyperlink" Target="https://leetcode.com/problems/burst-balloons/" TargetMode="External"/><Relationship Id="rId125" Type="http://schemas.openxmlformats.org/officeDocument/2006/relationships/hyperlink" Target="https://neetcode.io/problems/k-closest-points-to-origin" TargetMode="External"/><Relationship Id="rId246" Type="http://schemas.openxmlformats.org/officeDocument/2006/relationships/hyperlink" Target="https://leetcode.com/problems/jump-game/" TargetMode="External"/><Relationship Id="rId124" Type="http://schemas.openxmlformats.org/officeDocument/2006/relationships/hyperlink" Target="https://leetcode.com/problems/last-stone-weight/" TargetMode="External"/><Relationship Id="rId245" Type="http://schemas.openxmlformats.org/officeDocument/2006/relationships/hyperlink" Target="https://neetcode.io/problems/jump-game" TargetMode="External"/><Relationship Id="rId123" Type="http://schemas.openxmlformats.org/officeDocument/2006/relationships/hyperlink" Target="https://neetcode.io/problems/last-stone-weight" TargetMode="External"/><Relationship Id="rId244" Type="http://schemas.openxmlformats.org/officeDocument/2006/relationships/hyperlink" Target="https://leetcode.com/problems/maximum-subarray/" TargetMode="External"/><Relationship Id="rId122" Type="http://schemas.openxmlformats.org/officeDocument/2006/relationships/hyperlink" Target="https://leetcode.com/problems/kth-largest-element-in-a-stream/" TargetMode="External"/><Relationship Id="rId243" Type="http://schemas.openxmlformats.org/officeDocument/2006/relationships/hyperlink" Target="https://neetcode.io/problems/maximum-subarray" TargetMode="External"/><Relationship Id="rId95" Type="http://schemas.openxmlformats.org/officeDocument/2006/relationships/hyperlink" Target="https://neetcode.io/problems/binary-tree-diameter" TargetMode="External"/><Relationship Id="rId94" Type="http://schemas.openxmlformats.org/officeDocument/2006/relationships/hyperlink" Target="https://leetcode.com/problems/maximum-depth-of-binary-tree/" TargetMode="External"/><Relationship Id="rId97" Type="http://schemas.openxmlformats.org/officeDocument/2006/relationships/hyperlink" Target="https://neetcode.io/problems/balanced-binary-tree" TargetMode="External"/><Relationship Id="rId96" Type="http://schemas.openxmlformats.org/officeDocument/2006/relationships/hyperlink" Target="https://leetcode.com/problems/diameter-of-binary-tree/" TargetMode="External"/><Relationship Id="rId99" Type="http://schemas.openxmlformats.org/officeDocument/2006/relationships/hyperlink" Target="https://neetcode.io/problems/same-binary-tree" TargetMode="External"/><Relationship Id="rId98" Type="http://schemas.openxmlformats.org/officeDocument/2006/relationships/hyperlink" Target="https://leetcode.com/problems/balanced-binary-tree/" TargetMode="External"/><Relationship Id="rId91" Type="http://schemas.openxmlformats.org/officeDocument/2006/relationships/hyperlink" Target="https://neetcode.io/problems/invert-a-binary-tree" TargetMode="External"/><Relationship Id="rId90" Type="http://schemas.openxmlformats.org/officeDocument/2006/relationships/hyperlink" Target="https://leetcode.com/problems/reverse-nodes-in-k-group/" TargetMode="External"/><Relationship Id="rId93" Type="http://schemas.openxmlformats.org/officeDocument/2006/relationships/hyperlink" Target="https://neetcode.io/problems/depth-of-binary-tree" TargetMode="External"/><Relationship Id="rId92" Type="http://schemas.openxmlformats.org/officeDocument/2006/relationships/hyperlink" Target="https://leetcode.com/problems/invert-binary-tree/" TargetMode="External"/><Relationship Id="rId118" Type="http://schemas.openxmlformats.org/officeDocument/2006/relationships/hyperlink" Target="https://leetcode.com/problems/binary-tree-maximum-path-sum/" TargetMode="External"/><Relationship Id="rId239" Type="http://schemas.openxmlformats.org/officeDocument/2006/relationships/hyperlink" Target="https://neetcode.io/problems/burst-balloons" TargetMode="External"/><Relationship Id="rId117" Type="http://schemas.openxmlformats.org/officeDocument/2006/relationships/hyperlink" Target="https://neetcode.io/problems/binary-tree-maximum-path-sum" TargetMode="External"/><Relationship Id="rId238" Type="http://schemas.openxmlformats.org/officeDocument/2006/relationships/hyperlink" Target="https://leetcode.com/problems/edit-distance/" TargetMode="External"/><Relationship Id="rId116" Type="http://schemas.openxmlformats.org/officeDocument/2006/relationships/hyperlink" Target="https://leetcode.com/problems/construct-binary-tree-from-preorder-and-inorder-traversal/" TargetMode="External"/><Relationship Id="rId237" Type="http://schemas.openxmlformats.org/officeDocument/2006/relationships/hyperlink" Target="https://neetcode.io/problems/edit-distance" TargetMode="External"/><Relationship Id="rId115" Type="http://schemas.openxmlformats.org/officeDocument/2006/relationships/hyperlink" Target="https://neetcode.io/problems/binary-tree-from-preorder-and-inorder-traversal" TargetMode="External"/><Relationship Id="rId236" Type="http://schemas.openxmlformats.org/officeDocument/2006/relationships/hyperlink" Target="https://leetcode.com/problems/distinct-subsequences/" TargetMode="External"/><Relationship Id="rId119" Type="http://schemas.openxmlformats.org/officeDocument/2006/relationships/hyperlink" Target="https://neetcode.io/problems/serialize-and-deserialize-binary-tree" TargetMode="External"/><Relationship Id="rId110" Type="http://schemas.openxmlformats.org/officeDocument/2006/relationships/hyperlink" Target="https://leetcode.com/problems/count-good-nodes-in-binary-tree/" TargetMode="External"/><Relationship Id="rId231" Type="http://schemas.openxmlformats.org/officeDocument/2006/relationships/hyperlink" Target="https://neetcode.io/problems/interleaving-string" TargetMode="External"/><Relationship Id="rId230" Type="http://schemas.openxmlformats.org/officeDocument/2006/relationships/hyperlink" Target="https://leetcode.com/problems/target-sum/" TargetMode="External"/><Relationship Id="rId114" Type="http://schemas.openxmlformats.org/officeDocument/2006/relationships/hyperlink" Target="https://leetcode.com/problems/kth-smallest-element-in-a-bst/" TargetMode="External"/><Relationship Id="rId235" Type="http://schemas.openxmlformats.org/officeDocument/2006/relationships/hyperlink" Target="https://neetcode.io/problems/count-subsequences" TargetMode="External"/><Relationship Id="rId113" Type="http://schemas.openxmlformats.org/officeDocument/2006/relationships/hyperlink" Target="https://neetcode.io/problems/kth-smallest-integer-in-bst" TargetMode="External"/><Relationship Id="rId234" Type="http://schemas.openxmlformats.org/officeDocument/2006/relationships/hyperlink" Target="https://leetcode.com/problems/longest-increasing-path-in-a-matrix/" TargetMode="External"/><Relationship Id="rId112" Type="http://schemas.openxmlformats.org/officeDocument/2006/relationships/hyperlink" Target="https://leetcode.com/problems/validate-binary-search-tree/" TargetMode="External"/><Relationship Id="rId233" Type="http://schemas.openxmlformats.org/officeDocument/2006/relationships/hyperlink" Target="https://neetcode.io/problems/longest-increasing-path-in-matrix" TargetMode="External"/><Relationship Id="rId111" Type="http://schemas.openxmlformats.org/officeDocument/2006/relationships/hyperlink" Target="https://neetcode.io/problems/valid-binary-search-tree" TargetMode="External"/><Relationship Id="rId232" Type="http://schemas.openxmlformats.org/officeDocument/2006/relationships/hyperlink" Target="https://leetcode.com/problems/interleaving-string/" TargetMode="External"/><Relationship Id="rId301" Type="http://schemas.openxmlformats.org/officeDocument/2006/relationships/drawing" Target="../drawings/drawing5.xml"/><Relationship Id="rId300" Type="http://schemas.openxmlformats.org/officeDocument/2006/relationships/hyperlink" Target="https://leetcode.com/problems/reverse-integer/" TargetMode="External"/><Relationship Id="rId206" Type="http://schemas.openxmlformats.org/officeDocument/2006/relationships/hyperlink" Target="https://leetcode.com/problems/longest-palindromic-substring/" TargetMode="External"/><Relationship Id="rId205" Type="http://schemas.openxmlformats.org/officeDocument/2006/relationships/hyperlink" Target="https://neetcode.io/problems/longest-palindromic-substring" TargetMode="External"/><Relationship Id="rId204" Type="http://schemas.openxmlformats.org/officeDocument/2006/relationships/hyperlink" Target="https://leetcode.com/problems/house-robber-ii/" TargetMode="External"/><Relationship Id="rId203" Type="http://schemas.openxmlformats.org/officeDocument/2006/relationships/hyperlink" Target="https://neetcode.io/problems/house-robber-ii" TargetMode="External"/><Relationship Id="rId209" Type="http://schemas.openxmlformats.org/officeDocument/2006/relationships/hyperlink" Target="https://neetcode.io/problems/decode-ways" TargetMode="External"/><Relationship Id="rId208" Type="http://schemas.openxmlformats.org/officeDocument/2006/relationships/hyperlink" Target="https://leetcode.com/problems/palindromic-substrings/" TargetMode="External"/><Relationship Id="rId207" Type="http://schemas.openxmlformats.org/officeDocument/2006/relationships/hyperlink" Target="https://neetcode.io/problems/palindromic-substrings" TargetMode="External"/><Relationship Id="rId202" Type="http://schemas.openxmlformats.org/officeDocument/2006/relationships/hyperlink" Target="https://leetcode.com/problems/house-robber/" TargetMode="External"/><Relationship Id="rId201" Type="http://schemas.openxmlformats.org/officeDocument/2006/relationships/hyperlink" Target="https://neetcode.io/problems/house-robber" TargetMode="External"/><Relationship Id="rId200" Type="http://schemas.openxmlformats.org/officeDocument/2006/relationships/hyperlink" Target="https://leetcode.com/problems/min-cost-climbing-stairs/"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leetcode.com/problems/linked-list-cycle/" TargetMode="External"/><Relationship Id="rId2" Type="http://schemas.openxmlformats.org/officeDocument/2006/relationships/hyperlink" Target="https://leetcode.com/problems/middle-of-the-linked-list/" TargetMode="External"/><Relationship Id="rId3" Type="http://schemas.openxmlformats.org/officeDocument/2006/relationships/hyperlink" Target="https://leetcode.com/problems/reverse-linked-list/" TargetMode="External"/><Relationship Id="rId4" Type="http://schemas.openxmlformats.org/officeDocument/2006/relationships/hyperlink" Target="https://leetcode.com/problems/remove-duplicates-from-sorted-list/" TargetMode="External"/><Relationship Id="rId9" Type="http://schemas.openxmlformats.org/officeDocument/2006/relationships/hyperlink" Target="https://leetcode.com/problems/delete-node-in-a-linked-list" TargetMode="External"/><Relationship Id="rId5" Type="http://schemas.openxmlformats.org/officeDocument/2006/relationships/hyperlink" Target="https://leetcode.com/problems/remove-nth-node-from-end-of-list/" TargetMode="External"/><Relationship Id="rId6" Type="http://schemas.openxmlformats.org/officeDocument/2006/relationships/hyperlink" Target="https://leetcode.com/problems/intersection-of-two-linked-lists/" TargetMode="External"/><Relationship Id="rId7" Type="http://schemas.openxmlformats.org/officeDocument/2006/relationships/hyperlink" Target="https://leetcode.com/problems/remove-duplicates-from-sorted-list-ii" TargetMode="External"/><Relationship Id="rId8" Type="http://schemas.openxmlformats.org/officeDocument/2006/relationships/hyperlink" Target="https://leetcode.com/problems/palindrome-linked-list/" TargetMode="External"/></Relationships>
</file>

<file path=xl/worksheets/_rels/sheet7.xml.rels><?xml version="1.0" encoding="UTF-8" standalone="yes"?><Relationships xmlns="http://schemas.openxmlformats.org/package/2006/relationships"><Relationship Id="rId11" Type="http://schemas.openxmlformats.org/officeDocument/2006/relationships/table" Target="../tables/table2.xml"/><Relationship Id="rId1" Type="http://schemas.openxmlformats.org/officeDocument/2006/relationships/hyperlink" Target="https://services.google.com/fh/files/misc/gemini-for-google-workspace-prompting-guide-101.pdf" TargetMode="External"/><Relationship Id="rId2" Type="http://schemas.openxmlformats.org/officeDocument/2006/relationships/hyperlink" Target="https://platform.openai.com/docs/guides/prompt-engineering" TargetMode="External"/><Relationship Id="rId3" Type="http://schemas.openxmlformats.org/officeDocument/2006/relationships/hyperlink" Target="https://docs.anthropic.com/en/docs/build-with-claude/prompt-engineering/overview" TargetMode="External"/><Relationship Id="rId4" Type="http://schemas.openxmlformats.org/officeDocument/2006/relationships/hyperlink" Target="https://www.deeplearning.ai/short-courses/chatgpt-prompt-engineering-for-developers/" TargetMode="External"/><Relationship Id="rId9" Type="http://schemas.openxmlformats.org/officeDocument/2006/relationships/drawing" Target="../drawings/drawing7.xml"/><Relationship Id="rId5" Type="http://schemas.openxmlformats.org/officeDocument/2006/relationships/hyperlink" Target="https://github.com/anthropics/prompt-eng-interactive-tutorial" TargetMode="External"/><Relationship Id="rId6" Type="http://schemas.openxmlformats.org/officeDocument/2006/relationships/hyperlink" Target="https://claude.ai/public/artifacts/89300990-1cc9-4248-af14-e0a7d85f646f" TargetMode="External"/><Relationship Id="rId7" Type="http://schemas.openxmlformats.org/officeDocument/2006/relationships/hyperlink" Target="https://namastedev.com/practice?search=&amp;sortBy=default&amp;language=reactJs&amp;difficulty_level=easy&amp;status=All&amp;companies=All&amp;tags=All&amp;page=4" TargetMode="External"/><Relationship Id="rId8" Type="http://schemas.openxmlformats.org/officeDocument/2006/relationships/hyperlink" Target="https://www.youtube.com/playlist?list=PLlasXeu85E9cQ32gLCvAvr9vNaUccPVNP" TargetMode="External"/></Relationships>
</file>

<file path=xl/worksheets/_rels/sheet8.xml.rels><?xml version="1.0" encoding="UTF-8" standalone="yes"?><Relationships xmlns="http://schemas.openxmlformats.org/package/2006/relationships"><Relationship Id="rId11" Type="http://schemas.openxmlformats.org/officeDocument/2006/relationships/table" Target="../tables/table3.xml"/><Relationship Id="rId13" Type="http://schemas.openxmlformats.org/officeDocument/2006/relationships/table" Target="../tables/table5.xml"/><Relationship Id="rId12" Type="http://schemas.openxmlformats.org/officeDocument/2006/relationships/table" Target="../tables/table4.xml"/><Relationship Id="rId15" Type="http://schemas.openxmlformats.org/officeDocument/2006/relationships/table" Target="../tables/table7.xml"/><Relationship Id="rId14" Type="http://schemas.openxmlformats.org/officeDocument/2006/relationships/table" Target="../tables/table6.xml"/><Relationship Id="rId17" Type="http://schemas.openxmlformats.org/officeDocument/2006/relationships/table" Target="../tables/table9.xml"/><Relationship Id="rId16" Type="http://schemas.openxmlformats.org/officeDocument/2006/relationships/table" Target="../tables/table8.xml"/><Relationship Id="rId19" Type="http://schemas.openxmlformats.org/officeDocument/2006/relationships/table" Target="../tables/table11.xml"/><Relationship Id="rId18" Type="http://schemas.openxmlformats.org/officeDocument/2006/relationships/table" Target="../tables/table10.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135.75"/>
    <col customWidth="1" min="4" max="4" width="46.38"/>
  </cols>
  <sheetData>
    <row r="1">
      <c r="A1" s="1" t="s">
        <v>0</v>
      </c>
      <c r="B1" s="1" t="s">
        <v>1</v>
      </c>
      <c r="C1" s="1" t="s">
        <v>2</v>
      </c>
      <c r="D1" s="2" t="s">
        <v>3</v>
      </c>
      <c r="E1" s="1" t="s">
        <v>4</v>
      </c>
    </row>
    <row r="2">
      <c r="D2" s="3"/>
    </row>
    <row r="3">
      <c r="A3" s="4">
        <v>45852.0</v>
      </c>
      <c r="B3" s="5" t="s">
        <v>5</v>
      </c>
      <c r="C3" s="5" t="s">
        <v>6</v>
      </c>
      <c r="D3" s="2" t="s">
        <v>7</v>
      </c>
    </row>
    <row r="4">
      <c r="A4" s="4">
        <v>45853.0</v>
      </c>
      <c r="B4" s="1" t="s">
        <v>8</v>
      </c>
      <c r="C4" s="1" t="s">
        <v>9</v>
      </c>
      <c r="D4" s="2" t="s">
        <v>7</v>
      </c>
    </row>
    <row r="5">
      <c r="A5" s="4">
        <v>45854.0</v>
      </c>
      <c r="B5" s="6" t="s">
        <v>10</v>
      </c>
      <c r="D5" s="7" t="s">
        <v>11</v>
      </c>
    </row>
    <row r="6">
      <c r="A6" s="4">
        <v>45855.0</v>
      </c>
      <c r="B6" s="8" t="s">
        <v>12</v>
      </c>
      <c r="D6" s="7" t="s">
        <v>11</v>
      </c>
    </row>
    <row r="7">
      <c r="A7" s="4">
        <v>45856.0</v>
      </c>
      <c r="B7" s="8" t="s">
        <v>13</v>
      </c>
      <c r="D7" s="7" t="s">
        <v>11</v>
      </c>
    </row>
    <row r="8">
      <c r="A8" s="4">
        <v>45859.0</v>
      </c>
      <c r="B8" s="9" t="s">
        <v>14</v>
      </c>
      <c r="D8" s="2" t="s">
        <v>15</v>
      </c>
      <c r="E8" s="1" t="s">
        <v>16</v>
      </c>
    </row>
    <row r="9">
      <c r="A9" s="4">
        <v>45860.0</v>
      </c>
      <c r="B9" s="9" t="s">
        <v>17</v>
      </c>
      <c r="D9" s="2" t="s">
        <v>15</v>
      </c>
      <c r="E9" s="1" t="s">
        <v>16</v>
      </c>
    </row>
    <row r="10">
      <c r="A10" s="4">
        <v>45861.0</v>
      </c>
      <c r="B10" s="10" t="s">
        <v>18</v>
      </c>
      <c r="D10" s="2" t="s">
        <v>15</v>
      </c>
      <c r="E10" s="1" t="s">
        <v>16</v>
      </c>
    </row>
    <row r="11">
      <c r="A11" s="4">
        <v>45866.0</v>
      </c>
      <c r="B11" s="1" t="s">
        <v>19</v>
      </c>
      <c r="D11" s="2" t="s">
        <v>20</v>
      </c>
      <c r="E11" s="1" t="s">
        <v>21</v>
      </c>
    </row>
    <row r="12">
      <c r="A12" s="11">
        <v>45868.0</v>
      </c>
      <c r="B12" s="1" t="s">
        <v>22</v>
      </c>
      <c r="D12" s="2" t="s">
        <v>20</v>
      </c>
      <c r="E12" s="1" t="s">
        <v>21</v>
      </c>
    </row>
    <row r="13">
      <c r="A13" s="11">
        <v>45869.0</v>
      </c>
      <c r="B13" s="1" t="s">
        <v>23</v>
      </c>
      <c r="D13" s="2" t="s">
        <v>24</v>
      </c>
      <c r="E13" s="1" t="s">
        <v>21</v>
      </c>
    </row>
    <row r="14">
      <c r="A14" s="4">
        <v>45870.0</v>
      </c>
      <c r="B14" s="1" t="s">
        <v>25</v>
      </c>
      <c r="D14" s="2" t="s">
        <v>24</v>
      </c>
      <c r="E14" s="1" t="s">
        <v>21</v>
      </c>
    </row>
    <row r="15">
      <c r="A15" s="4">
        <v>45873.0</v>
      </c>
      <c r="B15" s="1" t="s">
        <v>26</v>
      </c>
      <c r="D15" s="2" t="s">
        <v>27</v>
      </c>
      <c r="E15" s="1" t="s">
        <v>28</v>
      </c>
    </row>
    <row r="16">
      <c r="A16" s="4">
        <v>45874.0</v>
      </c>
      <c r="B16" s="1" t="s">
        <v>29</v>
      </c>
      <c r="D16" s="2" t="s">
        <v>24</v>
      </c>
      <c r="E16" s="1" t="s">
        <v>30</v>
      </c>
    </row>
    <row r="17">
      <c r="A17" s="4">
        <v>45875.0</v>
      </c>
      <c r="B17" s="1" t="s">
        <v>31</v>
      </c>
      <c r="D17" s="2" t="s">
        <v>32</v>
      </c>
      <c r="E17" s="1" t="s">
        <v>33</v>
      </c>
    </row>
    <row r="18" ht="26.25" customHeight="1">
      <c r="A18" s="4">
        <v>45876.0</v>
      </c>
      <c r="B18" s="1" t="s">
        <v>34</v>
      </c>
      <c r="D18" s="10" t="s">
        <v>35</v>
      </c>
      <c r="E18" s="1" t="s">
        <v>36</v>
      </c>
    </row>
    <row r="19">
      <c r="A19" s="4">
        <v>45877.0</v>
      </c>
      <c r="B19" s="12" t="s">
        <v>37</v>
      </c>
      <c r="D19" s="2" t="s">
        <v>38</v>
      </c>
      <c r="E19" s="1" t="s">
        <v>39</v>
      </c>
    </row>
    <row r="20">
      <c r="A20" s="4">
        <v>45880.0</v>
      </c>
      <c r="B20" s="1" t="s">
        <v>40</v>
      </c>
      <c r="D20" s="2" t="s">
        <v>41</v>
      </c>
      <c r="E20" s="1" t="s">
        <v>42</v>
      </c>
    </row>
    <row r="21">
      <c r="A21" s="4">
        <v>45881.0</v>
      </c>
      <c r="B21" s="1" t="s">
        <v>43</v>
      </c>
      <c r="D21" s="2" t="s">
        <v>44</v>
      </c>
      <c r="E21" s="1" t="s">
        <v>45</v>
      </c>
    </row>
    <row r="22">
      <c r="A22" s="4">
        <v>45882.0</v>
      </c>
      <c r="B22" s="13" t="s">
        <v>46</v>
      </c>
      <c r="D22" s="14" t="s">
        <v>47</v>
      </c>
      <c r="E22" s="1" t="s">
        <v>48</v>
      </c>
    </row>
    <row r="23">
      <c r="A23" s="15">
        <v>45883.0</v>
      </c>
      <c r="B23" s="16" t="s">
        <v>49</v>
      </c>
      <c r="C23" s="1" t="s">
        <v>50</v>
      </c>
      <c r="D23" s="17" t="s">
        <v>51</v>
      </c>
      <c r="E23" s="18" t="s">
        <v>52</v>
      </c>
    </row>
    <row r="24">
      <c r="A24" s="4">
        <v>45887.0</v>
      </c>
      <c r="B24" s="1" t="s">
        <v>53</v>
      </c>
      <c r="D24" s="2" t="s">
        <v>54</v>
      </c>
      <c r="E24" s="1" t="s">
        <v>55</v>
      </c>
    </row>
    <row r="25">
      <c r="A25" s="4">
        <v>45888.0</v>
      </c>
      <c r="B25" s="1" t="s">
        <v>56</v>
      </c>
      <c r="C25" s="1" t="s">
        <v>57</v>
      </c>
      <c r="D25" s="2" t="s">
        <v>58</v>
      </c>
      <c r="E25" s="1" t="s">
        <v>59</v>
      </c>
    </row>
    <row r="26">
      <c r="A26" s="4">
        <v>45894.0</v>
      </c>
      <c r="B26" s="1" t="s">
        <v>60</v>
      </c>
      <c r="D26" s="2" t="s">
        <v>61</v>
      </c>
      <c r="E26" s="1" t="s">
        <v>62</v>
      </c>
    </row>
    <row r="27">
      <c r="D27" s="3"/>
    </row>
    <row r="28">
      <c r="D28" s="3"/>
    </row>
    <row r="29">
      <c r="D29" s="3"/>
    </row>
    <row r="30">
      <c r="D30" s="3"/>
    </row>
    <row r="31">
      <c r="D31" s="3"/>
    </row>
    <row r="32">
      <c r="D32" s="3"/>
    </row>
    <row r="33">
      <c r="D33" s="3"/>
    </row>
    <row r="34">
      <c r="D34" s="3"/>
    </row>
    <row r="35">
      <c r="D35" s="3"/>
    </row>
    <row r="36">
      <c r="D36" s="3"/>
    </row>
    <row r="37">
      <c r="D37" s="3"/>
    </row>
    <row r="38">
      <c r="D38" s="3"/>
    </row>
    <row r="39">
      <c r="D39" s="3"/>
    </row>
    <row r="40">
      <c r="D40" s="3"/>
    </row>
    <row r="41">
      <c r="D41" s="3"/>
    </row>
    <row r="42">
      <c r="D42" s="3"/>
    </row>
    <row r="43">
      <c r="D43" s="3"/>
    </row>
    <row r="44">
      <c r="D44" s="3"/>
    </row>
    <row r="45">
      <c r="D45" s="3"/>
    </row>
    <row r="46">
      <c r="D46" s="3"/>
    </row>
    <row r="47">
      <c r="D47" s="3"/>
    </row>
    <row r="48">
      <c r="D48" s="3"/>
    </row>
    <row r="49">
      <c r="D49" s="3"/>
    </row>
    <row r="50">
      <c r="D50" s="3"/>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18.38"/>
    <col customWidth="1" min="3" max="3" width="33.0"/>
    <col customWidth="1" min="4" max="4" width="62.5"/>
    <col customWidth="1" min="5" max="5" width="13.88"/>
    <col customWidth="1" min="6" max="6" width="12.88"/>
    <col customWidth="1" min="7" max="7" width="18.88"/>
  </cols>
  <sheetData>
    <row r="1">
      <c r="A1" s="19" t="s">
        <v>0</v>
      </c>
      <c r="B1" s="20" t="s">
        <v>3</v>
      </c>
      <c r="C1" s="20" t="s">
        <v>63</v>
      </c>
      <c r="D1" s="20" t="s">
        <v>64</v>
      </c>
      <c r="E1" s="20" t="s">
        <v>65</v>
      </c>
      <c r="F1" s="20" t="s">
        <v>66</v>
      </c>
      <c r="G1" s="20" t="s">
        <v>67</v>
      </c>
    </row>
    <row r="2">
      <c r="A2" s="4">
        <v>45852.0</v>
      </c>
      <c r="B2" s="1" t="s">
        <v>68</v>
      </c>
      <c r="C2" s="1" t="s">
        <v>69</v>
      </c>
      <c r="D2" s="21" t="s">
        <v>70</v>
      </c>
      <c r="E2" s="22">
        <v>2.0</v>
      </c>
      <c r="F2" s="1" t="s">
        <v>71</v>
      </c>
      <c r="G2" s="1" t="s">
        <v>72</v>
      </c>
    </row>
    <row r="3">
      <c r="A3" s="4">
        <v>45853.0</v>
      </c>
      <c r="B3" s="1" t="s">
        <v>68</v>
      </c>
      <c r="C3" s="1" t="s">
        <v>73</v>
      </c>
      <c r="D3" s="21" t="s">
        <v>74</v>
      </c>
      <c r="E3" s="1">
        <v>3.0</v>
      </c>
      <c r="F3" s="1" t="s">
        <v>71</v>
      </c>
      <c r="G3" s="1" t="s">
        <v>72</v>
      </c>
    </row>
    <row r="4">
      <c r="A4" s="4">
        <v>45853.0</v>
      </c>
      <c r="B4" s="1" t="s">
        <v>68</v>
      </c>
      <c r="C4" s="1" t="s">
        <v>75</v>
      </c>
      <c r="D4" s="23" t="s">
        <v>76</v>
      </c>
      <c r="E4" s="1">
        <v>3.0</v>
      </c>
      <c r="F4" s="1" t="s">
        <v>71</v>
      </c>
      <c r="G4" s="1" t="s">
        <v>72</v>
      </c>
    </row>
    <row r="5">
      <c r="A5" s="4">
        <v>45854.0</v>
      </c>
      <c r="B5" s="1" t="s">
        <v>68</v>
      </c>
      <c r="C5" s="1" t="s">
        <v>77</v>
      </c>
      <c r="D5" s="21" t="s">
        <v>78</v>
      </c>
      <c r="E5" s="1">
        <v>3.0</v>
      </c>
      <c r="F5" s="1" t="s">
        <v>71</v>
      </c>
      <c r="G5" s="1" t="s">
        <v>72</v>
      </c>
    </row>
    <row r="6">
      <c r="A6" s="4">
        <v>45854.0</v>
      </c>
      <c r="B6" s="1" t="s">
        <v>68</v>
      </c>
      <c r="C6" s="1" t="s">
        <v>79</v>
      </c>
      <c r="D6" s="23" t="s">
        <v>80</v>
      </c>
      <c r="E6" s="1">
        <v>4.0</v>
      </c>
      <c r="F6" s="1" t="s">
        <v>71</v>
      </c>
      <c r="G6" s="1" t="s">
        <v>72</v>
      </c>
    </row>
    <row r="7">
      <c r="A7" s="4">
        <v>45855.0</v>
      </c>
      <c r="B7" s="1" t="s">
        <v>81</v>
      </c>
      <c r="C7" s="1" t="s">
        <v>82</v>
      </c>
      <c r="D7" s="23" t="s">
        <v>83</v>
      </c>
      <c r="E7" s="1">
        <v>3.0</v>
      </c>
      <c r="F7" s="1" t="s">
        <v>71</v>
      </c>
      <c r="G7" s="1" t="s">
        <v>72</v>
      </c>
    </row>
    <row r="8">
      <c r="A8" s="4">
        <v>45855.0</v>
      </c>
      <c r="B8" s="1" t="s">
        <v>81</v>
      </c>
      <c r="C8" s="1" t="s">
        <v>84</v>
      </c>
      <c r="D8" s="23" t="s">
        <v>85</v>
      </c>
      <c r="E8" s="1">
        <v>3.0</v>
      </c>
      <c r="F8" s="1" t="s">
        <v>71</v>
      </c>
      <c r="G8" s="1" t="s">
        <v>72</v>
      </c>
    </row>
    <row r="9">
      <c r="A9" s="4">
        <v>45856.0</v>
      </c>
      <c r="B9" s="1" t="s">
        <v>81</v>
      </c>
      <c r="C9" s="1" t="s">
        <v>86</v>
      </c>
      <c r="D9" s="23" t="s">
        <v>87</v>
      </c>
      <c r="E9" s="1">
        <v>3.0</v>
      </c>
      <c r="F9" s="1" t="s">
        <v>71</v>
      </c>
      <c r="G9" s="1" t="s">
        <v>72</v>
      </c>
    </row>
    <row r="10">
      <c r="A10" s="4">
        <v>45856.0</v>
      </c>
      <c r="B10" s="1" t="s">
        <v>81</v>
      </c>
      <c r="C10" s="1" t="s">
        <v>88</v>
      </c>
      <c r="D10" s="23" t="s">
        <v>89</v>
      </c>
      <c r="E10" s="1">
        <v>4.0</v>
      </c>
      <c r="F10" s="1" t="s">
        <v>71</v>
      </c>
      <c r="G10" s="1" t="s">
        <v>72</v>
      </c>
    </row>
    <row r="11">
      <c r="A11" s="4">
        <v>45859.0</v>
      </c>
      <c r="B11" s="1" t="s">
        <v>90</v>
      </c>
      <c r="C11" s="1" t="s">
        <v>91</v>
      </c>
      <c r="D11" s="21" t="s">
        <v>92</v>
      </c>
      <c r="E11" s="1">
        <v>3.0</v>
      </c>
      <c r="F11" s="1" t="s">
        <v>71</v>
      </c>
      <c r="G11" s="1" t="s">
        <v>93</v>
      </c>
    </row>
    <row r="12">
      <c r="A12" s="4">
        <v>45861.0</v>
      </c>
      <c r="B12" s="1" t="s">
        <v>90</v>
      </c>
      <c r="C12" s="1" t="s">
        <v>94</v>
      </c>
      <c r="D12" s="23" t="s">
        <v>95</v>
      </c>
      <c r="E12" s="1">
        <v>3.0</v>
      </c>
      <c r="F12" s="1" t="s">
        <v>71</v>
      </c>
      <c r="G12" s="1" t="s">
        <v>93</v>
      </c>
    </row>
    <row r="13">
      <c r="A13" s="4">
        <v>45862.0</v>
      </c>
      <c r="B13" s="1" t="s">
        <v>90</v>
      </c>
      <c r="C13" s="1" t="s">
        <v>96</v>
      </c>
      <c r="D13" s="21" t="s">
        <v>97</v>
      </c>
      <c r="E13" s="1">
        <v>3.0</v>
      </c>
      <c r="F13" s="1" t="s">
        <v>71</v>
      </c>
      <c r="G13" s="1" t="s">
        <v>93</v>
      </c>
    </row>
    <row r="14">
      <c r="A14" s="4">
        <v>45863.0</v>
      </c>
      <c r="B14" s="1" t="s">
        <v>90</v>
      </c>
      <c r="C14" s="1" t="s">
        <v>98</v>
      </c>
      <c r="D14" s="23" t="s">
        <v>99</v>
      </c>
      <c r="E14" s="1">
        <v>3.0</v>
      </c>
      <c r="F14" s="1" t="s">
        <v>71</v>
      </c>
      <c r="G14" s="1" t="s">
        <v>93</v>
      </c>
    </row>
    <row r="15">
      <c r="A15" s="4">
        <v>45866.0</v>
      </c>
      <c r="B15" s="1" t="s">
        <v>100</v>
      </c>
      <c r="C15" s="1" t="s">
        <v>101</v>
      </c>
      <c r="D15" s="21" t="s">
        <v>102</v>
      </c>
      <c r="E15" s="1">
        <v>3.0</v>
      </c>
      <c r="F15" s="1" t="s">
        <v>71</v>
      </c>
      <c r="G15" s="1" t="s">
        <v>21</v>
      </c>
    </row>
    <row r="16">
      <c r="A16" s="11">
        <v>45868.0</v>
      </c>
      <c r="B16" s="1" t="s">
        <v>103</v>
      </c>
      <c r="C16" s="1" t="s">
        <v>104</v>
      </c>
      <c r="D16" s="21" t="s">
        <v>105</v>
      </c>
      <c r="E16" s="1">
        <v>3.0</v>
      </c>
      <c r="F16" s="1" t="s">
        <v>71</v>
      </c>
      <c r="G16" s="1" t="s">
        <v>21</v>
      </c>
    </row>
    <row r="17">
      <c r="A17" s="11">
        <v>45868.0</v>
      </c>
      <c r="B17" s="1" t="s">
        <v>106</v>
      </c>
      <c r="C17" s="1" t="s">
        <v>107</v>
      </c>
      <c r="D17" s="21" t="s">
        <v>108</v>
      </c>
      <c r="E17" s="1">
        <v>3.0</v>
      </c>
      <c r="F17" s="1" t="s">
        <v>71</v>
      </c>
      <c r="G17" s="1" t="s">
        <v>21</v>
      </c>
    </row>
    <row r="18">
      <c r="A18" s="11">
        <v>45869.0</v>
      </c>
      <c r="B18" s="1" t="s">
        <v>106</v>
      </c>
      <c r="C18" s="1" t="s">
        <v>109</v>
      </c>
      <c r="D18" s="21" t="s">
        <v>110</v>
      </c>
      <c r="E18" s="1">
        <v>3.0</v>
      </c>
      <c r="F18" s="1" t="s">
        <v>71</v>
      </c>
      <c r="G18" s="1" t="s">
        <v>21</v>
      </c>
    </row>
    <row r="19">
      <c r="A19" s="11">
        <v>45869.0</v>
      </c>
      <c r="B19" s="1" t="s">
        <v>103</v>
      </c>
      <c r="C19" s="1" t="s">
        <v>111</v>
      </c>
      <c r="D19" s="21" t="s">
        <v>112</v>
      </c>
      <c r="E19" s="1">
        <v>3.0</v>
      </c>
      <c r="F19" s="1" t="s">
        <v>71</v>
      </c>
      <c r="G19" s="1" t="s">
        <v>21</v>
      </c>
    </row>
    <row r="20">
      <c r="A20" s="24">
        <v>45870.0</v>
      </c>
      <c r="B20" s="1" t="s">
        <v>106</v>
      </c>
      <c r="C20" s="25" t="s">
        <v>113</v>
      </c>
      <c r="D20" s="26" t="s">
        <v>114</v>
      </c>
      <c r="E20" s="1">
        <v>4.0</v>
      </c>
      <c r="F20" s="1" t="s">
        <v>115</v>
      </c>
      <c r="G20" s="1" t="s">
        <v>21</v>
      </c>
      <c r="H20" s="25"/>
      <c r="I20" s="25"/>
      <c r="J20" s="25"/>
      <c r="K20" s="25"/>
      <c r="L20" s="25"/>
      <c r="M20" s="25"/>
      <c r="N20" s="25"/>
      <c r="O20" s="25"/>
      <c r="P20" s="25"/>
      <c r="Q20" s="25"/>
      <c r="R20" s="25"/>
      <c r="S20" s="25"/>
      <c r="T20" s="25"/>
      <c r="U20" s="25"/>
      <c r="V20" s="25"/>
      <c r="W20" s="25"/>
      <c r="X20" s="25"/>
      <c r="Y20" s="25"/>
      <c r="Z20" s="25"/>
      <c r="AA20" s="25"/>
      <c r="AB20" s="25"/>
    </row>
    <row r="21">
      <c r="A21" s="11">
        <v>45870.0</v>
      </c>
      <c r="B21" s="1" t="s">
        <v>106</v>
      </c>
      <c r="C21" s="1" t="s">
        <v>116</v>
      </c>
      <c r="D21" s="21" t="s">
        <v>117</v>
      </c>
      <c r="E21" s="1">
        <v>3.0</v>
      </c>
      <c r="F21" s="1" t="s">
        <v>71</v>
      </c>
      <c r="G21" s="1" t="s">
        <v>21</v>
      </c>
    </row>
    <row r="22">
      <c r="A22" s="27">
        <v>45870.0</v>
      </c>
      <c r="B22" s="1" t="s">
        <v>106</v>
      </c>
      <c r="C22" s="25" t="s">
        <v>118</v>
      </c>
      <c r="D22" s="26" t="s">
        <v>119</v>
      </c>
      <c r="E22" s="28">
        <v>3.0</v>
      </c>
      <c r="F22" s="1" t="s">
        <v>115</v>
      </c>
      <c r="G22" s="25"/>
      <c r="H22" s="25"/>
      <c r="I22" s="25"/>
      <c r="J22" s="25"/>
      <c r="K22" s="25"/>
      <c r="L22" s="25"/>
      <c r="M22" s="25"/>
      <c r="N22" s="25"/>
      <c r="O22" s="25"/>
      <c r="P22" s="25"/>
      <c r="Q22" s="25"/>
      <c r="R22" s="25"/>
      <c r="S22" s="25"/>
      <c r="T22" s="25"/>
      <c r="U22" s="25"/>
      <c r="V22" s="25"/>
      <c r="W22" s="25"/>
      <c r="X22" s="25"/>
      <c r="Y22" s="25"/>
      <c r="Z22" s="25"/>
      <c r="AA22" s="25"/>
      <c r="AB22" s="25"/>
    </row>
    <row r="23">
      <c r="A23" s="27">
        <v>45871.0</v>
      </c>
      <c r="B23" s="1" t="s">
        <v>106</v>
      </c>
      <c r="C23" s="25" t="s">
        <v>120</v>
      </c>
      <c r="D23" s="26" t="s">
        <v>121</v>
      </c>
      <c r="E23" s="28">
        <v>3.0</v>
      </c>
      <c r="F23" s="1" t="s">
        <v>115</v>
      </c>
      <c r="G23" s="25"/>
      <c r="H23" s="25"/>
      <c r="I23" s="25"/>
      <c r="J23" s="25"/>
      <c r="K23" s="25"/>
      <c r="L23" s="25"/>
      <c r="M23" s="25"/>
      <c r="N23" s="25"/>
      <c r="O23" s="25"/>
      <c r="P23" s="25"/>
      <c r="Q23" s="25"/>
      <c r="R23" s="25"/>
      <c r="S23" s="25"/>
      <c r="T23" s="25"/>
      <c r="U23" s="25"/>
      <c r="V23" s="25"/>
      <c r="W23" s="25"/>
      <c r="X23" s="25"/>
      <c r="Y23" s="25"/>
      <c r="Z23" s="25"/>
      <c r="AA23" s="25"/>
      <c r="AB23" s="25"/>
    </row>
    <row r="24">
      <c r="A24" s="11">
        <v>45873.0</v>
      </c>
      <c r="B24" s="1" t="s">
        <v>106</v>
      </c>
      <c r="C24" s="1" t="s">
        <v>122</v>
      </c>
      <c r="D24" s="23" t="s">
        <v>123</v>
      </c>
      <c r="E24" s="28">
        <v>3.0</v>
      </c>
      <c r="F24" s="1" t="s">
        <v>71</v>
      </c>
      <c r="G24" s="1" t="s">
        <v>124</v>
      </c>
    </row>
    <row r="25">
      <c r="A25" s="11">
        <v>45874.0</v>
      </c>
      <c r="B25" s="1" t="s">
        <v>106</v>
      </c>
      <c r="C25" s="1" t="s">
        <v>125</v>
      </c>
      <c r="D25" s="21" t="s">
        <v>126</v>
      </c>
      <c r="E25" s="29">
        <v>2.0</v>
      </c>
      <c r="F25" s="1" t="s">
        <v>71</v>
      </c>
      <c r="G25" s="1" t="s">
        <v>127</v>
      </c>
    </row>
    <row r="26">
      <c r="A26" s="4">
        <v>45875.0</v>
      </c>
      <c r="B26" s="1" t="s">
        <v>106</v>
      </c>
      <c r="C26" s="1" t="s">
        <v>128</v>
      </c>
      <c r="D26" s="21" t="s">
        <v>129</v>
      </c>
      <c r="E26" s="29">
        <v>3.0</v>
      </c>
      <c r="F26" s="1" t="s">
        <v>71</v>
      </c>
      <c r="G26" s="1" t="s">
        <v>130</v>
      </c>
    </row>
    <row r="27">
      <c r="A27" s="4">
        <v>45876.0</v>
      </c>
      <c r="B27" s="1" t="s">
        <v>103</v>
      </c>
      <c r="C27" s="1" t="s">
        <v>131</v>
      </c>
      <c r="D27" s="23" t="s">
        <v>132</v>
      </c>
      <c r="E27" s="29">
        <v>2.0</v>
      </c>
      <c r="F27" s="1" t="s">
        <v>71</v>
      </c>
      <c r="G27" s="1" t="s">
        <v>133</v>
      </c>
    </row>
    <row r="28">
      <c r="A28" s="4">
        <v>45876.0</v>
      </c>
      <c r="B28" s="1" t="s">
        <v>106</v>
      </c>
      <c r="C28" s="1" t="s">
        <v>134</v>
      </c>
      <c r="D28" s="23" t="s">
        <v>135</v>
      </c>
      <c r="E28" s="29">
        <v>4.0</v>
      </c>
      <c r="F28" s="1" t="s">
        <v>71</v>
      </c>
      <c r="G28" s="1" t="s">
        <v>133</v>
      </c>
    </row>
    <row r="29">
      <c r="A29" s="4">
        <v>45877.0</v>
      </c>
      <c r="B29" s="1" t="s">
        <v>106</v>
      </c>
      <c r="C29" s="22" t="s">
        <v>136</v>
      </c>
      <c r="D29" s="23" t="s">
        <v>137</v>
      </c>
      <c r="E29" s="29">
        <v>3.0</v>
      </c>
      <c r="F29" s="1" t="s">
        <v>71</v>
      </c>
      <c r="G29" s="1" t="s">
        <v>138</v>
      </c>
    </row>
    <row r="30">
      <c r="A30" s="4">
        <v>45880.0</v>
      </c>
      <c r="B30" s="1" t="s">
        <v>81</v>
      </c>
      <c r="C30" s="1" t="s">
        <v>139</v>
      </c>
      <c r="D30" s="23" t="s">
        <v>140</v>
      </c>
      <c r="E30" s="29">
        <v>3.0</v>
      </c>
      <c r="F30" s="1" t="s">
        <v>71</v>
      </c>
      <c r="G30" s="1" t="s">
        <v>141</v>
      </c>
    </row>
    <row r="31">
      <c r="A31" s="4">
        <v>45881.0</v>
      </c>
      <c r="B31" s="1" t="s">
        <v>81</v>
      </c>
      <c r="C31" s="30" t="str">
        <f>IF(A31&lt;&gt;"", VLOOKUP(A31,PREP_Resources!$A$2:$F103, 3, FALSE), "")</f>
        <v>Majority Elements</v>
      </c>
      <c r="D31" s="31" t="str">
        <f>IF(A31&lt;&gt;"", VLOOKUP(A31,PREP_Resources!$A$2:$F103, 4, FALSE), "")</f>
        <v>https://leetcode.com/problems/majority-element/</v>
      </c>
      <c r="E31" s="29">
        <v>2.0</v>
      </c>
      <c r="F31" s="1" t="s">
        <v>71</v>
      </c>
      <c r="G31" s="1" t="s">
        <v>45</v>
      </c>
    </row>
    <row r="32">
      <c r="A32" s="4">
        <v>45882.0</v>
      </c>
      <c r="B32" s="1" t="s">
        <v>81</v>
      </c>
      <c r="C32" s="30" t="str">
        <f>IF(A32&lt;&gt;"", VLOOKUP(A32,PREP_Resources!$A$2:$F104, 3, FALSE), "")</f>
        <v>First Unique Character in a String</v>
      </c>
      <c r="D32" s="31" t="str">
        <f>IF(A32&lt;&gt;"", VLOOKUP(A32,PREP_Resources!$A$2:$F104, 4, FALSE), "")</f>
        <v>https://leetcode.com/problems/first-unique-character-in-a-string/</v>
      </c>
      <c r="E32" s="29">
        <v>2.0</v>
      </c>
      <c r="F32" s="1" t="s">
        <v>71</v>
      </c>
      <c r="G32" s="1" t="s">
        <v>142</v>
      </c>
    </row>
    <row r="33">
      <c r="A33" s="4">
        <v>45883.0</v>
      </c>
      <c r="B33" s="1" t="s">
        <v>81</v>
      </c>
      <c r="C33" s="30" t="str">
        <f>IF(A33&lt;&gt;"", VLOOKUP(A33,PREP_Resources!$A$2:$F105, 3, FALSE), "")</f>
        <v>Unique Email Addresses</v>
      </c>
      <c r="D33" s="31" t="str">
        <f>IF(A33&lt;&gt;"", VLOOKUP(A33,PREP_Resources!$A$2:$F105, 4, FALSE), "")</f>
        <v>https://leetcode.com/problems/unique-email-addresses/</v>
      </c>
      <c r="E33" s="29">
        <v>4.0</v>
      </c>
      <c r="F33" s="1" t="s">
        <v>71</v>
      </c>
      <c r="G33" s="1" t="s">
        <v>143</v>
      </c>
    </row>
    <row r="34">
      <c r="A34" s="4">
        <v>45887.0</v>
      </c>
      <c r="B34" s="1" t="s">
        <v>90</v>
      </c>
      <c r="C34" s="30" t="str">
        <f>IF(A34&lt;&gt;"", VLOOKUP(A34,PREP_Resources!$A$2:$F107, 3, FALSE), "")</f>
        <v>Simplify Path</v>
      </c>
      <c r="D34" s="31" t="str">
        <f>IF(A34&lt;&gt;"", VLOOKUP(A34,PREP_Resources!$A$2:$F107, 4, FALSE), "")</f>
        <v>https://leetcode.com/problems/simplify-path</v>
      </c>
      <c r="E34" s="29">
        <v>4.0</v>
      </c>
      <c r="F34" s="1" t="s">
        <v>71</v>
      </c>
      <c r="G34" s="1" t="s">
        <v>144</v>
      </c>
    </row>
    <row r="35">
      <c r="A35" s="4">
        <v>45888.0</v>
      </c>
      <c r="B35" s="1" t="s">
        <v>90</v>
      </c>
      <c r="C35" s="30" t="str">
        <f>IF(A35&lt;&gt;"", VLOOKUP(A35,PREP_Resources!$A$2:$F108, 3, FALSE), "")</f>
        <v>Decode String</v>
      </c>
      <c r="D35" s="31" t="str">
        <f>IF(A35&lt;&gt;"", VLOOKUP(A35,PREP_Resources!$A$2:$F108, 4, FALSE), "")</f>
        <v>https://leetcode.com/problems/decode-string/</v>
      </c>
      <c r="E35" s="29">
        <v>4.0</v>
      </c>
      <c r="F35" s="1" t="s">
        <v>71</v>
      </c>
      <c r="G35" s="1" t="s">
        <v>145</v>
      </c>
    </row>
    <row r="36">
      <c r="A36" s="4">
        <v>45890.0</v>
      </c>
      <c r="B36" s="1" t="s">
        <v>90</v>
      </c>
      <c r="C36" s="30" t="str">
        <f>IF(A36&lt;&gt;"", VLOOKUP(A36,PREP_Resources!$A$2:$F109, 3, FALSE), "")</f>
        <v>Daily Temperatures</v>
      </c>
      <c r="D36" s="31" t="str">
        <f>IF(A36&lt;&gt;"", VLOOKUP(A36,PREP_Resources!$A$2:$F109, 4, FALSE), "")</f>
        <v>https://leetcode.com/problems/daily-temperatures/</v>
      </c>
      <c r="E36" s="29">
        <v>4.0</v>
      </c>
      <c r="F36" s="1" t="s">
        <v>71</v>
      </c>
      <c r="G36" s="1" t="s">
        <v>146</v>
      </c>
    </row>
    <row r="37">
      <c r="A37" s="4">
        <v>45894.0</v>
      </c>
      <c r="B37" s="1" t="s">
        <v>90</v>
      </c>
      <c r="C37" s="30" t="str">
        <f>IF(A37&lt;&gt;"", VLOOKUP(A37,PREP_Resources!$A$2:$F110, 3, FALSE), "")</f>
        <v>Implement Queue using Stacks</v>
      </c>
      <c r="D37" s="31" t="str">
        <f>IF(A37&lt;&gt;"", VLOOKUP(A37,PREP_Resources!$A$2:$F110, 4, FALSE), "")</f>
        <v>https://leetcode.com/problems/implement-queue-using-stacks/</v>
      </c>
      <c r="E37" s="29">
        <v>3.0</v>
      </c>
      <c r="F37" s="1" t="s">
        <v>71</v>
      </c>
      <c r="G37" s="1" t="s">
        <v>147</v>
      </c>
    </row>
    <row r="38">
      <c r="A38" s="4">
        <v>45894.0</v>
      </c>
      <c r="B38" s="1" t="s">
        <v>90</v>
      </c>
      <c r="C38" s="1" t="s">
        <v>148</v>
      </c>
      <c r="D38" s="23" t="s">
        <v>149</v>
      </c>
      <c r="E38" s="29">
        <v>3.0</v>
      </c>
      <c r="F38" s="1" t="s">
        <v>71</v>
      </c>
      <c r="G38" s="1" t="s">
        <v>147</v>
      </c>
    </row>
    <row r="39">
      <c r="A39" s="11">
        <v>45895.0</v>
      </c>
      <c r="B39" s="1" t="s">
        <v>81</v>
      </c>
      <c r="C39" s="1" t="s">
        <v>150</v>
      </c>
      <c r="D39" s="21" t="s">
        <v>151</v>
      </c>
      <c r="E39" s="29">
        <v>4.0</v>
      </c>
      <c r="F39" s="1" t="s">
        <v>71</v>
      </c>
      <c r="G39" s="1" t="s">
        <v>124</v>
      </c>
    </row>
  </sheetData>
  <dataValidations>
    <dataValidation type="list" allowBlank="1" showErrorMessage="1" sqref="F2:F39">
      <formula1>"Done,POTD,Not Done"</formula1>
    </dataValidation>
    <dataValidation type="list" allowBlank="1" showErrorMessage="1" sqref="B2:B39">
      <formula1>"Array-Hash Map,String-Hash Map,Stack,String,Array,Two Pointers"</formula1>
    </dataValidation>
    <dataValidation type="list" allowBlank="1" showErrorMessage="1" sqref="E2:E21">
      <formula1>"1,2,3,4,5"</formula1>
    </dataValidation>
    <dataValidation type="list" allowBlank="1" showErrorMessage="1" sqref="E22:E39">
      <formula1>"1,2,3,4,5,6,7,8,9,10"</formula1>
    </dataValidation>
    <dataValidation type="list" allowBlank="1" showErrorMessage="1" sqref="G2:G21">
      <formula1>"Sanjeev,SANKAR,Sudesh"</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8"/>
    <hyperlink r:id="rId31" ref="D39"/>
  </hyperlinks>
  <drawing r:id="rId32"/>
  <tableParts count="1">
    <tablePart r:id="rId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31.25"/>
    <col customWidth="1" min="4" max="4" width="58.75"/>
    <col customWidth="1" min="6" max="6" width="25.88"/>
  </cols>
  <sheetData>
    <row r="1">
      <c r="A1" s="25" t="s">
        <v>0</v>
      </c>
      <c r="B1" s="1" t="s">
        <v>3</v>
      </c>
      <c r="C1" s="1" t="s">
        <v>63</v>
      </c>
      <c r="D1" s="1" t="s">
        <v>152</v>
      </c>
      <c r="E1" s="1" t="s">
        <v>153</v>
      </c>
    </row>
    <row r="2">
      <c r="A2" s="11">
        <v>45881.0</v>
      </c>
      <c r="B2" s="1" t="s">
        <v>154</v>
      </c>
      <c r="C2" s="1" t="s">
        <v>155</v>
      </c>
      <c r="D2" s="32" t="s">
        <v>156</v>
      </c>
      <c r="E2" s="1">
        <v>2.0</v>
      </c>
    </row>
    <row r="3">
      <c r="A3" s="11">
        <v>45882.0</v>
      </c>
      <c r="B3" s="1" t="s">
        <v>154</v>
      </c>
      <c r="C3" s="1" t="s">
        <v>157</v>
      </c>
      <c r="D3" s="33" t="s">
        <v>158</v>
      </c>
      <c r="E3" s="1">
        <v>2.0</v>
      </c>
    </row>
    <row r="4">
      <c r="B4" s="1" t="s">
        <v>154</v>
      </c>
      <c r="C4" s="1" t="s">
        <v>159</v>
      </c>
      <c r="D4" s="33" t="s">
        <v>160</v>
      </c>
      <c r="E4" s="1">
        <v>2.0</v>
      </c>
    </row>
    <row r="5">
      <c r="B5" s="1" t="s">
        <v>154</v>
      </c>
      <c r="C5" s="1" t="s">
        <v>161</v>
      </c>
      <c r="D5" s="33" t="s">
        <v>162</v>
      </c>
      <c r="E5" s="1">
        <v>2.0</v>
      </c>
    </row>
    <row r="6">
      <c r="A6" s="11"/>
      <c r="B6" s="1" t="s">
        <v>154</v>
      </c>
      <c r="C6" s="1" t="s">
        <v>163</v>
      </c>
      <c r="D6" s="32" t="s">
        <v>164</v>
      </c>
      <c r="E6" s="1">
        <v>3.0</v>
      </c>
    </row>
    <row r="7">
      <c r="B7" s="1" t="s">
        <v>154</v>
      </c>
      <c r="C7" s="1" t="s">
        <v>165</v>
      </c>
      <c r="D7" s="33" t="s">
        <v>166</v>
      </c>
      <c r="E7" s="1">
        <v>4.0</v>
      </c>
    </row>
    <row r="8">
      <c r="B8" s="1" t="s">
        <v>154</v>
      </c>
      <c r="C8" s="1" t="s">
        <v>167</v>
      </c>
      <c r="D8" s="32" t="s">
        <v>168</v>
      </c>
      <c r="E8" s="1">
        <v>4.0</v>
      </c>
      <c r="F8" s="1" t="s">
        <v>169</v>
      </c>
    </row>
    <row r="9">
      <c r="A9" s="11">
        <v>45883.0</v>
      </c>
      <c r="B9" s="1" t="s">
        <v>154</v>
      </c>
      <c r="C9" s="1" t="s">
        <v>170</v>
      </c>
      <c r="D9" s="32" t="s">
        <v>171</v>
      </c>
      <c r="E9" s="1">
        <v>4.0</v>
      </c>
    </row>
    <row r="10">
      <c r="A10" s="11"/>
      <c r="B10" s="1" t="s">
        <v>154</v>
      </c>
      <c r="C10" s="1" t="s">
        <v>172</v>
      </c>
      <c r="D10" s="33" t="s">
        <v>173</v>
      </c>
      <c r="E10" s="1">
        <v>4.0</v>
      </c>
    </row>
    <row r="11">
      <c r="B11" s="1" t="s">
        <v>154</v>
      </c>
      <c r="C11" s="1" t="s">
        <v>174</v>
      </c>
      <c r="D11" s="33" t="s">
        <v>175</v>
      </c>
      <c r="E11" s="1">
        <v>4.0</v>
      </c>
    </row>
    <row r="12">
      <c r="B12" s="1" t="s">
        <v>154</v>
      </c>
      <c r="C12" s="1" t="s">
        <v>176</v>
      </c>
      <c r="D12" s="34" t="s">
        <v>177</v>
      </c>
      <c r="E12" s="1">
        <v>4.0</v>
      </c>
    </row>
    <row r="13">
      <c r="A13" s="11">
        <v>45895.0</v>
      </c>
      <c r="B13" s="1" t="s">
        <v>154</v>
      </c>
      <c r="C13" s="1" t="s">
        <v>150</v>
      </c>
      <c r="D13" s="32" t="s">
        <v>151</v>
      </c>
      <c r="E13" s="1">
        <v>4.0</v>
      </c>
    </row>
    <row r="14">
      <c r="A14" s="11">
        <v>45880.0</v>
      </c>
      <c r="B14" s="1" t="s">
        <v>154</v>
      </c>
      <c r="C14" s="1" t="s">
        <v>139</v>
      </c>
      <c r="D14" s="33" t="s">
        <v>178</v>
      </c>
      <c r="E14" s="1">
        <v>4.0</v>
      </c>
    </row>
    <row r="15">
      <c r="A15" s="35"/>
      <c r="B15" s="1" t="s">
        <v>90</v>
      </c>
      <c r="C15" s="35" t="s">
        <v>179</v>
      </c>
      <c r="D15" s="36" t="s">
        <v>92</v>
      </c>
      <c r="E15" s="37">
        <v>2.0</v>
      </c>
      <c r="F15" s="35"/>
      <c r="G15" s="35"/>
      <c r="H15" s="35"/>
      <c r="I15" s="35"/>
      <c r="J15" s="35"/>
      <c r="K15" s="35"/>
      <c r="L15" s="35"/>
      <c r="M15" s="35"/>
      <c r="N15" s="35"/>
      <c r="O15" s="35"/>
      <c r="P15" s="35"/>
      <c r="Q15" s="35"/>
      <c r="R15" s="35"/>
      <c r="S15" s="35"/>
      <c r="T15" s="35"/>
      <c r="U15" s="35"/>
      <c r="V15" s="35"/>
      <c r="W15" s="35"/>
      <c r="X15" s="35"/>
      <c r="Y15" s="35"/>
      <c r="Z15" s="35"/>
    </row>
    <row r="16">
      <c r="A16" s="38"/>
      <c r="B16" s="1" t="s">
        <v>90</v>
      </c>
      <c r="C16" s="38" t="s">
        <v>96</v>
      </c>
      <c r="D16" s="39" t="s">
        <v>97</v>
      </c>
      <c r="E16" s="40">
        <v>2.0</v>
      </c>
      <c r="F16" s="35"/>
      <c r="G16" s="35"/>
      <c r="H16" s="35"/>
      <c r="I16" s="35"/>
      <c r="J16" s="35"/>
      <c r="K16" s="35"/>
      <c r="L16" s="35"/>
      <c r="M16" s="35"/>
      <c r="N16" s="35"/>
      <c r="O16" s="35"/>
      <c r="P16" s="35"/>
      <c r="Q16" s="35"/>
      <c r="R16" s="35"/>
      <c r="S16" s="35"/>
      <c r="T16" s="35"/>
      <c r="U16" s="35"/>
      <c r="V16" s="35"/>
      <c r="W16" s="35"/>
      <c r="X16" s="35"/>
      <c r="Y16" s="35"/>
      <c r="Z16" s="35"/>
    </row>
    <row r="17">
      <c r="A17" s="38"/>
      <c r="B17" s="1" t="s">
        <v>90</v>
      </c>
      <c r="C17" s="38" t="s">
        <v>180</v>
      </c>
      <c r="D17" s="36" t="s">
        <v>181</v>
      </c>
      <c r="E17" s="40">
        <v>2.0</v>
      </c>
      <c r="F17" s="35"/>
      <c r="G17" s="35"/>
      <c r="H17" s="35"/>
      <c r="I17" s="35"/>
      <c r="J17" s="35"/>
      <c r="K17" s="35"/>
      <c r="L17" s="35"/>
      <c r="M17" s="35"/>
      <c r="N17" s="35"/>
      <c r="O17" s="35"/>
      <c r="P17" s="35"/>
      <c r="Q17" s="35"/>
      <c r="R17" s="35"/>
      <c r="S17" s="35"/>
      <c r="T17" s="35"/>
      <c r="U17" s="35"/>
      <c r="V17" s="35"/>
      <c r="W17" s="35"/>
      <c r="X17" s="35"/>
      <c r="Y17" s="35"/>
      <c r="Z17" s="35"/>
    </row>
    <row r="18">
      <c r="A18" s="38"/>
      <c r="B18" s="1" t="s">
        <v>90</v>
      </c>
      <c r="C18" s="38" t="s">
        <v>182</v>
      </c>
      <c r="D18" s="36" t="s">
        <v>183</v>
      </c>
      <c r="E18" s="40">
        <v>3.0</v>
      </c>
      <c r="F18" s="35"/>
      <c r="G18" s="35"/>
      <c r="H18" s="35"/>
      <c r="I18" s="35"/>
      <c r="J18" s="35"/>
      <c r="K18" s="35"/>
      <c r="L18" s="35"/>
      <c r="M18" s="35"/>
      <c r="N18" s="35"/>
      <c r="O18" s="35"/>
      <c r="P18" s="35"/>
      <c r="Q18" s="35"/>
      <c r="R18" s="35"/>
      <c r="S18" s="35"/>
      <c r="T18" s="35"/>
      <c r="U18" s="35"/>
      <c r="V18" s="35"/>
      <c r="W18" s="35"/>
      <c r="X18" s="35"/>
      <c r="Y18" s="35"/>
      <c r="Z18" s="35"/>
    </row>
    <row r="19">
      <c r="A19" s="41">
        <v>45894.0</v>
      </c>
      <c r="B19" s="1" t="s">
        <v>90</v>
      </c>
      <c r="C19" s="38" t="s">
        <v>184</v>
      </c>
      <c r="D19" s="36" t="s">
        <v>185</v>
      </c>
      <c r="E19" s="40">
        <v>3.0</v>
      </c>
      <c r="F19" s="35"/>
      <c r="G19" s="35"/>
      <c r="H19" s="35"/>
      <c r="I19" s="35"/>
      <c r="J19" s="35"/>
      <c r="K19" s="35"/>
      <c r="L19" s="35"/>
      <c r="M19" s="35"/>
      <c r="N19" s="35"/>
      <c r="O19" s="35"/>
      <c r="P19" s="35"/>
      <c r="Q19" s="35"/>
      <c r="R19" s="35"/>
      <c r="S19" s="35"/>
      <c r="T19" s="35"/>
      <c r="U19" s="35"/>
      <c r="V19" s="35"/>
      <c r="W19" s="35"/>
      <c r="X19" s="35"/>
      <c r="Y19" s="35"/>
      <c r="Z19" s="35"/>
    </row>
    <row r="20">
      <c r="A20" s="41">
        <v>45894.0</v>
      </c>
      <c r="B20" s="1" t="s">
        <v>90</v>
      </c>
      <c r="C20" s="38" t="s">
        <v>186</v>
      </c>
      <c r="D20" s="36" t="s">
        <v>149</v>
      </c>
      <c r="E20" s="40">
        <v>3.0</v>
      </c>
      <c r="F20" s="35"/>
      <c r="G20" s="35"/>
      <c r="H20" s="35"/>
      <c r="I20" s="35"/>
      <c r="J20" s="35"/>
      <c r="K20" s="35"/>
      <c r="L20" s="35"/>
      <c r="M20" s="35"/>
      <c r="N20" s="35"/>
      <c r="O20" s="35"/>
      <c r="P20" s="35"/>
      <c r="Q20" s="35"/>
      <c r="R20" s="35"/>
      <c r="S20" s="35"/>
      <c r="T20" s="35"/>
      <c r="U20" s="35"/>
      <c r="V20" s="35"/>
      <c r="W20" s="35"/>
      <c r="X20" s="35"/>
      <c r="Y20" s="35"/>
      <c r="Z20" s="35"/>
    </row>
    <row r="21">
      <c r="A21" s="41"/>
      <c r="B21" s="1" t="s">
        <v>90</v>
      </c>
      <c r="C21" s="38" t="s">
        <v>187</v>
      </c>
      <c r="D21" s="36" t="s">
        <v>188</v>
      </c>
      <c r="E21" s="40">
        <v>3.0</v>
      </c>
      <c r="F21" s="35"/>
      <c r="G21" s="35"/>
      <c r="H21" s="35"/>
      <c r="I21" s="35"/>
      <c r="J21" s="35"/>
      <c r="K21" s="35"/>
      <c r="L21" s="35"/>
      <c r="M21" s="35"/>
      <c r="N21" s="35"/>
      <c r="O21" s="35"/>
      <c r="P21" s="35"/>
      <c r="Q21" s="35"/>
      <c r="R21" s="35"/>
      <c r="S21" s="35"/>
      <c r="T21" s="35"/>
      <c r="U21" s="35"/>
      <c r="V21" s="35"/>
      <c r="W21" s="35"/>
      <c r="X21" s="35"/>
      <c r="Y21" s="35"/>
      <c r="Z21" s="35"/>
    </row>
    <row r="22">
      <c r="A22" s="38"/>
      <c r="B22" s="1" t="s">
        <v>90</v>
      </c>
      <c r="C22" s="38" t="s">
        <v>98</v>
      </c>
      <c r="D22" s="39" t="s">
        <v>189</v>
      </c>
      <c r="E22" s="40">
        <v>3.0</v>
      </c>
      <c r="F22" s="35"/>
      <c r="G22" s="35"/>
      <c r="H22" s="35"/>
      <c r="I22" s="35"/>
      <c r="J22" s="35"/>
      <c r="K22" s="35"/>
      <c r="L22" s="35"/>
      <c r="M22" s="35"/>
      <c r="N22" s="35"/>
      <c r="O22" s="35"/>
      <c r="P22" s="35"/>
      <c r="Q22" s="35"/>
      <c r="R22" s="35"/>
      <c r="S22" s="35"/>
      <c r="T22" s="35"/>
      <c r="U22" s="35"/>
      <c r="V22" s="35"/>
      <c r="W22" s="35"/>
      <c r="X22" s="35"/>
      <c r="Y22" s="35"/>
      <c r="Z22" s="35"/>
    </row>
    <row r="23">
      <c r="A23" s="38"/>
      <c r="B23" s="1" t="s">
        <v>90</v>
      </c>
      <c r="C23" s="38" t="s">
        <v>190</v>
      </c>
      <c r="D23" s="39" t="s">
        <v>191</v>
      </c>
      <c r="E23" s="40">
        <v>3.0</v>
      </c>
      <c r="F23" s="35"/>
      <c r="G23" s="35"/>
      <c r="H23" s="35"/>
      <c r="I23" s="35"/>
      <c r="J23" s="35"/>
      <c r="K23" s="35"/>
      <c r="L23" s="35"/>
      <c r="M23" s="35"/>
      <c r="N23" s="35"/>
      <c r="O23" s="35"/>
      <c r="P23" s="35"/>
      <c r="Q23" s="35"/>
      <c r="R23" s="35"/>
      <c r="S23" s="35"/>
      <c r="T23" s="35"/>
      <c r="U23" s="35"/>
      <c r="V23" s="35"/>
      <c r="W23" s="35"/>
      <c r="X23" s="35"/>
      <c r="Y23" s="35"/>
      <c r="Z23" s="35"/>
    </row>
    <row r="24">
      <c r="A24" s="42">
        <v>45890.0</v>
      </c>
      <c r="B24" s="1" t="s">
        <v>90</v>
      </c>
      <c r="C24" s="38" t="s">
        <v>192</v>
      </c>
      <c r="D24" s="39" t="s">
        <v>193</v>
      </c>
      <c r="E24" s="40">
        <v>4.0</v>
      </c>
      <c r="F24" s="35"/>
      <c r="G24" s="35"/>
      <c r="H24" s="35"/>
      <c r="I24" s="35"/>
      <c r="J24" s="35"/>
      <c r="K24" s="35"/>
      <c r="L24" s="35"/>
      <c r="M24" s="35"/>
      <c r="N24" s="35"/>
      <c r="O24" s="35"/>
      <c r="P24" s="35"/>
      <c r="Q24" s="35"/>
      <c r="R24" s="35"/>
      <c r="S24" s="35"/>
      <c r="T24" s="35"/>
      <c r="U24" s="35"/>
      <c r="V24" s="35"/>
      <c r="W24" s="35"/>
      <c r="X24" s="35"/>
      <c r="Y24" s="35"/>
      <c r="Z24" s="35"/>
    </row>
    <row r="25">
      <c r="A25" s="38"/>
      <c r="B25" s="1" t="s">
        <v>90</v>
      </c>
      <c r="C25" s="38" t="s">
        <v>194</v>
      </c>
      <c r="D25" s="39" t="s">
        <v>195</v>
      </c>
      <c r="E25" s="40">
        <v>4.0</v>
      </c>
      <c r="F25" s="35"/>
      <c r="G25" s="35"/>
      <c r="H25" s="35"/>
      <c r="I25" s="35"/>
      <c r="J25" s="35"/>
      <c r="K25" s="35"/>
      <c r="L25" s="35"/>
      <c r="M25" s="35"/>
      <c r="N25" s="35"/>
      <c r="O25" s="35"/>
      <c r="P25" s="35"/>
      <c r="Q25" s="35"/>
      <c r="R25" s="35"/>
      <c r="S25" s="35"/>
      <c r="T25" s="35"/>
      <c r="U25" s="35"/>
      <c r="V25" s="35"/>
      <c r="W25" s="35"/>
      <c r="X25" s="35"/>
      <c r="Y25" s="35"/>
      <c r="Z25" s="35"/>
    </row>
    <row r="26">
      <c r="A26" s="38"/>
      <c r="B26" s="1" t="s">
        <v>90</v>
      </c>
      <c r="C26" s="38" t="s">
        <v>196</v>
      </c>
      <c r="D26" s="39" t="s">
        <v>197</v>
      </c>
      <c r="E26" s="40">
        <v>4.0</v>
      </c>
      <c r="F26" s="35"/>
      <c r="G26" s="35"/>
      <c r="H26" s="35"/>
      <c r="I26" s="35"/>
      <c r="J26" s="35"/>
      <c r="K26" s="35"/>
      <c r="L26" s="35"/>
      <c r="M26" s="35"/>
      <c r="N26" s="35"/>
      <c r="O26" s="35"/>
      <c r="P26" s="35"/>
      <c r="Q26" s="35"/>
      <c r="R26" s="35"/>
      <c r="S26" s="35"/>
      <c r="T26" s="35"/>
      <c r="U26" s="35"/>
      <c r="V26" s="35"/>
      <c r="W26" s="35"/>
      <c r="X26" s="35"/>
      <c r="Y26" s="35"/>
      <c r="Z26" s="35"/>
    </row>
    <row r="27">
      <c r="A27" s="42">
        <v>45888.0</v>
      </c>
      <c r="B27" s="1" t="s">
        <v>90</v>
      </c>
      <c r="C27" s="38" t="s">
        <v>198</v>
      </c>
      <c r="D27" s="39" t="s">
        <v>199</v>
      </c>
      <c r="E27" s="40">
        <v>4.0</v>
      </c>
      <c r="F27" s="35"/>
      <c r="G27" s="35"/>
      <c r="H27" s="35"/>
      <c r="I27" s="35"/>
      <c r="J27" s="35"/>
      <c r="K27" s="35"/>
      <c r="L27" s="35"/>
      <c r="M27" s="35"/>
      <c r="N27" s="35"/>
      <c r="O27" s="35"/>
      <c r="P27" s="35"/>
      <c r="Q27" s="35"/>
      <c r="R27" s="35"/>
      <c r="S27" s="35"/>
      <c r="T27" s="35"/>
      <c r="U27" s="35"/>
      <c r="V27" s="35"/>
      <c r="W27" s="35"/>
      <c r="X27" s="35"/>
      <c r="Y27" s="35"/>
      <c r="Z27" s="35"/>
    </row>
    <row r="28">
      <c r="A28" s="42">
        <v>45887.0</v>
      </c>
      <c r="B28" s="1" t="s">
        <v>90</v>
      </c>
      <c r="C28" s="38" t="s">
        <v>200</v>
      </c>
      <c r="D28" s="39" t="s">
        <v>201</v>
      </c>
      <c r="E28" s="40">
        <v>4.0</v>
      </c>
      <c r="F28" s="35"/>
      <c r="G28" s="35"/>
      <c r="H28" s="35"/>
      <c r="I28" s="35"/>
      <c r="J28" s="35"/>
      <c r="K28" s="35"/>
      <c r="L28" s="35"/>
      <c r="M28" s="35"/>
      <c r="N28" s="35"/>
      <c r="O28" s="35"/>
      <c r="P28" s="35"/>
      <c r="Q28" s="35"/>
      <c r="R28" s="35"/>
      <c r="S28" s="35"/>
      <c r="T28" s="35"/>
      <c r="U28" s="35"/>
      <c r="V28" s="35"/>
      <c r="W28" s="35"/>
      <c r="X28" s="35"/>
      <c r="Y28" s="35"/>
      <c r="Z28" s="35"/>
    </row>
    <row r="29">
      <c r="A29" s="38"/>
      <c r="B29" s="1" t="s">
        <v>90</v>
      </c>
      <c r="C29" s="38" t="s">
        <v>202</v>
      </c>
      <c r="D29" s="39" t="s">
        <v>203</v>
      </c>
      <c r="E29" s="40">
        <v>4.0</v>
      </c>
      <c r="F29" s="35"/>
      <c r="G29" s="35"/>
      <c r="H29" s="35"/>
      <c r="I29" s="35"/>
      <c r="J29" s="35"/>
      <c r="K29" s="35"/>
      <c r="L29" s="35"/>
      <c r="M29" s="35"/>
      <c r="N29" s="35"/>
      <c r="O29" s="35"/>
      <c r="P29" s="35"/>
      <c r="Q29" s="35"/>
      <c r="R29" s="35"/>
      <c r="S29" s="35"/>
      <c r="T29" s="35"/>
      <c r="U29" s="35"/>
      <c r="V29" s="35"/>
      <c r="W29" s="35"/>
      <c r="X29" s="35"/>
      <c r="Y29" s="35"/>
      <c r="Z29" s="35"/>
    </row>
    <row r="30">
      <c r="A30" s="38"/>
      <c r="B30" s="1" t="s">
        <v>106</v>
      </c>
      <c r="C30" s="38" t="s">
        <v>109</v>
      </c>
      <c r="D30" s="43" t="s">
        <v>204</v>
      </c>
      <c r="E30" s="40">
        <v>1.0</v>
      </c>
      <c r="F30" s="35"/>
      <c r="G30" s="35"/>
      <c r="H30" s="35"/>
      <c r="I30" s="35"/>
      <c r="J30" s="35"/>
      <c r="K30" s="35"/>
      <c r="L30" s="35"/>
      <c r="M30" s="35"/>
      <c r="N30" s="35"/>
      <c r="O30" s="35"/>
      <c r="P30" s="35"/>
      <c r="Q30" s="35"/>
      <c r="R30" s="35"/>
      <c r="S30" s="35"/>
      <c r="T30" s="35"/>
      <c r="U30" s="35"/>
      <c r="V30" s="35"/>
      <c r="W30" s="35"/>
      <c r="X30" s="35"/>
      <c r="Y30" s="35"/>
      <c r="Z30" s="35"/>
    </row>
    <row r="31">
      <c r="A31" s="38"/>
      <c r="B31" s="1" t="s">
        <v>106</v>
      </c>
      <c r="C31" s="38" t="s">
        <v>205</v>
      </c>
      <c r="D31" s="44" t="s">
        <v>126</v>
      </c>
      <c r="E31" s="40">
        <v>2.0</v>
      </c>
      <c r="F31" s="35"/>
      <c r="G31" s="35"/>
      <c r="H31" s="35"/>
      <c r="I31" s="35"/>
      <c r="J31" s="35"/>
      <c r="K31" s="35"/>
      <c r="L31" s="35"/>
      <c r="M31" s="35"/>
      <c r="N31" s="35"/>
      <c r="O31" s="35"/>
      <c r="P31" s="35"/>
      <c r="Q31" s="35"/>
      <c r="R31" s="35"/>
      <c r="S31" s="35"/>
      <c r="T31" s="35"/>
      <c r="U31" s="35"/>
      <c r="V31" s="35"/>
      <c r="W31" s="35"/>
      <c r="X31" s="35"/>
      <c r="Y31" s="35"/>
      <c r="Z31" s="35"/>
    </row>
    <row r="32">
      <c r="A32" s="38"/>
      <c r="B32" s="1" t="s">
        <v>106</v>
      </c>
      <c r="C32" s="38" t="s">
        <v>206</v>
      </c>
      <c r="D32" s="44" t="s">
        <v>108</v>
      </c>
      <c r="E32" s="40">
        <v>2.0</v>
      </c>
    </row>
    <row r="33">
      <c r="A33" s="38"/>
      <c r="B33" s="1" t="s">
        <v>106</v>
      </c>
      <c r="C33" s="38" t="s">
        <v>207</v>
      </c>
      <c r="D33" s="44" t="s">
        <v>119</v>
      </c>
      <c r="E33" s="40">
        <v>2.0</v>
      </c>
    </row>
    <row r="34">
      <c r="A34" s="38"/>
      <c r="B34" s="1" t="s">
        <v>106</v>
      </c>
      <c r="C34" s="38" t="s">
        <v>208</v>
      </c>
      <c r="D34" s="43" t="s">
        <v>121</v>
      </c>
      <c r="E34" s="40">
        <v>2.0</v>
      </c>
    </row>
    <row r="35">
      <c r="A35" s="38"/>
      <c r="B35" s="1" t="s">
        <v>106</v>
      </c>
      <c r="C35" s="38" t="s">
        <v>116</v>
      </c>
      <c r="D35" s="43" t="s">
        <v>117</v>
      </c>
      <c r="E35" s="40">
        <v>2.0</v>
      </c>
    </row>
    <row r="36">
      <c r="A36" s="38"/>
      <c r="B36" s="1" t="s">
        <v>106</v>
      </c>
      <c r="C36" s="38" t="s">
        <v>209</v>
      </c>
      <c r="D36" s="44" t="s">
        <v>210</v>
      </c>
      <c r="E36" s="40">
        <v>2.0</v>
      </c>
    </row>
    <row r="37">
      <c r="A37" s="38"/>
      <c r="B37" s="1" t="s">
        <v>106</v>
      </c>
      <c r="C37" s="38" t="s">
        <v>128</v>
      </c>
      <c r="D37" s="44" t="s">
        <v>129</v>
      </c>
      <c r="E37" s="40">
        <v>3.0</v>
      </c>
    </row>
    <row r="38">
      <c r="A38" s="38"/>
      <c r="B38" s="1" t="s">
        <v>106</v>
      </c>
      <c r="C38" s="38" t="s">
        <v>211</v>
      </c>
      <c r="D38" s="43" t="s">
        <v>212</v>
      </c>
      <c r="E38" s="40">
        <v>3.0</v>
      </c>
    </row>
    <row r="39">
      <c r="A39" s="38"/>
      <c r="B39" s="1" t="s">
        <v>106</v>
      </c>
      <c r="C39" s="38" t="s">
        <v>98</v>
      </c>
      <c r="D39" s="44" t="s">
        <v>189</v>
      </c>
      <c r="E39" s="40">
        <v>3.0</v>
      </c>
    </row>
    <row r="40">
      <c r="A40" s="38"/>
      <c r="B40" s="1" t="s">
        <v>106</v>
      </c>
      <c r="C40" s="38" t="s">
        <v>213</v>
      </c>
      <c r="D40" s="44" t="s">
        <v>214</v>
      </c>
      <c r="E40" s="40">
        <v>3.0</v>
      </c>
    </row>
    <row r="41">
      <c r="A41" s="38"/>
      <c r="B41" s="1" t="s">
        <v>106</v>
      </c>
      <c r="C41" s="38" t="s">
        <v>215</v>
      </c>
      <c r="D41" s="43" t="s">
        <v>216</v>
      </c>
      <c r="E41" s="40">
        <v>4.0</v>
      </c>
    </row>
    <row r="42">
      <c r="A42" s="38"/>
      <c r="B42" s="1" t="s">
        <v>106</v>
      </c>
      <c r="C42" s="38" t="s">
        <v>217</v>
      </c>
      <c r="D42" s="44" t="s">
        <v>218</v>
      </c>
      <c r="E42" s="40">
        <v>4.0</v>
      </c>
    </row>
    <row r="43">
      <c r="A43" s="38"/>
      <c r="B43" s="1" t="s">
        <v>106</v>
      </c>
      <c r="C43" s="38" t="s">
        <v>219</v>
      </c>
      <c r="D43" s="44" t="s">
        <v>220</v>
      </c>
      <c r="E43" s="40">
        <v>4.0</v>
      </c>
    </row>
    <row r="44">
      <c r="A44" s="38"/>
      <c r="B44" s="1" t="s">
        <v>106</v>
      </c>
      <c r="C44" s="38" t="s">
        <v>221</v>
      </c>
      <c r="D44" s="43" t="s">
        <v>222</v>
      </c>
      <c r="E44" s="40">
        <v>4.0</v>
      </c>
    </row>
    <row r="45">
      <c r="A45" s="35"/>
      <c r="B45" s="1" t="s">
        <v>223</v>
      </c>
      <c r="C45" s="38" t="s">
        <v>224</v>
      </c>
      <c r="D45" s="43" t="s">
        <v>225</v>
      </c>
      <c r="E45" s="37">
        <v>3.0</v>
      </c>
    </row>
    <row r="46">
      <c r="A46" s="35"/>
      <c r="B46" s="1" t="s">
        <v>223</v>
      </c>
      <c r="C46" s="38" t="s">
        <v>226</v>
      </c>
      <c r="D46" s="43" t="s">
        <v>227</v>
      </c>
      <c r="E46" s="37">
        <v>3.0</v>
      </c>
    </row>
    <row r="47">
      <c r="A47" s="35"/>
      <c r="B47" s="1" t="s">
        <v>223</v>
      </c>
      <c r="C47" s="38" t="s">
        <v>228</v>
      </c>
      <c r="D47" s="43" t="s">
        <v>229</v>
      </c>
      <c r="E47" s="37">
        <v>3.0</v>
      </c>
    </row>
    <row r="48">
      <c r="A48" s="35"/>
      <c r="B48" s="1" t="s">
        <v>223</v>
      </c>
      <c r="C48" s="38" t="s">
        <v>230</v>
      </c>
      <c r="D48" s="43" t="s">
        <v>231</v>
      </c>
      <c r="E48" s="37">
        <v>4.0</v>
      </c>
    </row>
    <row r="49">
      <c r="A49" s="35"/>
      <c r="B49" s="1" t="s">
        <v>223</v>
      </c>
      <c r="C49" s="38" t="s">
        <v>232</v>
      </c>
      <c r="D49" s="43" t="s">
        <v>233</v>
      </c>
      <c r="E49" s="37">
        <v>4.0</v>
      </c>
    </row>
    <row r="50">
      <c r="A50" s="35"/>
      <c r="B50" s="1" t="s">
        <v>223</v>
      </c>
      <c r="C50" s="38" t="s">
        <v>234</v>
      </c>
      <c r="D50" s="43" t="s">
        <v>235</v>
      </c>
      <c r="E50" s="37">
        <v>4.0</v>
      </c>
    </row>
    <row r="51">
      <c r="A51" s="35"/>
      <c r="B51" s="1" t="s">
        <v>223</v>
      </c>
      <c r="C51" s="38" t="s">
        <v>236</v>
      </c>
      <c r="D51" s="43" t="s">
        <v>237</v>
      </c>
      <c r="E51" s="37">
        <v>5.0</v>
      </c>
    </row>
    <row r="52">
      <c r="A52" s="35"/>
      <c r="B52" s="1" t="s">
        <v>223</v>
      </c>
      <c r="C52" s="38" t="s">
        <v>238</v>
      </c>
      <c r="D52" s="43" t="s">
        <v>239</v>
      </c>
      <c r="E52" s="37">
        <v>5.0</v>
      </c>
    </row>
    <row r="53">
      <c r="A53" s="35"/>
      <c r="B53" s="1" t="s">
        <v>223</v>
      </c>
      <c r="C53" s="38" t="s">
        <v>240</v>
      </c>
      <c r="D53" s="43" t="s">
        <v>241</v>
      </c>
      <c r="E53" s="37">
        <v>5.0</v>
      </c>
    </row>
    <row r="54">
      <c r="A54" s="35"/>
      <c r="B54" s="1" t="s">
        <v>223</v>
      </c>
      <c r="C54" s="38" t="s">
        <v>242</v>
      </c>
      <c r="D54" s="43" t="s">
        <v>243</v>
      </c>
      <c r="E54" s="37">
        <v>5.0</v>
      </c>
    </row>
    <row r="55">
      <c r="A55" s="35"/>
      <c r="B55" s="1" t="s">
        <v>223</v>
      </c>
      <c r="C55" s="38" t="s">
        <v>244</v>
      </c>
      <c r="D55" s="43" t="s">
        <v>245</v>
      </c>
      <c r="E55" s="37">
        <v>5.0</v>
      </c>
    </row>
    <row r="56">
      <c r="A56" s="35"/>
      <c r="B56" s="1" t="s">
        <v>223</v>
      </c>
      <c r="C56" s="38" t="s">
        <v>246</v>
      </c>
      <c r="D56" s="43" t="s">
        <v>247</v>
      </c>
      <c r="E56" s="37">
        <v>5.0</v>
      </c>
    </row>
    <row r="57">
      <c r="C57" s="38"/>
      <c r="D57" s="45"/>
      <c r="E57" s="40"/>
    </row>
    <row r="58">
      <c r="C58" s="38"/>
      <c r="D58" s="45"/>
      <c r="E58" s="40"/>
    </row>
    <row r="59">
      <c r="C59" s="38"/>
      <c r="D59" s="45"/>
      <c r="E59" s="40"/>
    </row>
    <row r="60">
      <c r="C60" s="38"/>
      <c r="D60" s="45"/>
      <c r="E60" s="40"/>
    </row>
    <row r="61">
      <c r="C61" s="38"/>
      <c r="D61" s="45"/>
      <c r="E61" s="40"/>
    </row>
    <row r="62">
      <c r="C62" s="38"/>
      <c r="D62" s="45"/>
      <c r="E62" s="40"/>
    </row>
    <row r="63">
      <c r="C63" s="38"/>
      <c r="D63" s="45"/>
      <c r="E63" s="40"/>
    </row>
    <row r="64">
      <c r="C64" s="38"/>
      <c r="D64" s="45"/>
      <c r="E64" s="40"/>
    </row>
    <row r="65">
      <c r="C65" s="38"/>
      <c r="D65" s="45"/>
      <c r="E65" s="40"/>
    </row>
    <row r="66">
      <c r="C66" s="35"/>
      <c r="D66" s="35"/>
      <c r="E66" s="35"/>
    </row>
    <row r="67">
      <c r="C67" s="35"/>
      <c r="D67" s="35"/>
      <c r="E67" s="35"/>
    </row>
    <row r="68">
      <c r="C68" s="35"/>
      <c r="D68" s="35"/>
      <c r="E68" s="35"/>
    </row>
    <row r="69">
      <c r="C69" s="35"/>
      <c r="D69" s="35"/>
      <c r="E69" s="35"/>
    </row>
    <row r="70">
      <c r="C70" s="35"/>
      <c r="D70" s="35"/>
      <c r="E70" s="35"/>
    </row>
    <row r="71">
      <c r="C71" s="35"/>
      <c r="D71" s="35"/>
      <c r="E71" s="35"/>
    </row>
    <row r="72">
      <c r="C72" s="35"/>
      <c r="D72" s="35"/>
      <c r="E72" s="35"/>
    </row>
    <row r="73">
      <c r="C73" s="35"/>
      <c r="D73" s="35"/>
      <c r="E73" s="35"/>
    </row>
    <row r="74">
      <c r="C74" s="35"/>
      <c r="D74" s="35"/>
      <c r="E74" s="35"/>
    </row>
    <row r="75">
      <c r="C75" s="35"/>
      <c r="D75" s="35"/>
      <c r="E75" s="35"/>
    </row>
    <row r="76">
      <c r="C76" s="35"/>
      <c r="D76" s="35"/>
      <c r="E76" s="35"/>
    </row>
    <row r="77">
      <c r="C77" s="35"/>
      <c r="D77" s="35"/>
      <c r="E77" s="35"/>
    </row>
    <row r="78">
      <c r="C78" s="35"/>
      <c r="D78" s="35"/>
      <c r="E78" s="35"/>
    </row>
    <row r="79">
      <c r="C79" s="35"/>
      <c r="D79" s="35"/>
      <c r="E79" s="35"/>
    </row>
    <row r="80">
      <c r="C80" s="35"/>
      <c r="D80" s="35"/>
      <c r="E80" s="35"/>
    </row>
    <row r="81">
      <c r="C81" s="35"/>
      <c r="D81" s="35"/>
      <c r="E81" s="35"/>
    </row>
    <row r="82">
      <c r="C82" s="35"/>
      <c r="D82" s="35"/>
      <c r="E82" s="35"/>
    </row>
    <row r="83">
      <c r="C83" s="35"/>
      <c r="D83" s="35"/>
      <c r="E83" s="35"/>
    </row>
    <row r="84">
      <c r="C84" s="35"/>
      <c r="D84" s="35"/>
      <c r="E84" s="35"/>
    </row>
    <row r="85">
      <c r="C85" s="35"/>
      <c r="D85" s="35"/>
      <c r="E85" s="35"/>
    </row>
    <row r="86">
      <c r="C86" s="35"/>
      <c r="D86" s="35"/>
      <c r="E86" s="35"/>
    </row>
    <row r="87">
      <c r="C87" s="35"/>
      <c r="D87" s="35"/>
      <c r="E87" s="35"/>
    </row>
    <row r="88">
      <c r="C88" s="35"/>
      <c r="D88" s="35"/>
      <c r="E88" s="35"/>
    </row>
    <row r="89">
      <c r="C89" s="35"/>
      <c r="D89" s="35"/>
      <c r="E89" s="35"/>
    </row>
    <row r="90">
      <c r="C90" s="35"/>
      <c r="D90" s="35"/>
      <c r="E90" s="35"/>
    </row>
    <row r="91">
      <c r="C91" s="35"/>
      <c r="D91" s="35"/>
      <c r="E91" s="35"/>
    </row>
    <row r="92">
      <c r="C92" s="35"/>
      <c r="D92" s="35"/>
      <c r="E92" s="35"/>
    </row>
    <row r="93">
      <c r="C93" s="35"/>
      <c r="D93" s="35"/>
      <c r="E93" s="35"/>
    </row>
    <row r="94">
      <c r="C94" s="35"/>
      <c r="D94" s="35"/>
      <c r="E94" s="35"/>
    </row>
    <row r="95">
      <c r="C95" s="35"/>
      <c r="D95" s="35"/>
      <c r="E95" s="35"/>
    </row>
    <row r="96">
      <c r="C96" s="35"/>
      <c r="D96" s="35"/>
      <c r="E96" s="35"/>
    </row>
    <row r="97">
      <c r="C97" s="35"/>
      <c r="D97" s="35"/>
      <c r="E97" s="35"/>
    </row>
    <row r="98">
      <c r="C98" s="35"/>
      <c r="D98" s="35"/>
      <c r="E98" s="35"/>
    </row>
    <row r="99">
      <c r="C99" s="35"/>
      <c r="D99" s="35"/>
      <c r="E99" s="35"/>
    </row>
    <row r="100">
      <c r="C100" s="35"/>
      <c r="D100" s="35"/>
      <c r="E100" s="35"/>
    </row>
    <row r="101">
      <c r="C101" s="35"/>
      <c r="D101" s="35"/>
      <c r="E101" s="35"/>
    </row>
    <row r="102">
      <c r="C102" s="35"/>
      <c r="D102" s="35"/>
      <c r="E102" s="35"/>
    </row>
    <row r="103">
      <c r="C103" s="35"/>
      <c r="D103" s="35"/>
      <c r="E103" s="35"/>
    </row>
    <row r="104">
      <c r="C104" s="35"/>
      <c r="D104" s="35"/>
      <c r="E104" s="35"/>
    </row>
    <row r="105">
      <c r="C105" s="35"/>
      <c r="D105" s="35"/>
      <c r="E105" s="35"/>
    </row>
    <row r="106">
      <c r="C106" s="35"/>
      <c r="D106" s="35"/>
      <c r="E106" s="35"/>
    </row>
    <row r="107">
      <c r="C107" s="35"/>
      <c r="D107" s="35"/>
      <c r="E107" s="35"/>
    </row>
    <row r="108">
      <c r="C108" s="35"/>
      <c r="D108" s="35"/>
      <c r="E108" s="35"/>
    </row>
    <row r="109">
      <c r="C109" s="35"/>
      <c r="D109" s="35"/>
      <c r="E109" s="35"/>
    </row>
    <row r="110">
      <c r="C110" s="35"/>
      <c r="D110" s="35"/>
      <c r="E110" s="35"/>
    </row>
    <row r="111">
      <c r="C111" s="35"/>
      <c r="D111" s="35"/>
      <c r="E111" s="35"/>
    </row>
    <row r="112">
      <c r="C112" s="35"/>
      <c r="D112" s="35"/>
      <c r="E112" s="35"/>
    </row>
    <row r="113">
      <c r="C113" s="35"/>
      <c r="D113" s="35"/>
      <c r="E113" s="35"/>
    </row>
    <row r="114">
      <c r="C114" s="35"/>
      <c r="D114" s="35"/>
      <c r="E114" s="35"/>
    </row>
    <row r="115">
      <c r="C115" s="35"/>
      <c r="D115" s="35"/>
      <c r="E115" s="35"/>
    </row>
    <row r="116">
      <c r="C116" s="35"/>
      <c r="D116" s="35"/>
      <c r="E116" s="35"/>
    </row>
    <row r="117">
      <c r="C117" s="35"/>
      <c r="D117" s="35"/>
      <c r="E117" s="35"/>
    </row>
    <row r="118">
      <c r="C118" s="35"/>
      <c r="D118" s="35"/>
      <c r="E118" s="35"/>
    </row>
    <row r="119">
      <c r="C119" s="35"/>
      <c r="D119" s="35"/>
      <c r="E119" s="35"/>
    </row>
    <row r="120">
      <c r="C120" s="35"/>
      <c r="D120" s="35"/>
      <c r="E120" s="35"/>
    </row>
    <row r="121">
      <c r="C121" s="35"/>
      <c r="D121" s="35"/>
      <c r="E121" s="35"/>
    </row>
    <row r="122">
      <c r="C122" s="35"/>
      <c r="D122" s="35"/>
      <c r="E122" s="35"/>
    </row>
    <row r="123">
      <c r="C123" s="35"/>
      <c r="D123" s="35"/>
      <c r="E123" s="35"/>
    </row>
    <row r="124">
      <c r="C124" s="35"/>
      <c r="D124" s="35"/>
      <c r="E124" s="35"/>
    </row>
    <row r="125">
      <c r="C125" s="35"/>
      <c r="D125" s="35"/>
      <c r="E125" s="35"/>
    </row>
    <row r="126">
      <c r="C126" s="35"/>
      <c r="D126" s="35"/>
      <c r="E126" s="35"/>
    </row>
    <row r="127">
      <c r="C127" s="35"/>
      <c r="D127" s="35"/>
      <c r="E127" s="35"/>
    </row>
    <row r="128">
      <c r="C128" s="35"/>
      <c r="D128" s="35"/>
      <c r="E128" s="35"/>
    </row>
    <row r="129">
      <c r="C129" s="35"/>
      <c r="D129" s="35"/>
      <c r="E129" s="35"/>
    </row>
    <row r="130">
      <c r="C130" s="35"/>
      <c r="D130" s="35"/>
      <c r="E130" s="35"/>
    </row>
    <row r="131">
      <c r="C131" s="35"/>
      <c r="D131" s="35"/>
      <c r="E131" s="35"/>
    </row>
    <row r="132">
      <c r="C132" s="35"/>
      <c r="D132" s="35"/>
      <c r="E132" s="35"/>
    </row>
    <row r="133">
      <c r="C133" s="35"/>
      <c r="D133" s="35"/>
      <c r="E133" s="35"/>
    </row>
    <row r="134">
      <c r="C134" s="35"/>
      <c r="D134" s="35"/>
      <c r="E134" s="35"/>
    </row>
    <row r="135">
      <c r="C135" s="35"/>
      <c r="D135" s="35"/>
      <c r="E135" s="35"/>
    </row>
    <row r="136">
      <c r="C136" s="35"/>
      <c r="D136" s="35"/>
      <c r="E136" s="35"/>
    </row>
    <row r="137">
      <c r="C137" s="35"/>
      <c r="D137" s="35"/>
      <c r="E137" s="35"/>
    </row>
    <row r="138">
      <c r="C138" s="35"/>
      <c r="D138" s="35"/>
      <c r="E138" s="35"/>
    </row>
    <row r="139">
      <c r="C139" s="35"/>
      <c r="D139" s="35"/>
      <c r="E139" s="35"/>
    </row>
    <row r="140">
      <c r="C140" s="35"/>
      <c r="D140" s="35"/>
      <c r="E140" s="35"/>
    </row>
    <row r="141">
      <c r="C141" s="35"/>
      <c r="D141" s="35"/>
      <c r="E141" s="35"/>
    </row>
    <row r="142">
      <c r="C142" s="35"/>
      <c r="D142" s="35"/>
      <c r="E142" s="35"/>
    </row>
    <row r="143">
      <c r="C143" s="35"/>
      <c r="D143" s="35"/>
      <c r="E143" s="35"/>
    </row>
    <row r="144">
      <c r="C144" s="35"/>
      <c r="D144" s="35"/>
      <c r="E144" s="35"/>
    </row>
    <row r="145">
      <c r="C145" s="35"/>
      <c r="D145" s="35"/>
      <c r="E145" s="35"/>
    </row>
    <row r="146">
      <c r="C146" s="35"/>
      <c r="D146" s="35"/>
      <c r="E146" s="35"/>
    </row>
    <row r="147">
      <c r="C147" s="35"/>
      <c r="D147" s="35"/>
      <c r="E147" s="35"/>
    </row>
    <row r="148">
      <c r="C148" s="35"/>
      <c r="D148" s="35"/>
      <c r="E148" s="35"/>
    </row>
    <row r="149">
      <c r="C149" s="35"/>
      <c r="D149" s="35"/>
      <c r="E149" s="35"/>
    </row>
    <row r="150">
      <c r="C150" s="35"/>
      <c r="D150" s="35"/>
      <c r="E150" s="35"/>
    </row>
    <row r="151">
      <c r="C151" s="35"/>
      <c r="D151" s="35"/>
      <c r="E151" s="35"/>
    </row>
    <row r="152">
      <c r="C152" s="35"/>
      <c r="D152" s="35"/>
      <c r="E152" s="35"/>
    </row>
    <row r="153">
      <c r="C153" s="35"/>
      <c r="D153" s="35"/>
      <c r="E153" s="35"/>
    </row>
    <row r="154">
      <c r="C154" s="35"/>
      <c r="D154" s="35"/>
      <c r="E154" s="35"/>
    </row>
    <row r="155">
      <c r="C155" s="35"/>
      <c r="D155" s="35"/>
      <c r="E155" s="35"/>
    </row>
    <row r="156">
      <c r="C156" s="35"/>
      <c r="D156" s="35"/>
      <c r="E156" s="35"/>
    </row>
    <row r="157">
      <c r="C157" s="35"/>
      <c r="D157" s="35"/>
      <c r="E157" s="35"/>
    </row>
    <row r="158">
      <c r="C158" s="35"/>
      <c r="D158" s="35"/>
      <c r="E158" s="35"/>
    </row>
    <row r="159">
      <c r="C159" s="35"/>
      <c r="D159" s="35"/>
      <c r="E159" s="35"/>
    </row>
    <row r="160">
      <c r="C160" s="35"/>
      <c r="D160" s="35"/>
      <c r="E160" s="35"/>
    </row>
    <row r="161">
      <c r="C161" s="35"/>
      <c r="D161" s="35"/>
      <c r="E161" s="35"/>
    </row>
    <row r="162">
      <c r="C162" s="35"/>
      <c r="D162" s="35"/>
      <c r="E162" s="35"/>
    </row>
    <row r="163">
      <c r="C163" s="35"/>
      <c r="D163" s="35"/>
      <c r="E163" s="35"/>
    </row>
    <row r="164">
      <c r="C164" s="35"/>
      <c r="D164" s="35"/>
      <c r="E164" s="35"/>
    </row>
    <row r="165">
      <c r="C165" s="35"/>
      <c r="D165" s="35"/>
      <c r="E165" s="35"/>
    </row>
    <row r="166">
      <c r="C166" s="35"/>
      <c r="D166" s="35"/>
      <c r="E166" s="35"/>
    </row>
    <row r="167">
      <c r="C167" s="35"/>
      <c r="D167" s="35"/>
      <c r="E167" s="35"/>
    </row>
    <row r="168">
      <c r="C168" s="35"/>
      <c r="D168" s="35"/>
      <c r="E168" s="35"/>
    </row>
    <row r="169">
      <c r="C169" s="35"/>
      <c r="D169" s="35"/>
      <c r="E169" s="35"/>
    </row>
    <row r="170">
      <c r="C170" s="35"/>
      <c r="D170" s="35"/>
      <c r="E170" s="35"/>
    </row>
    <row r="171">
      <c r="C171" s="35"/>
      <c r="D171" s="35"/>
      <c r="E171" s="35"/>
    </row>
    <row r="172">
      <c r="C172" s="35"/>
      <c r="D172" s="35"/>
      <c r="E172" s="35"/>
    </row>
    <row r="173">
      <c r="C173" s="35"/>
      <c r="D173" s="35"/>
      <c r="E173" s="35"/>
    </row>
    <row r="174">
      <c r="C174" s="35"/>
      <c r="D174" s="35"/>
      <c r="E174" s="35"/>
    </row>
    <row r="175">
      <c r="C175" s="35"/>
      <c r="D175" s="35"/>
      <c r="E175" s="35"/>
    </row>
    <row r="176">
      <c r="C176" s="35"/>
      <c r="D176" s="35"/>
      <c r="E176" s="35"/>
    </row>
    <row r="177">
      <c r="C177" s="35"/>
      <c r="D177" s="35"/>
      <c r="E177" s="35"/>
    </row>
    <row r="178">
      <c r="C178" s="35"/>
      <c r="D178" s="35"/>
      <c r="E178" s="35"/>
    </row>
    <row r="179">
      <c r="C179" s="35"/>
      <c r="D179" s="35"/>
      <c r="E179" s="35"/>
    </row>
    <row r="180">
      <c r="C180" s="35"/>
      <c r="D180" s="35"/>
      <c r="E180" s="35"/>
    </row>
    <row r="181">
      <c r="C181" s="35"/>
      <c r="D181" s="35"/>
      <c r="E181" s="35"/>
    </row>
    <row r="182">
      <c r="C182" s="35"/>
      <c r="D182" s="35"/>
      <c r="E182" s="35"/>
    </row>
    <row r="183">
      <c r="C183" s="35"/>
      <c r="D183" s="35"/>
      <c r="E183" s="35"/>
    </row>
    <row r="184">
      <c r="C184" s="35"/>
      <c r="D184" s="35"/>
      <c r="E184" s="35"/>
    </row>
    <row r="185">
      <c r="C185" s="35"/>
      <c r="D185" s="35"/>
      <c r="E185" s="35"/>
    </row>
    <row r="186">
      <c r="C186" s="35"/>
      <c r="D186" s="35"/>
      <c r="E186" s="35"/>
    </row>
    <row r="187">
      <c r="C187" s="35"/>
      <c r="D187" s="35"/>
      <c r="E187" s="35"/>
    </row>
    <row r="188">
      <c r="C188" s="35"/>
      <c r="D188" s="35"/>
      <c r="E188" s="35"/>
    </row>
    <row r="189">
      <c r="C189" s="35"/>
      <c r="D189" s="35"/>
      <c r="E189" s="35"/>
    </row>
    <row r="190">
      <c r="C190" s="35"/>
      <c r="D190" s="35"/>
      <c r="E190" s="35"/>
    </row>
    <row r="191">
      <c r="C191" s="35"/>
      <c r="D191" s="35"/>
      <c r="E191" s="35"/>
    </row>
    <row r="192">
      <c r="C192" s="35"/>
      <c r="D192" s="35"/>
      <c r="E192" s="35"/>
    </row>
    <row r="193">
      <c r="C193" s="35"/>
      <c r="D193" s="35"/>
      <c r="E193" s="35"/>
    </row>
    <row r="194">
      <c r="C194" s="35"/>
      <c r="D194" s="35"/>
      <c r="E194" s="35"/>
    </row>
    <row r="195">
      <c r="C195" s="35"/>
      <c r="D195" s="35"/>
      <c r="E195" s="35"/>
    </row>
    <row r="196">
      <c r="C196" s="35"/>
      <c r="D196" s="35"/>
      <c r="E196" s="35"/>
    </row>
    <row r="197">
      <c r="C197" s="35"/>
      <c r="D197" s="35"/>
      <c r="E197" s="35"/>
    </row>
    <row r="198">
      <c r="C198" s="35"/>
      <c r="D198" s="35"/>
      <c r="E198" s="35"/>
    </row>
    <row r="199">
      <c r="C199" s="35"/>
      <c r="D199" s="35"/>
      <c r="E199" s="35"/>
    </row>
    <row r="200">
      <c r="C200" s="35"/>
      <c r="D200" s="35"/>
      <c r="E200" s="35"/>
    </row>
    <row r="201">
      <c r="C201" s="35"/>
      <c r="D201" s="35"/>
      <c r="E201" s="35"/>
    </row>
    <row r="202">
      <c r="C202" s="35"/>
      <c r="D202" s="35"/>
      <c r="E202" s="35"/>
    </row>
    <row r="203">
      <c r="C203" s="35"/>
      <c r="D203" s="35"/>
      <c r="E203" s="35"/>
    </row>
    <row r="204">
      <c r="C204" s="35"/>
      <c r="D204" s="35"/>
      <c r="E204" s="35"/>
    </row>
    <row r="205">
      <c r="C205" s="35"/>
      <c r="D205" s="35"/>
      <c r="E205" s="35"/>
    </row>
    <row r="206">
      <c r="C206" s="35"/>
      <c r="D206" s="35"/>
      <c r="E206" s="35"/>
    </row>
    <row r="207">
      <c r="C207" s="35"/>
      <c r="D207" s="35"/>
      <c r="E207" s="35"/>
    </row>
    <row r="208">
      <c r="C208" s="35"/>
      <c r="D208" s="35"/>
      <c r="E208" s="35"/>
    </row>
    <row r="209">
      <c r="C209" s="35"/>
      <c r="D209" s="35"/>
      <c r="E209" s="35"/>
    </row>
    <row r="210">
      <c r="C210" s="35"/>
      <c r="D210" s="35"/>
      <c r="E210" s="35"/>
    </row>
    <row r="211">
      <c r="C211" s="35"/>
      <c r="D211" s="35"/>
      <c r="E211" s="35"/>
    </row>
    <row r="212">
      <c r="C212" s="35"/>
      <c r="D212" s="35"/>
      <c r="E212" s="35"/>
    </row>
    <row r="213">
      <c r="C213" s="35"/>
      <c r="D213" s="35"/>
      <c r="E213" s="35"/>
    </row>
    <row r="214">
      <c r="C214" s="35"/>
      <c r="D214" s="35"/>
      <c r="E214" s="35"/>
    </row>
    <row r="215">
      <c r="C215" s="35"/>
      <c r="D215" s="35"/>
      <c r="E215" s="35"/>
    </row>
    <row r="216">
      <c r="C216" s="35"/>
      <c r="D216" s="35"/>
      <c r="E216" s="35"/>
    </row>
    <row r="217">
      <c r="C217" s="35"/>
      <c r="D217" s="35"/>
      <c r="E217" s="35"/>
    </row>
    <row r="218">
      <c r="C218" s="35"/>
      <c r="D218" s="35"/>
      <c r="E218" s="35"/>
    </row>
    <row r="219">
      <c r="C219" s="35"/>
      <c r="D219" s="35"/>
      <c r="E219" s="35"/>
    </row>
    <row r="220">
      <c r="C220" s="35"/>
      <c r="D220" s="35"/>
      <c r="E220" s="35"/>
    </row>
    <row r="221">
      <c r="C221" s="35"/>
      <c r="D221" s="35"/>
      <c r="E221" s="35"/>
    </row>
    <row r="222">
      <c r="C222" s="35"/>
      <c r="D222" s="35"/>
      <c r="E222" s="35"/>
    </row>
    <row r="223">
      <c r="C223" s="35"/>
      <c r="D223" s="35"/>
      <c r="E223" s="35"/>
    </row>
    <row r="224">
      <c r="C224" s="35"/>
      <c r="D224" s="35"/>
      <c r="E224" s="35"/>
    </row>
    <row r="225">
      <c r="C225" s="35"/>
      <c r="D225" s="35"/>
      <c r="E225" s="35"/>
    </row>
    <row r="226">
      <c r="C226" s="35"/>
      <c r="D226" s="35"/>
      <c r="E226" s="35"/>
    </row>
    <row r="227">
      <c r="C227" s="35"/>
      <c r="D227" s="35"/>
      <c r="E227" s="35"/>
    </row>
    <row r="228">
      <c r="C228" s="35"/>
      <c r="D228" s="35"/>
      <c r="E228" s="35"/>
    </row>
    <row r="229">
      <c r="C229" s="35"/>
      <c r="D229" s="35"/>
      <c r="E229" s="35"/>
    </row>
    <row r="230">
      <c r="C230" s="35"/>
      <c r="D230" s="35"/>
      <c r="E230" s="35"/>
    </row>
    <row r="231">
      <c r="C231" s="35"/>
      <c r="D231" s="35"/>
      <c r="E231" s="35"/>
    </row>
    <row r="232">
      <c r="C232" s="35"/>
      <c r="D232" s="35"/>
      <c r="E232" s="35"/>
    </row>
    <row r="233">
      <c r="C233" s="35"/>
      <c r="D233" s="35"/>
      <c r="E233" s="35"/>
    </row>
    <row r="234">
      <c r="C234" s="35"/>
      <c r="D234" s="35"/>
      <c r="E234" s="35"/>
    </row>
    <row r="235">
      <c r="C235" s="35"/>
      <c r="D235" s="35"/>
      <c r="E235" s="35"/>
    </row>
    <row r="236">
      <c r="C236" s="35"/>
      <c r="D236" s="35"/>
      <c r="E236" s="35"/>
    </row>
    <row r="237">
      <c r="C237" s="35"/>
      <c r="D237" s="35"/>
      <c r="E237" s="35"/>
    </row>
    <row r="238">
      <c r="C238" s="35"/>
      <c r="D238" s="35"/>
      <c r="E238" s="35"/>
    </row>
    <row r="239">
      <c r="C239" s="35"/>
      <c r="D239" s="35"/>
      <c r="E239" s="35"/>
    </row>
    <row r="240">
      <c r="C240" s="35"/>
      <c r="D240" s="35"/>
      <c r="E240" s="35"/>
    </row>
    <row r="241">
      <c r="C241" s="35"/>
      <c r="D241" s="35"/>
      <c r="E241" s="35"/>
    </row>
    <row r="242">
      <c r="C242" s="35"/>
      <c r="D242" s="35"/>
      <c r="E242" s="35"/>
    </row>
    <row r="243">
      <c r="C243" s="35"/>
      <c r="D243" s="35"/>
      <c r="E243" s="35"/>
    </row>
    <row r="244">
      <c r="C244" s="35"/>
      <c r="D244" s="35"/>
      <c r="E244" s="35"/>
    </row>
    <row r="245">
      <c r="C245" s="35"/>
      <c r="D245" s="35"/>
      <c r="E245" s="35"/>
    </row>
    <row r="246">
      <c r="C246" s="35"/>
      <c r="D246" s="35"/>
      <c r="E246" s="35"/>
    </row>
    <row r="247">
      <c r="C247" s="35"/>
      <c r="D247" s="35"/>
      <c r="E247" s="35"/>
    </row>
    <row r="248">
      <c r="C248" s="35"/>
      <c r="D248" s="35"/>
      <c r="E248" s="35"/>
    </row>
    <row r="249">
      <c r="C249" s="35"/>
      <c r="D249" s="35"/>
      <c r="E249" s="35"/>
    </row>
    <row r="250">
      <c r="C250" s="35"/>
      <c r="D250" s="35"/>
      <c r="E250" s="35"/>
    </row>
    <row r="251">
      <c r="C251" s="35"/>
      <c r="D251" s="35"/>
      <c r="E251" s="35"/>
    </row>
    <row r="252">
      <c r="C252" s="35"/>
      <c r="D252" s="35"/>
      <c r="E252" s="35"/>
    </row>
    <row r="253">
      <c r="C253" s="35"/>
      <c r="D253" s="35"/>
      <c r="E253" s="35"/>
    </row>
    <row r="254">
      <c r="C254" s="35"/>
      <c r="D254" s="35"/>
      <c r="E254" s="35"/>
    </row>
    <row r="255">
      <c r="C255" s="35"/>
      <c r="D255" s="35"/>
      <c r="E255" s="35"/>
    </row>
    <row r="256">
      <c r="C256" s="35"/>
      <c r="D256" s="35"/>
      <c r="E256" s="35"/>
    </row>
    <row r="257">
      <c r="C257" s="35"/>
      <c r="D257" s="35"/>
      <c r="E257" s="35"/>
    </row>
    <row r="258">
      <c r="C258" s="35"/>
      <c r="D258" s="35"/>
      <c r="E258" s="35"/>
    </row>
    <row r="259">
      <c r="C259" s="35"/>
      <c r="D259" s="35"/>
      <c r="E259" s="35"/>
    </row>
    <row r="260">
      <c r="C260" s="35"/>
      <c r="D260" s="35"/>
      <c r="E260" s="35"/>
    </row>
    <row r="261">
      <c r="C261" s="35"/>
      <c r="D261" s="35"/>
      <c r="E261" s="35"/>
    </row>
    <row r="262">
      <c r="C262" s="35"/>
      <c r="D262" s="35"/>
      <c r="E262" s="35"/>
    </row>
    <row r="263">
      <c r="C263" s="35"/>
      <c r="D263" s="35"/>
      <c r="E263" s="35"/>
    </row>
    <row r="264">
      <c r="C264" s="35"/>
      <c r="D264" s="35"/>
      <c r="E264" s="35"/>
    </row>
    <row r="265">
      <c r="C265" s="35"/>
      <c r="D265" s="35"/>
      <c r="E265" s="35"/>
    </row>
    <row r="266">
      <c r="C266" s="35"/>
      <c r="D266" s="35"/>
      <c r="E266" s="35"/>
    </row>
    <row r="267">
      <c r="C267" s="35"/>
      <c r="D267" s="35"/>
      <c r="E267" s="35"/>
    </row>
    <row r="268">
      <c r="C268" s="35"/>
      <c r="D268" s="35"/>
      <c r="E268" s="35"/>
    </row>
    <row r="269">
      <c r="C269" s="35"/>
      <c r="D269" s="35"/>
      <c r="E269" s="35"/>
    </row>
    <row r="270">
      <c r="C270" s="35"/>
      <c r="D270" s="35"/>
      <c r="E270" s="35"/>
    </row>
    <row r="271">
      <c r="C271" s="35"/>
      <c r="D271" s="35"/>
      <c r="E271" s="35"/>
    </row>
    <row r="272">
      <c r="C272" s="35"/>
      <c r="D272" s="35"/>
      <c r="E272" s="35"/>
    </row>
    <row r="273">
      <c r="C273" s="35"/>
      <c r="D273" s="35"/>
      <c r="E273" s="35"/>
    </row>
    <row r="274">
      <c r="C274" s="35"/>
      <c r="D274" s="35"/>
      <c r="E274" s="35"/>
    </row>
    <row r="275">
      <c r="C275" s="35"/>
      <c r="D275" s="35"/>
      <c r="E275" s="35"/>
    </row>
    <row r="276">
      <c r="C276" s="35"/>
      <c r="D276" s="35"/>
      <c r="E276" s="35"/>
    </row>
    <row r="277">
      <c r="C277" s="35"/>
      <c r="D277" s="35"/>
      <c r="E277" s="35"/>
    </row>
    <row r="278">
      <c r="C278" s="35"/>
      <c r="D278" s="35"/>
      <c r="E278" s="35"/>
    </row>
    <row r="279">
      <c r="C279" s="35"/>
      <c r="D279" s="35"/>
      <c r="E279" s="35"/>
    </row>
    <row r="280">
      <c r="C280" s="35"/>
      <c r="D280" s="35"/>
      <c r="E280" s="35"/>
    </row>
    <row r="281">
      <c r="C281" s="35"/>
      <c r="D281" s="35"/>
      <c r="E281" s="35"/>
    </row>
    <row r="282">
      <c r="C282" s="35"/>
      <c r="D282" s="35"/>
      <c r="E282" s="35"/>
    </row>
    <row r="283">
      <c r="C283" s="35"/>
      <c r="D283" s="35"/>
      <c r="E283" s="35"/>
    </row>
    <row r="284">
      <c r="C284" s="35"/>
      <c r="D284" s="35"/>
      <c r="E284" s="35"/>
    </row>
    <row r="285">
      <c r="C285" s="35"/>
      <c r="D285" s="35"/>
      <c r="E285" s="35"/>
    </row>
    <row r="286">
      <c r="C286" s="35"/>
      <c r="D286" s="35"/>
      <c r="E286" s="35"/>
    </row>
    <row r="287">
      <c r="C287" s="35"/>
      <c r="D287" s="35"/>
      <c r="E287" s="35"/>
    </row>
    <row r="288">
      <c r="C288" s="35"/>
      <c r="D288" s="35"/>
      <c r="E288" s="35"/>
    </row>
    <row r="289">
      <c r="C289" s="35"/>
      <c r="D289" s="35"/>
      <c r="E289" s="35"/>
    </row>
    <row r="290">
      <c r="C290" s="35"/>
      <c r="D290" s="35"/>
      <c r="E290" s="35"/>
    </row>
    <row r="291">
      <c r="C291" s="35"/>
      <c r="D291" s="35"/>
      <c r="E291" s="35"/>
    </row>
    <row r="292">
      <c r="C292" s="35"/>
      <c r="D292" s="35"/>
      <c r="E292" s="35"/>
    </row>
    <row r="293">
      <c r="C293" s="35"/>
      <c r="D293" s="35"/>
      <c r="E293" s="35"/>
    </row>
    <row r="294">
      <c r="C294" s="35"/>
      <c r="D294" s="35"/>
      <c r="E294" s="35"/>
    </row>
    <row r="295">
      <c r="C295" s="35"/>
      <c r="D295" s="35"/>
      <c r="E295" s="35"/>
    </row>
    <row r="296">
      <c r="C296" s="35"/>
      <c r="D296" s="35"/>
      <c r="E296" s="35"/>
    </row>
    <row r="297">
      <c r="C297" s="35"/>
      <c r="D297" s="35"/>
      <c r="E297" s="35"/>
    </row>
    <row r="298">
      <c r="C298" s="35"/>
      <c r="D298" s="35"/>
      <c r="E298" s="35"/>
    </row>
    <row r="299">
      <c r="C299" s="35"/>
      <c r="D299" s="35"/>
      <c r="E299" s="35"/>
    </row>
    <row r="300">
      <c r="C300" s="35"/>
      <c r="D300" s="35"/>
      <c r="E300" s="35"/>
    </row>
    <row r="301">
      <c r="C301" s="35"/>
      <c r="D301" s="35"/>
      <c r="E301" s="35"/>
    </row>
    <row r="302">
      <c r="C302" s="35"/>
      <c r="D302" s="35"/>
      <c r="E302" s="35"/>
    </row>
    <row r="303">
      <c r="C303" s="35"/>
      <c r="D303" s="35"/>
      <c r="E303" s="35"/>
    </row>
    <row r="304">
      <c r="C304" s="35"/>
      <c r="D304" s="35"/>
      <c r="E304" s="35"/>
    </row>
    <row r="305">
      <c r="C305" s="35"/>
      <c r="D305" s="35"/>
      <c r="E305" s="35"/>
    </row>
    <row r="306">
      <c r="C306" s="35"/>
      <c r="D306" s="35"/>
      <c r="E306" s="35"/>
    </row>
    <row r="307">
      <c r="C307" s="35"/>
      <c r="D307" s="35"/>
      <c r="E307" s="35"/>
    </row>
    <row r="308">
      <c r="C308" s="35"/>
      <c r="D308" s="35"/>
      <c r="E308" s="35"/>
    </row>
    <row r="309">
      <c r="C309" s="35"/>
      <c r="D309" s="35"/>
      <c r="E309" s="35"/>
    </row>
    <row r="310">
      <c r="C310" s="35"/>
      <c r="D310" s="35"/>
      <c r="E310" s="35"/>
    </row>
    <row r="311">
      <c r="C311" s="35"/>
      <c r="D311" s="35"/>
      <c r="E311" s="35"/>
    </row>
    <row r="312">
      <c r="C312" s="35"/>
      <c r="D312" s="35"/>
      <c r="E312" s="35"/>
    </row>
    <row r="313">
      <c r="C313" s="35"/>
      <c r="D313" s="35"/>
      <c r="E313" s="35"/>
    </row>
    <row r="314">
      <c r="C314" s="35"/>
      <c r="D314" s="35"/>
      <c r="E314" s="35"/>
    </row>
    <row r="315">
      <c r="C315" s="35"/>
      <c r="D315" s="35"/>
      <c r="E315" s="35"/>
    </row>
    <row r="316">
      <c r="C316" s="35"/>
      <c r="D316" s="35"/>
      <c r="E316" s="35"/>
    </row>
    <row r="317">
      <c r="C317" s="35"/>
      <c r="D317" s="35"/>
      <c r="E317" s="35"/>
    </row>
    <row r="318">
      <c r="C318" s="35"/>
      <c r="D318" s="35"/>
      <c r="E318" s="35"/>
    </row>
    <row r="319">
      <c r="C319" s="35"/>
      <c r="D319" s="35"/>
      <c r="E319" s="35"/>
    </row>
    <row r="320">
      <c r="C320" s="35"/>
      <c r="D320" s="35"/>
      <c r="E320" s="35"/>
    </row>
    <row r="321">
      <c r="C321" s="35"/>
      <c r="D321" s="35"/>
      <c r="E321" s="35"/>
    </row>
    <row r="322">
      <c r="C322" s="35"/>
      <c r="D322" s="35"/>
      <c r="E322" s="35"/>
    </row>
    <row r="323">
      <c r="C323" s="35"/>
      <c r="D323" s="35"/>
      <c r="E323" s="35"/>
    </row>
    <row r="324">
      <c r="C324" s="35"/>
      <c r="D324" s="35"/>
      <c r="E324" s="35"/>
    </row>
    <row r="325">
      <c r="C325" s="35"/>
      <c r="D325" s="35"/>
      <c r="E325" s="35"/>
    </row>
    <row r="326">
      <c r="C326" s="35"/>
      <c r="D326" s="35"/>
      <c r="E326" s="35"/>
    </row>
    <row r="327">
      <c r="C327" s="35"/>
      <c r="D327" s="35"/>
      <c r="E327" s="35"/>
    </row>
    <row r="328">
      <c r="C328" s="35"/>
      <c r="D328" s="35"/>
      <c r="E328" s="35"/>
    </row>
    <row r="329">
      <c r="C329" s="35"/>
      <c r="D329" s="35"/>
      <c r="E329" s="35"/>
    </row>
    <row r="330">
      <c r="C330" s="35"/>
      <c r="D330" s="35"/>
      <c r="E330" s="35"/>
    </row>
    <row r="331">
      <c r="C331" s="35"/>
      <c r="D331" s="35"/>
      <c r="E331" s="35"/>
    </row>
    <row r="332">
      <c r="C332" s="35"/>
      <c r="D332" s="35"/>
      <c r="E332" s="35"/>
    </row>
    <row r="333">
      <c r="C333" s="35"/>
      <c r="D333" s="35"/>
      <c r="E333" s="35"/>
    </row>
    <row r="334">
      <c r="C334" s="35"/>
      <c r="D334" s="35"/>
      <c r="E334" s="35"/>
    </row>
    <row r="335">
      <c r="C335" s="35"/>
      <c r="D335" s="35"/>
      <c r="E335" s="35"/>
    </row>
    <row r="336">
      <c r="C336" s="35"/>
      <c r="D336" s="35"/>
      <c r="E336" s="35"/>
    </row>
    <row r="337">
      <c r="C337" s="35"/>
      <c r="D337" s="35"/>
      <c r="E337" s="35"/>
    </row>
    <row r="338">
      <c r="C338" s="35"/>
      <c r="D338" s="35"/>
      <c r="E338" s="35"/>
    </row>
    <row r="339">
      <c r="C339" s="35"/>
      <c r="D339" s="35"/>
      <c r="E339" s="35"/>
    </row>
    <row r="340">
      <c r="C340" s="35"/>
      <c r="D340" s="35"/>
      <c r="E340" s="35"/>
    </row>
    <row r="341">
      <c r="C341" s="35"/>
      <c r="D341" s="35"/>
      <c r="E341" s="35"/>
    </row>
    <row r="342">
      <c r="C342" s="35"/>
      <c r="D342" s="35"/>
      <c r="E342" s="35"/>
    </row>
    <row r="343">
      <c r="C343" s="35"/>
      <c r="D343" s="35"/>
      <c r="E343" s="35"/>
    </row>
    <row r="344">
      <c r="C344" s="35"/>
      <c r="D344" s="35"/>
      <c r="E344" s="35"/>
    </row>
    <row r="345">
      <c r="C345" s="35"/>
      <c r="D345" s="35"/>
      <c r="E345" s="35"/>
    </row>
    <row r="346">
      <c r="C346" s="35"/>
      <c r="D346" s="35"/>
      <c r="E346" s="35"/>
    </row>
    <row r="347">
      <c r="C347" s="35"/>
      <c r="D347" s="35"/>
      <c r="E347" s="35"/>
    </row>
    <row r="348">
      <c r="C348" s="35"/>
      <c r="D348" s="35"/>
      <c r="E348" s="35"/>
    </row>
    <row r="349">
      <c r="C349" s="35"/>
      <c r="D349" s="35"/>
      <c r="E349" s="35"/>
    </row>
    <row r="350">
      <c r="C350" s="35"/>
      <c r="D350" s="35"/>
      <c r="E350" s="35"/>
    </row>
    <row r="351">
      <c r="C351" s="35"/>
      <c r="D351" s="35"/>
      <c r="E351" s="35"/>
    </row>
    <row r="352">
      <c r="C352" s="35"/>
      <c r="D352" s="35"/>
      <c r="E352" s="35"/>
    </row>
    <row r="353">
      <c r="C353" s="35"/>
      <c r="D353" s="35"/>
      <c r="E353" s="35"/>
    </row>
    <row r="354">
      <c r="C354" s="35"/>
      <c r="D354" s="35"/>
      <c r="E354" s="35"/>
    </row>
    <row r="355">
      <c r="C355" s="35"/>
      <c r="D355" s="35"/>
      <c r="E355" s="35"/>
    </row>
    <row r="356">
      <c r="C356" s="35"/>
      <c r="D356" s="35"/>
      <c r="E356" s="35"/>
    </row>
    <row r="357">
      <c r="C357" s="35"/>
      <c r="D357" s="35"/>
      <c r="E357" s="35"/>
    </row>
    <row r="358">
      <c r="C358" s="35"/>
      <c r="D358" s="35"/>
      <c r="E358" s="35"/>
    </row>
    <row r="359">
      <c r="C359" s="35"/>
      <c r="D359" s="35"/>
      <c r="E359" s="35"/>
    </row>
    <row r="360">
      <c r="C360" s="35"/>
      <c r="D360" s="35"/>
      <c r="E360" s="35"/>
    </row>
    <row r="361">
      <c r="C361" s="35"/>
      <c r="D361" s="35"/>
      <c r="E361" s="35"/>
    </row>
    <row r="362">
      <c r="C362" s="35"/>
      <c r="D362" s="35"/>
      <c r="E362" s="35"/>
    </row>
    <row r="363">
      <c r="C363" s="35"/>
      <c r="D363" s="35"/>
      <c r="E363" s="35"/>
    </row>
    <row r="364">
      <c r="C364" s="35"/>
      <c r="D364" s="35"/>
      <c r="E364" s="35"/>
    </row>
    <row r="365">
      <c r="C365" s="35"/>
      <c r="D365" s="35"/>
      <c r="E365" s="35"/>
    </row>
    <row r="366">
      <c r="C366" s="35"/>
      <c r="D366" s="35"/>
      <c r="E366" s="35"/>
    </row>
    <row r="367">
      <c r="C367" s="35"/>
      <c r="D367" s="35"/>
      <c r="E367" s="35"/>
    </row>
    <row r="368">
      <c r="C368" s="35"/>
      <c r="D368" s="35"/>
      <c r="E368" s="35"/>
    </row>
    <row r="369">
      <c r="C369" s="35"/>
      <c r="D369" s="35"/>
      <c r="E369" s="35"/>
    </row>
    <row r="370">
      <c r="C370" s="35"/>
      <c r="D370" s="35"/>
      <c r="E370" s="35"/>
    </row>
    <row r="371">
      <c r="C371" s="35"/>
      <c r="D371" s="35"/>
      <c r="E371" s="35"/>
    </row>
    <row r="372">
      <c r="C372" s="35"/>
      <c r="D372" s="35"/>
      <c r="E372" s="35"/>
    </row>
    <row r="373">
      <c r="C373" s="35"/>
      <c r="D373" s="35"/>
      <c r="E373" s="35"/>
    </row>
    <row r="374">
      <c r="C374" s="35"/>
      <c r="D374" s="35"/>
      <c r="E374" s="35"/>
    </row>
    <row r="375">
      <c r="C375" s="35"/>
      <c r="D375" s="35"/>
      <c r="E375" s="35"/>
    </row>
    <row r="376">
      <c r="C376" s="35"/>
      <c r="D376" s="35"/>
      <c r="E376" s="35"/>
    </row>
    <row r="377">
      <c r="C377" s="35"/>
      <c r="D377" s="35"/>
      <c r="E377" s="35"/>
    </row>
    <row r="378">
      <c r="C378" s="35"/>
      <c r="D378" s="35"/>
      <c r="E378" s="35"/>
    </row>
    <row r="379">
      <c r="C379" s="35"/>
      <c r="D379" s="35"/>
      <c r="E379" s="35"/>
    </row>
    <row r="380">
      <c r="C380" s="35"/>
      <c r="D380" s="35"/>
      <c r="E380" s="35"/>
    </row>
    <row r="381">
      <c r="C381" s="35"/>
      <c r="D381" s="35"/>
      <c r="E381" s="35"/>
    </row>
    <row r="382">
      <c r="C382" s="35"/>
      <c r="D382" s="35"/>
      <c r="E382" s="35"/>
    </row>
    <row r="383">
      <c r="C383" s="35"/>
      <c r="D383" s="35"/>
      <c r="E383" s="35"/>
    </row>
    <row r="384">
      <c r="C384" s="35"/>
      <c r="D384" s="35"/>
      <c r="E384" s="35"/>
    </row>
    <row r="385">
      <c r="C385" s="35"/>
      <c r="D385" s="35"/>
      <c r="E385" s="35"/>
    </row>
    <row r="386">
      <c r="C386" s="35"/>
      <c r="D386" s="35"/>
      <c r="E386" s="35"/>
    </row>
    <row r="387">
      <c r="C387" s="35"/>
      <c r="D387" s="35"/>
      <c r="E387" s="35"/>
    </row>
    <row r="388">
      <c r="C388" s="35"/>
      <c r="D388" s="35"/>
      <c r="E388" s="35"/>
    </row>
    <row r="389">
      <c r="C389" s="35"/>
      <c r="D389" s="35"/>
      <c r="E389" s="35"/>
    </row>
    <row r="390">
      <c r="C390" s="35"/>
      <c r="D390" s="35"/>
      <c r="E390" s="35"/>
    </row>
    <row r="391">
      <c r="C391" s="35"/>
      <c r="D391" s="35"/>
      <c r="E391" s="35"/>
    </row>
    <row r="392">
      <c r="C392" s="35"/>
      <c r="D392" s="35"/>
      <c r="E392" s="35"/>
    </row>
    <row r="393">
      <c r="C393" s="35"/>
      <c r="D393" s="35"/>
      <c r="E393" s="35"/>
    </row>
    <row r="394">
      <c r="C394" s="35"/>
      <c r="D394" s="35"/>
      <c r="E394" s="35"/>
    </row>
    <row r="395">
      <c r="C395" s="35"/>
      <c r="D395" s="35"/>
      <c r="E395" s="35"/>
    </row>
    <row r="396">
      <c r="C396" s="35"/>
      <c r="D396" s="35"/>
      <c r="E396" s="35"/>
    </row>
    <row r="397">
      <c r="C397" s="35"/>
      <c r="D397" s="35"/>
      <c r="E397" s="35"/>
    </row>
    <row r="398">
      <c r="C398" s="35"/>
      <c r="D398" s="35"/>
      <c r="E398" s="35"/>
    </row>
    <row r="399">
      <c r="C399" s="35"/>
      <c r="D399" s="35"/>
      <c r="E399" s="35"/>
    </row>
    <row r="400">
      <c r="C400" s="35"/>
      <c r="D400" s="35"/>
      <c r="E400" s="35"/>
    </row>
    <row r="401">
      <c r="C401" s="35"/>
      <c r="D401" s="35"/>
      <c r="E401" s="35"/>
    </row>
    <row r="402">
      <c r="C402" s="35"/>
      <c r="D402" s="35"/>
      <c r="E402" s="35"/>
    </row>
    <row r="403">
      <c r="C403" s="35"/>
      <c r="D403" s="35"/>
      <c r="E403" s="35"/>
    </row>
    <row r="404">
      <c r="C404" s="35"/>
      <c r="D404" s="35"/>
      <c r="E404" s="35"/>
    </row>
    <row r="405">
      <c r="C405" s="35"/>
      <c r="D405" s="35"/>
      <c r="E405" s="35"/>
    </row>
    <row r="406">
      <c r="C406" s="35"/>
      <c r="D406" s="35"/>
      <c r="E406" s="35"/>
    </row>
    <row r="407">
      <c r="C407" s="35"/>
      <c r="D407" s="35"/>
      <c r="E407" s="35"/>
    </row>
    <row r="408">
      <c r="C408" s="35"/>
      <c r="D408" s="35"/>
      <c r="E408" s="35"/>
    </row>
    <row r="409">
      <c r="C409" s="35"/>
      <c r="D409" s="35"/>
      <c r="E409" s="35"/>
    </row>
    <row r="410">
      <c r="C410" s="35"/>
      <c r="D410" s="35"/>
      <c r="E410" s="35"/>
    </row>
    <row r="411">
      <c r="C411" s="35"/>
      <c r="D411" s="35"/>
      <c r="E411" s="35"/>
    </row>
    <row r="412">
      <c r="C412" s="35"/>
      <c r="D412" s="35"/>
      <c r="E412" s="35"/>
    </row>
    <row r="413">
      <c r="C413" s="35"/>
      <c r="D413" s="35"/>
      <c r="E413" s="35"/>
    </row>
    <row r="414">
      <c r="C414" s="35"/>
      <c r="D414" s="35"/>
      <c r="E414" s="35"/>
    </row>
    <row r="415">
      <c r="C415" s="35"/>
      <c r="D415" s="35"/>
      <c r="E415" s="35"/>
    </row>
    <row r="416">
      <c r="C416" s="35"/>
      <c r="D416" s="35"/>
      <c r="E416" s="35"/>
    </row>
    <row r="417">
      <c r="C417" s="35"/>
      <c r="D417" s="35"/>
      <c r="E417" s="35"/>
    </row>
    <row r="418">
      <c r="C418" s="35"/>
      <c r="D418" s="35"/>
      <c r="E418" s="35"/>
    </row>
    <row r="419">
      <c r="C419" s="35"/>
      <c r="D419" s="35"/>
      <c r="E419" s="35"/>
    </row>
    <row r="420">
      <c r="C420" s="35"/>
      <c r="D420" s="35"/>
      <c r="E420" s="35"/>
    </row>
    <row r="421">
      <c r="C421" s="35"/>
      <c r="D421" s="35"/>
      <c r="E421" s="35"/>
    </row>
    <row r="422">
      <c r="C422" s="35"/>
      <c r="D422" s="35"/>
      <c r="E422" s="35"/>
    </row>
    <row r="423">
      <c r="C423" s="35"/>
      <c r="D423" s="35"/>
      <c r="E423" s="35"/>
    </row>
    <row r="424">
      <c r="C424" s="35"/>
      <c r="D424" s="35"/>
      <c r="E424" s="35"/>
    </row>
    <row r="425">
      <c r="C425" s="35"/>
      <c r="D425" s="35"/>
      <c r="E425" s="35"/>
    </row>
    <row r="426">
      <c r="C426" s="35"/>
      <c r="D426" s="35"/>
      <c r="E426" s="35"/>
    </row>
    <row r="427">
      <c r="C427" s="35"/>
      <c r="D427" s="35"/>
      <c r="E427" s="35"/>
    </row>
    <row r="428">
      <c r="C428" s="35"/>
      <c r="D428" s="35"/>
      <c r="E428" s="35"/>
    </row>
    <row r="429">
      <c r="C429" s="35"/>
      <c r="D429" s="35"/>
      <c r="E429" s="35"/>
    </row>
    <row r="430">
      <c r="C430" s="35"/>
      <c r="D430" s="35"/>
      <c r="E430" s="35"/>
    </row>
    <row r="431">
      <c r="C431" s="35"/>
      <c r="D431" s="35"/>
      <c r="E431" s="35"/>
    </row>
    <row r="432">
      <c r="C432" s="35"/>
      <c r="D432" s="35"/>
      <c r="E432" s="35"/>
    </row>
    <row r="433">
      <c r="C433" s="35"/>
      <c r="D433" s="35"/>
      <c r="E433" s="35"/>
    </row>
    <row r="434">
      <c r="C434" s="35"/>
      <c r="D434" s="35"/>
      <c r="E434" s="35"/>
    </row>
    <row r="435">
      <c r="C435" s="35"/>
      <c r="D435" s="35"/>
      <c r="E435" s="35"/>
    </row>
    <row r="436">
      <c r="C436" s="35"/>
      <c r="D436" s="35"/>
      <c r="E436" s="35"/>
    </row>
    <row r="437">
      <c r="C437" s="35"/>
      <c r="D437" s="35"/>
      <c r="E437" s="35"/>
    </row>
    <row r="438">
      <c r="C438" s="35"/>
      <c r="D438" s="35"/>
      <c r="E438" s="35"/>
    </row>
    <row r="439">
      <c r="C439" s="35"/>
      <c r="D439" s="35"/>
      <c r="E439" s="35"/>
    </row>
    <row r="440">
      <c r="C440" s="35"/>
      <c r="D440" s="35"/>
      <c r="E440" s="35"/>
    </row>
    <row r="441">
      <c r="C441" s="35"/>
      <c r="D441" s="35"/>
      <c r="E441" s="35"/>
    </row>
    <row r="442">
      <c r="C442" s="35"/>
      <c r="D442" s="35"/>
      <c r="E442" s="35"/>
    </row>
    <row r="443">
      <c r="C443" s="35"/>
      <c r="D443" s="35"/>
      <c r="E443" s="35"/>
    </row>
    <row r="444">
      <c r="C444" s="35"/>
      <c r="D444" s="35"/>
      <c r="E444" s="35"/>
    </row>
    <row r="445">
      <c r="C445" s="35"/>
      <c r="D445" s="35"/>
      <c r="E445" s="35"/>
    </row>
    <row r="446">
      <c r="C446" s="35"/>
      <c r="D446" s="35"/>
      <c r="E446" s="35"/>
    </row>
    <row r="447">
      <c r="C447" s="35"/>
      <c r="D447" s="35"/>
      <c r="E447" s="35"/>
    </row>
    <row r="448">
      <c r="C448" s="35"/>
      <c r="D448" s="35"/>
      <c r="E448" s="35"/>
    </row>
    <row r="449">
      <c r="C449" s="35"/>
      <c r="D449" s="35"/>
      <c r="E449" s="35"/>
    </row>
    <row r="450">
      <c r="C450" s="35"/>
      <c r="D450" s="35"/>
      <c r="E450" s="35"/>
    </row>
    <row r="451">
      <c r="C451" s="35"/>
      <c r="D451" s="35"/>
      <c r="E451" s="35"/>
    </row>
    <row r="452">
      <c r="C452" s="35"/>
      <c r="D452" s="35"/>
      <c r="E452" s="35"/>
    </row>
    <row r="453">
      <c r="C453" s="35"/>
      <c r="D453" s="35"/>
      <c r="E453" s="35"/>
    </row>
    <row r="454">
      <c r="C454" s="35"/>
      <c r="D454" s="35"/>
      <c r="E454" s="35"/>
    </row>
    <row r="455">
      <c r="C455" s="35"/>
      <c r="D455" s="35"/>
      <c r="E455" s="35"/>
    </row>
    <row r="456">
      <c r="C456" s="35"/>
      <c r="D456" s="35"/>
      <c r="E456" s="35"/>
    </row>
    <row r="457">
      <c r="C457" s="35"/>
      <c r="D457" s="35"/>
      <c r="E457" s="35"/>
    </row>
    <row r="458">
      <c r="C458" s="35"/>
      <c r="D458" s="35"/>
      <c r="E458" s="35"/>
    </row>
    <row r="459">
      <c r="C459" s="35"/>
      <c r="D459" s="35"/>
      <c r="E459" s="35"/>
    </row>
    <row r="460">
      <c r="C460" s="35"/>
      <c r="D460" s="35"/>
      <c r="E460" s="35"/>
    </row>
    <row r="461">
      <c r="C461" s="35"/>
      <c r="D461" s="35"/>
      <c r="E461" s="35"/>
    </row>
    <row r="462">
      <c r="C462" s="35"/>
      <c r="D462" s="35"/>
      <c r="E462" s="35"/>
    </row>
    <row r="463">
      <c r="C463" s="35"/>
      <c r="D463" s="35"/>
      <c r="E463" s="35"/>
    </row>
    <row r="464">
      <c r="C464" s="35"/>
      <c r="D464" s="35"/>
      <c r="E464" s="35"/>
    </row>
    <row r="465">
      <c r="C465" s="35"/>
      <c r="D465" s="35"/>
      <c r="E465" s="35"/>
    </row>
    <row r="466">
      <c r="C466" s="35"/>
      <c r="D466" s="35"/>
      <c r="E466" s="35"/>
    </row>
    <row r="467">
      <c r="C467" s="35"/>
      <c r="D467" s="35"/>
      <c r="E467" s="35"/>
    </row>
    <row r="468">
      <c r="C468" s="35"/>
      <c r="D468" s="35"/>
      <c r="E468" s="35"/>
    </row>
    <row r="469">
      <c r="C469" s="35"/>
      <c r="D469" s="35"/>
      <c r="E469" s="35"/>
    </row>
    <row r="470">
      <c r="C470" s="35"/>
      <c r="D470" s="35"/>
      <c r="E470" s="35"/>
    </row>
    <row r="471">
      <c r="C471" s="35"/>
      <c r="D471" s="35"/>
      <c r="E471" s="35"/>
    </row>
    <row r="472">
      <c r="C472" s="35"/>
      <c r="D472" s="35"/>
      <c r="E472" s="35"/>
    </row>
    <row r="473">
      <c r="C473" s="35"/>
      <c r="D473" s="35"/>
      <c r="E473" s="35"/>
    </row>
    <row r="474">
      <c r="C474" s="35"/>
      <c r="D474" s="35"/>
      <c r="E474" s="35"/>
    </row>
    <row r="475">
      <c r="C475" s="35"/>
      <c r="D475" s="35"/>
      <c r="E475" s="35"/>
    </row>
    <row r="476">
      <c r="C476" s="35"/>
      <c r="D476" s="35"/>
      <c r="E476" s="35"/>
    </row>
    <row r="477">
      <c r="C477" s="35"/>
      <c r="D477" s="35"/>
      <c r="E477" s="35"/>
    </row>
    <row r="478">
      <c r="C478" s="35"/>
      <c r="D478" s="35"/>
      <c r="E478" s="35"/>
    </row>
    <row r="479">
      <c r="C479" s="35"/>
      <c r="D479" s="35"/>
      <c r="E479" s="35"/>
    </row>
    <row r="480">
      <c r="C480" s="35"/>
      <c r="D480" s="35"/>
      <c r="E480" s="35"/>
    </row>
    <row r="481">
      <c r="C481" s="35"/>
      <c r="D481" s="35"/>
      <c r="E481" s="35"/>
    </row>
    <row r="482">
      <c r="C482" s="35"/>
      <c r="D482" s="35"/>
      <c r="E482" s="35"/>
    </row>
    <row r="483">
      <c r="C483" s="35"/>
      <c r="D483" s="35"/>
      <c r="E483" s="35"/>
    </row>
    <row r="484">
      <c r="C484" s="35"/>
      <c r="D484" s="35"/>
      <c r="E484" s="35"/>
    </row>
    <row r="485">
      <c r="C485" s="35"/>
      <c r="D485" s="35"/>
      <c r="E485" s="35"/>
    </row>
    <row r="486">
      <c r="C486" s="35"/>
      <c r="D486" s="35"/>
      <c r="E486" s="35"/>
    </row>
    <row r="487">
      <c r="C487" s="35"/>
      <c r="D487" s="35"/>
      <c r="E487" s="35"/>
    </row>
    <row r="488">
      <c r="C488" s="35"/>
      <c r="D488" s="35"/>
      <c r="E488" s="35"/>
    </row>
    <row r="489">
      <c r="C489" s="35"/>
      <c r="D489" s="35"/>
      <c r="E489" s="35"/>
    </row>
    <row r="490">
      <c r="C490" s="35"/>
      <c r="D490" s="35"/>
      <c r="E490" s="35"/>
    </row>
    <row r="491">
      <c r="C491" s="35"/>
      <c r="D491" s="35"/>
      <c r="E491" s="35"/>
    </row>
    <row r="492">
      <c r="C492" s="35"/>
      <c r="D492" s="35"/>
      <c r="E492" s="35"/>
    </row>
    <row r="493">
      <c r="C493" s="35"/>
      <c r="D493" s="35"/>
      <c r="E493" s="35"/>
    </row>
    <row r="494">
      <c r="C494" s="35"/>
      <c r="D494" s="35"/>
      <c r="E494" s="35"/>
    </row>
    <row r="495">
      <c r="C495" s="35"/>
      <c r="D495" s="35"/>
      <c r="E495" s="35"/>
    </row>
    <row r="496">
      <c r="C496" s="35"/>
      <c r="D496" s="35"/>
      <c r="E496" s="35"/>
    </row>
    <row r="497">
      <c r="C497" s="35"/>
      <c r="D497" s="35"/>
      <c r="E497" s="35"/>
    </row>
    <row r="498">
      <c r="C498" s="35"/>
      <c r="D498" s="35"/>
      <c r="E498" s="35"/>
    </row>
    <row r="499">
      <c r="C499" s="35"/>
      <c r="D499" s="35"/>
      <c r="E499" s="35"/>
    </row>
    <row r="500">
      <c r="C500" s="35"/>
      <c r="D500" s="35"/>
      <c r="E500" s="35"/>
    </row>
    <row r="501">
      <c r="C501" s="35"/>
      <c r="D501" s="35"/>
      <c r="E501" s="35"/>
    </row>
    <row r="502">
      <c r="C502" s="35"/>
      <c r="D502" s="35"/>
      <c r="E502" s="35"/>
    </row>
    <row r="503">
      <c r="C503" s="35"/>
      <c r="D503" s="35"/>
      <c r="E503" s="35"/>
    </row>
    <row r="504">
      <c r="C504" s="35"/>
      <c r="D504" s="35"/>
      <c r="E504" s="35"/>
    </row>
    <row r="505">
      <c r="C505" s="35"/>
      <c r="D505" s="35"/>
      <c r="E505" s="35"/>
    </row>
    <row r="506">
      <c r="C506" s="35"/>
      <c r="D506" s="35"/>
      <c r="E506" s="35"/>
    </row>
    <row r="507">
      <c r="C507" s="35"/>
      <c r="D507" s="35"/>
      <c r="E507" s="35"/>
    </row>
    <row r="508">
      <c r="C508" s="35"/>
      <c r="D508" s="35"/>
      <c r="E508" s="35"/>
    </row>
    <row r="509">
      <c r="C509" s="35"/>
      <c r="D509" s="35"/>
      <c r="E509" s="35"/>
    </row>
    <row r="510">
      <c r="C510" s="35"/>
      <c r="D510" s="35"/>
      <c r="E510" s="35"/>
    </row>
    <row r="511">
      <c r="C511" s="35"/>
      <c r="D511" s="35"/>
      <c r="E511" s="35"/>
    </row>
    <row r="512">
      <c r="C512" s="35"/>
      <c r="D512" s="35"/>
      <c r="E512" s="35"/>
    </row>
    <row r="513">
      <c r="C513" s="35"/>
      <c r="D513" s="35"/>
      <c r="E513" s="35"/>
    </row>
    <row r="514">
      <c r="C514" s="35"/>
      <c r="D514" s="35"/>
      <c r="E514" s="35"/>
    </row>
    <row r="515">
      <c r="C515" s="35"/>
      <c r="D515" s="35"/>
      <c r="E515" s="35"/>
    </row>
    <row r="516">
      <c r="C516" s="35"/>
      <c r="D516" s="35"/>
      <c r="E516" s="35"/>
    </row>
    <row r="517">
      <c r="C517" s="35"/>
      <c r="D517" s="35"/>
      <c r="E517" s="35"/>
    </row>
    <row r="518">
      <c r="C518" s="35"/>
      <c r="D518" s="35"/>
      <c r="E518" s="35"/>
    </row>
    <row r="519">
      <c r="C519" s="35"/>
      <c r="D519" s="35"/>
      <c r="E519" s="35"/>
    </row>
    <row r="520">
      <c r="C520" s="35"/>
      <c r="D520" s="35"/>
      <c r="E520" s="35"/>
    </row>
    <row r="521">
      <c r="C521" s="35"/>
      <c r="D521" s="35"/>
      <c r="E521" s="35"/>
    </row>
    <row r="522">
      <c r="C522" s="35"/>
      <c r="D522" s="35"/>
      <c r="E522" s="35"/>
    </row>
    <row r="523">
      <c r="C523" s="35"/>
      <c r="D523" s="35"/>
      <c r="E523" s="35"/>
    </row>
    <row r="524">
      <c r="C524" s="35"/>
      <c r="D524" s="35"/>
      <c r="E524" s="35"/>
    </row>
    <row r="525">
      <c r="C525" s="35"/>
      <c r="D525" s="35"/>
      <c r="E525" s="35"/>
    </row>
    <row r="526">
      <c r="C526" s="35"/>
      <c r="D526" s="35"/>
      <c r="E526" s="35"/>
    </row>
    <row r="527">
      <c r="C527" s="35"/>
      <c r="D527" s="35"/>
      <c r="E527" s="35"/>
    </row>
    <row r="528">
      <c r="C528" s="35"/>
      <c r="D528" s="35"/>
      <c r="E528" s="35"/>
    </row>
    <row r="529">
      <c r="C529" s="35"/>
      <c r="D529" s="35"/>
      <c r="E529" s="35"/>
    </row>
    <row r="530">
      <c r="C530" s="35"/>
      <c r="D530" s="35"/>
      <c r="E530" s="35"/>
    </row>
    <row r="531">
      <c r="C531" s="35"/>
      <c r="D531" s="35"/>
      <c r="E531" s="35"/>
    </row>
    <row r="532">
      <c r="C532" s="35"/>
      <c r="D532" s="35"/>
      <c r="E532" s="35"/>
    </row>
    <row r="533">
      <c r="C533" s="35"/>
      <c r="D533" s="35"/>
      <c r="E533" s="35"/>
    </row>
    <row r="534">
      <c r="C534" s="35"/>
      <c r="D534" s="35"/>
      <c r="E534" s="35"/>
    </row>
    <row r="535">
      <c r="C535" s="35"/>
      <c r="D535" s="35"/>
      <c r="E535" s="35"/>
    </row>
    <row r="536">
      <c r="C536" s="35"/>
      <c r="D536" s="35"/>
      <c r="E536" s="35"/>
    </row>
    <row r="537">
      <c r="C537" s="35"/>
      <c r="D537" s="35"/>
      <c r="E537" s="35"/>
    </row>
    <row r="538">
      <c r="C538" s="35"/>
      <c r="D538" s="35"/>
      <c r="E538" s="35"/>
    </row>
    <row r="539">
      <c r="C539" s="35"/>
      <c r="D539" s="35"/>
      <c r="E539" s="35"/>
    </row>
    <row r="540">
      <c r="C540" s="35"/>
      <c r="D540" s="35"/>
      <c r="E540" s="35"/>
    </row>
    <row r="541">
      <c r="C541" s="35"/>
      <c r="D541" s="35"/>
      <c r="E541" s="35"/>
    </row>
    <row r="542">
      <c r="C542" s="35"/>
      <c r="D542" s="35"/>
      <c r="E542" s="35"/>
    </row>
    <row r="543">
      <c r="C543" s="35"/>
      <c r="D543" s="35"/>
      <c r="E543" s="35"/>
    </row>
    <row r="544">
      <c r="C544" s="35"/>
      <c r="D544" s="35"/>
      <c r="E544" s="35"/>
    </row>
    <row r="545">
      <c r="C545" s="35"/>
      <c r="D545" s="35"/>
      <c r="E545" s="35"/>
    </row>
    <row r="546">
      <c r="C546" s="35"/>
      <c r="D546" s="35"/>
      <c r="E546" s="35"/>
    </row>
    <row r="547">
      <c r="C547" s="35"/>
      <c r="D547" s="35"/>
      <c r="E547" s="35"/>
    </row>
    <row r="548">
      <c r="C548" s="35"/>
      <c r="D548" s="35"/>
      <c r="E548" s="35"/>
    </row>
    <row r="549">
      <c r="C549" s="35"/>
      <c r="D549" s="35"/>
      <c r="E549" s="35"/>
    </row>
    <row r="550">
      <c r="C550" s="35"/>
      <c r="D550" s="35"/>
      <c r="E550" s="35"/>
    </row>
    <row r="551">
      <c r="C551" s="35"/>
      <c r="D551" s="35"/>
      <c r="E551" s="35"/>
    </row>
    <row r="552">
      <c r="C552" s="35"/>
      <c r="D552" s="35"/>
      <c r="E552" s="35"/>
    </row>
    <row r="553">
      <c r="C553" s="35"/>
      <c r="D553" s="35"/>
      <c r="E553" s="35"/>
    </row>
    <row r="554">
      <c r="C554" s="35"/>
      <c r="D554" s="35"/>
      <c r="E554" s="35"/>
    </row>
    <row r="555">
      <c r="C555" s="35"/>
      <c r="D555" s="35"/>
      <c r="E555" s="35"/>
    </row>
    <row r="556">
      <c r="C556" s="35"/>
      <c r="D556" s="35"/>
      <c r="E556" s="35"/>
    </row>
    <row r="557">
      <c r="C557" s="35"/>
      <c r="D557" s="35"/>
      <c r="E557" s="35"/>
    </row>
    <row r="558">
      <c r="C558" s="35"/>
      <c r="D558" s="35"/>
      <c r="E558" s="35"/>
    </row>
    <row r="559">
      <c r="C559" s="35"/>
      <c r="D559" s="35"/>
      <c r="E559" s="35"/>
    </row>
    <row r="560">
      <c r="C560" s="35"/>
      <c r="D560" s="35"/>
      <c r="E560" s="35"/>
    </row>
    <row r="561">
      <c r="C561" s="35"/>
      <c r="D561" s="35"/>
      <c r="E561" s="35"/>
    </row>
    <row r="562">
      <c r="C562" s="35"/>
      <c r="D562" s="35"/>
      <c r="E562" s="35"/>
    </row>
    <row r="563">
      <c r="C563" s="35"/>
      <c r="D563" s="35"/>
      <c r="E563" s="35"/>
    </row>
    <row r="564">
      <c r="C564" s="35"/>
      <c r="D564" s="35"/>
      <c r="E564" s="35"/>
    </row>
    <row r="565">
      <c r="C565" s="35"/>
      <c r="D565" s="35"/>
      <c r="E565" s="35"/>
    </row>
    <row r="566">
      <c r="C566" s="35"/>
      <c r="D566" s="35"/>
      <c r="E566" s="35"/>
    </row>
    <row r="567">
      <c r="C567" s="35"/>
      <c r="D567" s="35"/>
      <c r="E567" s="35"/>
    </row>
    <row r="568">
      <c r="C568" s="35"/>
      <c r="D568" s="35"/>
      <c r="E568" s="35"/>
    </row>
    <row r="569">
      <c r="C569" s="35"/>
      <c r="D569" s="35"/>
      <c r="E569" s="35"/>
    </row>
    <row r="570">
      <c r="C570" s="35"/>
      <c r="D570" s="35"/>
      <c r="E570" s="35"/>
    </row>
    <row r="571">
      <c r="C571" s="35"/>
      <c r="D571" s="35"/>
      <c r="E571" s="35"/>
    </row>
    <row r="572">
      <c r="C572" s="35"/>
      <c r="D572" s="35"/>
      <c r="E572" s="35"/>
    </row>
    <row r="573">
      <c r="C573" s="35"/>
      <c r="D573" s="35"/>
      <c r="E573" s="35"/>
    </row>
    <row r="574">
      <c r="C574" s="35"/>
      <c r="D574" s="35"/>
      <c r="E574" s="35"/>
    </row>
    <row r="575">
      <c r="C575" s="35"/>
      <c r="D575" s="35"/>
      <c r="E575" s="35"/>
    </row>
    <row r="576">
      <c r="C576" s="35"/>
      <c r="D576" s="35"/>
      <c r="E576" s="35"/>
    </row>
    <row r="577">
      <c r="C577" s="35"/>
      <c r="D577" s="35"/>
      <c r="E577" s="35"/>
    </row>
    <row r="578">
      <c r="C578" s="35"/>
      <c r="D578" s="35"/>
      <c r="E578" s="35"/>
    </row>
    <row r="579">
      <c r="C579" s="35"/>
      <c r="D579" s="35"/>
      <c r="E579" s="35"/>
    </row>
    <row r="580">
      <c r="C580" s="35"/>
      <c r="D580" s="35"/>
      <c r="E580" s="35"/>
    </row>
    <row r="581">
      <c r="C581" s="35"/>
      <c r="D581" s="35"/>
      <c r="E581" s="35"/>
    </row>
    <row r="582">
      <c r="C582" s="35"/>
      <c r="D582" s="35"/>
      <c r="E582" s="35"/>
    </row>
    <row r="583">
      <c r="C583" s="35"/>
      <c r="D583" s="35"/>
      <c r="E583" s="35"/>
    </row>
    <row r="584">
      <c r="C584" s="35"/>
      <c r="D584" s="35"/>
      <c r="E584" s="35"/>
    </row>
    <row r="585">
      <c r="C585" s="35"/>
      <c r="D585" s="35"/>
      <c r="E585" s="35"/>
    </row>
    <row r="586">
      <c r="C586" s="35"/>
      <c r="D586" s="35"/>
      <c r="E586" s="35"/>
    </row>
    <row r="587">
      <c r="C587" s="35"/>
      <c r="D587" s="35"/>
      <c r="E587" s="35"/>
    </row>
    <row r="588">
      <c r="C588" s="35"/>
      <c r="D588" s="35"/>
      <c r="E588" s="35"/>
    </row>
    <row r="589">
      <c r="C589" s="35"/>
      <c r="D589" s="35"/>
      <c r="E589" s="35"/>
    </row>
    <row r="590">
      <c r="C590" s="35"/>
      <c r="D590" s="35"/>
      <c r="E590" s="35"/>
    </row>
    <row r="591">
      <c r="C591" s="35"/>
      <c r="D591" s="35"/>
      <c r="E591" s="35"/>
    </row>
    <row r="592">
      <c r="C592" s="35"/>
      <c r="D592" s="35"/>
      <c r="E592" s="35"/>
    </row>
    <row r="593">
      <c r="C593" s="35"/>
      <c r="D593" s="35"/>
      <c r="E593" s="35"/>
    </row>
    <row r="594">
      <c r="C594" s="35"/>
      <c r="D594" s="35"/>
      <c r="E594" s="35"/>
    </row>
    <row r="595">
      <c r="C595" s="35"/>
      <c r="D595" s="35"/>
      <c r="E595" s="35"/>
    </row>
    <row r="596">
      <c r="C596" s="35"/>
      <c r="D596" s="35"/>
      <c r="E596" s="35"/>
    </row>
    <row r="597">
      <c r="C597" s="35"/>
      <c r="D597" s="35"/>
      <c r="E597" s="35"/>
    </row>
    <row r="598">
      <c r="C598" s="35"/>
      <c r="D598" s="35"/>
      <c r="E598" s="35"/>
    </row>
    <row r="599">
      <c r="C599" s="35"/>
      <c r="D599" s="35"/>
      <c r="E599" s="35"/>
    </row>
    <row r="600">
      <c r="C600" s="35"/>
      <c r="D600" s="35"/>
      <c r="E600" s="35"/>
    </row>
    <row r="601">
      <c r="C601" s="35"/>
      <c r="D601" s="35"/>
      <c r="E601" s="35"/>
    </row>
    <row r="602">
      <c r="C602" s="35"/>
      <c r="D602" s="35"/>
      <c r="E602" s="35"/>
    </row>
    <row r="603">
      <c r="C603" s="35"/>
      <c r="D603" s="35"/>
      <c r="E603" s="35"/>
    </row>
    <row r="604">
      <c r="C604" s="35"/>
      <c r="D604" s="35"/>
      <c r="E604" s="35"/>
    </row>
    <row r="605">
      <c r="C605" s="35"/>
      <c r="D605" s="35"/>
      <c r="E605" s="35"/>
    </row>
    <row r="606">
      <c r="C606" s="35"/>
      <c r="D606" s="35"/>
      <c r="E606" s="35"/>
    </row>
    <row r="607">
      <c r="C607" s="35"/>
      <c r="D607" s="35"/>
      <c r="E607" s="35"/>
    </row>
    <row r="608">
      <c r="C608" s="35"/>
      <c r="D608" s="35"/>
      <c r="E608" s="35"/>
    </row>
    <row r="609">
      <c r="C609" s="35"/>
      <c r="D609" s="35"/>
      <c r="E609" s="35"/>
    </row>
    <row r="610">
      <c r="C610" s="35"/>
      <c r="D610" s="35"/>
      <c r="E610" s="35"/>
    </row>
    <row r="611">
      <c r="C611" s="35"/>
      <c r="D611" s="35"/>
      <c r="E611" s="35"/>
    </row>
    <row r="612">
      <c r="C612" s="35"/>
      <c r="D612" s="35"/>
      <c r="E612" s="35"/>
    </row>
    <row r="613">
      <c r="C613" s="35"/>
      <c r="D613" s="35"/>
      <c r="E613" s="35"/>
    </row>
    <row r="614">
      <c r="C614" s="35"/>
      <c r="D614" s="35"/>
      <c r="E614" s="35"/>
    </row>
    <row r="615">
      <c r="C615" s="35"/>
      <c r="D615" s="35"/>
      <c r="E615" s="35"/>
    </row>
    <row r="616">
      <c r="C616" s="35"/>
      <c r="D616" s="35"/>
      <c r="E616" s="35"/>
    </row>
    <row r="617">
      <c r="C617" s="35"/>
      <c r="D617" s="35"/>
      <c r="E617" s="35"/>
    </row>
    <row r="618">
      <c r="C618" s="35"/>
      <c r="D618" s="35"/>
      <c r="E618" s="35"/>
    </row>
    <row r="619">
      <c r="C619" s="35"/>
      <c r="D619" s="35"/>
      <c r="E619" s="35"/>
    </row>
    <row r="620">
      <c r="C620" s="35"/>
      <c r="D620" s="35"/>
      <c r="E620" s="35"/>
    </row>
    <row r="621">
      <c r="C621" s="35"/>
      <c r="D621" s="35"/>
      <c r="E621" s="35"/>
    </row>
    <row r="622">
      <c r="C622" s="35"/>
      <c r="D622" s="35"/>
      <c r="E622" s="35"/>
    </row>
    <row r="623">
      <c r="C623" s="35"/>
      <c r="D623" s="35"/>
      <c r="E623" s="35"/>
    </row>
    <row r="624">
      <c r="C624" s="35"/>
      <c r="D624" s="35"/>
      <c r="E624" s="35"/>
    </row>
    <row r="625">
      <c r="C625" s="35"/>
      <c r="D625" s="35"/>
      <c r="E625" s="35"/>
    </row>
    <row r="626">
      <c r="C626" s="35"/>
      <c r="D626" s="35"/>
      <c r="E626" s="35"/>
    </row>
    <row r="627">
      <c r="C627" s="35"/>
      <c r="D627" s="35"/>
      <c r="E627" s="35"/>
    </row>
    <row r="628">
      <c r="C628" s="35"/>
      <c r="D628" s="35"/>
      <c r="E628" s="35"/>
    </row>
    <row r="629">
      <c r="C629" s="35"/>
      <c r="D629" s="35"/>
      <c r="E629" s="35"/>
    </row>
    <row r="630">
      <c r="C630" s="35"/>
      <c r="D630" s="35"/>
      <c r="E630" s="35"/>
    </row>
    <row r="631">
      <c r="C631" s="35"/>
      <c r="D631" s="35"/>
      <c r="E631" s="35"/>
    </row>
    <row r="632">
      <c r="C632" s="35"/>
      <c r="D632" s="35"/>
      <c r="E632" s="35"/>
    </row>
    <row r="633">
      <c r="C633" s="35"/>
      <c r="D633" s="35"/>
      <c r="E633" s="35"/>
    </row>
    <row r="634">
      <c r="C634" s="35"/>
      <c r="D634" s="35"/>
      <c r="E634" s="35"/>
    </row>
    <row r="635">
      <c r="C635" s="35"/>
      <c r="D635" s="35"/>
      <c r="E635" s="35"/>
    </row>
    <row r="636">
      <c r="C636" s="35"/>
      <c r="D636" s="35"/>
      <c r="E636" s="35"/>
    </row>
    <row r="637">
      <c r="C637" s="35"/>
      <c r="D637" s="35"/>
      <c r="E637" s="35"/>
    </row>
    <row r="638">
      <c r="C638" s="35"/>
      <c r="D638" s="35"/>
      <c r="E638" s="35"/>
    </row>
    <row r="639">
      <c r="C639" s="35"/>
      <c r="D639" s="35"/>
      <c r="E639" s="35"/>
    </row>
    <row r="640">
      <c r="C640" s="35"/>
      <c r="D640" s="35"/>
      <c r="E640" s="35"/>
    </row>
    <row r="641">
      <c r="C641" s="35"/>
      <c r="D641" s="35"/>
      <c r="E641" s="35"/>
    </row>
    <row r="642">
      <c r="C642" s="35"/>
      <c r="D642" s="35"/>
      <c r="E642" s="35"/>
    </row>
    <row r="643">
      <c r="C643" s="35"/>
      <c r="D643" s="35"/>
      <c r="E643" s="35"/>
    </row>
    <row r="644">
      <c r="C644" s="35"/>
      <c r="D644" s="35"/>
      <c r="E644" s="35"/>
    </row>
    <row r="645">
      <c r="C645" s="35"/>
      <c r="D645" s="35"/>
      <c r="E645" s="35"/>
    </row>
    <row r="646">
      <c r="C646" s="35"/>
      <c r="D646" s="35"/>
      <c r="E646" s="35"/>
    </row>
    <row r="647">
      <c r="C647" s="35"/>
      <c r="D647" s="35"/>
      <c r="E647" s="35"/>
    </row>
    <row r="648">
      <c r="C648" s="35"/>
      <c r="D648" s="35"/>
      <c r="E648" s="35"/>
    </row>
    <row r="649">
      <c r="C649" s="35"/>
      <c r="D649" s="35"/>
      <c r="E649" s="35"/>
    </row>
    <row r="650">
      <c r="C650" s="35"/>
      <c r="D650" s="35"/>
      <c r="E650" s="35"/>
    </row>
    <row r="651">
      <c r="C651" s="35"/>
      <c r="D651" s="35"/>
      <c r="E651" s="35"/>
    </row>
    <row r="652">
      <c r="C652" s="35"/>
      <c r="D652" s="35"/>
      <c r="E652" s="35"/>
    </row>
    <row r="653">
      <c r="C653" s="35"/>
      <c r="D653" s="35"/>
      <c r="E653" s="35"/>
    </row>
    <row r="654">
      <c r="C654" s="35"/>
      <c r="D654" s="35"/>
      <c r="E654" s="35"/>
    </row>
    <row r="655">
      <c r="C655" s="35"/>
      <c r="D655" s="35"/>
      <c r="E655" s="35"/>
    </row>
    <row r="656">
      <c r="C656" s="35"/>
      <c r="D656" s="35"/>
      <c r="E656" s="35"/>
    </row>
    <row r="657">
      <c r="C657" s="35"/>
      <c r="D657" s="35"/>
      <c r="E657" s="35"/>
    </row>
    <row r="658">
      <c r="C658" s="35"/>
      <c r="D658" s="35"/>
      <c r="E658" s="35"/>
    </row>
    <row r="659">
      <c r="C659" s="35"/>
      <c r="D659" s="35"/>
      <c r="E659" s="35"/>
    </row>
    <row r="660">
      <c r="C660" s="35"/>
      <c r="D660" s="35"/>
      <c r="E660" s="35"/>
    </row>
    <row r="661">
      <c r="C661" s="35"/>
      <c r="D661" s="35"/>
      <c r="E661" s="35"/>
    </row>
    <row r="662">
      <c r="C662" s="35"/>
      <c r="D662" s="35"/>
      <c r="E662" s="35"/>
    </row>
    <row r="663">
      <c r="C663" s="35"/>
      <c r="D663" s="35"/>
      <c r="E663" s="35"/>
    </row>
    <row r="664">
      <c r="C664" s="35"/>
      <c r="D664" s="35"/>
      <c r="E664" s="35"/>
    </row>
    <row r="665">
      <c r="C665" s="35"/>
      <c r="D665" s="35"/>
      <c r="E665" s="35"/>
    </row>
    <row r="666">
      <c r="C666" s="35"/>
      <c r="D666" s="35"/>
      <c r="E666" s="35"/>
    </row>
    <row r="667">
      <c r="C667" s="35"/>
      <c r="D667" s="35"/>
      <c r="E667" s="35"/>
    </row>
    <row r="668">
      <c r="C668" s="35"/>
      <c r="D668" s="35"/>
      <c r="E668" s="35"/>
    </row>
    <row r="669">
      <c r="C669" s="35"/>
      <c r="D669" s="35"/>
      <c r="E669" s="35"/>
    </row>
    <row r="670">
      <c r="C670" s="35"/>
      <c r="D670" s="35"/>
      <c r="E670" s="35"/>
    </row>
    <row r="671">
      <c r="C671" s="35"/>
      <c r="D671" s="35"/>
      <c r="E671" s="35"/>
    </row>
    <row r="672">
      <c r="C672" s="35"/>
      <c r="D672" s="35"/>
      <c r="E672" s="35"/>
    </row>
    <row r="673">
      <c r="C673" s="35"/>
      <c r="D673" s="35"/>
      <c r="E673" s="35"/>
    </row>
    <row r="674">
      <c r="C674" s="35"/>
      <c r="D674" s="35"/>
      <c r="E674" s="35"/>
    </row>
    <row r="675">
      <c r="C675" s="35"/>
      <c r="D675" s="35"/>
      <c r="E675" s="35"/>
    </row>
    <row r="676">
      <c r="C676" s="35"/>
      <c r="D676" s="35"/>
      <c r="E676" s="35"/>
    </row>
    <row r="677">
      <c r="C677" s="35"/>
      <c r="D677" s="35"/>
      <c r="E677" s="35"/>
    </row>
    <row r="678">
      <c r="C678" s="35"/>
      <c r="D678" s="35"/>
      <c r="E678" s="35"/>
    </row>
    <row r="679">
      <c r="C679" s="35"/>
      <c r="D679" s="35"/>
      <c r="E679" s="35"/>
    </row>
    <row r="680">
      <c r="C680" s="35"/>
      <c r="D680" s="35"/>
      <c r="E680" s="35"/>
    </row>
    <row r="681">
      <c r="C681" s="35"/>
      <c r="D681" s="35"/>
      <c r="E681" s="35"/>
    </row>
    <row r="682">
      <c r="C682" s="35"/>
      <c r="D682" s="35"/>
      <c r="E682" s="35"/>
    </row>
    <row r="683">
      <c r="C683" s="35"/>
      <c r="D683" s="35"/>
      <c r="E683" s="35"/>
    </row>
    <row r="684">
      <c r="C684" s="35"/>
      <c r="D684" s="35"/>
      <c r="E684" s="35"/>
    </row>
    <row r="685">
      <c r="C685" s="35"/>
      <c r="D685" s="35"/>
      <c r="E685" s="35"/>
    </row>
    <row r="686">
      <c r="C686" s="35"/>
      <c r="D686" s="35"/>
      <c r="E686" s="35"/>
    </row>
    <row r="687">
      <c r="C687" s="35"/>
      <c r="D687" s="35"/>
      <c r="E687" s="35"/>
    </row>
    <row r="688">
      <c r="C688" s="35"/>
      <c r="D688" s="35"/>
      <c r="E688" s="35"/>
    </row>
    <row r="689">
      <c r="C689" s="35"/>
      <c r="D689" s="35"/>
      <c r="E689" s="35"/>
    </row>
    <row r="690">
      <c r="C690" s="35"/>
      <c r="D690" s="35"/>
      <c r="E690" s="35"/>
    </row>
    <row r="691">
      <c r="C691" s="35"/>
      <c r="D691" s="35"/>
      <c r="E691" s="35"/>
    </row>
    <row r="692">
      <c r="C692" s="35"/>
      <c r="D692" s="35"/>
      <c r="E692" s="35"/>
    </row>
    <row r="693">
      <c r="C693" s="35"/>
      <c r="D693" s="35"/>
      <c r="E693" s="35"/>
    </row>
    <row r="694">
      <c r="C694" s="35"/>
      <c r="D694" s="35"/>
      <c r="E694" s="35"/>
    </row>
    <row r="695">
      <c r="C695" s="35"/>
      <c r="D695" s="35"/>
      <c r="E695" s="35"/>
    </row>
    <row r="696">
      <c r="C696" s="35"/>
      <c r="D696" s="35"/>
      <c r="E696" s="35"/>
    </row>
    <row r="697">
      <c r="C697" s="35"/>
      <c r="D697" s="35"/>
      <c r="E697" s="35"/>
    </row>
    <row r="698">
      <c r="C698" s="35"/>
      <c r="D698" s="35"/>
      <c r="E698" s="35"/>
    </row>
    <row r="699">
      <c r="C699" s="35"/>
      <c r="D699" s="35"/>
      <c r="E699" s="35"/>
    </row>
    <row r="700">
      <c r="C700" s="35"/>
      <c r="D700" s="35"/>
      <c r="E700" s="35"/>
    </row>
    <row r="701">
      <c r="C701" s="35"/>
      <c r="D701" s="35"/>
      <c r="E701" s="35"/>
    </row>
    <row r="702">
      <c r="C702" s="35"/>
      <c r="D702" s="35"/>
      <c r="E702" s="35"/>
    </row>
    <row r="703">
      <c r="C703" s="35"/>
      <c r="D703" s="35"/>
      <c r="E703" s="35"/>
    </row>
    <row r="704">
      <c r="C704" s="35"/>
      <c r="D704" s="35"/>
      <c r="E704" s="35"/>
    </row>
    <row r="705">
      <c r="C705" s="35"/>
      <c r="D705" s="35"/>
      <c r="E705" s="35"/>
    </row>
    <row r="706">
      <c r="C706" s="35"/>
      <c r="D706" s="35"/>
      <c r="E706" s="35"/>
    </row>
    <row r="707">
      <c r="C707" s="35"/>
      <c r="D707" s="35"/>
      <c r="E707" s="35"/>
    </row>
    <row r="708">
      <c r="C708" s="35"/>
      <c r="D708" s="35"/>
      <c r="E708" s="35"/>
    </row>
    <row r="709">
      <c r="C709" s="35"/>
      <c r="D709" s="35"/>
      <c r="E709" s="35"/>
    </row>
    <row r="710">
      <c r="C710" s="35"/>
      <c r="D710" s="35"/>
      <c r="E710" s="35"/>
    </row>
    <row r="711">
      <c r="C711" s="35"/>
      <c r="D711" s="35"/>
      <c r="E711" s="35"/>
    </row>
    <row r="712">
      <c r="C712" s="35"/>
      <c r="D712" s="35"/>
      <c r="E712" s="35"/>
    </row>
    <row r="713">
      <c r="C713" s="35"/>
      <c r="D713" s="35"/>
      <c r="E713" s="35"/>
    </row>
    <row r="714">
      <c r="C714" s="35"/>
      <c r="D714" s="35"/>
      <c r="E714" s="35"/>
    </row>
    <row r="715">
      <c r="C715" s="35"/>
      <c r="D715" s="35"/>
      <c r="E715" s="35"/>
    </row>
    <row r="716">
      <c r="C716" s="35"/>
      <c r="D716" s="35"/>
      <c r="E716" s="35"/>
    </row>
    <row r="717">
      <c r="C717" s="35"/>
      <c r="D717" s="35"/>
      <c r="E717" s="35"/>
    </row>
    <row r="718">
      <c r="C718" s="35"/>
      <c r="D718" s="35"/>
      <c r="E718" s="35"/>
    </row>
    <row r="719">
      <c r="C719" s="35"/>
      <c r="D719" s="35"/>
      <c r="E719" s="35"/>
    </row>
    <row r="720">
      <c r="C720" s="35"/>
      <c r="D720" s="35"/>
      <c r="E720" s="35"/>
    </row>
    <row r="721">
      <c r="C721" s="35"/>
      <c r="D721" s="35"/>
      <c r="E721" s="35"/>
    </row>
    <row r="722">
      <c r="C722" s="35"/>
      <c r="D722" s="35"/>
      <c r="E722" s="35"/>
    </row>
    <row r="723">
      <c r="C723" s="35"/>
      <c r="D723" s="35"/>
      <c r="E723" s="35"/>
    </row>
    <row r="724">
      <c r="C724" s="35"/>
      <c r="D724" s="35"/>
      <c r="E724" s="35"/>
    </row>
    <row r="725">
      <c r="C725" s="35"/>
      <c r="D725" s="35"/>
      <c r="E725" s="35"/>
    </row>
    <row r="726">
      <c r="C726" s="35"/>
      <c r="D726" s="35"/>
      <c r="E726" s="35"/>
    </row>
    <row r="727">
      <c r="C727" s="35"/>
      <c r="D727" s="35"/>
      <c r="E727" s="35"/>
    </row>
    <row r="728">
      <c r="C728" s="35"/>
      <c r="D728" s="35"/>
      <c r="E728" s="35"/>
    </row>
    <row r="729">
      <c r="C729" s="35"/>
      <c r="D729" s="35"/>
      <c r="E729" s="35"/>
    </row>
    <row r="730">
      <c r="C730" s="35"/>
      <c r="D730" s="35"/>
      <c r="E730" s="35"/>
    </row>
    <row r="731">
      <c r="C731" s="35"/>
      <c r="D731" s="35"/>
      <c r="E731" s="35"/>
    </row>
    <row r="732">
      <c r="C732" s="35"/>
      <c r="D732" s="35"/>
      <c r="E732" s="35"/>
    </row>
    <row r="733">
      <c r="C733" s="35"/>
      <c r="D733" s="35"/>
      <c r="E733" s="35"/>
    </row>
    <row r="734">
      <c r="C734" s="35"/>
      <c r="D734" s="35"/>
      <c r="E734" s="35"/>
    </row>
    <row r="735">
      <c r="C735" s="35"/>
      <c r="D735" s="35"/>
      <c r="E735" s="35"/>
    </row>
    <row r="736">
      <c r="C736" s="35"/>
      <c r="D736" s="35"/>
      <c r="E736" s="35"/>
    </row>
    <row r="737">
      <c r="C737" s="35"/>
      <c r="D737" s="35"/>
      <c r="E737" s="35"/>
    </row>
    <row r="738">
      <c r="C738" s="35"/>
      <c r="D738" s="35"/>
      <c r="E738" s="35"/>
    </row>
    <row r="739">
      <c r="C739" s="35"/>
      <c r="D739" s="35"/>
      <c r="E739" s="35"/>
    </row>
    <row r="740">
      <c r="C740" s="35"/>
      <c r="D740" s="35"/>
      <c r="E740" s="35"/>
    </row>
    <row r="741">
      <c r="C741" s="35"/>
      <c r="D741" s="35"/>
      <c r="E741" s="35"/>
    </row>
    <row r="742">
      <c r="C742" s="35"/>
      <c r="D742" s="35"/>
      <c r="E742" s="35"/>
    </row>
    <row r="743">
      <c r="C743" s="35"/>
      <c r="D743" s="35"/>
      <c r="E743" s="35"/>
    </row>
    <row r="744">
      <c r="C744" s="35"/>
      <c r="D744" s="35"/>
      <c r="E744" s="35"/>
    </row>
    <row r="745">
      <c r="C745" s="35"/>
      <c r="D745" s="35"/>
      <c r="E745" s="35"/>
    </row>
    <row r="746">
      <c r="C746" s="35"/>
      <c r="D746" s="35"/>
      <c r="E746" s="35"/>
    </row>
    <row r="747">
      <c r="C747" s="35"/>
      <c r="D747" s="35"/>
      <c r="E747" s="35"/>
    </row>
    <row r="748">
      <c r="C748" s="35"/>
      <c r="D748" s="35"/>
      <c r="E748" s="35"/>
    </row>
    <row r="749">
      <c r="C749" s="35"/>
      <c r="D749" s="35"/>
      <c r="E749" s="35"/>
    </row>
    <row r="750">
      <c r="C750" s="35"/>
      <c r="D750" s="35"/>
      <c r="E750" s="35"/>
    </row>
    <row r="751">
      <c r="C751" s="35"/>
      <c r="D751" s="35"/>
      <c r="E751" s="35"/>
    </row>
    <row r="752">
      <c r="C752" s="35"/>
      <c r="D752" s="35"/>
      <c r="E752" s="35"/>
    </row>
    <row r="753">
      <c r="C753" s="35"/>
      <c r="D753" s="35"/>
      <c r="E753" s="35"/>
    </row>
    <row r="754">
      <c r="C754" s="35"/>
      <c r="D754" s="35"/>
      <c r="E754" s="35"/>
    </row>
    <row r="755">
      <c r="C755" s="35"/>
      <c r="D755" s="35"/>
      <c r="E755" s="35"/>
    </row>
    <row r="756">
      <c r="C756" s="35"/>
      <c r="D756" s="35"/>
      <c r="E756" s="35"/>
    </row>
    <row r="757">
      <c r="C757" s="35"/>
      <c r="D757" s="35"/>
      <c r="E757" s="35"/>
    </row>
    <row r="758">
      <c r="C758" s="35"/>
      <c r="D758" s="35"/>
      <c r="E758" s="35"/>
    </row>
    <row r="759">
      <c r="C759" s="35"/>
      <c r="D759" s="35"/>
      <c r="E759" s="35"/>
    </row>
    <row r="760">
      <c r="C760" s="35"/>
      <c r="D760" s="35"/>
      <c r="E760" s="35"/>
    </row>
    <row r="761">
      <c r="C761" s="35"/>
      <c r="D761" s="35"/>
      <c r="E761" s="35"/>
    </row>
    <row r="762">
      <c r="C762" s="35"/>
      <c r="D762" s="35"/>
      <c r="E762" s="35"/>
    </row>
    <row r="763">
      <c r="C763" s="35"/>
      <c r="D763" s="35"/>
      <c r="E763" s="35"/>
    </row>
    <row r="764">
      <c r="C764" s="35"/>
      <c r="D764" s="35"/>
      <c r="E764" s="35"/>
    </row>
    <row r="765">
      <c r="C765" s="35"/>
      <c r="D765" s="35"/>
      <c r="E765" s="35"/>
    </row>
    <row r="766">
      <c r="C766" s="35"/>
      <c r="D766" s="35"/>
      <c r="E766" s="35"/>
    </row>
    <row r="767">
      <c r="C767" s="35"/>
      <c r="D767" s="35"/>
      <c r="E767" s="35"/>
    </row>
    <row r="768">
      <c r="C768" s="35"/>
      <c r="D768" s="35"/>
      <c r="E768" s="35"/>
    </row>
    <row r="769">
      <c r="C769" s="35"/>
      <c r="D769" s="35"/>
      <c r="E769" s="35"/>
    </row>
    <row r="770">
      <c r="C770" s="35"/>
      <c r="D770" s="35"/>
      <c r="E770" s="35"/>
    </row>
    <row r="771">
      <c r="C771" s="35"/>
      <c r="D771" s="35"/>
      <c r="E771" s="35"/>
    </row>
    <row r="772">
      <c r="C772" s="35"/>
      <c r="D772" s="35"/>
      <c r="E772" s="35"/>
    </row>
    <row r="773">
      <c r="C773" s="35"/>
      <c r="D773" s="35"/>
      <c r="E773" s="35"/>
    </row>
    <row r="774">
      <c r="C774" s="35"/>
      <c r="D774" s="35"/>
      <c r="E774" s="35"/>
    </row>
    <row r="775">
      <c r="C775" s="35"/>
      <c r="D775" s="35"/>
      <c r="E775" s="35"/>
    </row>
    <row r="776">
      <c r="C776" s="35"/>
      <c r="D776" s="35"/>
      <c r="E776" s="35"/>
    </row>
    <row r="777">
      <c r="C777" s="35"/>
      <c r="D777" s="35"/>
      <c r="E777" s="35"/>
    </row>
    <row r="778">
      <c r="C778" s="35"/>
      <c r="D778" s="35"/>
      <c r="E778" s="35"/>
    </row>
    <row r="779">
      <c r="C779" s="35"/>
      <c r="D779" s="35"/>
      <c r="E779" s="35"/>
    </row>
    <row r="780">
      <c r="C780" s="35"/>
      <c r="D780" s="35"/>
      <c r="E780" s="35"/>
    </row>
    <row r="781">
      <c r="C781" s="35"/>
      <c r="D781" s="35"/>
      <c r="E781" s="35"/>
    </row>
    <row r="782">
      <c r="C782" s="35"/>
      <c r="D782" s="35"/>
      <c r="E782" s="35"/>
    </row>
    <row r="783">
      <c r="C783" s="35"/>
      <c r="D783" s="35"/>
      <c r="E783" s="35"/>
    </row>
    <row r="784">
      <c r="C784" s="35"/>
      <c r="D784" s="35"/>
      <c r="E784" s="35"/>
    </row>
    <row r="785">
      <c r="C785" s="35"/>
      <c r="D785" s="35"/>
      <c r="E785" s="35"/>
    </row>
    <row r="786">
      <c r="C786" s="35"/>
      <c r="D786" s="35"/>
      <c r="E786" s="35"/>
    </row>
    <row r="787">
      <c r="C787" s="35"/>
      <c r="D787" s="35"/>
      <c r="E787" s="35"/>
    </row>
    <row r="788">
      <c r="C788" s="35"/>
      <c r="D788" s="35"/>
      <c r="E788" s="35"/>
    </row>
    <row r="789">
      <c r="C789" s="35"/>
      <c r="D789" s="35"/>
      <c r="E789" s="35"/>
    </row>
    <row r="790">
      <c r="C790" s="35"/>
      <c r="D790" s="35"/>
      <c r="E790" s="35"/>
    </row>
    <row r="791">
      <c r="C791" s="35"/>
      <c r="D791" s="35"/>
      <c r="E791" s="35"/>
    </row>
    <row r="792">
      <c r="C792" s="35"/>
      <c r="D792" s="35"/>
      <c r="E792" s="35"/>
    </row>
    <row r="793">
      <c r="C793" s="35"/>
      <c r="D793" s="35"/>
      <c r="E793" s="35"/>
    </row>
    <row r="794">
      <c r="C794" s="35"/>
      <c r="D794" s="35"/>
      <c r="E794" s="35"/>
    </row>
    <row r="795">
      <c r="C795" s="35"/>
      <c r="D795" s="35"/>
      <c r="E795" s="35"/>
    </row>
    <row r="796">
      <c r="C796" s="35"/>
      <c r="D796" s="35"/>
      <c r="E796" s="35"/>
    </row>
    <row r="797">
      <c r="C797" s="35"/>
      <c r="D797" s="35"/>
      <c r="E797" s="35"/>
    </row>
    <row r="798">
      <c r="C798" s="35"/>
      <c r="D798" s="35"/>
      <c r="E798" s="35"/>
    </row>
    <row r="799">
      <c r="C799" s="35"/>
      <c r="D799" s="35"/>
      <c r="E799" s="35"/>
    </row>
    <row r="800">
      <c r="C800" s="35"/>
      <c r="D800" s="35"/>
      <c r="E800" s="35"/>
    </row>
    <row r="801">
      <c r="C801" s="35"/>
      <c r="D801" s="35"/>
      <c r="E801" s="35"/>
    </row>
    <row r="802">
      <c r="C802" s="35"/>
      <c r="D802" s="35"/>
      <c r="E802" s="35"/>
    </row>
    <row r="803">
      <c r="C803" s="35"/>
      <c r="D803" s="35"/>
      <c r="E803" s="35"/>
    </row>
    <row r="804">
      <c r="C804" s="35"/>
      <c r="D804" s="35"/>
      <c r="E804" s="35"/>
    </row>
    <row r="805">
      <c r="C805" s="35"/>
      <c r="D805" s="35"/>
      <c r="E805" s="35"/>
    </row>
    <row r="806">
      <c r="C806" s="35"/>
      <c r="D806" s="35"/>
      <c r="E806" s="35"/>
    </row>
    <row r="807">
      <c r="C807" s="35"/>
      <c r="D807" s="35"/>
      <c r="E807" s="35"/>
    </row>
    <row r="808">
      <c r="C808" s="35"/>
      <c r="D808" s="35"/>
      <c r="E808" s="35"/>
    </row>
    <row r="809">
      <c r="C809" s="35"/>
      <c r="D809" s="35"/>
      <c r="E809" s="35"/>
    </row>
    <row r="810">
      <c r="C810" s="35"/>
      <c r="D810" s="35"/>
      <c r="E810" s="35"/>
    </row>
    <row r="811">
      <c r="C811" s="35"/>
      <c r="D811" s="35"/>
      <c r="E811" s="35"/>
    </row>
    <row r="812">
      <c r="C812" s="35"/>
      <c r="D812" s="35"/>
      <c r="E812" s="35"/>
    </row>
    <row r="813">
      <c r="C813" s="35"/>
      <c r="D813" s="35"/>
      <c r="E813" s="35"/>
    </row>
    <row r="814">
      <c r="C814" s="35"/>
      <c r="D814" s="35"/>
      <c r="E814" s="35"/>
    </row>
    <row r="815">
      <c r="C815" s="35"/>
      <c r="D815" s="35"/>
      <c r="E815" s="35"/>
    </row>
    <row r="816">
      <c r="C816" s="35"/>
      <c r="D816" s="35"/>
      <c r="E816" s="35"/>
    </row>
    <row r="817">
      <c r="C817" s="35"/>
      <c r="D817" s="35"/>
      <c r="E817" s="35"/>
    </row>
    <row r="818">
      <c r="C818" s="35"/>
      <c r="D818" s="35"/>
      <c r="E818" s="35"/>
    </row>
    <row r="819">
      <c r="C819" s="35"/>
      <c r="D819" s="35"/>
      <c r="E819" s="35"/>
    </row>
    <row r="820">
      <c r="C820" s="35"/>
      <c r="D820" s="35"/>
      <c r="E820" s="35"/>
    </row>
    <row r="821">
      <c r="C821" s="35"/>
      <c r="D821" s="35"/>
      <c r="E821" s="35"/>
    </row>
    <row r="822">
      <c r="C822" s="35"/>
      <c r="D822" s="35"/>
      <c r="E822" s="35"/>
    </row>
    <row r="823">
      <c r="C823" s="35"/>
      <c r="D823" s="35"/>
      <c r="E823" s="35"/>
    </row>
    <row r="824">
      <c r="C824" s="35"/>
      <c r="D824" s="35"/>
      <c r="E824" s="35"/>
    </row>
    <row r="825">
      <c r="C825" s="35"/>
      <c r="D825" s="35"/>
      <c r="E825" s="35"/>
    </row>
    <row r="826">
      <c r="C826" s="35"/>
      <c r="D826" s="35"/>
      <c r="E826" s="35"/>
    </row>
    <row r="827">
      <c r="C827" s="35"/>
      <c r="D827" s="35"/>
      <c r="E827" s="35"/>
    </row>
    <row r="828">
      <c r="C828" s="35"/>
      <c r="D828" s="35"/>
      <c r="E828" s="35"/>
    </row>
    <row r="829">
      <c r="C829" s="35"/>
      <c r="D829" s="35"/>
      <c r="E829" s="35"/>
    </row>
    <row r="830">
      <c r="C830" s="35"/>
      <c r="D830" s="35"/>
      <c r="E830" s="35"/>
    </row>
    <row r="831">
      <c r="C831" s="35"/>
      <c r="D831" s="35"/>
      <c r="E831" s="35"/>
    </row>
    <row r="832">
      <c r="C832" s="35"/>
      <c r="D832" s="35"/>
      <c r="E832" s="35"/>
    </row>
    <row r="833">
      <c r="C833" s="35"/>
      <c r="D833" s="35"/>
      <c r="E833" s="35"/>
    </row>
    <row r="834">
      <c r="C834" s="35"/>
      <c r="D834" s="35"/>
      <c r="E834" s="35"/>
    </row>
    <row r="835">
      <c r="C835" s="35"/>
      <c r="D835" s="35"/>
      <c r="E835" s="35"/>
    </row>
    <row r="836">
      <c r="C836" s="35"/>
      <c r="D836" s="35"/>
      <c r="E836" s="35"/>
    </row>
    <row r="837">
      <c r="C837" s="35"/>
      <c r="D837" s="35"/>
      <c r="E837" s="35"/>
    </row>
    <row r="838">
      <c r="C838" s="35"/>
      <c r="D838" s="35"/>
      <c r="E838" s="35"/>
    </row>
    <row r="839">
      <c r="C839" s="35"/>
      <c r="D839" s="35"/>
      <c r="E839" s="35"/>
    </row>
    <row r="840">
      <c r="C840" s="35"/>
      <c r="D840" s="35"/>
      <c r="E840" s="35"/>
    </row>
    <row r="841">
      <c r="C841" s="35"/>
      <c r="D841" s="35"/>
      <c r="E841" s="35"/>
    </row>
    <row r="842">
      <c r="C842" s="35"/>
      <c r="D842" s="35"/>
      <c r="E842" s="35"/>
    </row>
    <row r="843">
      <c r="C843" s="35"/>
      <c r="D843" s="35"/>
      <c r="E843" s="35"/>
    </row>
    <row r="844">
      <c r="C844" s="35"/>
      <c r="D844" s="35"/>
      <c r="E844" s="35"/>
    </row>
    <row r="845">
      <c r="C845" s="35"/>
      <c r="D845" s="35"/>
      <c r="E845" s="35"/>
    </row>
    <row r="846">
      <c r="C846" s="35"/>
      <c r="D846" s="35"/>
      <c r="E846" s="35"/>
    </row>
    <row r="847">
      <c r="C847" s="35"/>
      <c r="D847" s="35"/>
      <c r="E847" s="35"/>
    </row>
    <row r="848">
      <c r="C848" s="35"/>
      <c r="D848" s="35"/>
      <c r="E848" s="35"/>
    </row>
    <row r="849">
      <c r="C849" s="35"/>
      <c r="D849" s="35"/>
      <c r="E849" s="35"/>
    </row>
    <row r="850">
      <c r="C850" s="35"/>
      <c r="D850" s="35"/>
      <c r="E850" s="35"/>
    </row>
    <row r="851">
      <c r="C851" s="35"/>
      <c r="D851" s="35"/>
      <c r="E851" s="35"/>
    </row>
    <row r="852">
      <c r="C852" s="35"/>
      <c r="D852" s="35"/>
      <c r="E852" s="35"/>
    </row>
    <row r="853">
      <c r="C853" s="35"/>
      <c r="D853" s="35"/>
      <c r="E853" s="35"/>
    </row>
    <row r="854">
      <c r="C854" s="35"/>
      <c r="D854" s="35"/>
      <c r="E854" s="35"/>
    </row>
    <row r="855">
      <c r="C855" s="35"/>
      <c r="D855" s="35"/>
      <c r="E855" s="35"/>
    </row>
    <row r="856">
      <c r="C856" s="35"/>
      <c r="D856" s="35"/>
      <c r="E856" s="35"/>
    </row>
    <row r="857">
      <c r="C857" s="35"/>
      <c r="D857" s="35"/>
      <c r="E857" s="35"/>
    </row>
    <row r="858">
      <c r="C858" s="35"/>
      <c r="D858" s="35"/>
      <c r="E858" s="35"/>
    </row>
    <row r="859">
      <c r="C859" s="35"/>
      <c r="D859" s="35"/>
      <c r="E859" s="35"/>
    </row>
    <row r="860">
      <c r="C860" s="35"/>
      <c r="D860" s="35"/>
      <c r="E860" s="35"/>
    </row>
    <row r="861">
      <c r="C861" s="35"/>
      <c r="D861" s="35"/>
      <c r="E861" s="35"/>
    </row>
    <row r="862">
      <c r="C862" s="35"/>
      <c r="D862" s="35"/>
      <c r="E862" s="35"/>
    </row>
    <row r="863">
      <c r="C863" s="35"/>
      <c r="D863" s="35"/>
      <c r="E863" s="35"/>
    </row>
    <row r="864">
      <c r="C864" s="35"/>
      <c r="D864" s="35"/>
      <c r="E864" s="35"/>
    </row>
    <row r="865">
      <c r="C865" s="35"/>
      <c r="D865" s="35"/>
      <c r="E865" s="35"/>
    </row>
    <row r="866">
      <c r="C866" s="35"/>
      <c r="D866" s="35"/>
      <c r="E866" s="35"/>
    </row>
    <row r="867">
      <c r="C867" s="35"/>
      <c r="D867" s="35"/>
      <c r="E867" s="35"/>
    </row>
    <row r="868">
      <c r="C868" s="35"/>
      <c r="D868" s="35"/>
      <c r="E868" s="35"/>
    </row>
    <row r="869">
      <c r="C869" s="35"/>
      <c r="D869" s="35"/>
      <c r="E869" s="35"/>
    </row>
    <row r="870">
      <c r="C870" s="35"/>
      <c r="D870" s="35"/>
      <c r="E870" s="35"/>
    </row>
    <row r="871">
      <c r="C871" s="35"/>
      <c r="D871" s="35"/>
      <c r="E871" s="35"/>
    </row>
    <row r="872">
      <c r="C872" s="35"/>
      <c r="D872" s="35"/>
      <c r="E872" s="35"/>
    </row>
    <row r="873">
      <c r="C873" s="35"/>
      <c r="D873" s="35"/>
      <c r="E873" s="35"/>
    </row>
    <row r="874">
      <c r="C874" s="35"/>
      <c r="D874" s="35"/>
      <c r="E874" s="35"/>
    </row>
    <row r="875">
      <c r="C875" s="35"/>
      <c r="D875" s="35"/>
      <c r="E875" s="35"/>
    </row>
    <row r="876">
      <c r="C876" s="35"/>
      <c r="D876" s="35"/>
      <c r="E876" s="35"/>
    </row>
    <row r="877">
      <c r="C877" s="35"/>
      <c r="D877" s="35"/>
      <c r="E877" s="35"/>
    </row>
    <row r="878">
      <c r="C878" s="35"/>
      <c r="D878" s="35"/>
      <c r="E878" s="35"/>
    </row>
    <row r="879">
      <c r="C879" s="35"/>
      <c r="D879" s="35"/>
      <c r="E879" s="35"/>
    </row>
    <row r="880">
      <c r="C880" s="35"/>
      <c r="D880" s="35"/>
      <c r="E880" s="35"/>
    </row>
    <row r="881">
      <c r="C881" s="35"/>
      <c r="D881" s="35"/>
      <c r="E881" s="35"/>
    </row>
    <row r="882">
      <c r="C882" s="35"/>
      <c r="D882" s="35"/>
      <c r="E882" s="35"/>
    </row>
    <row r="883">
      <c r="C883" s="35"/>
      <c r="D883" s="35"/>
      <c r="E883" s="35"/>
    </row>
    <row r="884">
      <c r="C884" s="35"/>
      <c r="D884" s="35"/>
      <c r="E884" s="35"/>
    </row>
    <row r="885">
      <c r="C885" s="35"/>
      <c r="D885" s="35"/>
      <c r="E885" s="35"/>
    </row>
    <row r="886">
      <c r="C886" s="35"/>
      <c r="D886" s="35"/>
      <c r="E886" s="35"/>
    </row>
    <row r="887">
      <c r="C887" s="35"/>
      <c r="D887" s="35"/>
      <c r="E887" s="35"/>
    </row>
    <row r="888">
      <c r="C888" s="35"/>
      <c r="D888" s="35"/>
      <c r="E888" s="35"/>
    </row>
    <row r="889">
      <c r="C889" s="35"/>
      <c r="D889" s="35"/>
      <c r="E889" s="35"/>
    </row>
    <row r="890">
      <c r="C890" s="35"/>
      <c r="D890" s="35"/>
      <c r="E890" s="35"/>
    </row>
    <row r="891">
      <c r="C891" s="35"/>
      <c r="D891" s="35"/>
      <c r="E891" s="35"/>
    </row>
    <row r="892">
      <c r="C892" s="35"/>
      <c r="D892" s="35"/>
      <c r="E892" s="35"/>
    </row>
    <row r="893">
      <c r="C893" s="35"/>
      <c r="D893" s="35"/>
      <c r="E893" s="35"/>
    </row>
    <row r="894">
      <c r="C894" s="35"/>
      <c r="D894" s="35"/>
      <c r="E894" s="35"/>
    </row>
    <row r="895">
      <c r="C895" s="35"/>
      <c r="D895" s="35"/>
      <c r="E895" s="35"/>
    </row>
    <row r="896">
      <c r="C896" s="35"/>
      <c r="D896" s="35"/>
      <c r="E896" s="35"/>
    </row>
    <row r="897">
      <c r="C897" s="35"/>
      <c r="D897" s="35"/>
      <c r="E897" s="35"/>
    </row>
    <row r="898">
      <c r="C898" s="35"/>
      <c r="D898" s="35"/>
      <c r="E898" s="35"/>
    </row>
    <row r="899">
      <c r="C899" s="35"/>
      <c r="D899" s="35"/>
      <c r="E899" s="35"/>
    </row>
    <row r="900">
      <c r="C900" s="35"/>
      <c r="D900" s="35"/>
      <c r="E900" s="35"/>
    </row>
    <row r="901">
      <c r="C901" s="35"/>
      <c r="D901" s="35"/>
      <c r="E901" s="35"/>
    </row>
    <row r="902">
      <c r="C902" s="35"/>
      <c r="D902" s="35"/>
      <c r="E902" s="35"/>
    </row>
    <row r="903">
      <c r="C903" s="35"/>
      <c r="D903" s="35"/>
      <c r="E903" s="35"/>
    </row>
    <row r="904">
      <c r="C904" s="35"/>
      <c r="D904" s="35"/>
      <c r="E904" s="35"/>
    </row>
    <row r="905">
      <c r="C905" s="35"/>
      <c r="D905" s="35"/>
      <c r="E905" s="35"/>
    </row>
    <row r="906">
      <c r="C906" s="35"/>
      <c r="D906" s="35"/>
      <c r="E906" s="35"/>
    </row>
    <row r="907">
      <c r="C907" s="35"/>
      <c r="D907" s="35"/>
      <c r="E907" s="35"/>
    </row>
    <row r="908">
      <c r="C908" s="35"/>
      <c r="D908" s="35"/>
      <c r="E908" s="35"/>
    </row>
    <row r="909">
      <c r="C909" s="35"/>
      <c r="D909" s="35"/>
      <c r="E909" s="35"/>
    </row>
    <row r="910">
      <c r="C910" s="35"/>
      <c r="D910" s="35"/>
      <c r="E910" s="35"/>
    </row>
    <row r="911">
      <c r="C911" s="35"/>
      <c r="D911" s="35"/>
      <c r="E911" s="35"/>
    </row>
    <row r="912">
      <c r="C912" s="35"/>
      <c r="D912" s="35"/>
      <c r="E912" s="35"/>
    </row>
    <row r="913">
      <c r="C913" s="35"/>
      <c r="D913" s="35"/>
      <c r="E913" s="35"/>
    </row>
    <row r="914">
      <c r="C914" s="35"/>
      <c r="D914" s="35"/>
      <c r="E914" s="35"/>
    </row>
    <row r="915">
      <c r="C915" s="35"/>
      <c r="D915" s="35"/>
      <c r="E915" s="35"/>
    </row>
    <row r="916">
      <c r="C916" s="35"/>
      <c r="D916" s="35"/>
      <c r="E916" s="35"/>
    </row>
    <row r="917">
      <c r="C917" s="35"/>
      <c r="D917" s="35"/>
      <c r="E917" s="35"/>
    </row>
    <row r="918">
      <c r="C918" s="35"/>
      <c r="D918" s="35"/>
      <c r="E918" s="35"/>
    </row>
    <row r="919">
      <c r="C919" s="35"/>
      <c r="D919" s="35"/>
      <c r="E919" s="35"/>
    </row>
    <row r="920">
      <c r="C920" s="35"/>
      <c r="D920" s="35"/>
      <c r="E920" s="35"/>
    </row>
    <row r="921">
      <c r="C921" s="35"/>
      <c r="D921" s="35"/>
      <c r="E921" s="35"/>
    </row>
    <row r="922">
      <c r="C922" s="35"/>
      <c r="D922" s="35"/>
      <c r="E922" s="35"/>
    </row>
    <row r="923">
      <c r="C923" s="35"/>
      <c r="D923" s="35"/>
      <c r="E923" s="35"/>
    </row>
    <row r="924">
      <c r="C924" s="35"/>
      <c r="D924" s="35"/>
      <c r="E924" s="35"/>
    </row>
    <row r="925">
      <c r="C925" s="35"/>
      <c r="D925" s="35"/>
      <c r="E925" s="35"/>
    </row>
    <row r="926">
      <c r="C926" s="35"/>
      <c r="D926" s="35"/>
      <c r="E926" s="35"/>
    </row>
    <row r="927">
      <c r="C927" s="35"/>
      <c r="D927" s="35"/>
      <c r="E927" s="35"/>
    </row>
    <row r="928">
      <c r="C928" s="35"/>
      <c r="D928" s="35"/>
      <c r="E928" s="35"/>
    </row>
    <row r="929">
      <c r="C929" s="35"/>
      <c r="D929" s="35"/>
      <c r="E929" s="35"/>
    </row>
    <row r="930">
      <c r="C930" s="35"/>
      <c r="D930" s="35"/>
      <c r="E930" s="35"/>
    </row>
    <row r="931">
      <c r="C931" s="35"/>
      <c r="D931" s="35"/>
      <c r="E931" s="35"/>
    </row>
    <row r="932">
      <c r="C932" s="35"/>
      <c r="D932" s="35"/>
      <c r="E932" s="35"/>
    </row>
    <row r="933">
      <c r="C933" s="35"/>
      <c r="D933" s="35"/>
      <c r="E933" s="35"/>
    </row>
    <row r="934">
      <c r="C934" s="35"/>
      <c r="D934" s="35"/>
      <c r="E934" s="35"/>
    </row>
    <row r="935">
      <c r="C935" s="35"/>
      <c r="D935" s="35"/>
      <c r="E935" s="35"/>
    </row>
    <row r="936">
      <c r="C936" s="35"/>
      <c r="D936" s="35"/>
      <c r="E936" s="35"/>
    </row>
    <row r="937">
      <c r="C937" s="35"/>
      <c r="D937" s="35"/>
      <c r="E937" s="35"/>
    </row>
    <row r="938">
      <c r="C938" s="35"/>
      <c r="D938" s="35"/>
      <c r="E938" s="35"/>
    </row>
    <row r="939">
      <c r="C939" s="35"/>
      <c r="D939" s="35"/>
      <c r="E939" s="35"/>
    </row>
    <row r="940">
      <c r="C940" s="35"/>
      <c r="D940" s="35"/>
      <c r="E940" s="35"/>
    </row>
    <row r="941">
      <c r="C941" s="35"/>
      <c r="D941" s="35"/>
      <c r="E941" s="35"/>
    </row>
    <row r="942">
      <c r="C942" s="35"/>
      <c r="D942" s="35"/>
      <c r="E942" s="35"/>
    </row>
    <row r="943">
      <c r="C943" s="35"/>
      <c r="D943" s="35"/>
      <c r="E943" s="35"/>
    </row>
    <row r="944">
      <c r="C944" s="35"/>
      <c r="D944" s="35"/>
      <c r="E944" s="35"/>
    </row>
    <row r="945">
      <c r="C945" s="35"/>
      <c r="D945" s="35"/>
      <c r="E945" s="35"/>
    </row>
    <row r="946">
      <c r="C946" s="35"/>
      <c r="D946" s="35"/>
      <c r="E946" s="35"/>
    </row>
    <row r="947">
      <c r="C947" s="35"/>
      <c r="D947" s="35"/>
      <c r="E947" s="35"/>
    </row>
    <row r="948">
      <c r="C948" s="35"/>
      <c r="D948" s="35"/>
      <c r="E948" s="35"/>
    </row>
    <row r="949">
      <c r="C949" s="35"/>
      <c r="D949" s="35"/>
      <c r="E949" s="35"/>
    </row>
    <row r="950">
      <c r="C950" s="35"/>
      <c r="D950" s="35"/>
      <c r="E950" s="35"/>
    </row>
    <row r="951">
      <c r="C951" s="35"/>
      <c r="D951" s="35"/>
      <c r="E951" s="35"/>
    </row>
    <row r="952">
      <c r="C952" s="35"/>
      <c r="D952" s="35"/>
      <c r="E952" s="35"/>
    </row>
    <row r="953">
      <c r="C953" s="35"/>
      <c r="D953" s="35"/>
      <c r="E953" s="35"/>
    </row>
    <row r="954">
      <c r="C954" s="35"/>
      <c r="D954" s="35"/>
      <c r="E954" s="35"/>
    </row>
    <row r="955">
      <c r="C955" s="35"/>
      <c r="D955" s="35"/>
      <c r="E955" s="35"/>
    </row>
    <row r="956">
      <c r="C956" s="35"/>
      <c r="D956" s="35"/>
      <c r="E956" s="35"/>
    </row>
    <row r="957">
      <c r="C957" s="35"/>
      <c r="D957" s="35"/>
      <c r="E957" s="35"/>
    </row>
    <row r="958">
      <c r="C958" s="35"/>
      <c r="D958" s="35"/>
      <c r="E958" s="35"/>
    </row>
    <row r="959">
      <c r="C959" s="35"/>
      <c r="D959" s="35"/>
      <c r="E959" s="35"/>
    </row>
    <row r="960">
      <c r="C960" s="35"/>
      <c r="D960" s="35"/>
      <c r="E960" s="35"/>
    </row>
    <row r="961">
      <c r="C961" s="35"/>
      <c r="D961" s="35"/>
      <c r="E961" s="35"/>
    </row>
    <row r="962">
      <c r="C962" s="35"/>
      <c r="D962" s="35"/>
      <c r="E962" s="35"/>
    </row>
    <row r="963">
      <c r="C963" s="35"/>
      <c r="D963" s="35"/>
      <c r="E963" s="35"/>
    </row>
    <row r="964">
      <c r="C964" s="35"/>
      <c r="D964" s="35"/>
      <c r="E964" s="35"/>
    </row>
    <row r="965">
      <c r="C965" s="35"/>
      <c r="D965" s="35"/>
      <c r="E965" s="35"/>
    </row>
    <row r="966">
      <c r="C966" s="35"/>
      <c r="D966" s="35"/>
      <c r="E966" s="35"/>
    </row>
    <row r="967">
      <c r="C967" s="35"/>
      <c r="D967" s="35"/>
      <c r="E967" s="35"/>
    </row>
    <row r="968">
      <c r="C968" s="35"/>
      <c r="D968" s="35"/>
      <c r="E968" s="35"/>
    </row>
    <row r="969">
      <c r="C969" s="35"/>
      <c r="D969" s="35"/>
      <c r="E969" s="35"/>
    </row>
    <row r="970">
      <c r="C970" s="35"/>
      <c r="D970" s="35"/>
      <c r="E970" s="35"/>
    </row>
    <row r="971">
      <c r="C971" s="35"/>
      <c r="D971" s="35"/>
      <c r="E971" s="35"/>
    </row>
    <row r="972">
      <c r="C972" s="35"/>
      <c r="D972" s="35"/>
      <c r="E972" s="35"/>
    </row>
    <row r="973">
      <c r="C973" s="35"/>
      <c r="D973" s="35"/>
      <c r="E973" s="35"/>
    </row>
    <row r="974">
      <c r="C974" s="35"/>
      <c r="D974" s="35"/>
      <c r="E974" s="35"/>
    </row>
    <row r="975">
      <c r="C975" s="35"/>
      <c r="D975" s="35"/>
      <c r="E975" s="35"/>
    </row>
    <row r="976">
      <c r="C976" s="35"/>
      <c r="D976" s="35"/>
      <c r="E976" s="35"/>
    </row>
    <row r="977">
      <c r="C977" s="35"/>
      <c r="D977" s="35"/>
      <c r="E977" s="35"/>
    </row>
    <row r="978">
      <c r="C978" s="35"/>
      <c r="D978" s="35"/>
      <c r="E978" s="35"/>
    </row>
    <row r="979">
      <c r="C979" s="35"/>
      <c r="D979" s="35"/>
      <c r="E979" s="35"/>
    </row>
    <row r="980">
      <c r="C980" s="35"/>
      <c r="D980" s="35"/>
      <c r="E980" s="35"/>
    </row>
    <row r="981">
      <c r="C981" s="35"/>
      <c r="D981" s="35"/>
      <c r="E981" s="35"/>
    </row>
    <row r="982">
      <c r="C982" s="35"/>
      <c r="D982" s="35"/>
      <c r="E982" s="35"/>
    </row>
    <row r="983">
      <c r="C983" s="35"/>
      <c r="D983" s="35"/>
      <c r="E983" s="35"/>
    </row>
    <row r="984">
      <c r="C984" s="35"/>
      <c r="D984" s="35"/>
      <c r="E984" s="35"/>
    </row>
    <row r="985">
      <c r="C985" s="35"/>
      <c r="D985" s="35"/>
      <c r="E985" s="35"/>
    </row>
    <row r="986">
      <c r="C986" s="35"/>
      <c r="D986" s="35"/>
      <c r="E986" s="35"/>
    </row>
    <row r="987">
      <c r="C987" s="35"/>
      <c r="D987" s="35"/>
      <c r="E987" s="35"/>
    </row>
    <row r="988">
      <c r="C988" s="35"/>
      <c r="D988" s="35"/>
      <c r="E988" s="35"/>
    </row>
    <row r="989">
      <c r="C989" s="35"/>
      <c r="D989" s="35"/>
      <c r="E989" s="35"/>
    </row>
    <row r="990">
      <c r="C990" s="35"/>
      <c r="D990" s="35"/>
      <c r="E990" s="35"/>
    </row>
    <row r="991">
      <c r="C991" s="35"/>
      <c r="D991" s="35"/>
      <c r="E991" s="35"/>
    </row>
    <row r="992">
      <c r="C992" s="35"/>
      <c r="D992" s="35"/>
      <c r="E992" s="35"/>
    </row>
    <row r="993">
      <c r="C993" s="35"/>
      <c r="D993" s="35"/>
      <c r="E993" s="35"/>
    </row>
    <row r="994">
      <c r="C994" s="35"/>
      <c r="D994" s="35"/>
      <c r="E994" s="35"/>
    </row>
    <row r="995">
      <c r="C995" s="35"/>
      <c r="D995" s="35"/>
      <c r="E995" s="35"/>
    </row>
    <row r="996">
      <c r="C996" s="35"/>
      <c r="D996" s="35"/>
      <c r="E996" s="35"/>
    </row>
    <row r="997">
      <c r="C997" s="35"/>
      <c r="D997" s="35"/>
      <c r="E997" s="35"/>
    </row>
    <row r="998">
      <c r="C998" s="35"/>
      <c r="D998" s="35"/>
      <c r="E998" s="35"/>
    </row>
    <row r="999">
      <c r="C999" s="35"/>
      <c r="D999" s="35"/>
      <c r="E999" s="35"/>
    </row>
    <row r="1000">
      <c r="C1000" s="35"/>
      <c r="D1000" s="35"/>
      <c r="E1000" s="35"/>
    </row>
    <row r="1001">
      <c r="C1001" s="35"/>
      <c r="D1001" s="35"/>
      <c r="E1001" s="35"/>
    </row>
    <row r="1002">
      <c r="C1002" s="35"/>
      <c r="D1002" s="35"/>
      <c r="E1002" s="35"/>
    </row>
    <row r="1003">
      <c r="C1003" s="35"/>
      <c r="D1003" s="35"/>
      <c r="E1003" s="35"/>
    </row>
    <row r="1004">
      <c r="C1004" s="35"/>
      <c r="D1004" s="35"/>
      <c r="E1004" s="35"/>
    </row>
    <row r="1005">
      <c r="C1005" s="35"/>
      <c r="D1005" s="35"/>
      <c r="E1005" s="35"/>
    </row>
    <row r="1006">
      <c r="C1006" s="35"/>
      <c r="D1006" s="35"/>
      <c r="E1006" s="35"/>
    </row>
    <row r="1007">
      <c r="C1007" s="35"/>
      <c r="D1007" s="35"/>
      <c r="E1007" s="35"/>
    </row>
    <row r="1008">
      <c r="C1008" s="35"/>
      <c r="D1008" s="35"/>
      <c r="E1008" s="35"/>
    </row>
    <row r="1009">
      <c r="C1009" s="35"/>
      <c r="D1009" s="35"/>
      <c r="E1009" s="35"/>
    </row>
    <row r="1010">
      <c r="C1010" s="35"/>
      <c r="D1010" s="35"/>
      <c r="E1010" s="35"/>
    </row>
    <row r="1011">
      <c r="C1011" s="35"/>
      <c r="D1011" s="35"/>
      <c r="E1011" s="35"/>
    </row>
    <row r="1012">
      <c r="C1012" s="35"/>
      <c r="D1012" s="35"/>
      <c r="E1012" s="35"/>
    </row>
    <row r="1013">
      <c r="C1013" s="35"/>
      <c r="D1013" s="35"/>
      <c r="E1013" s="35"/>
    </row>
    <row r="1014">
      <c r="C1014" s="35"/>
      <c r="D1014" s="35"/>
      <c r="E1014" s="35"/>
    </row>
    <row r="1015">
      <c r="C1015" s="35"/>
      <c r="D1015" s="35"/>
      <c r="E1015" s="35"/>
    </row>
    <row r="1016">
      <c r="C1016" s="35"/>
      <c r="D1016" s="35"/>
      <c r="E1016" s="35"/>
    </row>
    <row r="1017">
      <c r="C1017" s="35"/>
      <c r="D1017" s="35"/>
      <c r="E1017" s="35"/>
    </row>
    <row r="1018">
      <c r="C1018" s="35"/>
      <c r="D1018" s="35"/>
      <c r="E1018" s="35"/>
    </row>
    <row r="1019">
      <c r="C1019" s="35"/>
      <c r="D1019" s="35"/>
      <c r="E1019" s="35"/>
    </row>
    <row r="1020">
      <c r="C1020" s="35"/>
      <c r="D1020" s="35"/>
      <c r="E1020" s="35"/>
    </row>
    <row r="1021">
      <c r="C1021" s="35"/>
      <c r="D1021" s="35"/>
      <c r="E1021" s="35"/>
    </row>
    <row r="1022">
      <c r="C1022" s="35"/>
      <c r="D1022" s="35"/>
      <c r="E1022" s="35"/>
    </row>
    <row r="1023">
      <c r="C1023" s="35"/>
      <c r="D1023" s="35"/>
      <c r="E1023" s="35"/>
    </row>
    <row r="1024">
      <c r="C1024" s="35"/>
      <c r="D1024" s="35"/>
      <c r="E1024" s="35"/>
    </row>
    <row r="1025">
      <c r="C1025" s="35"/>
      <c r="D1025" s="35"/>
      <c r="E1025" s="35"/>
    </row>
    <row r="1026">
      <c r="C1026" s="35"/>
      <c r="D1026" s="35"/>
      <c r="E1026" s="35"/>
    </row>
    <row r="1027">
      <c r="C1027" s="35"/>
      <c r="D1027" s="35"/>
      <c r="E1027" s="35"/>
    </row>
    <row r="1028">
      <c r="C1028" s="35"/>
      <c r="D1028" s="35"/>
      <c r="E1028" s="35"/>
    </row>
    <row r="1029">
      <c r="C1029" s="35"/>
      <c r="D1029" s="35"/>
      <c r="E1029" s="35"/>
    </row>
    <row r="1030">
      <c r="C1030" s="35"/>
      <c r="D1030" s="35"/>
      <c r="E1030" s="35"/>
    </row>
    <row r="1031">
      <c r="C1031" s="35"/>
      <c r="D1031" s="35"/>
      <c r="E1031" s="35"/>
    </row>
    <row r="1032">
      <c r="C1032" s="35"/>
      <c r="D1032" s="35"/>
      <c r="E1032" s="35"/>
    </row>
    <row r="1033">
      <c r="C1033" s="35"/>
      <c r="D1033" s="35"/>
      <c r="E1033" s="35"/>
    </row>
    <row r="1034">
      <c r="C1034" s="35"/>
      <c r="D1034" s="35"/>
      <c r="E1034" s="35"/>
    </row>
    <row r="1035">
      <c r="C1035" s="35"/>
      <c r="D1035" s="35"/>
      <c r="E1035" s="35"/>
    </row>
    <row r="1036">
      <c r="C1036" s="35"/>
      <c r="D1036" s="35"/>
      <c r="E1036" s="35"/>
    </row>
    <row r="1037">
      <c r="C1037" s="35"/>
      <c r="D1037" s="35"/>
      <c r="E1037" s="35"/>
    </row>
    <row r="1038">
      <c r="C1038" s="35"/>
      <c r="D1038" s="35"/>
      <c r="E1038" s="35"/>
    </row>
    <row r="1039">
      <c r="C1039" s="35"/>
      <c r="D1039" s="35"/>
      <c r="E1039" s="35"/>
    </row>
    <row r="1040">
      <c r="C1040" s="35"/>
      <c r="D1040" s="35"/>
      <c r="E1040" s="35"/>
    </row>
    <row r="1041">
      <c r="C1041" s="35"/>
      <c r="D1041" s="35"/>
      <c r="E1041" s="35"/>
    </row>
    <row r="1042">
      <c r="C1042" s="35"/>
      <c r="D1042" s="35"/>
      <c r="E1042" s="35"/>
    </row>
  </sheetData>
  <dataValidations>
    <dataValidation type="list" allowBlank="1" showErrorMessage="1" sqref="B2:B56">
      <formula1>"Hash Map,Stack,Two Pointers,LinkedList"</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4"/>
    <hyperlink r:id="rId31" ref="D35"/>
    <hyperlink r:id="rId32" ref="D38"/>
    <hyperlink r:id="rId33" ref="D41"/>
    <hyperlink r:id="rId34" ref="D44"/>
    <hyperlink r:id="rId35" ref="D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6"/>
  </hyperlinks>
  <drawing r:id="rId4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13"/>
    <col customWidth="1" min="3" max="3" width="37.5"/>
    <col customWidth="1" min="6" max="6" width="21.75"/>
  </cols>
  <sheetData>
    <row r="1">
      <c r="A1" s="46" t="str">
        <f>IFERROR(__xludf.DUMMYFUNCTION("IMPORTRANGE(""https://docs.google.com/spreadsheets/d/1X7ONkNBzwkOqq7g6DTskc7GnSEaY1YAU9iKy_wi9m_0/edit?gid=0#gid=0"", ""My Lists!A1:Z200"")"),"Date")</f>
        <v>Date</v>
      </c>
      <c r="B1" s="30" t="str">
        <f>IFERROR(__xludf.DUMMYFUNCTION("""COMPUTED_VALUE"""),"Category")</f>
        <v>Category</v>
      </c>
      <c r="C1" s="30" t="str">
        <f>IFERROR(__xludf.DUMMYFUNCTION("""COMPUTED_VALUE"""),"Title")</f>
        <v>Title</v>
      </c>
      <c r="D1" s="30" t="str">
        <f>IFERROR(__xludf.DUMMYFUNCTION("""COMPUTED_VALUE"""),"Leetcode link")</f>
        <v>Leetcode link</v>
      </c>
      <c r="E1" s="30" t="str">
        <f>IFERROR(__xludf.DUMMYFUNCTION("""COMPUTED_VALUE"""),"Difficulty")</f>
        <v>Difficulty</v>
      </c>
      <c r="F1" s="30" t="str">
        <f>IFERROR(__xludf.DUMMYFUNCTION("""COMPUTED_VALUE"""),"Difficulty Level")</f>
        <v>Difficulty Level</v>
      </c>
      <c r="G1" s="30" t="str">
        <f>IFERROR(__xludf.DUMMYFUNCTION("""COMPUTED_VALUE"""),"Idea")</f>
        <v>Idea</v>
      </c>
      <c r="H1" s="30"/>
      <c r="I1" s="30"/>
      <c r="J1" s="30"/>
      <c r="K1" s="30"/>
      <c r="L1" s="30"/>
      <c r="M1" s="30"/>
      <c r="N1" s="30"/>
      <c r="O1" s="30"/>
      <c r="P1" s="30"/>
      <c r="Q1" s="30"/>
      <c r="R1" s="30"/>
      <c r="S1" s="30"/>
      <c r="T1" s="30"/>
      <c r="U1" s="30"/>
      <c r="V1" s="30"/>
      <c r="W1" s="30"/>
      <c r="X1" s="30"/>
      <c r="Y1" s="30"/>
      <c r="Z1" s="30"/>
    </row>
    <row r="2">
      <c r="A2" s="47">
        <f>IFERROR(__xludf.DUMMYFUNCTION("""COMPUTED_VALUE"""),45852.0)</f>
        <v>45852</v>
      </c>
      <c r="B2" s="30" t="str">
        <f>IFERROR(__xludf.DUMMYFUNCTION("""COMPUTED_VALUE"""),"Array-Hash Map")</f>
        <v>Array-Hash Map</v>
      </c>
      <c r="C2" s="30" t="str">
        <f>IFERROR(__xludf.DUMMYFUNCTION("""COMPUTED_VALUE"""),"Two Sum")</f>
        <v>Two Sum</v>
      </c>
      <c r="D2" s="31" t="str">
        <f>IFERROR(__xludf.DUMMYFUNCTION("""COMPUTED_VALUE"""),"https://leetcode.com/problems/two-sum")</f>
        <v>https://leetcode.com/problems/two-sum</v>
      </c>
      <c r="E2" s="30" t="str">
        <f>IFERROR(__xludf.DUMMYFUNCTION("""COMPUTED_VALUE"""),"Easy")</f>
        <v>Easy</v>
      </c>
      <c r="F2" s="30">
        <f>IFERROR(__xludf.DUMMYFUNCTION("""COMPUTED_VALUE"""),2.0)</f>
        <v>2</v>
      </c>
      <c r="G2" s="30"/>
      <c r="H2" s="30"/>
      <c r="I2" s="30"/>
      <c r="J2" s="30"/>
      <c r="K2" s="30"/>
      <c r="L2" s="30"/>
      <c r="M2" s="30"/>
      <c r="N2" s="30"/>
      <c r="O2" s="30"/>
      <c r="P2" s="30"/>
      <c r="Q2" s="30"/>
      <c r="R2" s="30"/>
      <c r="S2" s="30"/>
      <c r="T2" s="30"/>
      <c r="U2" s="30"/>
      <c r="V2" s="30"/>
      <c r="W2" s="30"/>
      <c r="X2" s="30"/>
      <c r="Y2" s="30"/>
      <c r="Z2" s="30"/>
    </row>
    <row r="3">
      <c r="A3" s="47">
        <f>IFERROR(__xludf.DUMMYFUNCTION("""COMPUTED_VALUE"""),45853.0)</f>
        <v>45853</v>
      </c>
      <c r="B3" s="30" t="str">
        <f>IFERROR(__xludf.DUMMYFUNCTION("""COMPUTED_VALUE"""),"Array-Hash Map")</f>
        <v>Array-Hash Map</v>
      </c>
      <c r="C3" s="30" t="str">
        <f>IFERROR(__xludf.DUMMYFUNCTION("""COMPUTED_VALUE"""),"Intersection of Two Arrays")</f>
        <v>Intersection of Two Arrays</v>
      </c>
      <c r="D3" s="31" t="str">
        <f>IFERROR(__xludf.DUMMYFUNCTION("""COMPUTED_VALUE"""),"https://leetcode.com/problems/intersection-of-two-arrays")</f>
        <v>https://leetcode.com/problems/intersection-of-two-arrays</v>
      </c>
      <c r="E3" s="30" t="str">
        <f>IFERROR(__xludf.DUMMYFUNCTION("""COMPUTED_VALUE"""),"Easy")</f>
        <v>Easy</v>
      </c>
      <c r="F3" s="30">
        <f>IFERROR(__xludf.DUMMYFUNCTION("""COMPUTED_VALUE"""),3.0)</f>
        <v>3</v>
      </c>
      <c r="G3" s="30"/>
      <c r="H3" s="30"/>
      <c r="I3" s="30"/>
      <c r="J3" s="30"/>
      <c r="K3" s="30"/>
      <c r="L3" s="30"/>
      <c r="M3" s="30"/>
      <c r="N3" s="30"/>
      <c r="O3" s="30"/>
      <c r="P3" s="30"/>
      <c r="Q3" s="30"/>
      <c r="R3" s="30"/>
      <c r="S3" s="30"/>
      <c r="T3" s="30"/>
      <c r="U3" s="30"/>
      <c r="V3" s="30"/>
      <c r="W3" s="30"/>
      <c r="X3" s="30"/>
      <c r="Y3" s="30"/>
      <c r="Z3" s="30"/>
    </row>
    <row r="4">
      <c r="A4" s="47">
        <f>IFERROR(__xludf.DUMMYFUNCTION("""COMPUTED_VALUE"""),45853.0)</f>
        <v>45853</v>
      </c>
      <c r="B4" s="30" t="str">
        <f>IFERROR(__xludf.DUMMYFUNCTION("""COMPUTED_VALUE"""),"Array-Hash Map")</f>
        <v>Array-Hash Map</v>
      </c>
      <c r="C4" s="30" t="str">
        <f>IFERROR(__xludf.DUMMYFUNCTION("""COMPUTED_VALUE"""),"Intersection of Two Arrays II")</f>
        <v>Intersection of Two Arrays II</v>
      </c>
      <c r="D4" s="31" t="str">
        <f>IFERROR(__xludf.DUMMYFUNCTION("""COMPUTED_VALUE"""),"https://leetcode.com/problems/intersection-of-two-arrays-ii/")</f>
        <v>https://leetcode.com/problems/intersection-of-two-arrays-ii/</v>
      </c>
      <c r="E4" s="30" t="str">
        <f>IFERROR(__xludf.DUMMYFUNCTION("""COMPUTED_VALUE"""),"Easy")</f>
        <v>Easy</v>
      </c>
      <c r="F4" s="30">
        <f>IFERROR(__xludf.DUMMYFUNCTION("""COMPUTED_VALUE"""),3.0)</f>
        <v>3</v>
      </c>
      <c r="G4" s="30"/>
      <c r="H4" s="30"/>
      <c r="I4" s="30"/>
      <c r="J4" s="30"/>
      <c r="K4" s="30"/>
      <c r="L4" s="30"/>
      <c r="M4" s="30"/>
      <c r="N4" s="30"/>
      <c r="O4" s="30"/>
      <c r="P4" s="30"/>
      <c r="Q4" s="30"/>
      <c r="R4" s="30"/>
      <c r="S4" s="30"/>
      <c r="T4" s="30"/>
      <c r="U4" s="30"/>
      <c r="V4" s="30"/>
      <c r="W4" s="30"/>
      <c r="X4" s="30"/>
      <c r="Y4" s="30"/>
      <c r="Z4" s="30"/>
    </row>
    <row r="5">
      <c r="A5" s="47">
        <f>IFERROR(__xludf.DUMMYFUNCTION("""COMPUTED_VALUE"""),45853.0)</f>
        <v>45853</v>
      </c>
      <c r="B5" s="30" t="str">
        <f>IFERROR(__xludf.DUMMYFUNCTION("""COMPUTED_VALUE"""),"Array-Hash Map")</f>
        <v>Array-Hash Map</v>
      </c>
      <c r="C5" s="30" t="str">
        <f>IFERROR(__xludf.DUMMYFUNCTION("""COMPUTED_VALUE"""),"Degree of an Array")</f>
        <v>Degree of an Array</v>
      </c>
      <c r="D5" s="31" t="str">
        <f>IFERROR(__xludf.DUMMYFUNCTION("""COMPUTED_VALUE"""),"https://leetcode.com/problems/degree-of-an-array/")</f>
        <v>https://leetcode.com/problems/degree-of-an-array/</v>
      </c>
      <c r="E5" s="30" t="str">
        <f>IFERROR(__xludf.DUMMYFUNCTION("""COMPUTED_VALUE"""),"Easy")</f>
        <v>Easy</v>
      </c>
      <c r="F5" s="30">
        <f>IFERROR(__xludf.DUMMYFUNCTION("""COMPUTED_VALUE"""),5.0)</f>
        <v>5</v>
      </c>
      <c r="G5" s="30"/>
      <c r="H5" s="30"/>
      <c r="I5" s="30"/>
      <c r="J5" s="30"/>
      <c r="K5" s="30"/>
      <c r="L5" s="30"/>
      <c r="M5" s="30"/>
      <c r="N5" s="30"/>
      <c r="O5" s="30"/>
      <c r="P5" s="30"/>
      <c r="Q5" s="30"/>
      <c r="R5" s="30"/>
      <c r="S5" s="30"/>
      <c r="T5" s="30"/>
      <c r="U5" s="30"/>
      <c r="V5" s="30"/>
      <c r="W5" s="30"/>
      <c r="X5" s="30"/>
      <c r="Y5" s="30"/>
      <c r="Z5" s="30"/>
    </row>
    <row r="6">
      <c r="A6" s="47">
        <f>IFERROR(__xludf.DUMMYFUNCTION("""COMPUTED_VALUE"""),45854.0)</f>
        <v>45854</v>
      </c>
      <c r="B6" s="30" t="str">
        <f>IFERROR(__xludf.DUMMYFUNCTION("""COMPUTED_VALUE"""),"Array-Hash Map")</f>
        <v>Array-Hash Map</v>
      </c>
      <c r="C6" s="30" t="str">
        <f>IFERROR(__xludf.DUMMYFUNCTION("""COMPUTED_VALUE"""),"Contains Duplicate ")</f>
        <v>Contains Duplicate </v>
      </c>
      <c r="D6" s="31" t="str">
        <f>IFERROR(__xludf.DUMMYFUNCTION("""COMPUTED_VALUE"""),"https://leetcode.com/problems/contains-duplicate/submissions/1652029095/")</f>
        <v>https://leetcode.com/problems/contains-duplicate/submissions/1652029095/</v>
      </c>
      <c r="E6" s="30" t="str">
        <f>IFERROR(__xludf.DUMMYFUNCTION("""COMPUTED_VALUE"""),"Easy")</f>
        <v>Easy</v>
      </c>
      <c r="F6" s="30">
        <f>IFERROR(__xludf.DUMMYFUNCTION("""COMPUTED_VALUE"""),3.0)</f>
        <v>3</v>
      </c>
      <c r="G6" s="30"/>
      <c r="H6" s="30"/>
      <c r="I6" s="30"/>
      <c r="J6" s="30"/>
      <c r="K6" s="30"/>
      <c r="L6" s="30"/>
      <c r="M6" s="30"/>
      <c r="N6" s="30"/>
      <c r="O6" s="30"/>
      <c r="P6" s="30"/>
      <c r="Q6" s="30"/>
      <c r="R6" s="30"/>
      <c r="S6" s="30"/>
      <c r="T6" s="30"/>
      <c r="U6" s="30"/>
      <c r="V6" s="30"/>
      <c r="W6" s="30"/>
      <c r="X6" s="30"/>
      <c r="Y6" s="30"/>
      <c r="Z6" s="30"/>
    </row>
    <row r="7">
      <c r="A7" s="47">
        <f>IFERROR(__xludf.DUMMYFUNCTION("""COMPUTED_VALUE"""),45854.0)</f>
        <v>45854</v>
      </c>
      <c r="B7" s="30" t="str">
        <f>IFERROR(__xludf.DUMMYFUNCTION("""COMPUTED_VALUE"""),"Array-Hash Map")</f>
        <v>Array-Hash Map</v>
      </c>
      <c r="C7" s="30" t="str">
        <f>IFERROR(__xludf.DUMMYFUNCTION("""COMPUTED_VALUE"""),"Contains Duplicate II")</f>
        <v>Contains Duplicate II</v>
      </c>
      <c r="D7" s="31" t="str">
        <f>IFERROR(__xludf.DUMMYFUNCTION("""COMPUTED_VALUE"""),"https://leetcode.com/problems/contains-duplicate-ii/")</f>
        <v>https://leetcode.com/problems/contains-duplicate-ii/</v>
      </c>
      <c r="E7" s="30" t="str">
        <f>IFERROR(__xludf.DUMMYFUNCTION("""COMPUTED_VALUE"""),"Easy")</f>
        <v>Easy</v>
      </c>
      <c r="F7" s="30">
        <f>IFERROR(__xludf.DUMMYFUNCTION("""COMPUTED_VALUE"""),4.0)</f>
        <v>4</v>
      </c>
      <c r="G7" s="30"/>
      <c r="H7" s="30"/>
      <c r="I7" s="30"/>
      <c r="J7" s="30"/>
      <c r="K7" s="30"/>
      <c r="L7" s="30"/>
      <c r="M7" s="30"/>
      <c r="N7" s="30"/>
      <c r="O7" s="30"/>
      <c r="P7" s="30"/>
      <c r="Q7" s="30"/>
      <c r="R7" s="30"/>
      <c r="S7" s="30"/>
      <c r="T7" s="30"/>
      <c r="U7" s="30"/>
      <c r="V7" s="30"/>
      <c r="W7" s="30"/>
      <c r="X7" s="30"/>
      <c r="Y7" s="30"/>
      <c r="Z7" s="30"/>
    </row>
    <row r="8">
      <c r="A8" s="47">
        <f>IFERROR(__xludf.DUMMYFUNCTION("""COMPUTED_VALUE"""),45854.0)</f>
        <v>45854</v>
      </c>
      <c r="B8" s="30" t="str">
        <f>IFERROR(__xludf.DUMMYFUNCTION("""COMPUTED_VALUE"""),"Array-Hash Map")</f>
        <v>Array-Hash Map</v>
      </c>
      <c r="C8" s="31" t="str">
        <f>IFERROR(__xludf.DUMMYFUNCTION("""COMPUTED_VALUE"""),"Longest Harmonious Subsequence")</f>
        <v>Longest Harmonious Subsequence</v>
      </c>
      <c r="D8" s="31" t="str">
        <f>IFERROR(__xludf.DUMMYFUNCTION("""COMPUTED_VALUE"""),"https://leetcode.com/problems/longest-harmonious-subsequence/description/")</f>
        <v>https://leetcode.com/problems/longest-harmonious-subsequence/description/</v>
      </c>
      <c r="E8" s="30" t="str">
        <f>IFERROR(__xludf.DUMMYFUNCTION("""COMPUTED_VALUE"""),"Easy")</f>
        <v>Easy</v>
      </c>
      <c r="F8" s="30">
        <f>IFERROR(__xludf.DUMMYFUNCTION("""COMPUTED_VALUE"""),5.0)</f>
        <v>5</v>
      </c>
      <c r="G8" s="30"/>
      <c r="H8" s="30"/>
      <c r="I8" s="30"/>
      <c r="J8" s="30"/>
      <c r="K8" s="30"/>
      <c r="L8" s="30"/>
      <c r="M8" s="30"/>
      <c r="N8" s="30"/>
      <c r="O8" s="30"/>
      <c r="P8" s="30"/>
      <c r="Q8" s="30"/>
      <c r="R8" s="30"/>
      <c r="S8" s="30"/>
      <c r="T8" s="30"/>
      <c r="U8" s="30"/>
      <c r="V8" s="30"/>
      <c r="W8" s="30"/>
      <c r="X8" s="30"/>
      <c r="Y8" s="30"/>
      <c r="Z8" s="30"/>
    </row>
    <row r="9">
      <c r="A9" s="47">
        <f>IFERROR(__xludf.DUMMYFUNCTION("""COMPUTED_VALUE"""),45859.0)</f>
        <v>45859</v>
      </c>
      <c r="B9" s="30" t="str">
        <f>IFERROR(__xludf.DUMMYFUNCTION("""COMPUTED_VALUE"""),"Array-Hash Map")</f>
        <v>Array-Hash Map</v>
      </c>
      <c r="C9" s="30" t="str">
        <f>IFERROR(__xludf.DUMMYFUNCTION("""COMPUTED_VALUE"""),"Group Anagrams")</f>
        <v>Group Anagrams</v>
      </c>
      <c r="D9" s="31" t="str">
        <f>IFERROR(__xludf.DUMMYFUNCTION("""COMPUTED_VALUE"""),"https://leetcode.com/problems/group-anagrams")</f>
        <v>https://leetcode.com/problems/group-anagrams</v>
      </c>
      <c r="E9" s="30" t="str">
        <f>IFERROR(__xludf.DUMMYFUNCTION("""COMPUTED_VALUE"""),"Medium")</f>
        <v>Medium</v>
      </c>
      <c r="F9" s="30">
        <f>IFERROR(__xludf.DUMMYFUNCTION("""COMPUTED_VALUE"""),7.0)</f>
        <v>7</v>
      </c>
      <c r="G9" s="30"/>
      <c r="H9" s="30"/>
      <c r="I9" s="30"/>
      <c r="J9" s="30"/>
      <c r="K9" s="30"/>
      <c r="L9" s="30"/>
      <c r="M9" s="30"/>
      <c r="N9" s="30"/>
      <c r="O9" s="30"/>
      <c r="P9" s="30"/>
      <c r="Q9" s="30"/>
      <c r="R9" s="30"/>
      <c r="S9" s="30"/>
      <c r="T9" s="30"/>
      <c r="U9" s="30"/>
      <c r="V9" s="30"/>
      <c r="W9" s="30"/>
      <c r="X9" s="30"/>
      <c r="Y9" s="30"/>
      <c r="Z9" s="30"/>
    </row>
    <row r="10">
      <c r="A10" s="47">
        <f>IFERROR(__xludf.DUMMYFUNCTION("""COMPUTED_VALUE"""),45859.0)</f>
        <v>45859</v>
      </c>
      <c r="B10" s="30" t="str">
        <f>IFERROR(__xludf.DUMMYFUNCTION("""COMPUTED_VALUE"""),"Array-Hash Map")</f>
        <v>Array-Hash Map</v>
      </c>
      <c r="C10" s="31" t="str">
        <f>IFERROR(__xludf.DUMMYFUNCTION("""COMPUTED_VALUE"""),"Top K Frequent Elements")</f>
        <v>Top K Frequent Elements</v>
      </c>
      <c r="D10" s="31" t="str">
        <f>IFERROR(__xludf.DUMMYFUNCTION("""COMPUTED_VALUE"""),"https://leetcode.com/problems/top-k-frequent-elements")</f>
        <v>https://leetcode.com/problems/top-k-frequent-elements</v>
      </c>
      <c r="E10" s="30" t="str">
        <f>IFERROR(__xludf.DUMMYFUNCTION("""COMPUTED_VALUE"""),"Medium")</f>
        <v>Medium</v>
      </c>
      <c r="F10" s="30">
        <f>IFERROR(__xludf.DUMMYFUNCTION("""COMPUTED_VALUE"""),5.0)</f>
        <v>5</v>
      </c>
      <c r="G10" s="30"/>
      <c r="H10" s="30"/>
      <c r="I10" s="30"/>
      <c r="J10" s="30"/>
      <c r="K10" s="30"/>
      <c r="L10" s="30"/>
      <c r="M10" s="30"/>
      <c r="N10" s="30"/>
      <c r="O10" s="30"/>
      <c r="P10" s="30"/>
      <c r="Q10" s="30"/>
      <c r="R10" s="30"/>
      <c r="S10" s="30"/>
      <c r="T10" s="30"/>
      <c r="U10" s="30"/>
      <c r="V10" s="30"/>
      <c r="W10" s="30"/>
      <c r="X10" s="30"/>
      <c r="Y10" s="30"/>
      <c r="Z10" s="30"/>
    </row>
    <row r="11">
      <c r="A11" s="47">
        <f>IFERROR(__xludf.DUMMYFUNCTION("""COMPUTED_VALUE"""),45852.0)</f>
        <v>45852</v>
      </c>
      <c r="B11" s="30" t="str">
        <f>IFERROR(__xludf.DUMMYFUNCTION("""COMPUTED_VALUE"""),"String-Hash Map")</f>
        <v>String-Hash Map</v>
      </c>
      <c r="C11" s="30" t="str">
        <f>IFERROR(__xludf.DUMMYFUNCTION("""COMPUTED_VALUE"""),"Ransom Note")</f>
        <v>Ransom Note</v>
      </c>
      <c r="D11" s="31" t="str">
        <f>IFERROR(__xludf.DUMMYFUNCTION("""COMPUTED_VALUE"""),"https://leetcode.com/problems/ransom-note/")</f>
        <v>https://leetcode.com/problems/ransom-note/</v>
      </c>
      <c r="E11" s="30" t="str">
        <f>IFERROR(__xludf.DUMMYFUNCTION("""COMPUTED_VALUE"""),"Easy")</f>
        <v>Easy</v>
      </c>
      <c r="F11" s="30">
        <f>IFERROR(__xludf.DUMMYFUNCTION("""COMPUTED_VALUE"""),3.0)</f>
        <v>3</v>
      </c>
      <c r="G11" s="30"/>
      <c r="H11" s="30"/>
      <c r="I11" s="30"/>
      <c r="J11" s="30"/>
      <c r="K11" s="30"/>
      <c r="L11" s="30"/>
      <c r="M11" s="30"/>
      <c r="N11" s="30"/>
      <c r="O11" s="30"/>
      <c r="P11" s="30"/>
      <c r="Q11" s="30"/>
      <c r="R11" s="30"/>
      <c r="S11" s="30"/>
      <c r="T11" s="30"/>
      <c r="U11" s="30"/>
      <c r="V11" s="30"/>
      <c r="W11" s="30"/>
      <c r="X11" s="30"/>
      <c r="Y11" s="30"/>
      <c r="Z11" s="30"/>
    </row>
    <row r="12">
      <c r="A12" s="47">
        <f>IFERROR(__xludf.DUMMYFUNCTION("""COMPUTED_VALUE"""),45852.0)</f>
        <v>45852</v>
      </c>
      <c r="B12" s="30" t="str">
        <f>IFERROR(__xludf.DUMMYFUNCTION("""COMPUTED_VALUE"""),"String-Hash Map")</f>
        <v>String-Hash Map</v>
      </c>
      <c r="C12" s="30" t="str">
        <f>IFERROR(__xludf.DUMMYFUNCTION("""COMPUTED_VALUE"""),"Valid Anagram")</f>
        <v>Valid Anagram</v>
      </c>
      <c r="D12" s="31" t="str">
        <f>IFERROR(__xludf.DUMMYFUNCTION("""COMPUTED_VALUE"""),"https://leetcode.com/problems/valid-anagram/")</f>
        <v>https://leetcode.com/problems/valid-anagram/</v>
      </c>
      <c r="E12" s="30" t="str">
        <f>IFERROR(__xludf.DUMMYFUNCTION("""COMPUTED_VALUE"""),"Easy")</f>
        <v>Easy</v>
      </c>
      <c r="F12" s="30">
        <f>IFERROR(__xludf.DUMMYFUNCTION("""COMPUTED_VALUE"""),3.0)</f>
        <v>3</v>
      </c>
      <c r="G12" s="30"/>
      <c r="H12" s="30"/>
      <c r="I12" s="30"/>
      <c r="J12" s="30"/>
      <c r="K12" s="30"/>
      <c r="L12" s="30"/>
      <c r="M12" s="30"/>
      <c r="N12" s="30"/>
      <c r="O12" s="30"/>
      <c r="P12" s="30"/>
      <c r="Q12" s="30"/>
      <c r="R12" s="30"/>
      <c r="S12" s="30"/>
      <c r="T12" s="30"/>
      <c r="U12" s="30"/>
      <c r="V12" s="30"/>
      <c r="W12" s="30"/>
      <c r="X12" s="30"/>
      <c r="Y12" s="30"/>
      <c r="Z12" s="30"/>
    </row>
    <row r="13">
      <c r="A13" s="47">
        <f>IFERROR(__xludf.DUMMYFUNCTION("""COMPUTED_VALUE"""),45854.0)</f>
        <v>45854</v>
      </c>
      <c r="B13" s="30" t="str">
        <f>IFERROR(__xludf.DUMMYFUNCTION("""COMPUTED_VALUE"""),"String-Hash Map")</f>
        <v>String-Hash Map</v>
      </c>
      <c r="C13" s="30" t="str">
        <f>IFERROR(__xludf.DUMMYFUNCTION("""COMPUTED_VALUE"""),"Find the Difference")</f>
        <v>Find the Difference</v>
      </c>
      <c r="D13" s="31" t="str">
        <f>IFERROR(__xludf.DUMMYFUNCTION("""COMPUTED_VALUE"""),"https://leetcode.com/problems/find-the-difference/")</f>
        <v>https://leetcode.com/problems/find-the-difference/</v>
      </c>
      <c r="E13" s="30" t="str">
        <f>IFERROR(__xludf.DUMMYFUNCTION("""COMPUTED_VALUE"""),"Easy")</f>
        <v>Easy</v>
      </c>
      <c r="F13" s="30">
        <f>IFERROR(__xludf.DUMMYFUNCTION("""COMPUTED_VALUE"""),3.0)</f>
        <v>3</v>
      </c>
      <c r="G13" s="30"/>
      <c r="H13" s="30"/>
      <c r="I13" s="30"/>
      <c r="J13" s="30"/>
      <c r="K13" s="30"/>
      <c r="L13" s="30"/>
      <c r="M13" s="30"/>
      <c r="N13" s="30"/>
      <c r="O13" s="30"/>
      <c r="P13" s="30"/>
      <c r="Q13" s="30"/>
      <c r="R13" s="30"/>
      <c r="S13" s="30"/>
      <c r="T13" s="30"/>
      <c r="U13" s="30"/>
      <c r="V13" s="30"/>
      <c r="W13" s="30"/>
      <c r="X13" s="30"/>
      <c r="Y13" s="30"/>
      <c r="Z13" s="30"/>
    </row>
    <row r="14">
      <c r="A14" s="47">
        <f>IFERROR(__xludf.DUMMYFUNCTION("""COMPUTED_VALUE"""),45854.0)</f>
        <v>45854</v>
      </c>
      <c r="B14" s="30" t="str">
        <f>IFERROR(__xludf.DUMMYFUNCTION("""COMPUTED_VALUE"""),"String-Hash Map")</f>
        <v>String-Hash Map</v>
      </c>
      <c r="C14" s="30" t="str">
        <f>IFERROR(__xludf.DUMMYFUNCTION("""COMPUTED_VALUE"""),"Word Pattern")</f>
        <v>Word Pattern</v>
      </c>
      <c r="D14" s="31" t="str">
        <f>IFERROR(__xludf.DUMMYFUNCTION("""COMPUTED_VALUE"""),"https://leetcode.com/problems/word-pattern/")</f>
        <v>https://leetcode.com/problems/word-pattern/</v>
      </c>
      <c r="E14" s="30" t="str">
        <f>IFERROR(__xludf.DUMMYFUNCTION("""COMPUTED_VALUE"""),"Easy")</f>
        <v>Easy</v>
      </c>
      <c r="F14" s="30">
        <f>IFERROR(__xludf.DUMMYFUNCTION("""COMPUTED_VALUE"""),4.0)</f>
        <v>4</v>
      </c>
      <c r="G14" s="30"/>
      <c r="H14" s="30"/>
      <c r="I14" s="30"/>
      <c r="J14" s="30"/>
      <c r="K14" s="30"/>
      <c r="L14" s="30"/>
      <c r="M14" s="30"/>
      <c r="N14" s="30"/>
      <c r="O14" s="30"/>
      <c r="P14" s="30"/>
      <c r="Q14" s="30"/>
      <c r="R14" s="30"/>
      <c r="S14" s="30"/>
      <c r="T14" s="30"/>
      <c r="U14" s="30"/>
      <c r="V14" s="30"/>
      <c r="W14" s="30"/>
      <c r="X14" s="30"/>
      <c r="Y14" s="30"/>
      <c r="Z14" s="30"/>
    </row>
    <row r="15">
      <c r="A15" s="47">
        <f>IFERROR(__xludf.DUMMYFUNCTION("""COMPUTED_VALUE"""),45854.0)</f>
        <v>45854</v>
      </c>
      <c r="B15" s="30" t="str">
        <f>IFERROR(__xludf.DUMMYFUNCTION("""COMPUTED_VALUE"""),"String-Hash Map")</f>
        <v>String-Hash Map</v>
      </c>
      <c r="C15" s="31" t="str">
        <f>IFERROR(__xludf.DUMMYFUNCTION("""COMPUTED_VALUE"""),"Uncommon Words from Two Sentences")</f>
        <v>Uncommon Words from Two Sentences</v>
      </c>
      <c r="D15" s="31" t="str">
        <f>IFERROR(__xludf.DUMMYFUNCTION("""COMPUTED_VALUE"""),"https://leetcode.com/problems/uncommon-words-from-two-sentences/description/")</f>
        <v>https://leetcode.com/problems/uncommon-words-from-two-sentences/description/</v>
      </c>
      <c r="E15" s="30" t="str">
        <f>IFERROR(__xludf.DUMMYFUNCTION("""COMPUTED_VALUE"""),"Easy")</f>
        <v>Easy</v>
      </c>
      <c r="F15" s="30"/>
      <c r="G15" s="30"/>
      <c r="H15" s="30"/>
      <c r="I15" s="30"/>
      <c r="J15" s="30"/>
      <c r="K15" s="30"/>
      <c r="L15" s="30"/>
      <c r="M15" s="30"/>
      <c r="N15" s="30"/>
      <c r="O15" s="30"/>
      <c r="P15" s="30"/>
      <c r="Q15" s="30"/>
      <c r="R15" s="30"/>
      <c r="S15" s="30"/>
      <c r="T15" s="30"/>
      <c r="U15" s="30"/>
      <c r="V15" s="30"/>
      <c r="W15" s="30"/>
      <c r="X15" s="30"/>
      <c r="Y15" s="30"/>
      <c r="Z15" s="30"/>
    </row>
    <row r="16">
      <c r="A16" s="47">
        <f>IFERROR(__xludf.DUMMYFUNCTION("""COMPUTED_VALUE"""),45859.0)</f>
        <v>45859</v>
      </c>
      <c r="B16" s="30" t="str">
        <f>IFERROR(__xludf.DUMMYFUNCTION("""COMPUTED_VALUE"""),"Stack")</f>
        <v>Stack</v>
      </c>
      <c r="C16" s="30" t="str">
        <f>IFERROR(__xludf.DUMMYFUNCTION("""COMPUTED_VALUE"""),"Valid Parentheses")</f>
        <v>Valid Parentheses</v>
      </c>
      <c r="D16" s="31" t="str">
        <f>IFERROR(__xludf.DUMMYFUNCTION("""COMPUTED_VALUE"""),"https://leetcode.com/problems/valid-parentheses/")</f>
        <v>https://leetcode.com/problems/valid-parentheses/</v>
      </c>
      <c r="E16" s="30" t="str">
        <f>IFERROR(__xludf.DUMMYFUNCTION("""COMPUTED_VALUE"""),"Easy")</f>
        <v>Easy</v>
      </c>
      <c r="F16" s="30"/>
      <c r="G16" s="30"/>
      <c r="H16" s="30"/>
      <c r="I16" s="30"/>
      <c r="J16" s="30"/>
      <c r="K16" s="30"/>
      <c r="L16" s="30"/>
      <c r="M16" s="30"/>
      <c r="N16" s="30"/>
      <c r="O16" s="30"/>
      <c r="P16" s="30"/>
      <c r="Q16" s="30"/>
      <c r="R16" s="30"/>
      <c r="S16" s="30"/>
      <c r="T16" s="30"/>
      <c r="U16" s="30"/>
      <c r="V16" s="30"/>
      <c r="W16" s="30"/>
      <c r="X16" s="30"/>
      <c r="Y16" s="30"/>
      <c r="Z16" s="30"/>
    </row>
    <row r="17">
      <c r="A17" s="47">
        <f>IFERROR(__xludf.DUMMYFUNCTION("""COMPUTED_VALUE"""),45859.0)</f>
        <v>45859</v>
      </c>
      <c r="B17" s="30" t="str">
        <f>IFERROR(__xludf.DUMMYFUNCTION("""COMPUTED_VALUE"""),"Stack")</f>
        <v>Stack</v>
      </c>
      <c r="C17" s="30" t="str">
        <f>IFERROR(__xludf.DUMMYFUNCTION("""COMPUTED_VALUE"""),"Evaluate Reverse Polish Notation")</f>
        <v>Evaluate Reverse Polish Notation</v>
      </c>
      <c r="D17" s="31" t="str">
        <f>IFERROR(__xludf.DUMMYFUNCTION("""COMPUTED_VALUE"""),"https://leetcode.com/problems/evaluate-reverse-polish-notation/")</f>
        <v>https://leetcode.com/problems/evaluate-reverse-polish-notation/</v>
      </c>
      <c r="E17" s="30" t="str">
        <f>IFERROR(__xludf.DUMMYFUNCTION("""COMPUTED_VALUE"""),"Medium")</f>
        <v>Medium</v>
      </c>
      <c r="F17" s="30"/>
      <c r="G17" s="30"/>
      <c r="H17" s="30"/>
      <c r="I17" s="30"/>
      <c r="J17" s="30"/>
      <c r="K17" s="30"/>
      <c r="L17" s="30"/>
      <c r="M17" s="30"/>
      <c r="N17" s="30"/>
      <c r="O17" s="30"/>
      <c r="P17" s="30"/>
      <c r="Q17" s="30"/>
      <c r="R17" s="30"/>
      <c r="S17" s="30"/>
      <c r="T17" s="30"/>
      <c r="U17" s="30"/>
      <c r="V17" s="30"/>
      <c r="W17" s="30"/>
      <c r="X17" s="30"/>
      <c r="Y17" s="30"/>
      <c r="Z17" s="30"/>
    </row>
    <row r="18">
      <c r="A18" s="47">
        <f>IFERROR(__xludf.DUMMYFUNCTION("""COMPUTED_VALUE"""),45860.0)</f>
        <v>45860</v>
      </c>
      <c r="B18" s="30" t="str">
        <f>IFERROR(__xludf.DUMMYFUNCTION("""COMPUTED_VALUE"""),"Stack")</f>
        <v>Stack</v>
      </c>
      <c r="C18" s="30" t="str">
        <f>IFERROR(__xludf.DUMMYFUNCTION("""COMPUTED_VALUE"""),"Daily Temperatures")</f>
        <v>Daily Temperatures</v>
      </c>
      <c r="D18" s="31" t="str">
        <f>IFERROR(__xludf.DUMMYFUNCTION("""COMPUTED_VALUE"""),"https://leetcode.com/problems/daily-temperatures/description/")</f>
        <v>https://leetcode.com/problems/daily-temperatures/description/</v>
      </c>
      <c r="E18" s="30" t="str">
        <f>IFERROR(__xludf.DUMMYFUNCTION("""COMPUTED_VALUE"""),"Medium")</f>
        <v>Medium</v>
      </c>
      <c r="F18" s="30"/>
      <c r="G18" s="30"/>
      <c r="H18" s="30"/>
      <c r="I18" s="30"/>
      <c r="J18" s="30"/>
      <c r="K18" s="30"/>
      <c r="L18" s="30"/>
      <c r="M18" s="30"/>
      <c r="N18" s="30"/>
      <c r="O18" s="30"/>
      <c r="P18" s="30"/>
      <c r="Q18" s="30"/>
      <c r="R18" s="30"/>
      <c r="S18" s="30"/>
      <c r="T18" s="30"/>
      <c r="U18" s="30"/>
      <c r="V18" s="30"/>
      <c r="W18" s="30"/>
      <c r="X18" s="30"/>
      <c r="Y18" s="30"/>
      <c r="Z18" s="30"/>
    </row>
    <row r="19">
      <c r="A19" s="48">
        <f>IFERROR(__xludf.DUMMYFUNCTION("""COMPUTED_VALUE"""),45861.0)</f>
        <v>45861</v>
      </c>
      <c r="B19" s="30" t="str">
        <f>IFERROR(__xludf.DUMMYFUNCTION("""COMPUTED_VALUE"""),"Stack")</f>
        <v>Stack</v>
      </c>
      <c r="C19" s="30" t="str">
        <f>IFERROR(__xludf.DUMMYFUNCTION("""COMPUTED_VALUE"""),"Remove All Adjacent Duplicates In String")</f>
        <v>Remove All Adjacent Duplicates In String</v>
      </c>
      <c r="D19" s="31" t="str">
        <f>IFERROR(__xludf.DUMMYFUNCTION("""COMPUTED_VALUE"""),"https://leetcode.com/problems/remove-all-adjacent-duplicates-in-string/")</f>
        <v>https://leetcode.com/problems/remove-all-adjacent-duplicates-in-string/</v>
      </c>
      <c r="E19" s="30" t="str">
        <f>IFERROR(__xludf.DUMMYFUNCTION("""COMPUTED_VALUE"""),"Easy")</f>
        <v>Easy</v>
      </c>
      <c r="F19" s="30"/>
      <c r="G19" s="30"/>
      <c r="H19" s="30"/>
      <c r="I19" s="30"/>
      <c r="J19" s="30"/>
      <c r="K19" s="30"/>
      <c r="L19" s="30"/>
      <c r="M19" s="30"/>
      <c r="N19" s="30"/>
      <c r="O19" s="30"/>
      <c r="P19" s="30"/>
      <c r="Q19" s="30"/>
      <c r="R19" s="30"/>
      <c r="S19" s="30"/>
      <c r="T19" s="30"/>
      <c r="U19" s="30"/>
      <c r="V19" s="30"/>
      <c r="W19" s="30"/>
      <c r="X19" s="30"/>
      <c r="Y19" s="30"/>
      <c r="Z19" s="30"/>
    </row>
    <row r="20">
      <c r="A20" s="48">
        <f>IFERROR(__xludf.DUMMYFUNCTION("""COMPUTED_VALUE"""),45861.0)</f>
        <v>45861</v>
      </c>
      <c r="B20" s="30" t="str">
        <f>IFERROR(__xludf.DUMMYFUNCTION("""COMPUTED_VALUE"""),"Stack")</f>
        <v>Stack</v>
      </c>
      <c r="C20" s="30" t="str">
        <f>IFERROR(__xludf.DUMMYFUNCTION("""COMPUTED_VALUE"""),"Backspace String Comparision")</f>
        <v>Backspace String Comparision</v>
      </c>
      <c r="D20" s="31" t="str">
        <f>IFERROR(__xludf.DUMMYFUNCTION("""COMPUTED_VALUE"""),"https://leetcode.com/problems/backspace-string-compare/")</f>
        <v>https://leetcode.com/problems/backspace-string-compare/</v>
      </c>
      <c r="E20" s="30" t="str">
        <f>IFERROR(__xludf.DUMMYFUNCTION("""COMPUTED_VALUE"""),"Easy")</f>
        <v>Easy</v>
      </c>
      <c r="F20" s="30"/>
      <c r="G20" s="30"/>
      <c r="H20" s="30"/>
      <c r="I20" s="30"/>
      <c r="J20" s="30"/>
      <c r="K20" s="30"/>
      <c r="L20" s="30"/>
      <c r="M20" s="30"/>
      <c r="N20" s="30"/>
      <c r="O20" s="30"/>
      <c r="P20" s="30"/>
      <c r="Q20" s="30"/>
      <c r="R20" s="30"/>
      <c r="S20" s="30"/>
      <c r="T20" s="30"/>
      <c r="U20" s="30"/>
      <c r="V20" s="30"/>
      <c r="W20" s="30"/>
      <c r="X20" s="30"/>
      <c r="Y20" s="30"/>
      <c r="Z20" s="30"/>
    </row>
    <row r="21">
      <c r="A21" s="48">
        <f>IFERROR(__xludf.DUMMYFUNCTION("""COMPUTED_VALUE"""),45861.0)</f>
        <v>45861</v>
      </c>
      <c r="B21" s="30" t="str">
        <f>IFERROR(__xludf.DUMMYFUNCTION("""COMPUTED_VALUE"""),"Stack")</f>
        <v>Stack</v>
      </c>
      <c r="C21" s="30" t="str">
        <f>IFERROR(__xludf.DUMMYFUNCTION("""COMPUTED_VALUE"""),"Baseball Game")</f>
        <v>Baseball Game</v>
      </c>
      <c r="D21" s="31" t="str">
        <f>IFERROR(__xludf.DUMMYFUNCTION("""COMPUTED_VALUE"""),"https://leetcode.com/problems/baseball-game")</f>
        <v>https://leetcode.com/problems/baseball-game</v>
      </c>
      <c r="E21" s="30" t="str">
        <f>IFERROR(__xludf.DUMMYFUNCTION("""COMPUTED_VALUE"""),"Easy")</f>
        <v>Easy</v>
      </c>
      <c r="F21" s="30"/>
      <c r="G21" s="30"/>
      <c r="H21" s="30"/>
      <c r="I21" s="30"/>
      <c r="J21" s="30"/>
      <c r="K21" s="30"/>
      <c r="L21" s="30"/>
      <c r="M21" s="30"/>
      <c r="N21" s="30"/>
      <c r="O21" s="30"/>
      <c r="P21" s="30"/>
      <c r="Q21" s="30"/>
      <c r="R21" s="30"/>
      <c r="S21" s="30"/>
      <c r="T21" s="30"/>
      <c r="U21" s="30"/>
      <c r="V21" s="30"/>
      <c r="W21" s="30"/>
      <c r="X21" s="30"/>
      <c r="Y21" s="30"/>
      <c r="Z21" s="30"/>
    </row>
    <row r="22">
      <c r="A22" s="48">
        <f>IFERROR(__xludf.DUMMYFUNCTION("""COMPUTED_VALUE"""),45861.0)</f>
        <v>45861</v>
      </c>
      <c r="B22" s="30" t="str">
        <f>IFERROR(__xludf.DUMMYFUNCTION("""COMPUTED_VALUE"""),"Stack")</f>
        <v>Stack</v>
      </c>
      <c r="C22" s="30" t="str">
        <f>IFERROR(__xludf.DUMMYFUNCTION("""COMPUTED_VALUE"""),"Next Greater Element I")</f>
        <v>Next Greater Element I</v>
      </c>
      <c r="D22" s="31" t="str">
        <f>IFERROR(__xludf.DUMMYFUNCTION("""COMPUTED_VALUE"""),"https://leetcode.com/problems/next-greater-element-i")</f>
        <v>https://leetcode.com/problems/next-greater-element-i</v>
      </c>
      <c r="E22" s="30" t="str">
        <f>IFERROR(__xludf.DUMMYFUNCTION("""COMPUTED_VALUE"""),"Easy")</f>
        <v>Easy</v>
      </c>
      <c r="F22" s="30"/>
      <c r="G22" s="30" t="str">
        <f>IFERROR(__xludf.DUMMYFUNCTION("""COMPUTED_VALUE"""),"Monotonic stack")</f>
        <v>Monotonic stack</v>
      </c>
      <c r="H22" s="30"/>
      <c r="I22" s="30"/>
      <c r="J22" s="30"/>
      <c r="K22" s="30"/>
      <c r="L22" s="30"/>
      <c r="M22" s="30"/>
      <c r="N22" s="30"/>
      <c r="O22" s="30"/>
      <c r="P22" s="30"/>
      <c r="Q22" s="30"/>
      <c r="R22" s="30"/>
      <c r="S22" s="30"/>
      <c r="T22" s="30"/>
      <c r="U22" s="30"/>
      <c r="V22" s="30"/>
      <c r="W22" s="30"/>
      <c r="X22" s="30"/>
      <c r="Y22" s="30"/>
      <c r="Z22" s="30"/>
    </row>
    <row r="23">
      <c r="A23" s="48">
        <f>IFERROR(__xludf.DUMMYFUNCTION("""COMPUTED_VALUE"""),45861.0)</f>
        <v>45861</v>
      </c>
      <c r="B23" s="30" t="str">
        <f>IFERROR(__xludf.DUMMYFUNCTION("""COMPUTED_VALUE"""),"Stack")</f>
        <v>Stack</v>
      </c>
      <c r="C23" s="30" t="str">
        <f>IFERROR(__xludf.DUMMYFUNCTION("""COMPUTED_VALUE"""),"Reverse-Substrings-Between-Each-Pair-Of-Parentheses")</f>
        <v>Reverse-Substrings-Between-Each-Pair-Of-Parentheses</v>
      </c>
      <c r="D23" s="31" t="str">
        <f>IFERROR(__xludf.DUMMYFUNCTION("""COMPUTED_VALUE"""),"https://leetcode.com/problems/reverse-substrings-between-each-pair-of-parentheses")</f>
        <v>https://leetcode.com/problems/reverse-substrings-between-each-pair-of-parentheses</v>
      </c>
      <c r="E23" s="30" t="str">
        <f>IFERROR(__xludf.DUMMYFUNCTION("""COMPUTED_VALUE"""),"Medium")</f>
        <v>Medium</v>
      </c>
      <c r="F23" s="30"/>
      <c r="G23" s="30" t="str">
        <f>IFERROR(__xludf.DUMMYFUNCTION("""COMPUTED_VALUE"""),"IF ) is detected pop the stack and put them in separate stack till ( is detected. Reverse them and put them back to the original stack. ")</f>
        <v>IF ) is detected pop the stack and put them in separate stack till ( is detected. Reverse them and put them back to the original stack. </v>
      </c>
      <c r="H23" s="30"/>
      <c r="I23" s="30"/>
      <c r="J23" s="30"/>
      <c r="K23" s="30"/>
      <c r="L23" s="30"/>
      <c r="M23" s="30"/>
      <c r="N23" s="30"/>
      <c r="O23" s="30"/>
      <c r="P23" s="30"/>
      <c r="Q23" s="30"/>
      <c r="R23" s="30"/>
      <c r="S23" s="30"/>
      <c r="T23" s="30"/>
      <c r="U23" s="30"/>
      <c r="V23" s="30"/>
      <c r="W23" s="30"/>
      <c r="X23" s="30"/>
      <c r="Y23" s="30"/>
      <c r="Z23" s="30"/>
    </row>
    <row r="24">
      <c r="A24" s="48">
        <f>IFERROR(__xludf.DUMMYFUNCTION("""COMPUTED_VALUE"""),45861.0)</f>
        <v>45861</v>
      </c>
      <c r="B24" s="30" t="str">
        <f>IFERROR(__xludf.DUMMYFUNCTION("""COMPUTED_VALUE"""),"Stack")</f>
        <v>Stack</v>
      </c>
      <c r="C24" s="30" t="str">
        <f>IFERROR(__xludf.DUMMYFUNCTION("""COMPUTED_VALUE"""),"Car Fleet")</f>
        <v>Car Fleet</v>
      </c>
      <c r="D24" s="31" t="str">
        <f>IFERROR(__xludf.DUMMYFUNCTION("""COMPUTED_VALUE"""),"https://leetcode.com/problems/car-fleet/")</f>
        <v>https://leetcode.com/problems/car-fleet/</v>
      </c>
      <c r="E24" s="30" t="str">
        <f>IFERROR(__xludf.DUMMYFUNCTION("""COMPUTED_VALUE"""),"Medium")</f>
        <v>Medium</v>
      </c>
      <c r="F24" s="30"/>
      <c r="G24" s="30" t="str">
        <f>IFERROR(__xludf.DUMMYFUNCTION("""COMPUTED_VALUE"""),"Sort cars based on current position.Calculate the time taken to finish. Put time taken to a stack if the time taken is greater than time taken in TOS.")</f>
        <v>Sort cars based on current position.Calculate the time taken to finish. Put time taken to a stack if the time taken is greater than time taken in TOS.</v>
      </c>
      <c r="H24" s="30"/>
      <c r="I24" s="30"/>
      <c r="J24" s="30"/>
      <c r="K24" s="30"/>
      <c r="L24" s="30"/>
      <c r="M24" s="30"/>
      <c r="N24" s="30"/>
      <c r="O24" s="30"/>
      <c r="P24" s="30"/>
      <c r="Q24" s="30"/>
      <c r="R24" s="30"/>
      <c r="S24" s="30"/>
      <c r="T24" s="30"/>
      <c r="U24" s="30"/>
      <c r="V24" s="30"/>
      <c r="W24" s="30"/>
      <c r="X24" s="30"/>
      <c r="Y24" s="30"/>
      <c r="Z24" s="30"/>
    </row>
    <row r="25">
      <c r="A25" s="48">
        <f>IFERROR(__xludf.DUMMYFUNCTION("""COMPUTED_VALUE"""),45862.0)</f>
        <v>45862</v>
      </c>
      <c r="B25" s="30" t="str">
        <f>IFERROR(__xludf.DUMMYFUNCTION("""COMPUTED_VALUE"""),"Stack")</f>
        <v>Stack</v>
      </c>
      <c r="C25" s="30" t="str">
        <f>IFERROR(__xludf.DUMMYFUNCTION("""COMPUTED_VALUE"""),"Min Stack")</f>
        <v>Min Stack</v>
      </c>
      <c r="D25" s="31" t="str">
        <f>IFERROR(__xludf.DUMMYFUNCTION("""COMPUTED_VALUE"""),"https://leetcode.com/problems/min-stack")</f>
        <v>https://leetcode.com/problems/min-stack</v>
      </c>
      <c r="E25" s="30" t="str">
        <f>IFERROR(__xludf.DUMMYFUNCTION("""COMPUTED_VALUE"""),"Medium")</f>
        <v>Medium</v>
      </c>
      <c r="F25" s="30"/>
      <c r="G25" s="30" t="str">
        <f>IFERROR(__xludf.DUMMYFUNCTION("""COMPUTED_VALUE"""),"Use two stacks one for actual stack another for recording min at that level. can be done with single stack as well where we will store val along with min val at that level")</f>
        <v>Use two stacks one for actual stack another for recording min at that level. can be done with single stack as well where we will store val along with min val at that level</v>
      </c>
      <c r="H25" s="30"/>
      <c r="I25" s="30"/>
      <c r="J25" s="30"/>
      <c r="K25" s="30"/>
      <c r="L25" s="30"/>
      <c r="M25" s="30"/>
      <c r="N25" s="30"/>
      <c r="O25" s="30"/>
      <c r="P25" s="30"/>
      <c r="Q25" s="30"/>
      <c r="R25" s="30"/>
      <c r="S25" s="30"/>
      <c r="T25" s="30"/>
      <c r="U25" s="30"/>
      <c r="V25" s="30"/>
      <c r="W25" s="30"/>
      <c r="X25" s="30"/>
      <c r="Y25" s="30"/>
      <c r="Z25" s="30"/>
    </row>
    <row r="26">
      <c r="A26" s="48">
        <f>IFERROR(__xludf.DUMMYFUNCTION("""COMPUTED_VALUE"""),45862.0)</f>
        <v>45862</v>
      </c>
      <c r="B26" s="30" t="str">
        <f>IFERROR(__xludf.DUMMYFUNCTION("""COMPUTED_VALUE"""),"LinkedList")</f>
        <v>LinkedList</v>
      </c>
      <c r="C26" s="30" t="str">
        <f>IFERROR(__xludf.DUMMYFUNCTION("""COMPUTED_VALUE"""),"Reverse LinkedList")</f>
        <v>Reverse LinkedList</v>
      </c>
      <c r="D26" s="31" t="str">
        <f>IFERROR(__xludf.DUMMYFUNCTION("""COMPUTED_VALUE"""),"https://leetcode.com/problems/reverse-linked-list/")</f>
        <v>https://leetcode.com/problems/reverse-linked-list/</v>
      </c>
      <c r="E26" s="30" t="str">
        <f>IFERROR(__xludf.DUMMYFUNCTION("""COMPUTED_VALUE"""),"Easy")</f>
        <v>Easy</v>
      </c>
      <c r="F26" s="30"/>
      <c r="G26" s="30"/>
      <c r="H26" s="30"/>
      <c r="I26" s="30"/>
      <c r="J26" s="30"/>
      <c r="K26" s="30"/>
      <c r="L26" s="30"/>
      <c r="M26" s="30"/>
      <c r="N26" s="30"/>
      <c r="O26" s="30"/>
      <c r="P26" s="30"/>
      <c r="Q26" s="30"/>
      <c r="R26" s="30"/>
      <c r="S26" s="30"/>
      <c r="T26" s="30"/>
      <c r="U26" s="30"/>
      <c r="V26" s="30"/>
      <c r="W26" s="30"/>
      <c r="X26" s="30"/>
      <c r="Y26" s="30"/>
      <c r="Z26" s="30"/>
    </row>
    <row r="27">
      <c r="A27" s="48">
        <f>IFERROR(__xludf.DUMMYFUNCTION("""COMPUTED_VALUE"""),45866.0)</f>
        <v>45866</v>
      </c>
      <c r="B27" s="30" t="str">
        <f>IFERROR(__xludf.DUMMYFUNCTION("""COMPUTED_VALUE"""),"LinkedList")</f>
        <v>LinkedList</v>
      </c>
      <c r="C27" s="30" t="str">
        <f>IFERROR(__xludf.DUMMYFUNCTION("""COMPUTED_VALUE"""),"Middle of the LinkedList")</f>
        <v>Middle of the LinkedList</v>
      </c>
      <c r="D27" s="31" t="str">
        <f>IFERROR(__xludf.DUMMYFUNCTION("""COMPUTED_VALUE"""),"https://leetcode.com/problems/middle-of-the-linked-list/")</f>
        <v>https://leetcode.com/problems/middle-of-the-linked-list/</v>
      </c>
      <c r="E27" s="30" t="str">
        <f>IFERROR(__xludf.DUMMYFUNCTION("""COMPUTED_VALUE"""),"Easy")</f>
        <v>Easy</v>
      </c>
      <c r="F27" s="30"/>
      <c r="G27" s="30" t="str">
        <f>IFERROR(__xludf.DUMMYFUNCTION("""COMPUTED_VALUE"""),"Slow and fast pointer. Once fast pointer reaches end slow will point to the middle of the linkedlist")</f>
        <v>Slow and fast pointer. Once fast pointer reaches end slow will point to the middle of the linkedlist</v>
      </c>
      <c r="H27" s="30"/>
      <c r="I27" s="30"/>
      <c r="J27" s="30"/>
      <c r="K27" s="30"/>
      <c r="L27" s="30"/>
      <c r="M27" s="30"/>
      <c r="N27" s="30"/>
      <c r="O27" s="30"/>
      <c r="P27" s="30"/>
      <c r="Q27" s="30"/>
      <c r="R27" s="30"/>
      <c r="S27" s="30"/>
      <c r="T27" s="30"/>
      <c r="U27" s="30"/>
      <c r="V27" s="30"/>
      <c r="W27" s="30"/>
      <c r="X27" s="30"/>
      <c r="Y27" s="30"/>
      <c r="Z27" s="30"/>
    </row>
    <row r="28">
      <c r="A28" s="48">
        <f>IFERROR(__xludf.DUMMYFUNCTION("""COMPUTED_VALUE"""),45867.0)</f>
        <v>45867</v>
      </c>
      <c r="B28" s="30" t="str">
        <f>IFERROR(__xludf.DUMMYFUNCTION("""COMPUTED_VALUE"""),"LinkedList")</f>
        <v>LinkedList</v>
      </c>
      <c r="C28" s="30" t="str">
        <f>IFERROR(__xludf.DUMMYFUNCTION("""COMPUTED_VALUE"""),"Merge Two Sorted Lists")</f>
        <v>Merge Two Sorted Lists</v>
      </c>
      <c r="D28" s="31" t="str">
        <f>IFERROR(__xludf.DUMMYFUNCTION("""COMPUTED_VALUE"""),"https://leetcode.com/problems/merge-two-sorted-lists")</f>
        <v>https://leetcode.com/problems/merge-two-sorted-lists</v>
      </c>
      <c r="E28" s="30" t="str">
        <f>IFERROR(__xludf.DUMMYFUNCTION("""COMPUTED_VALUE"""),"Easy")</f>
        <v>Easy</v>
      </c>
      <c r="F28" s="30"/>
      <c r="G28" s="30" t="str">
        <f>IFERROR(__xludf.DUMMYFUNCTION("""COMPUTED_VALUE"""),"create a dummy listnode and append the smallest in every loop and point to the next of that list. At last if there any list still remaining add all the remaining list to the current.next")</f>
        <v>create a dummy listnode and append the smallest in every loop and point to the next of that list. At last if there any list still remaining add all the remaining list to the current.next</v>
      </c>
      <c r="H28" s="30"/>
      <c r="I28" s="30"/>
      <c r="J28" s="30"/>
      <c r="K28" s="30"/>
      <c r="L28" s="30"/>
      <c r="M28" s="30"/>
      <c r="N28" s="30"/>
      <c r="O28" s="30"/>
      <c r="P28" s="30"/>
      <c r="Q28" s="30"/>
      <c r="R28" s="30"/>
      <c r="S28" s="30"/>
      <c r="T28" s="30"/>
      <c r="U28" s="30"/>
      <c r="V28" s="30"/>
      <c r="W28" s="30"/>
      <c r="X28" s="30"/>
      <c r="Y28" s="30"/>
      <c r="Z28" s="30"/>
    </row>
    <row r="29">
      <c r="A29" s="48">
        <f>IFERROR(__xludf.DUMMYFUNCTION("""COMPUTED_VALUE"""),45867.0)</f>
        <v>45867</v>
      </c>
      <c r="B29" s="30" t="str">
        <f>IFERROR(__xludf.DUMMYFUNCTION("""COMPUTED_VALUE"""),"LinkedList")</f>
        <v>LinkedList</v>
      </c>
      <c r="C29" s="30" t="str">
        <f>IFERROR(__xludf.DUMMYFUNCTION("""COMPUTED_VALUE"""),"Remove Duplicates from Sorted List")</f>
        <v>Remove Duplicates from Sorted List</v>
      </c>
      <c r="D29" s="31" t="str">
        <f>IFERROR(__xludf.DUMMYFUNCTION("""COMPUTED_VALUE"""),"https://leetcode.com/problems/remove-duplicates-from-sorted-list")</f>
        <v>https://leetcode.com/problems/remove-duplicates-from-sorted-list</v>
      </c>
      <c r="E29" s="30" t="str">
        <f>IFERROR(__xludf.DUMMYFUNCTION("""COMPUTED_VALUE"""),"Easy")</f>
        <v>Easy</v>
      </c>
      <c r="F29" s="30">
        <f>IFERROR(__xludf.DUMMYFUNCTION("""COMPUTED_VALUE"""),3.0)</f>
        <v>3</v>
      </c>
      <c r="G29" s="30" t="str">
        <f>IFERROR(__xludf.DUMMYFUNCTION("""COMPUTED_VALUE"""),"check if current val is equal to next val if equal point current.next to current.next.next")</f>
        <v>check if current val is equal to next val if equal point current.next to current.next.next</v>
      </c>
      <c r="H29" s="30"/>
      <c r="I29" s="30"/>
      <c r="J29" s="30"/>
      <c r="K29" s="30"/>
      <c r="L29" s="30"/>
      <c r="M29" s="30"/>
      <c r="N29" s="30"/>
      <c r="O29" s="30"/>
      <c r="P29" s="30"/>
      <c r="Q29" s="30"/>
      <c r="R29" s="30"/>
      <c r="S29" s="30"/>
      <c r="T29" s="30"/>
      <c r="U29" s="30"/>
      <c r="V29" s="30"/>
      <c r="W29" s="30"/>
      <c r="X29" s="30"/>
      <c r="Y29" s="30"/>
      <c r="Z29" s="30"/>
    </row>
    <row r="30">
      <c r="A30" s="48">
        <f>IFERROR(__xludf.DUMMYFUNCTION("""COMPUTED_VALUE"""),45867.0)</f>
        <v>45867</v>
      </c>
      <c r="B30" s="30" t="str">
        <f>IFERROR(__xludf.DUMMYFUNCTION("""COMPUTED_VALUE"""),"LinkedList")</f>
        <v>LinkedList</v>
      </c>
      <c r="C30" s="30" t="str">
        <f>IFERROR(__xludf.DUMMYFUNCTION("""COMPUTED_VALUE"""),"Linked List Cycle")</f>
        <v>Linked List Cycle</v>
      </c>
      <c r="D30" s="31" t="str">
        <f>IFERROR(__xludf.DUMMYFUNCTION("""COMPUTED_VALUE"""),"https://leetcode.com/problems/linked-list-cycle/")</f>
        <v>https://leetcode.com/problems/linked-list-cycle/</v>
      </c>
      <c r="E30" s="30" t="str">
        <f>IFERROR(__xludf.DUMMYFUNCTION("""COMPUTED_VALUE"""),"Easy")</f>
        <v>Easy</v>
      </c>
      <c r="F30" s="30">
        <f>IFERROR(__xludf.DUMMYFUNCTION("""COMPUTED_VALUE"""),4.0)</f>
        <v>4</v>
      </c>
      <c r="G30" s="30" t="str">
        <f>IFERROR(__xludf.DUMMYFUNCTION("""COMPUTED_VALUE"""),"fast and slow. and if fast === slow true else false")</f>
        <v>fast and slow. and if fast === slow true else false</v>
      </c>
      <c r="H30" s="30"/>
      <c r="I30" s="30"/>
      <c r="J30" s="30"/>
      <c r="K30" s="30"/>
      <c r="L30" s="30"/>
      <c r="M30" s="30"/>
      <c r="N30" s="30"/>
      <c r="O30" s="30"/>
      <c r="P30" s="30"/>
      <c r="Q30" s="30"/>
      <c r="R30" s="30"/>
      <c r="S30" s="30"/>
      <c r="T30" s="30"/>
      <c r="U30" s="30"/>
      <c r="V30" s="30"/>
      <c r="W30" s="30"/>
      <c r="X30" s="30"/>
      <c r="Y30" s="30"/>
      <c r="Z30" s="30"/>
    </row>
    <row r="31">
      <c r="A31" s="48">
        <f>IFERROR(__xludf.DUMMYFUNCTION("""COMPUTED_VALUE"""),45867.0)</f>
        <v>45867</v>
      </c>
      <c r="B31" s="30" t="str">
        <f>IFERROR(__xludf.DUMMYFUNCTION("""COMPUTED_VALUE"""),"LinkedList")</f>
        <v>LinkedList</v>
      </c>
      <c r="C31" s="30" t="str">
        <f>IFERROR(__xludf.DUMMYFUNCTION("""COMPUTED_VALUE"""),"Remove Duplicates from Sorted List II")</f>
        <v>Remove Duplicates from Sorted List II</v>
      </c>
      <c r="D31" s="31" t="str">
        <f>IFERROR(__xludf.DUMMYFUNCTION("""COMPUTED_VALUE"""),"https://leetcode.com/problems/remove-duplicates-from-sorted-list-ii")</f>
        <v>https://leetcode.com/problems/remove-duplicates-from-sorted-list-ii</v>
      </c>
      <c r="E31" s="30" t="str">
        <f>IFERROR(__xludf.DUMMYFUNCTION("""COMPUTED_VALUE"""),"Easy")</f>
        <v>Easy</v>
      </c>
      <c r="F31" s="30">
        <f>IFERROR(__xludf.DUMMYFUNCTION("""COMPUTED_VALUE"""),6.0)</f>
        <v>6</v>
      </c>
      <c r="G31" s="30" t="str">
        <f>IFERROR(__xludf.DUMMYFUNCTION("""COMPUTED_VALUE"""),"create a dummy listnode and check if curr.next===curr.next.next . if equal move current.next such a that it reaches non duplicate values")</f>
        <v>create a dummy listnode and check if curr.next===curr.next.next . if equal move current.next such a that it reaches non duplicate values</v>
      </c>
      <c r="H31" s="30"/>
      <c r="I31" s="30"/>
      <c r="J31" s="30"/>
      <c r="K31" s="30"/>
      <c r="L31" s="30"/>
      <c r="M31" s="30"/>
      <c r="N31" s="30"/>
      <c r="O31" s="30"/>
      <c r="P31" s="30"/>
      <c r="Q31" s="30"/>
      <c r="R31" s="30"/>
      <c r="S31" s="30"/>
      <c r="T31" s="30"/>
      <c r="U31" s="30"/>
      <c r="V31" s="30"/>
      <c r="W31" s="30"/>
      <c r="X31" s="30"/>
      <c r="Y31" s="30"/>
      <c r="Z31" s="30"/>
    </row>
    <row r="32">
      <c r="A32" s="48">
        <f>IFERROR(__xludf.DUMMYFUNCTION("""COMPUTED_VALUE"""),45867.0)</f>
        <v>45867</v>
      </c>
      <c r="B32" s="30" t="str">
        <f>IFERROR(__xludf.DUMMYFUNCTION("""COMPUTED_VALUE"""),"LinkedList")</f>
        <v>LinkedList</v>
      </c>
      <c r="C32" s="30" t="str">
        <f>IFERROR(__xludf.DUMMYFUNCTION("""COMPUTED_VALUE"""),"Palindrome LinkedList")</f>
        <v>Palindrome LinkedList</v>
      </c>
      <c r="D32" s="31" t="str">
        <f>IFERROR(__xludf.DUMMYFUNCTION("""COMPUTED_VALUE"""),"https://leetcode.com/problems/palindrome-linked-list/")</f>
        <v>https://leetcode.com/problems/palindrome-linked-list/</v>
      </c>
      <c r="E32" s="30" t="str">
        <f>IFERROR(__xludf.DUMMYFUNCTION("""COMPUTED_VALUE"""),"Easy")</f>
        <v>Easy</v>
      </c>
      <c r="F32" s="30">
        <f>IFERROR(__xludf.DUMMYFUNCTION("""COMPUTED_VALUE"""),4.0)</f>
        <v>4</v>
      </c>
      <c r="G32" s="30"/>
      <c r="H32" s="30"/>
      <c r="I32" s="30"/>
      <c r="J32" s="30"/>
      <c r="K32" s="30"/>
      <c r="L32" s="30"/>
      <c r="M32" s="30"/>
      <c r="N32" s="30"/>
      <c r="O32" s="30"/>
      <c r="P32" s="30"/>
      <c r="Q32" s="30"/>
      <c r="R32" s="30"/>
      <c r="S32" s="30"/>
      <c r="T32" s="30"/>
      <c r="U32" s="30"/>
      <c r="V32" s="30"/>
      <c r="W32" s="30"/>
      <c r="X32" s="30"/>
      <c r="Y32" s="30"/>
      <c r="Z32" s="30"/>
    </row>
    <row r="33">
      <c r="A33" s="48">
        <f>IFERROR(__xludf.DUMMYFUNCTION("""COMPUTED_VALUE"""),45867.0)</f>
        <v>45867</v>
      </c>
      <c r="B33" s="30" t="str">
        <f>IFERROR(__xludf.DUMMYFUNCTION("""COMPUTED_VALUE"""),"LinkedList")</f>
        <v>LinkedList</v>
      </c>
      <c r="C33" s="30" t="str">
        <f>IFERROR(__xludf.DUMMYFUNCTION("""COMPUTED_VALUE"""),"Delete Node in a LinkedList")</f>
        <v>Delete Node in a LinkedList</v>
      </c>
      <c r="D33" s="31" t="str">
        <f>IFERROR(__xludf.DUMMYFUNCTION("""COMPUTED_VALUE"""),"https://leetcode.com/problems/delete-node-in-a-linked-list")</f>
        <v>https://leetcode.com/problems/delete-node-in-a-linked-list</v>
      </c>
      <c r="E33" s="30" t="str">
        <f>IFERROR(__xludf.DUMMYFUNCTION("""COMPUTED_VALUE"""),"Medium")</f>
        <v>Medium</v>
      </c>
      <c r="F33" s="30">
        <f>IFERROR(__xludf.DUMMYFUNCTION("""COMPUTED_VALUE"""),4.0)</f>
        <v>4</v>
      </c>
      <c r="G33" s="30"/>
      <c r="H33" s="30"/>
      <c r="I33" s="30"/>
      <c r="J33" s="30"/>
      <c r="K33" s="30"/>
      <c r="L33" s="30"/>
      <c r="M33" s="30"/>
      <c r="N33" s="30"/>
      <c r="O33" s="30"/>
      <c r="P33" s="30"/>
      <c r="Q33" s="30"/>
      <c r="R33" s="30"/>
      <c r="S33" s="30"/>
      <c r="T33" s="30"/>
      <c r="U33" s="30"/>
      <c r="V33" s="30"/>
      <c r="W33" s="30"/>
      <c r="X33" s="30"/>
      <c r="Y33" s="30"/>
      <c r="Z33" s="30"/>
    </row>
    <row r="34">
      <c r="A34" s="48">
        <f>IFERROR(__xludf.DUMMYFUNCTION("""COMPUTED_VALUE"""),45867.0)</f>
        <v>45867</v>
      </c>
      <c r="B34" s="30" t="str">
        <f>IFERROR(__xludf.DUMMYFUNCTION("""COMPUTED_VALUE"""),"LinkedList")</f>
        <v>LinkedList</v>
      </c>
      <c r="C34" s="30" t="str">
        <f>IFERROR(__xludf.DUMMYFUNCTION("""COMPUTED_VALUE"""),"Remove Linked List Elements")</f>
        <v>Remove Linked List Elements</v>
      </c>
      <c r="D34" s="31" t="str">
        <f>IFERROR(__xludf.DUMMYFUNCTION("""COMPUTED_VALUE"""),"https://leetcode.com/problems/remove-linked-list-elements/")</f>
        <v>https://leetcode.com/problems/remove-linked-list-elements/</v>
      </c>
      <c r="E34" s="30" t="str">
        <f>IFERROR(__xludf.DUMMYFUNCTION("""COMPUTED_VALUE"""),"Easy")</f>
        <v>Easy</v>
      </c>
      <c r="F34" s="30">
        <f>IFERROR(__xludf.DUMMYFUNCTION("""COMPUTED_VALUE"""),4.0)</f>
        <v>4</v>
      </c>
      <c r="G34" s="30" t="str">
        <f>IFERROR(__xludf.DUMMYFUNCTION("""COMPUTED_VALUE"""),"Create a dummy and loop through head if val is not equal to head.val point current to head val (create with listnode so that head wont point to next). at last return dummy.next")</f>
        <v>Create a dummy and loop through head if val is not equal to head.val point current to head val (create with listnode so that head wont point to next). at last return dummy.next</v>
      </c>
      <c r="H34" s="30"/>
      <c r="I34" s="30"/>
      <c r="J34" s="30"/>
      <c r="K34" s="30"/>
      <c r="L34" s="30"/>
      <c r="M34" s="30"/>
      <c r="N34" s="30"/>
      <c r="O34" s="30"/>
      <c r="P34" s="30"/>
      <c r="Q34" s="30"/>
      <c r="R34" s="30"/>
      <c r="S34" s="30"/>
      <c r="T34" s="30"/>
      <c r="U34" s="30"/>
      <c r="V34" s="30"/>
      <c r="W34" s="30"/>
      <c r="X34" s="30"/>
      <c r="Y34" s="30"/>
      <c r="Z34" s="30"/>
    </row>
    <row r="35">
      <c r="A35" s="48">
        <f>IFERROR(__xludf.DUMMYFUNCTION("""COMPUTED_VALUE"""),45867.0)</f>
        <v>45867</v>
      </c>
      <c r="B35" s="30" t="str">
        <f>IFERROR(__xludf.DUMMYFUNCTION("""COMPUTED_VALUE"""),"LinkedList")</f>
        <v>LinkedList</v>
      </c>
      <c r="C35" s="30" t="str">
        <f>IFERROR(__xludf.DUMMYFUNCTION("""COMPUTED_VALUE"""),"Add Two Numbers")</f>
        <v>Add Two Numbers</v>
      </c>
      <c r="D35" s="31" t="str">
        <f>IFERROR(__xludf.DUMMYFUNCTION("""COMPUTED_VALUE"""),"https://leetcode.com/problems/add-two-numbers")</f>
        <v>https://leetcode.com/problems/add-two-numbers</v>
      </c>
      <c r="E35" s="30" t="str">
        <f>IFERROR(__xludf.DUMMYFUNCTION("""COMPUTED_VALUE"""),"Medium")</f>
        <v>Medium</v>
      </c>
      <c r="F35" s="30">
        <f>IFERROR(__xludf.DUMMYFUNCTION("""COMPUTED_VALUE"""),5.0)</f>
        <v>5</v>
      </c>
      <c r="G35" s="30"/>
      <c r="H35" s="30"/>
      <c r="I35" s="30"/>
      <c r="J35" s="30"/>
      <c r="K35" s="30"/>
      <c r="L35" s="30"/>
      <c r="M35" s="30"/>
      <c r="N35" s="30"/>
      <c r="O35" s="30"/>
      <c r="P35" s="30"/>
      <c r="Q35" s="30"/>
      <c r="R35" s="30"/>
      <c r="S35" s="30"/>
      <c r="T35" s="30"/>
      <c r="U35" s="30"/>
      <c r="V35" s="30"/>
      <c r="W35" s="30"/>
      <c r="X35" s="30"/>
      <c r="Y35" s="30"/>
      <c r="Z35" s="30"/>
    </row>
    <row r="36">
      <c r="A36" s="48">
        <f>IFERROR(__xludf.DUMMYFUNCTION("""COMPUTED_VALUE"""),45868.0)</f>
        <v>45868</v>
      </c>
      <c r="B36" s="30" t="str">
        <f>IFERROR(__xludf.DUMMYFUNCTION("""COMPUTED_VALUE"""),"LinkedList")</f>
        <v>LinkedList</v>
      </c>
      <c r="C36" s="31" t="str">
        <f>IFERROR(__xludf.DUMMYFUNCTION("""COMPUTED_VALUE"""),"Remove Nth Node From End of List")</f>
        <v>Remove Nth Node From End of List</v>
      </c>
      <c r="D36" s="31" t="str">
        <f>IFERROR(__xludf.DUMMYFUNCTION("""COMPUTED_VALUE"""),"https://leetcode.com/problems/remove-nth-node-from-end-of-list/")</f>
        <v>https://leetcode.com/problems/remove-nth-node-from-end-of-list/</v>
      </c>
      <c r="E36" s="30" t="str">
        <f>IFERROR(__xludf.DUMMYFUNCTION("""COMPUTED_VALUE"""),"Medium")</f>
        <v>Medium</v>
      </c>
      <c r="F36" s="30">
        <f>IFERROR(__xludf.DUMMYFUNCTION("""COMPUTED_VALUE"""),6.0)</f>
        <v>6</v>
      </c>
      <c r="G36" s="30" t="str">
        <f>IFERROR(__xludf.DUMMYFUNCTION("""COMPUTED_VALUE"""),"Fast and slow pointers. where fast will move to the n place first and again move both slow and fast till last. now slow will point to the position just before our node to be removed. which we can easily remove.")</f>
        <v>Fast and slow pointers. where fast will move to the n place first and again move both slow and fast till last. now slow will point to the position just before our node to be removed. which we can easily remove.</v>
      </c>
      <c r="H36" s="30"/>
      <c r="I36" s="30"/>
      <c r="J36" s="30"/>
      <c r="K36" s="30"/>
      <c r="L36" s="30"/>
      <c r="M36" s="30"/>
      <c r="N36" s="30"/>
      <c r="O36" s="30"/>
      <c r="P36" s="30"/>
      <c r="Q36" s="30"/>
      <c r="R36" s="30"/>
      <c r="S36" s="30"/>
      <c r="T36" s="30"/>
      <c r="U36" s="30"/>
      <c r="V36" s="30"/>
      <c r="W36" s="30"/>
      <c r="X36" s="30"/>
      <c r="Y36" s="30"/>
      <c r="Z36" s="30"/>
    </row>
    <row r="37">
      <c r="A37" s="48">
        <f>IFERROR(__xludf.DUMMYFUNCTION("""COMPUTED_VALUE"""),45869.0)</f>
        <v>45869</v>
      </c>
      <c r="B37" s="30" t="str">
        <f>IFERROR(__xludf.DUMMYFUNCTION("""COMPUTED_VALUE"""),"LinkedList")</f>
        <v>LinkedList</v>
      </c>
      <c r="C37" s="30" t="str">
        <f>IFERROR(__xludf.DUMMYFUNCTION("""COMPUTED_VALUE"""),"Delete Middle Node of a LinkedList")</f>
        <v>Delete Middle Node of a LinkedList</v>
      </c>
      <c r="D37" s="31" t="str">
        <f>IFERROR(__xludf.DUMMYFUNCTION("""COMPUTED_VALUE"""),"https://leetcode.com/problems/delete-the-middle-node-of-a-linked-list")</f>
        <v>https://leetcode.com/problems/delete-the-middle-node-of-a-linked-list</v>
      </c>
      <c r="E37" s="30" t="str">
        <f>IFERROR(__xludf.DUMMYFUNCTION("""COMPUTED_VALUE"""),"Medium")</f>
        <v>Medium</v>
      </c>
      <c r="F37" s="30">
        <f>IFERROR(__xludf.DUMMYFUNCTION("""COMPUTED_VALUE"""),5.0)</f>
        <v>5</v>
      </c>
      <c r="G37" s="30" t="str">
        <f>IFERROR(__xludf.DUMMYFUNCTION("""COMPUTED_VALUE"""),"reach to the node just before the middle node and point its next to next.next")</f>
        <v>reach to the node just before the middle node and point its next to next.next</v>
      </c>
      <c r="H37" s="30"/>
      <c r="I37" s="30"/>
      <c r="J37" s="30"/>
      <c r="K37" s="30"/>
      <c r="L37" s="30"/>
      <c r="M37" s="30"/>
      <c r="N37" s="30"/>
      <c r="O37" s="30"/>
      <c r="P37" s="30"/>
      <c r="Q37" s="30"/>
      <c r="R37" s="30"/>
      <c r="S37" s="30"/>
      <c r="T37" s="30"/>
      <c r="U37" s="30"/>
      <c r="V37" s="30"/>
      <c r="W37" s="30"/>
      <c r="X37" s="30"/>
      <c r="Y37" s="30"/>
      <c r="Z37" s="30"/>
    </row>
    <row r="38">
      <c r="A38" s="48">
        <f>IFERROR(__xludf.DUMMYFUNCTION("""COMPUTED_VALUE"""),45870.0)</f>
        <v>45870</v>
      </c>
      <c r="B38" s="30" t="str">
        <f>IFERROR(__xludf.DUMMYFUNCTION("""COMPUTED_VALUE"""),"Two Pointers")</f>
        <v>Two Pointers</v>
      </c>
      <c r="C38" s="30" t="str">
        <f>IFERROR(__xludf.DUMMYFUNCTION("""COMPUTED_VALUE"""),"Valid Palindrome")</f>
        <v>Valid Palindrome</v>
      </c>
      <c r="D38" s="31" t="str">
        <f>IFERROR(__xludf.DUMMYFUNCTION("""COMPUTED_VALUE"""),"https://leetcode.com/problems/valid-palindrome")</f>
        <v>https://leetcode.com/problems/valid-palindrome</v>
      </c>
      <c r="E38" s="30" t="str">
        <f>IFERROR(__xludf.DUMMYFUNCTION("""COMPUTED_VALUE"""),"Easy")</f>
        <v>Easy</v>
      </c>
      <c r="F38" s="30">
        <f>IFERROR(__xludf.DUMMYFUNCTION("""COMPUTED_VALUE"""),2.0)</f>
        <v>2</v>
      </c>
      <c r="G38" s="30"/>
      <c r="H38" s="30"/>
      <c r="I38" s="30"/>
      <c r="J38" s="30"/>
      <c r="K38" s="30"/>
      <c r="L38" s="30"/>
      <c r="M38" s="30"/>
      <c r="N38" s="30"/>
      <c r="O38" s="30"/>
      <c r="P38" s="30"/>
      <c r="Q38" s="30"/>
      <c r="R38" s="30"/>
      <c r="S38" s="30"/>
      <c r="T38" s="30"/>
      <c r="U38" s="30"/>
      <c r="V38" s="30"/>
      <c r="W38" s="30"/>
      <c r="X38" s="30"/>
      <c r="Y38" s="30"/>
      <c r="Z38" s="30"/>
    </row>
    <row r="39">
      <c r="A39" s="48">
        <f>IFERROR(__xludf.DUMMYFUNCTION("""COMPUTED_VALUE"""),45870.0)</f>
        <v>45870</v>
      </c>
      <c r="B39" s="30" t="str">
        <f>IFERROR(__xludf.DUMMYFUNCTION("""COMPUTED_VALUE"""),"Two Pointers")</f>
        <v>Two Pointers</v>
      </c>
      <c r="C39" s="30" t="str">
        <f>IFERROR(__xludf.DUMMYFUNCTION("""COMPUTED_VALUE"""),"Valid Palindrome II")</f>
        <v>Valid Palindrome II</v>
      </c>
      <c r="D39" s="31" t="str">
        <f>IFERROR(__xludf.DUMMYFUNCTION("""COMPUTED_VALUE"""),"https://leetcode.com/problems/valid-palindrome-ii")</f>
        <v>https://leetcode.com/problems/valid-palindrome-ii</v>
      </c>
      <c r="E39" s="30" t="str">
        <f>IFERROR(__xludf.DUMMYFUNCTION("""COMPUTED_VALUE"""),"Easy")</f>
        <v>Easy</v>
      </c>
      <c r="F39" s="30">
        <f>IFERROR(__xludf.DUMMYFUNCTION("""COMPUTED_VALUE"""),4.0)</f>
        <v>4</v>
      </c>
      <c r="G39" s="30" t="str">
        <f>IFERROR(__xludf.DUMMYFUNCTION("""COMPUTED_VALUE"""),"if there is a mismatch skip each character from both end and check if the rest is palindrome. if any one is palindrom return true else false")</f>
        <v>if there is a mismatch skip each character from both end and check if the rest is palindrome. if any one is palindrom return true else false</v>
      </c>
      <c r="H39" s="30"/>
      <c r="I39" s="30"/>
      <c r="J39" s="30"/>
      <c r="K39" s="30"/>
      <c r="L39" s="30"/>
      <c r="M39" s="30"/>
      <c r="N39" s="30"/>
      <c r="O39" s="30"/>
      <c r="P39" s="30"/>
      <c r="Q39" s="30"/>
      <c r="R39" s="30"/>
      <c r="S39" s="30"/>
      <c r="T39" s="30"/>
      <c r="U39" s="30"/>
      <c r="V39" s="30"/>
      <c r="W39" s="30"/>
      <c r="X39" s="30"/>
      <c r="Y39" s="30"/>
      <c r="Z39" s="30"/>
    </row>
    <row r="40">
      <c r="A40" s="48">
        <f>IFERROR(__xludf.DUMMYFUNCTION("""COMPUTED_VALUE"""),45870.0)</f>
        <v>45870</v>
      </c>
      <c r="B40" s="30" t="str">
        <f>IFERROR(__xludf.DUMMYFUNCTION("""COMPUTED_VALUE"""),"Two Pointers")</f>
        <v>Two Pointers</v>
      </c>
      <c r="C40" s="30" t="str">
        <f>IFERROR(__xludf.DUMMYFUNCTION("""COMPUTED_VALUE"""),"Two Sum II - Input Array Is Sorted")</f>
        <v>Two Sum II - Input Array Is Sorted</v>
      </c>
      <c r="D40" s="31" t="str">
        <f>IFERROR(__xludf.DUMMYFUNCTION("""COMPUTED_VALUE"""),"https://leetcode.com/problems/two-sum-ii-input-array-is-sorted")</f>
        <v>https://leetcode.com/problems/two-sum-ii-input-array-is-sorted</v>
      </c>
      <c r="E40" s="30" t="str">
        <f>IFERROR(__xludf.DUMMYFUNCTION("""COMPUTED_VALUE"""),"Medium")</f>
        <v>Medium</v>
      </c>
      <c r="F40" s="30">
        <f>IFERROR(__xludf.DUMMYFUNCTION("""COMPUTED_VALUE"""),3.0)</f>
        <v>3</v>
      </c>
      <c r="G40" s="30"/>
      <c r="H40" s="30"/>
      <c r="I40" s="30"/>
      <c r="J40" s="30"/>
      <c r="K40" s="30"/>
      <c r="L40" s="30"/>
      <c r="M40" s="30"/>
      <c r="N40" s="30"/>
      <c r="O40" s="30"/>
      <c r="P40" s="30"/>
      <c r="Q40" s="30"/>
      <c r="R40" s="30"/>
      <c r="S40" s="30"/>
      <c r="T40" s="30"/>
      <c r="U40" s="30"/>
      <c r="V40" s="30"/>
      <c r="W40" s="30"/>
      <c r="X40" s="30"/>
      <c r="Y40" s="30"/>
      <c r="Z40" s="30"/>
    </row>
    <row r="41">
      <c r="A41" s="48">
        <f>IFERROR(__xludf.DUMMYFUNCTION("""COMPUTED_VALUE"""),45870.0)</f>
        <v>45870</v>
      </c>
      <c r="B41" s="30" t="str">
        <f>IFERROR(__xludf.DUMMYFUNCTION("""COMPUTED_VALUE"""),"Two Pointers")</f>
        <v>Two Pointers</v>
      </c>
      <c r="C41" s="30" t="str">
        <f>IFERROR(__xludf.DUMMYFUNCTION("""COMPUTED_VALUE"""),"Reverse String")</f>
        <v>Reverse String</v>
      </c>
      <c r="D41" s="31" t="str">
        <f>IFERROR(__xludf.DUMMYFUNCTION("""COMPUTED_VALUE"""),"https://leetcode.com/problems/reverse-string/")</f>
        <v>https://leetcode.com/problems/reverse-string/</v>
      </c>
      <c r="E41" s="30" t="str">
        <f>IFERROR(__xludf.DUMMYFUNCTION("""COMPUTED_VALUE"""),"Easy")</f>
        <v>Easy</v>
      </c>
      <c r="F41" s="30">
        <f>IFERROR(__xludf.DUMMYFUNCTION("""COMPUTED_VALUE"""),2.0)</f>
        <v>2</v>
      </c>
      <c r="G41" s="30"/>
      <c r="H41" s="30"/>
      <c r="I41" s="30"/>
      <c r="J41" s="30"/>
      <c r="K41" s="30"/>
      <c r="L41" s="30"/>
      <c r="M41" s="30"/>
      <c r="N41" s="30"/>
      <c r="O41" s="30"/>
      <c r="P41" s="30"/>
      <c r="Q41" s="30"/>
      <c r="R41" s="30"/>
      <c r="S41" s="30"/>
      <c r="T41" s="30"/>
      <c r="U41" s="30"/>
      <c r="V41" s="30"/>
      <c r="W41" s="30"/>
      <c r="X41" s="30"/>
      <c r="Y41" s="30"/>
      <c r="Z41" s="30"/>
    </row>
    <row r="42">
      <c r="A42" s="48">
        <f>IFERROR(__xludf.DUMMYFUNCTION("""COMPUTED_VALUE"""),45870.0)</f>
        <v>45870</v>
      </c>
      <c r="B42" s="30" t="str">
        <f>IFERROR(__xludf.DUMMYFUNCTION("""COMPUTED_VALUE"""),"Two Pointers")</f>
        <v>Two Pointers</v>
      </c>
      <c r="C42" s="30" t="str">
        <f>IFERROR(__xludf.DUMMYFUNCTION("""COMPUTED_VALUE"""),"Move Zeroes")</f>
        <v>Move Zeroes</v>
      </c>
      <c r="D42" s="31" t="str">
        <f>IFERROR(__xludf.DUMMYFUNCTION("""COMPUTED_VALUE"""),"https://leetcode.com/problems/move-zeroes/")</f>
        <v>https://leetcode.com/problems/move-zeroes/</v>
      </c>
      <c r="E42" s="30" t="str">
        <f>IFERROR(__xludf.DUMMYFUNCTION("""COMPUTED_VALUE"""),"Easy")</f>
        <v>Easy</v>
      </c>
      <c r="F42" s="30">
        <f>IFERROR(__xludf.DUMMYFUNCTION("""COMPUTED_VALUE"""),3.0)</f>
        <v>3</v>
      </c>
      <c r="G42" s="30"/>
      <c r="H42" s="30"/>
      <c r="I42" s="30"/>
      <c r="J42" s="30"/>
      <c r="K42" s="30"/>
      <c r="L42" s="30"/>
      <c r="M42" s="30"/>
      <c r="N42" s="30"/>
      <c r="O42" s="30"/>
      <c r="P42" s="30"/>
      <c r="Q42" s="30"/>
      <c r="R42" s="30"/>
      <c r="S42" s="30"/>
      <c r="T42" s="30"/>
      <c r="U42" s="30"/>
      <c r="V42" s="30"/>
      <c r="W42" s="30"/>
      <c r="X42" s="30"/>
      <c r="Y42" s="30"/>
      <c r="Z42" s="30"/>
    </row>
    <row r="43">
      <c r="A43" s="48">
        <f>IFERROR(__xludf.DUMMYFUNCTION("""COMPUTED_VALUE"""),45870.0)</f>
        <v>45870</v>
      </c>
      <c r="B43" s="30" t="str">
        <f>IFERROR(__xludf.DUMMYFUNCTION("""COMPUTED_VALUE"""),"Two Pointers")</f>
        <v>Two Pointers</v>
      </c>
      <c r="C43" s="30" t="str">
        <f>IFERROR(__xludf.DUMMYFUNCTION("""COMPUTED_VALUE"""),"Remove Duplicates From Sorted Array")</f>
        <v>Remove Duplicates From Sorted Array</v>
      </c>
      <c r="D43" s="31" t="str">
        <f>IFERROR(__xludf.DUMMYFUNCTION("""COMPUTED_VALUE"""),"https://leetcode.com/problems/remove-duplicates-from-sorted-array/")</f>
        <v>https://leetcode.com/problems/remove-duplicates-from-sorted-array/</v>
      </c>
      <c r="E43" s="30" t="str">
        <f>IFERROR(__xludf.DUMMYFUNCTION("""COMPUTED_VALUE"""),"Easy")</f>
        <v>Easy</v>
      </c>
      <c r="F43" s="30">
        <f>IFERROR(__xludf.DUMMYFUNCTION("""COMPUTED_VALUE"""),3.0)</f>
        <v>3</v>
      </c>
      <c r="G43" s="30"/>
      <c r="H43" s="30"/>
      <c r="I43" s="30"/>
      <c r="J43" s="30"/>
      <c r="K43" s="30"/>
      <c r="L43" s="30"/>
      <c r="M43" s="30"/>
      <c r="N43" s="30"/>
      <c r="O43" s="30"/>
      <c r="P43" s="30"/>
      <c r="Q43" s="30"/>
      <c r="R43" s="30"/>
      <c r="S43" s="30"/>
      <c r="T43" s="30"/>
      <c r="U43" s="30"/>
      <c r="V43" s="30"/>
      <c r="W43" s="30"/>
      <c r="X43" s="30"/>
      <c r="Y43" s="30"/>
      <c r="Z43" s="30"/>
    </row>
    <row r="44">
      <c r="A44" s="48">
        <f>IFERROR(__xludf.DUMMYFUNCTION("""COMPUTED_VALUE"""),45871.0)</f>
        <v>45871</v>
      </c>
      <c r="B44" s="30" t="str">
        <f>IFERROR(__xludf.DUMMYFUNCTION("""COMPUTED_VALUE"""),"Two Pointers")</f>
        <v>Two Pointers</v>
      </c>
      <c r="C44" s="30" t="str">
        <f>IFERROR(__xludf.DUMMYFUNCTION("""COMPUTED_VALUE"""),"Remove Eelement")</f>
        <v>Remove Eelement</v>
      </c>
      <c r="D44" s="31" t="str">
        <f>IFERROR(__xludf.DUMMYFUNCTION("""COMPUTED_VALUE"""),"https://leetcode.com/problems/remove-element")</f>
        <v>https://leetcode.com/problems/remove-element</v>
      </c>
      <c r="E44" s="30" t="str">
        <f>IFERROR(__xludf.DUMMYFUNCTION("""COMPUTED_VALUE"""),"Easy")</f>
        <v>Easy</v>
      </c>
      <c r="F44" s="30">
        <f>IFERROR(__xludf.DUMMYFUNCTION("""COMPUTED_VALUE"""),3.0)</f>
        <v>3</v>
      </c>
      <c r="G44" s="30"/>
      <c r="H44" s="30"/>
      <c r="I44" s="30"/>
      <c r="J44" s="30"/>
      <c r="K44" s="30"/>
      <c r="L44" s="30"/>
      <c r="M44" s="30"/>
      <c r="N44" s="30"/>
      <c r="O44" s="30"/>
      <c r="P44" s="30"/>
      <c r="Q44" s="30"/>
      <c r="R44" s="30"/>
      <c r="S44" s="30"/>
      <c r="T44" s="30"/>
      <c r="U44" s="30"/>
      <c r="V44" s="30"/>
      <c r="W44" s="30"/>
      <c r="X44" s="30"/>
      <c r="Y44" s="30"/>
      <c r="Z44" s="30"/>
    </row>
    <row r="45">
      <c r="A45" s="48">
        <f>IFERROR(__xludf.DUMMYFUNCTION("""COMPUTED_VALUE"""),45871.0)</f>
        <v>45871</v>
      </c>
      <c r="B45" s="30" t="str">
        <f>IFERROR(__xludf.DUMMYFUNCTION("""COMPUTED_VALUE"""),"Two Pointers")</f>
        <v>Two Pointers</v>
      </c>
      <c r="C45" s="30" t="str">
        <f>IFERROR(__xludf.DUMMYFUNCTION("""COMPUTED_VALUE"""),"Merge Sorted Array")</f>
        <v>Merge Sorted Array</v>
      </c>
      <c r="D45" s="31" t="str">
        <f>IFERROR(__xludf.DUMMYFUNCTION("""COMPUTED_VALUE"""),"https://leetcode.com/problems/merge-sorted-array/")</f>
        <v>https://leetcode.com/problems/merge-sorted-array/</v>
      </c>
      <c r="E45" s="30" t="str">
        <f>IFERROR(__xludf.DUMMYFUNCTION("""COMPUTED_VALUE"""),"Easy")</f>
        <v>Easy</v>
      </c>
      <c r="F45" s="30">
        <f>IFERROR(__xludf.DUMMYFUNCTION("""COMPUTED_VALUE"""),3.0)</f>
        <v>3</v>
      </c>
      <c r="G45" s="30" t="str">
        <f>IFERROR(__xludf.DUMMYFUNCTION("""COMPUTED_VALUE"""),"start from the last and check for sorter element till its less than 0. which ever is greater put it at the last.")</f>
        <v>start from the last and check for sorter element till its less than 0. which ever is greater put it at the last.</v>
      </c>
      <c r="H45" s="30"/>
      <c r="I45" s="30"/>
      <c r="J45" s="30"/>
      <c r="K45" s="30"/>
      <c r="L45" s="30"/>
      <c r="M45" s="30"/>
      <c r="N45" s="30"/>
      <c r="O45" s="30"/>
      <c r="P45" s="30"/>
      <c r="Q45" s="30"/>
      <c r="R45" s="30"/>
      <c r="S45" s="30"/>
      <c r="T45" s="30"/>
      <c r="U45" s="30"/>
      <c r="V45" s="30"/>
      <c r="W45" s="30"/>
      <c r="X45" s="30"/>
      <c r="Y45" s="30"/>
      <c r="Z45" s="30"/>
    </row>
    <row r="46">
      <c r="A46" s="48">
        <f>IFERROR(__xludf.DUMMYFUNCTION("""COMPUTED_VALUE"""),45873.0)</f>
        <v>45873</v>
      </c>
      <c r="B46" s="30" t="str">
        <f>IFERROR(__xludf.DUMMYFUNCTION("""COMPUTED_VALUE"""),"Two Pointers")</f>
        <v>Two Pointers</v>
      </c>
      <c r="C46" s="30" t="str">
        <f>IFERROR(__xludf.DUMMYFUNCTION("""COMPUTED_VALUE"""),"Squares of a Sorted Array")</f>
        <v>Squares of a Sorted Array</v>
      </c>
      <c r="D46" s="31" t="str">
        <f>IFERROR(__xludf.DUMMYFUNCTION("""COMPUTED_VALUE"""),"https://leetcode.com/problems/squares-of-a-sorted-array")</f>
        <v>https://leetcode.com/problems/squares-of-a-sorted-array</v>
      </c>
      <c r="E46" s="30" t="str">
        <f>IFERROR(__xludf.DUMMYFUNCTION("""COMPUTED_VALUE"""),"Easy")</f>
        <v>Easy</v>
      </c>
      <c r="F46" s="30">
        <f>IFERROR(__xludf.DUMMYFUNCTION("""COMPUTED_VALUE"""),3.0)</f>
        <v>3</v>
      </c>
      <c r="G46" s="30" t="str">
        <f>IFERROR(__xludf.DUMMYFUNCTION("""COMPUTED_VALUE"""),"compare abs of val from two end and push the highesht value to the new array and return the reverse of it.")</f>
        <v>compare abs of val from two end and push the highesht value to the new array and return the reverse of it.</v>
      </c>
      <c r="H46" s="30"/>
      <c r="I46" s="30"/>
      <c r="J46" s="30"/>
      <c r="K46" s="30"/>
      <c r="L46" s="30"/>
      <c r="M46" s="30"/>
      <c r="N46" s="30"/>
      <c r="O46" s="30"/>
      <c r="P46" s="30"/>
      <c r="Q46" s="30"/>
      <c r="R46" s="30"/>
      <c r="S46" s="30"/>
      <c r="T46" s="30"/>
      <c r="U46" s="30"/>
      <c r="V46" s="30"/>
      <c r="W46" s="30"/>
      <c r="X46" s="30"/>
      <c r="Y46" s="30"/>
      <c r="Z46" s="30"/>
    </row>
    <row r="47">
      <c r="A47" s="48">
        <f>IFERROR(__xludf.DUMMYFUNCTION("""COMPUTED_VALUE"""),45873.0)</f>
        <v>45873</v>
      </c>
      <c r="B47" s="30" t="str">
        <f>IFERROR(__xludf.DUMMYFUNCTION("""COMPUTED_VALUE"""),"Sliding Window")</f>
        <v>Sliding Window</v>
      </c>
      <c r="C47" s="30" t="str">
        <f>IFERROR(__xludf.DUMMYFUNCTION("""COMPUTED_VALUE"""),"Max Consecutive Ones")</f>
        <v>Max Consecutive Ones</v>
      </c>
      <c r="D47" s="31" t="str">
        <f>IFERROR(__xludf.DUMMYFUNCTION("""COMPUTED_VALUE"""),"https://leetcode.com/problems/max-consecutive-ones/")</f>
        <v>https://leetcode.com/problems/max-consecutive-ones/</v>
      </c>
      <c r="E47" s="30" t="str">
        <f>IFERROR(__xludf.DUMMYFUNCTION("""COMPUTED_VALUE"""),"Easy")</f>
        <v>Easy</v>
      </c>
      <c r="F47" s="30">
        <f>IFERROR(__xludf.DUMMYFUNCTION("""COMPUTED_VALUE"""),2.0)</f>
        <v>2</v>
      </c>
      <c r="G47" s="30" t="str">
        <f>IFERROR(__xludf.DUMMYFUNCTION("""COMPUTED_VALUE"""),"use two pointer and sliding window. when item is 1 update max counter else move r pointer forward and put left = right")</f>
        <v>use two pointer and sliding window. when item is 1 update max counter else move r pointer forward and put left = right</v>
      </c>
      <c r="H47" s="30"/>
      <c r="I47" s="30"/>
      <c r="J47" s="30"/>
      <c r="K47" s="30"/>
      <c r="L47" s="30"/>
      <c r="M47" s="30"/>
      <c r="N47" s="30"/>
      <c r="O47" s="30"/>
      <c r="P47" s="30"/>
      <c r="Q47" s="30"/>
      <c r="R47" s="30"/>
      <c r="S47" s="30"/>
      <c r="T47" s="30"/>
      <c r="U47" s="30"/>
      <c r="V47" s="30"/>
      <c r="W47" s="30"/>
      <c r="X47" s="30"/>
      <c r="Y47" s="30"/>
      <c r="Z47" s="30"/>
    </row>
    <row r="48">
      <c r="A48" s="48">
        <f>IFERROR(__xludf.DUMMYFUNCTION("""COMPUTED_VALUE"""),45874.0)</f>
        <v>45874</v>
      </c>
      <c r="B48" s="30" t="str">
        <f>IFERROR(__xludf.DUMMYFUNCTION("""COMPUTED_VALUE"""),"Two Pointers")</f>
        <v>Two Pointers</v>
      </c>
      <c r="C48" s="30" t="str">
        <f>IFERROR(__xludf.DUMMYFUNCTION("""COMPUTED_VALUE"""),"3 - Sum")</f>
        <v>3 - Sum</v>
      </c>
      <c r="D48" s="31" t="str">
        <f>IFERROR(__xludf.DUMMYFUNCTION("""COMPUTED_VALUE"""),"https://leetcode.com/problems/3sum")</f>
        <v>https://leetcode.com/problems/3sum</v>
      </c>
      <c r="E48" s="30" t="str">
        <f>IFERROR(__xludf.DUMMYFUNCTION("""COMPUTED_VALUE"""),"Medium")</f>
        <v>Medium</v>
      </c>
      <c r="F48" s="30">
        <f>IFERROR(__xludf.DUMMYFUNCTION("""COMPUTED_VALUE"""),6.0)</f>
        <v>6</v>
      </c>
      <c r="G48" s="30" t="str">
        <f>IFERROR(__xludf.DUMMYFUNCTION("""COMPUTED_VALUE"""),"use i pointer that will travel through each items in an array that will be fixed at a position. use twopointer to find other set of numbers such a that the left pointer will be at i + 1 position and right pointer will point to the last position. now sum a"&amp;"ll three numbers if it sum is equal to 0 push these numbers in our result array and move forward in both direction ie j++ and k--. if j++ is same as j then skip this since it will be a duplicate same for k.")</f>
        <v>use i pointer that will travel through each items in an array that will be fixed at a position. use twopointer to find other set of numbers such a that the left pointer will be at i + 1 position and right pointer will point to the last position. now sum all three numbers if it sum is equal to 0 push these numbers in our result array and move forward in both direction ie j++ and k--. if j++ is same as j then skip this since it will be a duplicate same for k.</v>
      </c>
      <c r="H48" s="30"/>
      <c r="I48" s="30"/>
      <c r="J48" s="30"/>
      <c r="K48" s="30"/>
      <c r="L48" s="30"/>
      <c r="M48" s="30"/>
      <c r="N48" s="30"/>
      <c r="O48" s="30"/>
      <c r="P48" s="30"/>
      <c r="Q48" s="30"/>
      <c r="R48" s="30"/>
      <c r="S48" s="30"/>
      <c r="T48" s="30"/>
      <c r="U48" s="30"/>
      <c r="V48" s="30"/>
      <c r="W48" s="30"/>
      <c r="X48" s="30"/>
      <c r="Y48" s="30"/>
      <c r="Z48" s="30"/>
    </row>
    <row r="49">
      <c r="A49" s="48">
        <f>IFERROR(__xludf.DUMMYFUNCTION("""COMPUTED_VALUE"""),45874.0)</f>
        <v>45874</v>
      </c>
      <c r="B49" s="30" t="str">
        <f>IFERROR(__xludf.DUMMYFUNCTION("""COMPUTED_VALUE"""),"Two Pointers")</f>
        <v>Two Pointers</v>
      </c>
      <c r="C49" s="30" t="str">
        <f>IFERROR(__xludf.DUMMYFUNCTION("""COMPUTED_VALUE"""),"Container with most Water")</f>
        <v>Container with most Water</v>
      </c>
      <c r="D49" s="31" t="str">
        <f>IFERROR(__xludf.DUMMYFUNCTION("""COMPUTED_VALUE"""),"https://leetcode.com/problems/container-with-most-water")</f>
        <v>https://leetcode.com/problems/container-with-most-water</v>
      </c>
      <c r="E49" s="30" t="str">
        <f>IFERROR(__xludf.DUMMYFUNCTION("""COMPUTED_VALUE"""),"Medium")</f>
        <v>Medium</v>
      </c>
      <c r="F49" s="30">
        <f>IFERROR(__xludf.DUMMYFUNCTION("""COMPUTED_VALUE"""),6.0)</f>
        <v>6</v>
      </c>
      <c r="G49" s="30" t="str">
        <f>IFERROR(__xludf.DUMMYFUNCTION("""COMPUTED_VALUE"""),"use two pointer at extermes. calculate area with min height of two and width (r -l). compare with global max. and update new global max. if current left is less thatn the right increament left else decreament right.")</f>
        <v>use two pointer at extermes. calculate area with min height of two and width (r -l). compare with global max. and update new global max. if current left is less thatn the right increament left else decreament right.</v>
      </c>
      <c r="H49" s="30"/>
      <c r="I49" s="30"/>
      <c r="J49" s="30"/>
      <c r="K49" s="30"/>
      <c r="L49" s="30"/>
      <c r="M49" s="30"/>
      <c r="N49" s="30"/>
      <c r="O49" s="30"/>
      <c r="P49" s="30"/>
      <c r="Q49" s="30"/>
      <c r="R49" s="30"/>
      <c r="S49" s="30"/>
      <c r="T49" s="30"/>
      <c r="U49" s="30"/>
      <c r="V49" s="30"/>
      <c r="W49" s="30"/>
      <c r="X49" s="30"/>
      <c r="Y49" s="30"/>
      <c r="Z49" s="30"/>
    </row>
    <row r="50">
      <c r="A50" s="48">
        <f>IFERROR(__xludf.DUMMYFUNCTION("""COMPUTED_VALUE"""),45874.0)</f>
        <v>45874</v>
      </c>
      <c r="B50" s="30" t="str">
        <f>IFERROR(__xludf.DUMMYFUNCTION("""COMPUTED_VALUE"""),"Greedy")</f>
        <v>Greedy</v>
      </c>
      <c r="C50" s="30" t="str">
        <f>IFERROR(__xludf.DUMMYFUNCTION("""COMPUTED_VALUE"""),"Jump Game")</f>
        <v>Jump Game</v>
      </c>
      <c r="D50" s="31" t="str">
        <f>IFERROR(__xludf.DUMMYFUNCTION("""COMPUTED_VALUE"""),"https://leetcode.com/problems/jump-game/")</f>
        <v>https://leetcode.com/problems/jump-game/</v>
      </c>
      <c r="E50" s="30" t="str">
        <f>IFERROR(__xludf.DUMMYFUNCTION("""COMPUTED_VALUE"""),"Medium")</f>
        <v>Medium</v>
      </c>
      <c r="F50" s="30">
        <f>IFERROR(__xludf.DUMMYFUNCTION("""COMPUTED_VALUE"""),5.0)</f>
        <v>5</v>
      </c>
      <c r="G50" s="30" t="str">
        <f>IFERROR(__xludf.DUMMYFUNCTION("""COMPUTED_VALUE"""),"from every point  check weather you can jump farther then current index if not return false else update the max jump you can jump ")</f>
        <v>from every point  check weather you can jump farther then current index if not return false else update the max jump you can jump </v>
      </c>
      <c r="H50" s="30"/>
      <c r="I50" s="30"/>
      <c r="J50" s="30"/>
      <c r="K50" s="30"/>
      <c r="L50" s="30"/>
      <c r="M50" s="30"/>
      <c r="N50" s="30"/>
      <c r="O50" s="30"/>
      <c r="P50" s="30"/>
      <c r="Q50" s="30"/>
      <c r="R50" s="30"/>
      <c r="S50" s="30"/>
      <c r="T50" s="30"/>
      <c r="U50" s="30"/>
      <c r="V50" s="30"/>
      <c r="W50" s="30"/>
      <c r="X50" s="30"/>
      <c r="Y50" s="30"/>
      <c r="Z50" s="30"/>
    </row>
    <row r="51">
      <c r="A51" s="48">
        <f>IFERROR(__xludf.DUMMYFUNCTION("""COMPUTED_VALUE"""),45874.0)</f>
        <v>45874</v>
      </c>
      <c r="B51" s="30" t="str">
        <f>IFERROR(__xludf.DUMMYFUNCTION("""COMPUTED_VALUE"""),"Greedy")</f>
        <v>Greedy</v>
      </c>
      <c r="C51" s="30" t="str">
        <f>IFERROR(__xludf.DUMMYFUNCTION("""COMPUTED_VALUE"""),"Max Subarray")</f>
        <v>Max Subarray</v>
      </c>
      <c r="D51" s="31" t="str">
        <f>IFERROR(__xludf.DUMMYFUNCTION("""COMPUTED_VALUE"""),"https://leetcode.com/problems/maximum-subarray/")</f>
        <v>https://leetcode.com/problems/maximum-subarray/</v>
      </c>
      <c r="E51" s="30" t="str">
        <f>IFERROR(__xludf.DUMMYFUNCTION("""COMPUTED_VALUE"""),"Medium")</f>
        <v>Medium</v>
      </c>
      <c r="F51" s="30">
        <f>IFERROR(__xludf.DUMMYFUNCTION("""COMPUTED_VALUE"""),5.0)</f>
        <v>5</v>
      </c>
      <c r="G51" s="30" t="str">
        <f>IFERROR(__xludf.DUMMYFUNCTION("""COMPUTED_VALUE"""),"make a greedy choice to either reset from this number or continue for this num based on whethere adding this num make the sum worst.")</f>
        <v>make a greedy choice to either reset from this number or continue for this num based on whethere adding this num make the sum worst.</v>
      </c>
      <c r="H51" s="30"/>
      <c r="I51" s="30"/>
      <c r="J51" s="30"/>
      <c r="K51" s="30"/>
      <c r="L51" s="30"/>
      <c r="M51" s="30"/>
      <c r="N51" s="30"/>
      <c r="O51" s="30"/>
      <c r="P51" s="30"/>
      <c r="Q51" s="30"/>
      <c r="R51" s="30"/>
      <c r="S51" s="30"/>
      <c r="T51" s="30"/>
      <c r="U51" s="30"/>
      <c r="V51" s="30"/>
      <c r="W51" s="30"/>
      <c r="X51" s="30"/>
      <c r="Y51" s="30"/>
      <c r="Z51" s="30"/>
    </row>
    <row r="52">
      <c r="A52" s="48">
        <f>IFERROR(__xludf.DUMMYFUNCTION("""COMPUTED_VALUE"""),45875.0)</f>
        <v>45875</v>
      </c>
      <c r="B52" s="30" t="str">
        <f>IFERROR(__xludf.DUMMYFUNCTION("""COMPUTED_VALUE"""),"Greedy")</f>
        <v>Greedy</v>
      </c>
      <c r="C52" s="30" t="str">
        <f>IFERROR(__xludf.DUMMYFUNCTION("""COMPUTED_VALUE"""),"Gas Station")</f>
        <v>Gas Station</v>
      </c>
      <c r="D52" s="31" t="str">
        <f>IFERROR(__xludf.DUMMYFUNCTION("""COMPUTED_VALUE"""),"https://leetcode.com/problems/gas-station/")</f>
        <v>https://leetcode.com/problems/gas-station/</v>
      </c>
      <c r="E52" s="30" t="str">
        <f>IFERROR(__xludf.DUMMYFUNCTION("""COMPUTED_VALUE"""),"Medium")</f>
        <v>Medium</v>
      </c>
      <c r="F52" s="30">
        <f>IFERROR(__xludf.DUMMYFUNCTION("""COMPUTED_VALUE"""),5.0)</f>
        <v>5</v>
      </c>
      <c r="G52" s="30"/>
      <c r="H52" s="30"/>
      <c r="I52" s="30"/>
      <c r="J52" s="30"/>
      <c r="K52" s="30"/>
      <c r="L52" s="30"/>
      <c r="M52" s="30"/>
      <c r="N52" s="30"/>
      <c r="O52" s="30"/>
      <c r="P52" s="30"/>
      <c r="Q52" s="30"/>
      <c r="R52" s="30"/>
      <c r="S52" s="30"/>
      <c r="T52" s="30"/>
      <c r="U52" s="30"/>
      <c r="V52" s="30"/>
      <c r="W52" s="30"/>
      <c r="X52" s="30"/>
      <c r="Y52" s="30"/>
      <c r="Z52" s="30"/>
    </row>
    <row r="53">
      <c r="A53" s="48">
        <f>IFERROR(__xludf.DUMMYFUNCTION("""COMPUTED_VALUE"""),45875.0)</f>
        <v>45875</v>
      </c>
      <c r="B53" s="30" t="str">
        <f>IFERROR(__xludf.DUMMYFUNCTION("""COMPUTED_VALUE"""),"Greedy")</f>
        <v>Greedy</v>
      </c>
      <c r="C53" s="30" t="str">
        <f>IFERROR(__xludf.DUMMYFUNCTION("""COMPUTED_VALUE"""),"Partition Labels")</f>
        <v>Partition Labels</v>
      </c>
      <c r="D53" s="31" t="str">
        <f>IFERROR(__xludf.DUMMYFUNCTION("""COMPUTED_VALUE"""),"https://leetcode.com/problems/partition-labels/")</f>
        <v>https://leetcode.com/problems/partition-labels/</v>
      </c>
      <c r="E53" s="30" t="str">
        <f>IFERROR(__xludf.DUMMYFUNCTION("""COMPUTED_VALUE"""),"Medium")</f>
        <v>Medium</v>
      </c>
      <c r="F53" s="30">
        <f>IFERROR(__xludf.DUMMYFUNCTION("""COMPUTED_VALUE"""),5.0)</f>
        <v>5</v>
      </c>
      <c r="G53" s="30"/>
      <c r="H53" s="30"/>
      <c r="I53" s="30"/>
      <c r="J53" s="30"/>
      <c r="K53" s="30"/>
      <c r="L53" s="30"/>
      <c r="M53" s="30"/>
      <c r="N53" s="30"/>
      <c r="O53" s="30"/>
      <c r="P53" s="30"/>
      <c r="Q53" s="30"/>
      <c r="R53" s="30"/>
      <c r="S53" s="30"/>
      <c r="T53" s="30"/>
      <c r="U53" s="30"/>
      <c r="V53" s="30"/>
      <c r="W53" s="30"/>
      <c r="X53" s="30"/>
      <c r="Y53" s="30"/>
      <c r="Z53" s="30"/>
    </row>
    <row r="54">
      <c r="A54" s="48">
        <f>IFERROR(__xludf.DUMMYFUNCTION("""COMPUTED_VALUE"""),45876.0)</f>
        <v>45876</v>
      </c>
      <c r="B54" s="30" t="str">
        <f>IFERROR(__xludf.DUMMYFUNCTION("""COMPUTED_VALUE"""),"Intervals")</f>
        <v>Intervals</v>
      </c>
      <c r="C54" s="30" t="str">
        <f>IFERROR(__xludf.DUMMYFUNCTION("""COMPUTED_VALUE"""),"Insert Interval")</f>
        <v>Insert Interval</v>
      </c>
      <c r="D54" s="31" t="str">
        <f>IFERROR(__xludf.DUMMYFUNCTION("""COMPUTED_VALUE"""),"https://leetcode.com/problems/insert-interval/")</f>
        <v>https://leetcode.com/problems/insert-interval/</v>
      </c>
      <c r="E54" s="30" t="str">
        <f>IFERROR(__xludf.DUMMYFUNCTION("""COMPUTED_VALUE"""),"Medium")</f>
        <v>Medium</v>
      </c>
      <c r="F54" s="30">
        <f>IFERROR(__xludf.DUMMYFUNCTION("""COMPUTED_VALUE"""),3.0)</f>
        <v>3</v>
      </c>
      <c r="G54" s="30"/>
      <c r="H54" s="30"/>
      <c r="I54" s="30"/>
      <c r="J54" s="30"/>
      <c r="K54" s="30"/>
      <c r="L54" s="30"/>
      <c r="M54" s="30"/>
      <c r="N54" s="30"/>
      <c r="O54" s="30"/>
      <c r="P54" s="30"/>
      <c r="Q54" s="30"/>
      <c r="R54" s="30"/>
      <c r="S54" s="30"/>
      <c r="T54" s="30"/>
      <c r="U54" s="30"/>
      <c r="V54" s="30"/>
      <c r="W54" s="30"/>
      <c r="X54" s="30"/>
      <c r="Y54" s="30"/>
      <c r="Z54" s="30"/>
    </row>
    <row r="55">
      <c r="A55" s="48">
        <f>IFERROR(__xludf.DUMMYFUNCTION("""COMPUTED_VALUE"""),45876.0)</f>
        <v>45876</v>
      </c>
      <c r="B55" s="30" t="str">
        <f>IFERROR(__xludf.DUMMYFUNCTION("""COMPUTED_VALUE"""),"Intervals")</f>
        <v>Intervals</v>
      </c>
      <c r="C55" s="30" t="str">
        <f>IFERROR(__xludf.DUMMYFUNCTION("""COMPUTED_VALUE"""),"Merge Intervals")</f>
        <v>Merge Intervals</v>
      </c>
      <c r="D55" s="31" t="str">
        <f>IFERROR(__xludf.DUMMYFUNCTION("""COMPUTED_VALUE"""),"https://leetcode.com/problems/merge-intervals")</f>
        <v>https://leetcode.com/problems/merge-intervals</v>
      </c>
      <c r="E55" s="30" t="str">
        <f>IFERROR(__xludf.DUMMYFUNCTION("""COMPUTED_VALUE"""),"Medium")</f>
        <v>Medium</v>
      </c>
      <c r="F55" s="30">
        <f>IFERROR(__xludf.DUMMYFUNCTION("""COMPUTED_VALUE"""),3.0)</f>
        <v>3</v>
      </c>
      <c r="G55" s="30"/>
      <c r="H55" s="30"/>
      <c r="I55" s="30"/>
      <c r="J55" s="30"/>
      <c r="K55" s="30"/>
      <c r="L55" s="30"/>
      <c r="M55" s="30"/>
      <c r="N55" s="30"/>
      <c r="O55" s="30"/>
      <c r="P55" s="30"/>
      <c r="Q55" s="30"/>
      <c r="R55" s="30"/>
      <c r="S55" s="30"/>
      <c r="T55" s="30"/>
      <c r="U55" s="30"/>
      <c r="V55" s="30"/>
      <c r="W55" s="30"/>
      <c r="X55" s="30"/>
      <c r="Y55" s="30"/>
      <c r="Z55" s="30"/>
    </row>
    <row r="56">
      <c r="A56" s="48">
        <f>IFERROR(__xludf.DUMMYFUNCTION("""COMPUTED_VALUE"""),45876.0)</f>
        <v>45876</v>
      </c>
      <c r="B56" s="30" t="str">
        <f>IFERROR(__xludf.DUMMYFUNCTION("""COMPUTED_VALUE"""),"Intervals")</f>
        <v>Intervals</v>
      </c>
      <c r="C56" s="30" t="str">
        <f>IFERROR(__xludf.DUMMYFUNCTION("""COMPUTED_VALUE"""),"Meeting Rooms")</f>
        <v>Meeting Rooms</v>
      </c>
      <c r="D56" s="31" t="str">
        <f>IFERROR(__xludf.DUMMYFUNCTION("""COMPUTED_VALUE"""),"https://neetcode.io/problems/meeting-schedule")</f>
        <v>https://neetcode.io/problems/meeting-schedule</v>
      </c>
      <c r="E56" s="30" t="str">
        <f>IFERROR(__xludf.DUMMYFUNCTION("""COMPUTED_VALUE"""),"Easy")</f>
        <v>Easy</v>
      </c>
      <c r="F56" s="30">
        <f>IFERROR(__xludf.DUMMYFUNCTION("""COMPUTED_VALUE"""),2.0)</f>
        <v>2</v>
      </c>
      <c r="G56" s="30"/>
      <c r="H56" s="30"/>
      <c r="I56" s="30"/>
      <c r="J56" s="30"/>
      <c r="K56" s="30"/>
      <c r="L56" s="30"/>
      <c r="M56" s="30"/>
      <c r="N56" s="30"/>
      <c r="O56" s="30"/>
      <c r="P56" s="30"/>
      <c r="Q56" s="30"/>
      <c r="R56" s="30"/>
      <c r="S56" s="30"/>
      <c r="T56" s="30"/>
      <c r="U56" s="30"/>
      <c r="V56" s="30"/>
      <c r="W56" s="30"/>
      <c r="X56" s="30"/>
      <c r="Y56" s="30"/>
      <c r="Z56" s="30"/>
    </row>
    <row r="57">
      <c r="A57" s="48">
        <f>IFERROR(__xludf.DUMMYFUNCTION("""COMPUTED_VALUE"""),45876.0)</f>
        <v>45876</v>
      </c>
      <c r="B57" s="30" t="str">
        <f>IFERROR(__xludf.DUMMYFUNCTION("""COMPUTED_VALUE"""),"Intervals")</f>
        <v>Intervals</v>
      </c>
      <c r="C57" s="30" t="str">
        <f>IFERROR(__xludf.DUMMYFUNCTION("""COMPUTED_VALUE"""),"Non Overlapping Intervals")</f>
        <v>Non Overlapping Intervals</v>
      </c>
      <c r="D57" s="31" t="str">
        <f>IFERROR(__xludf.DUMMYFUNCTION("""COMPUTED_VALUE"""),"https://leetcode.com/problems/non-overlapping-intervals")</f>
        <v>https://leetcode.com/problems/non-overlapping-intervals</v>
      </c>
      <c r="E57" s="30" t="str">
        <f>IFERROR(__xludf.DUMMYFUNCTION("""COMPUTED_VALUE"""),"Medium")</f>
        <v>Medium</v>
      </c>
      <c r="F57" s="30">
        <f>IFERROR(__xludf.DUMMYFUNCTION("""COMPUTED_VALUE"""),4.0)</f>
        <v>4</v>
      </c>
      <c r="G57" s="30"/>
      <c r="H57" s="30"/>
      <c r="I57" s="30"/>
      <c r="J57" s="30"/>
      <c r="K57" s="30"/>
      <c r="L57" s="30"/>
      <c r="M57" s="30"/>
      <c r="N57" s="30"/>
      <c r="O57" s="30"/>
      <c r="P57" s="30"/>
      <c r="Q57" s="30"/>
      <c r="R57" s="30"/>
      <c r="S57" s="30"/>
      <c r="T57" s="30"/>
      <c r="U57" s="30"/>
      <c r="V57" s="30"/>
      <c r="W57" s="30"/>
      <c r="X57" s="30"/>
      <c r="Y57" s="30"/>
      <c r="Z57" s="30"/>
    </row>
    <row r="58">
      <c r="A58" s="48">
        <f>IFERROR(__xludf.DUMMYFUNCTION("""COMPUTED_VALUE"""),45876.0)</f>
        <v>45876</v>
      </c>
      <c r="B58" s="30" t="str">
        <f>IFERROR(__xludf.DUMMYFUNCTION("""COMPUTED_VALUE"""),"Intervals")</f>
        <v>Intervals</v>
      </c>
      <c r="C58" s="30" t="str">
        <f>IFERROR(__xludf.DUMMYFUNCTION("""COMPUTED_VALUE"""),"Meeting Rooms ||")</f>
        <v>Meeting Rooms ||</v>
      </c>
      <c r="D58" s="31" t="str">
        <f>IFERROR(__xludf.DUMMYFUNCTION("""COMPUTED_VALUE"""),"https://neetcode.io/problems/meeting-schedule-ii")</f>
        <v>https://neetcode.io/problems/meeting-schedule-ii</v>
      </c>
      <c r="E58" s="30" t="str">
        <f>IFERROR(__xludf.DUMMYFUNCTION("""COMPUTED_VALUE"""),"Medium")</f>
        <v>Medium</v>
      </c>
      <c r="F58" s="30">
        <f>IFERROR(__xludf.DUMMYFUNCTION("""COMPUTED_VALUE"""),3.0)</f>
        <v>3</v>
      </c>
      <c r="G58" s="30"/>
      <c r="H58" s="30"/>
      <c r="I58" s="30"/>
      <c r="J58" s="30"/>
      <c r="K58" s="30"/>
      <c r="L58" s="30"/>
      <c r="M58" s="30"/>
      <c r="N58" s="30"/>
      <c r="O58" s="30"/>
      <c r="P58" s="30"/>
      <c r="Q58" s="30"/>
      <c r="R58" s="30"/>
      <c r="S58" s="30"/>
      <c r="T58" s="30"/>
      <c r="U58" s="30"/>
      <c r="V58" s="30"/>
      <c r="W58" s="30"/>
      <c r="X58" s="30"/>
      <c r="Y58" s="30"/>
      <c r="Z58" s="30"/>
    </row>
    <row r="59">
      <c r="A59" s="48">
        <f>IFERROR(__xludf.DUMMYFUNCTION("""COMPUTED_VALUE"""),45876.0)</f>
        <v>45876</v>
      </c>
      <c r="B59" s="30" t="str">
        <f>IFERROR(__xludf.DUMMYFUNCTION("""COMPUTED_VALUE"""),"Intervals")</f>
        <v>Intervals</v>
      </c>
      <c r="C59" s="30" t="str">
        <f>IFERROR(__xludf.DUMMYFUNCTION("""COMPUTED_VALUE"""),"MIni Number of arrows to burst balloon")</f>
        <v>MIni Number of arrows to burst balloon</v>
      </c>
      <c r="D59" s="31" t="str">
        <f>IFERROR(__xludf.DUMMYFUNCTION("""COMPUTED_VALUE"""),"https://leetcode.com/problems/minimum-number-of-arrows-to-burst-balloons/")</f>
        <v>https://leetcode.com/problems/minimum-number-of-arrows-to-burst-balloons/</v>
      </c>
      <c r="E59" s="30" t="str">
        <f>IFERROR(__xludf.DUMMYFUNCTION("""COMPUTED_VALUE"""),"Medium")</f>
        <v>Medium</v>
      </c>
      <c r="F59" s="30">
        <f>IFERROR(__xludf.DUMMYFUNCTION("""COMPUTED_VALUE"""),4.0)</f>
        <v>4</v>
      </c>
      <c r="G59" s="30"/>
      <c r="H59" s="30"/>
      <c r="I59" s="30"/>
      <c r="J59" s="30"/>
      <c r="K59" s="30"/>
      <c r="L59" s="30"/>
      <c r="M59" s="30"/>
      <c r="N59" s="30"/>
      <c r="O59" s="30"/>
      <c r="P59" s="30"/>
      <c r="Q59" s="30"/>
      <c r="R59" s="30"/>
      <c r="S59" s="30"/>
      <c r="T59" s="30"/>
      <c r="U59" s="30"/>
      <c r="V59" s="30"/>
      <c r="W59" s="30"/>
      <c r="X59" s="30"/>
      <c r="Y59" s="30"/>
      <c r="Z59" s="30"/>
    </row>
    <row r="60">
      <c r="A60" s="48">
        <f>IFERROR(__xludf.DUMMYFUNCTION("""COMPUTED_VALUE"""),45876.0)</f>
        <v>45876</v>
      </c>
      <c r="B60" s="30" t="str">
        <f>IFERROR(__xludf.DUMMYFUNCTION("""COMPUTED_VALUE"""),"Greedy")</f>
        <v>Greedy</v>
      </c>
      <c r="C60" s="30" t="str">
        <f>IFERROR(__xludf.DUMMYFUNCTION("""COMPUTED_VALUE"""),"Can Place flowers")</f>
        <v>Can Place flowers</v>
      </c>
      <c r="D60" s="31" t="str">
        <f>IFERROR(__xludf.DUMMYFUNCTION("""COMPUTED_VALUE"""),"https://leetcode.com/problems/can-place-flowers/")</f>
        <v>https://leetcode.com/problems/can-place-flowers/</v>
      </c>
      <c r="E60" s="30" t="str">
        <f>IFERROR(__xludf.DUMMYFUNCTION("""COMPUTED_VALUE"""),"Easy")</f>
        <v>Easy</v>
      </c>
      <c r="F60" s="30">
        <f>IFERROR(__xludf.DUMMYFUNCTION("""COMPUTED_VALUE"""),2.0)</f>
        <v>2</v>
      </c>
      <c r="G60" s="30"/>
      <c r="H60" s="30"/>
      <c r="I60" s="30"/>
      <c r="J60" s="30"/>
      <c r="K60" s="30"/>
      <c r="L60" s="30"/>
      <c r="M60" s="30"/>
      <c r="N60" s="30"/>
      <c r="O60" s="30"/>
      <c r="P60" s="30"/>
      <c r="Q60" s="30"/>
      <c r="R60" s="30"/>
      <c r="S60" s="30"/>
      <c r="T60" s="30"/>
      <c r="U60" s="30"/>
      <c r="V60" s="30"/>
      <c r="W60" s="30"/>
      <c r="X60" s="30"/>
      <c r="Y60" s="30"/>
      <c r="Z60" s="30"/>
    </row>
    <row r="61">
      <c r="A61" s="48">
        <f>IFERROR(__xludf.DUMMYFUNCTION("""COMPUTED_VALUE"""),45876.0)</f>
        <v>45876</v>
      </c>
      <c r="B61" s="30" t="str">
        <f>IFERROR(__xludf.DUMMYFUNCTION("""COMPUTED_VALUE"""),"Intervals")</f>
        <v>Intervals</v>
      </c>
      <c r="C61" s="30" t="str">
        <f>IFERROR(__xludf.DUMMYFUNCTION("""COMPUTED_VALUE"""),"Interval List Intersections")</f>
        <v>Interval List Intersections</v>
      </c>
      <c r="D61" s="31" t="str">
        <f>IFERROR(__xludf.DUMMYFUNCTION("""COMPUTED_VALUE"""),"https://leetcode.com/problems/interval-list-intersections")</f>
        <v>https://leetcode.com/problems/interval-list-intersections</v>
      </c>
      <c r="E61" s="30" t="str">
        <f>IFERROR(__xludf.DUMMYFUNCTION("""COMPUTED_VALUE"""),"Medium")</f>
        <v>Medium</v>
      </c>
      <c r="F61" s="30">
        <f>IFERROR(__xludf.DUMMYFUNCTION("""COMPUTED_VALUE"""),5.0)</f>
        <v>5</v>
      </c>
      <c r="G61" s="30"/>
      <c r="H61" s="30"/>
      <c r="I61" s="30"/>
      <c r="J61" s="30"/>
      <c r="K61" s="30"/>
      <c r="L61" s="30"/>
      <c r="M61" s="30"/>
      <c r="N61" s="30"/>
      <c r="O61" s="30"/>
      <c r="P61" s="30"/>
      <c r="Q61" s="30"/>
      <c r="R61" s="30"/>
      <c r="S61" s="30"/>
      <c r="T61" s="30"/>
      <c r="U61" s="30"/>
      <c r="V61" s="30"/>
      <c r="W61" s="30"/>
      <c r="X61" s="30"/>
      <c r="Y61" s="30"/>
      <c r="Z61" s="30"/>
    </row>
    <row r="62">
      <c r="A62" s="48">
        <f>IFERROR(__xludf.DUMMYFUNCTION("""COMPUTED_VALUE"""),45880.0)</f>
        <v>45880</v>
      </c>
      <c r="B62" s="30" t="str">
        <f>IFERROR(__xludf.DUMMYFUNCTION("""COMPUTED_VALUE"""),"Recursion")</f>
        <v>Recursion</v>
      </c>
      <c r="C62" s="30" t="str">
        <f>IFERROR(__xludf.DUMMYFUNCTION("""COMPUTED_VALUE"""),"Fibonacci Number")</f>
        <v>Fibonacci Number</v>
      </c>
      <c r="D62" s="31" t="str">
        <f>IFERROR(__xludf.DUMMYFUNCTION("""COMPUTED_VALUE"""),"https://leetcode.com/problems/fibonacci-number")</f>
        <v>https://leetcode.com/problems/fibonacci-number</v>
      </c>
      <c r="E62" s="30" t="str">
        <f>IFERROR(__xludf.DUMMYFUNCTION("""COMPUTED_VALUE"""),"Easy")</f>
        <v>Easy</v>
      </c>
      <c r="F62" s="30">
        <f>IFERROR(__xludf.DUMMYFUNCTION("""COMPUTED_VALUE"""),2.0)</f>
        <v>2</v>
      </c>
      <c r="G62" s="30"/>
      <c r="H62" s="30"/>
      <c r="I62" s="30"/>
      <c r="J62" s="30"/>
      <c r="K62" s="30"/>
      <c r="L62" s="30"/>
      <c r="M62" s="30"/>
      <c r="N62" s="30"/>
      <c r="O62" s="30"/>
      <c r="P62" s="30"/>
      <c r="Q62" s="30"/>
      <c r="R62" s="30"/>
      <c r="S62" s="30"/>
      <c r="T62" s="30"/>
      <c r="U62" s="30"/>
      <c r="V62" s="30"/>
      <c r="W62" s="30"/>
      <c r="X62" s="30"/>
      <c r="Y62" s="30"/>
      <c r="Z62" s="30"/>
    </row>
    <row r="63">
      <c r="A63" s="48">
        <f>IFERROR(__xludf.DUMMYFUNCTION("""COMPUTED_VALUE"""),45880.0)</f>
        <v>45880</v>
      </c>
      <c r="B63" s="30" t="str">
        <f>IFERROR(__xludf.DUMMYFUNCTION("""COMPUTED_VALUE"""),"Recursion")</f>
        <v>Recursion</v>
      </c>
      <c r="C63" s="30" t="str">
        <f>IFERROR(__xludf.DUMMYFUNCTION("""COMPUTED_VALUE"""),"Reverse Integer")</f>
        <v>Reverse Integer</v>
      </c>
      <c r="D63" s="31" t="str">
        <f>IFERROR(__xludf.DUMMYFUNCTION("""COMPUTED_VALUE"""),"https://leetcode.com/problems/reverse-integer/submissions/")</f>
        <v>https://leetcode.com/problems/reverse-integer/submissions/</v>
      </c>
      <c r="E63" s="30" t="str">
        <f>IFERROR(__xludf.DUMMYFUNCTION("""COMPUTED_VALUE"""),"Medium")</f>
        <v>Medium</v>
      </c>
      <c r="F63" s="30">
        <f>IFERROR(__xludf.DUMMYFUNCTION("""COMPUTED_VALUE"""),3.0)</f>
        <v>3</v>
      </c>
      <c r="G63" s="30"/>
      <c r="H63" s="30"/>
      <c r="I63" s="30"/>
      <c r="J63" s="30"/>
      <c r="K63" s="30"/>
      <c r="L63" s="30"/>
      <c r="M63" s="30"/>
      <c r="N63" s="30"/>
      <c r="O63" s="30"/>
      <c r="P63" s="30"/>
      <c r="Q63" s="30"/>
      <c r="R63" s="30"/>
      <c r="S63" s="30"/>
      <c r="T63" s="30"/>
      <c r="U63" s="30"/>
      <c r="V63" s="30"/>
      <c r="W63" s="30"/>
      <c r="X63" s="30"/>
      <c r="Y63" s="30"/>
      <c r="Z63" s="30"/>
    </row>
    <row r="64">
      <c r="A64" s="48">
        <f>IFERROR(__xludf.DUMMYFUNCTION("""COMPUTED_VALUE"""),45880.0)</f>
        <v>45880</v>
      </c>
      <c r="B64" s="30" t="str">
        <f>IFERROR(__xludf.DUMMYFUNCTION("""COMPUTED_VALUE"""),"Recursion")</f>
        <v>Recursion</v>
      </c>
      <c r="C64" s="30" t="str">
        <f>IFERROR(__xludf.DUMMYFUNCTION("""COMPUTED_VALUE"""),"Palindrome Number")</f>
        <v>Palindrome Number</v>
      </c>
      <c r="D64" s="31" t="str">
        <f>IFERROR(__xludf.DUMMYFUNCTION("""COMPUTED_VALUE"""),"https://leetcode.com/problems/palindrome-number/description/")</f>
        <v>https://leetcode.com/problems/palindrome-number/description/</v>
      </c>
      <c r="E64" s="30" t="str">
        <f>IFERROR(__xludf.DUMMYFUNCTION("""COMPUTED_VALUE"""),"Easy")</f>
        <v>Easy</v>
      </c>
      <c r="F64" s="30">
        <f>IFERROR(__xludf.DUMMYFUNCTION("""COMPUTED_VALUE"""),2.0)</f>
        <v>2</v>
      </c>
      <c r="G64" s="30"/>
      <c r="H64" s="30"/>
      <c r="I64" s="30"/>
      <c r="J64" s="30"/>
      <c r="K64" s="30"/>
      <c r="L64" s="30"/>
      <c r="M64" s="30"/>
      <c r="N64" s="30"/>
      <c r="O64" s="30"/>
      <c r="P64" s="30"/>
      <c r="Q64" s="30"/>
      <c r="R64" s="30"/>
      <c r="S64" s="30"/>
      <c r="T64" s="30"/>
      <c r="U64" s="30"/>
      <c r="V64" s="30"/>
      <c r="W64" s="30"/>
      <c r="X64" s="30"/>
      <c r="Y64" s="30"/>
      <c r="Z64" s="30"/>
    </row>
    <row r="65">
      <c r="A65" s="48">
        <f>IFERROR(__xludf.DUMMYFUNCTION("""COMPUTED_VALUE"""),45880.0)</f>
        <v>45880</v>
      </c>
      <c r="B65" s="30" t="str">
        <f>IFERROR(__xludf.DUMMYFUNCTION("""COMPUTED_VALUE"""),"Recursion")</f>
        <v>Recursion</v>
      </c>
      <c r="C65" s="30" t="str">
        <f>IFERROR(__xludf.DUMMYFUNCTION("""COMPUTED_VALUE"""),"Valid Palindrome")</f>
        <v>Valid Palindrome</v>
      </c>
      <c r="D65" s="31" t="str">
        <f>IFERROR(__xludf.DUMMYFUNCTION("""COMPUTED_VALUE"""),"https://leetcode.com/problems/valid-palindrome")</f>
        <v>https://leetcode.com/problems/valid-palindrome</v>
      </c>
      <c r="E65" s="30" t="str">
        <f>IFERROR(__xludf.DUMMYFUNCTION("""COMPUTED_VALUE"""),"Easy")</f>
        <v>Easy</v>
      </c>
      <c r="F65" s="30">
        <f>IFERROR(__xludf.DUMMYFUNCTION("""COMPUTED_VALUE"""),3.0)</f>
        <v>3</v>
      </c>
      <c r="G65" s="30"/>
      <c r="H65" s="30"/>
      <c r="I65" s="30"/>
      <c r="J65" s="30"/>
      <c r="K65" s="30"/>
      <c r="L65" s="30"/>
      <c r="M65" s="30"/>
      <c r="N65" s="30"/>
      <c r="O65" s="30"/>
      <c r="P65" s="30"/>
      <c r="Q65" s="30"/>
      <c r="R65" s="30"/>
      <c r="S65" s="30"/>
      <c r="T65" s="30"/>
      <c r="U65" s="30"/>
      <c r="V65" s="30"/>
      <c r="W65" s="30"/>
      <c r="X65" s="30"/>
      <c r="Y65" s="30"/>
      <c r="Z65" s="30"/>
    </row>
    <row r="66">
      <c r="A66" s="48">
        <f>IFERROR(__xludf.DUMMYFUNCTION("""COMPUTED_VALUE"""),45881.0)</f>
        <v>45881</v>
      </c>
      <c r="B66" s="30" t="str">
        <f>IFERROR(__xludf.DUMMYFUNCTION("""COMPUTED_VALUE"""),"Recursion")</f>
        <v>Recursion</v>
      </c>
      <c r="C66" s="30" t="str">
        <f>IFERROR(__xludf.DUMMYFUNCTION("""COMPUTED_VALUE"""),"Power of Two")</f>
        <v>Power of Two</v>
      </c>
      <c r="D66" s="31" t="str">
        <f>IFERROR(__xludf.DUMMYFUNCTION("""COMPUTED_VALUE"""),"https://leetcode.com/problems/power-of-two")</f>
        <v>https://leetcode.com/problems/power-of-two</v>
      </c>
      <c r="E66" s="30" t="str">
        <f>IFERROR(__xludf.DUMMYFUNCTION("""COMPUTED_VALUE"""),"Easy")</f>
        <v>Easy</v>
      </c>
      <c r="F66" s="30">
        <f>IFERROR(__xludf.DUMMYFUNCTION("""COMPUTED_VALUE"""),2.0)</f>
        <v>2</v>
      </c>
      <c r="G66" s="30"/>
      <c r="H66" s="30"/>
      <c r="I66" s="30"/>
      <c r="J66" s="30"/>
      <c r="K66" s="30"/>
      <c r="L66" s="30"/>
      <c r="M66" s="30"/>
      <c r="N66" s="30"/>
      <c r="O66" s="30"/>
      <c r="P66" s="30"/>
      <c r="Q66" s="30"/>
      <c r="R66" s="30"/>
      <c r="S66" s="30"/>
      <c r="T66" s="30"/>
      <c r="U66" s="30"/>
      <c r="V66" s="30"/>
      <c r="W66" s="30"/>
      <c r="X66" s="30"/>
      <c r="Y66" s="30"/>
      <c r="Z66" s="30"/>
    </row>
    <row r="67">
      <c r="A67" s="48">
        <f>IFERROR(__xludf.DUMMYFUNCTION("""COMPUTED_VALUE"""),45881.0)</f>
        <v>45881</v>
      </c>
      <c r="B67" s="30" t="str">
        <f>IFERROR(__xludf.DUMMYFUNCTION("""COMPUTED_VALUE"""),"Recursion")</f>
        <v>Recursion</v>
      </c>
      <c r="C67" s="30" t="str">
        <f>IFERROR(__xludf.DUMMYFUNCTION("""COMPUTED_VALUE"""),"Power of Three")</f>
        <v>Power of Three</v>
      </c>
      <c r="D67" s="31" t="str">
        <f>IFERROR(__xludf.DUMMYFUNCTION("""COMPUTED_VALUE"""),"https://leetcode.com/problems/power-of-three/")</f>
        <v>https://leetcode.com/problems/power-of-three/</v>
      </c>
      <c r="E67" s="30" t="str">
        <f>IFERROR(__xludf.DUMMYFUNCTION("""COMPUTED_VALUE"""),"Easy")</f>
        <v>Easy</v>
      </c>
      <c r="F67" s="30">
        <f>IFERROR(__xludf.DUMMYFUNCTION("""COMPUTED_VALUE"""),2.0)</f>
        <v>2</v>
      </c>
      <c r="G67" s="30"/>
      <c r="H67" s="30"/>
      <c r="I67" s="30"/>
      <c r="J67" s="30"/>
      <c r="K67" s="30"/>
      <c r="L67" s="30"/>
      <c r="M67" s="30"/>
      <c r="N67" s="30"/>
      <c r="O67" s="30"/>
      <c r="P67" s="30"/>
      <c r="Q67" s="30"/>
      <c r="R67" s="30"/>
      <c r="S67" s="30"/>
      <c r="T67" s="30"/>
      <c r="U67" s="30"/>
      <c r="V67" s="30"/>
      <c r="W67" s="30"/>
      <c r="X67" s="30"/>
      <c r="Y67" s="30"/>
      <c r="Z67" s="30"/>
    </row>
    <row r="68">
      <c r="A68" s="48">
        <f>IFERROR(__xludf.DUMMYFUNCTION("""COMPUTED_VALUE"""),45881.0)</f>
        <v>45881</v>
      </c>
      <c r="B68" s="30" t="str">
        <f>IFERROR(__xludf.DUMMYFUNCTION("""COMPUTED_VALUE"""),"Recursion")</f>
        <v>Recursion</v>
      </c>
      <c r="C68" s="30" t="str">
        <f>IFERROR(__xludf.DUMMYFUNCTION("""COMPUTED_VALUE"""),"Number of Steps to Reduce a Number to Zero")</f>
        <v>Number of Steps to Reduce a Number to Zero</v>
      </c>
      <c r="D68" s="31" t="str">
        <f>IFERROR(__xludf.DUMMYFUNCTION("""COMPUTED_VALUE"""),"https://leetcode.com/problems/number-of-steps-to-reduce-a-number-to-zero")</f>
        <v>https://leetcode.com/problems/number-of-steps-to-reduce-a-number-to-zero</v>
      </c>
      <c r="E68" s="30" t="str">
        <f>IFERROR(__xludf.DUMMYFUNCTION("""COMPUTED_VALUE"""),"Easy")</f>
        <v>Easy</v>
      </c>
      <c r="F68" s="30">
        <f>IFERROR(__xludf.DUMMYFUNCTION("""COMPUTED_VALUE"""),2.0)</f>
        <v>2</v>
      </c>
      <c r="G68" s="30"/>
      <c r="H68" s="30"/>
      <c r="I68" s="30"/>
      <c r="J68" s="30"/>
      <c r="K68" s="30"/>
      <c r="L68" s="30"/>
      <c r="M68" s="30"/>
      <c r="N68" s="30"/>
      <c r="O68" s="30"/>
      <c r="P68" s="30"/>
      <c r="Q68" s="30"/>
      <c r="R68" s="30"/>
      <c r="S68" s="30"/>
      <c r="T68" s="30"/>
      <c r="U68" s="30"/>
      <c r="V68" s="30"/>
      <c r="W68" s="30"/>
      <c r="X68" s="30"/>
      <c r="Y68" s="30"/>
      <c r="Z68" s="30"/>
    </row>
    <row r="69">
      <c r="A69" s="48">
        <f>IFERROR(__xludf.DUMMYFUNCTION("""COMPUTED_VALUE"""),45881.0)</f>
        <v>45881</v>
      </c>
      <c r="B69" s="30" t="str">
        <f>IFERROR(__xludf.DUMMYFUNCTION("""COMPUTED_VALUE"""),"Recursion")</f>
        <v>Recursion</v>
      </c>
      <c r="C69" s="30" t="str">
        <f>IFERROR(__xludf.DUMMYFUNCTION("""COMPUTED_VALUE"""),"Powx-n")</f>
        <v>Powx-n</v>
      </c>
      <c r="D69" s="31" t="str">
        <f>IFERROR(__xludf.DUMMYFUNCTION("""COMPUTED_VALUE"""),"https://leetcode.com/problems/powx-n")</f>
        <v>https://leetcode.com/problems/powx-n</v>
      </c>
      <c r="E69" s="30" t="str">
        <f>IFERROR(__xludf.DUMMYFUNCTION("""COMPUTED_VALUE"""),"Medium")</f>
        <v>Medium</v>
      </c>
      <c r="F69" s="30">
        <f>IFERROR(__xludf.DUMMYFUNCTION("""COMPUTED_VALUE"""),4.0)</f>
        <v>4</v>
      </c>
      <c r="G69" s="30"/>
      <c r="H69" s="30"/>
      <c r="I69" s="30"/>
      <c r="J69" s="30"/>
      <c r="K69" s="30"/>
      <c r="L69" s="30"/>
      <c r="M69" s="30"/>
      <c r="N69" s="30"/>
      <c r="O69" s="30"/>
      <c r="P69" s="30"/>
      <c r="Q69" s="30"/>
      <c r="R69" s="30"/>
      <c r="S69" s="30"/>
      <c r="T69" s="30"/>
      <c r="U69" s="30"/>
      <c r="V69" s="30"/>
      <c r="W69" s="30"/>
      <c r="X69" s="30"/>
      <c r="Y69" s="30"/>
      <c r="Z69" s="30"/>
    </row>
    <row r="70">
      <c r="A70" s="48">
        <f>IFERROR(__xludf.DUMMYFUNCTION("""COMPUTED_VALUE"""),45881.0)</f>
        <v>45881</v>
      </c>
      <c r="B70" s="30" t="str">
        <f>IFERROR(__xludf.DUMMYFUNCTION("""COMPUTED_VALUE"""),"Recursion")</f>
        <v>Recursion</v>
      </c>
      <c r="C70" s="30" t="str">
        <f>IFERROR(__xludf.DUMMYFUNCTION("""COMPUTED_VALUE"""),"Pascal's Triangle")</f>
        <v>Pascal's Triangle</v>
      </c>
      <c r="D70" s="31" t="str">
        <f>IFERROR(__xludf.DUMMYFUNCTION("""COMPUTED_VALUE"""),"https://leetcode.com/problems/pascals-triangle/")</f>
        <v>https://leetcode.com/problems/pascals-triangle/</v>
      </c>
      <c r="E70" s="30" t="str">
        <f>IFERROR(__xludf.DUMMYFUNCTION("""COMPUTED_VALUE"""),"Easy")</f>
        <v>Easy</v>
      </c>
      <c r="F70" s="30">
        <f>IFERROR(__xludf.DUMMYFUNCTION("""COMPUTED_VALUE"""),4.0)</f>
        <v>4</v>
      </c>
      <c r="G70" s="30"/>
      <c r="H70" s="30"/>
      <c r="I70" s="30"/>
      <c r="J70" s="30"/>
      <c r="K70" s="30"/>
      <c r="L70" s="30"/>
      <c r="M70" s="30"/>
      <c r="N70" s="30"/>
      <c r="O70" s="30"/>
      <c r="P70" s="30"/>
      <c r="Q70" s="30"/>
      <c r="R70" s="30"/>
      <c r="S70" s="30"/>
      <c r="T70" s="30"/>
      <c r="U70" s="30"/>
      <c r="V70" s="30"/>
      <c r="W70" s="30"/>
      <c r="X70" s="30"/>
      <c r="Y70" s="30"/>
      <c r="Z70" s="30"/>
    </row>
    <row r="71">
      <c r="A71" s="48">
        <f>IFERROR(__xludf.DUMMYFUNCTION("""COMPUTED_VALUE"""),45881.0)</f>
        <v>45881</v>
      </c>
      <c r="B71" s="30" t="str">
        <f>IFERROR(__xludf.DUMMYFUNCTION("""COMPUTED_VALUE"""),"Recursion")</f>
        <v>Recursion</v>
      </c>
      <c r="C71" s="30" t="str">
        <f>IFERROR(__xludf.DUMMYFUNCTION("""COMPUTED_VALUE"""),"Pascal's Triangle II")</f>
        <v>Pascal's Triangle II</v>
      </c>
      <c r="D71" s="31" t="str">
        <f>IFERROR(__xludf.DUMMYFUNCTION("""COMPUTED_VALUE"""),"https://leetcode.com/problems/pascals-triangle-ii")</f>
        <v>https://leetcode.com/problems/pascals-triangle-ii</v>
      </c>
      <c r="E71" s="30" t="str">
        <f>IFERROR(__xludf.DUMMYFUNCTION("""COMPUTED_VALUE"""),"Easy")</f>
        <v>Easy</v>
      </c>
      <c r="F71" s="30">
        <f>IFERROR(__xludf.DUMMYFUNCTION("""COMPUTED_VALUE"""),4.0)</f>
        <v>4</v>
      </c>
      <c r="G71" s="30"/>
      <c r="H71" s="30"/>
      <c r="I71" s="30"/>
      <c r="J71" s="30"/>
      <c r="K71" s="30"/>
      <c r="L71" s="30"/>
      <c r="M71" s="30"/>
      <c r="N71" s="30"/>
      <c r="O71" s="30"/>
      <c r="P71" s="30"/>
      <c r="Q71" s="30"/>
      <c r="R71" s="30"/>
      <c r="S71" s="30"/>
      <c r="T71" s="30"/>
      <c r="U71" s="30"/>
      <c r="V71" s="30"/>
      <c r="W71" s="30"/>
      <c r="X71" s="30"/>
      <c r="Y71" s="30"/>
      <c r="Z71" s="30"/>
    </row>
    <row r="72">
      <c r="A72" s="48">
        <f>IFERROR(__xludf.DUMMYFUNCTION("""COMPUTED_VALUE"""),45882.0)</f>
        <v>45882</v>
      </c>
      <c r="B72" s="30" t="str">
        <f>IFERROR(__xludf.DUMMYFUNCTION("""COMPUTED_VALUE"""),"Intervals")</f>
        <v>Intervals</v>
      </c>
      <c r="C72" s="30" t="str">
        <f>IFERROR(__xludf.DUMMYFUNCTION("""COMPUTED_VALUE"""),"Remove Covered Intervals")</f>
        <v>Remove Covered Intervals</v>
      </c>
      <c r="D72" s="31" t="str">
        <f>IFERROR(__xludf.DUMMYFUNCTION("""COMPUTED_VALUE"""),"https://leetcode.com/problems/remove-covered-intervals")</f>
        <v>https://leetcode.com/problems/remove-covered-intervals</v>
      </c>
      <c r="E72" s="30" t="str">
        <f>IFERROR(__xludf.DUMMYFUNCTION("""COMPUTED_VALUE"""),"Medium")</f>
        <v>Medium</v>
      </c>
      <c r="F72" s="30">
        <f>IFERROR(__xludf.DUMMYFUNCTION("""COMPUTED_VALUE"""),5.0)</f>
        <v>5</v>
      </c>
      <c r="G72" s="30"/>
      <c r="H72" s="30"/>
      <c r="I72" s="30"/>
      <c r="J72" s="30"/>
      <c r="K72" s="30"/>
      <c r="L72" s="30"/>
      <c r="M72" s="30"/>
      <c r="N72" s="30"/>
      <c r="O72" s="30"/>
      <c r="P72" s="30"/>
      <c r="Q72" s="30"/>
      <c r="R72" s="30"/>
      <c r="S72" s="30"/>
      <c r="T72" s="30"/>
      <c r="U72" s="30"/>
      <c r="V72" s="30"/>
      <c r="W72" s="30"/>
      <c r="X72" s="30"/>
      <c r="Y72" s="30"/>
      <c r="Z72" s="30"/>
    </row>
    <row r="73">
      <c r="A73" s="48">
        <f>IFERROR(__xludf.DUMMYFUNCTION("""COMPUTED_VALUE"""),45883.0)</f>
        <v>45883</v>
      </c>
      <c r="B73" s="30" t="str">
        <f>IFERROR(__xludf.DUMMYFUNCTION("""COMPUTED_VALUE"""),"Backtracking")</f>
        <v>Backtracking</v>
      </c>
      <c r="C73" s="30" t="str">
        <f>IFERROR(__xludf.DUMMYFUNCTION("""COMPUTED_VALUE"""),"Subsets")</f>
        <v>Subsets</v>
      </c>
      <c r="D73" s="31" t="str">
        <f>IFERROR(__xludf.DUMMYFUNCTION("""COMPUTED_VALUE"""),"https://leetcode.com/problems/subsets/")</f>
        <v>https://leetcode.com/problems/subsets/</v>
      </c>
      <c r="E73" s="30" t="str">
        <f>IFERROR(__xludf.DUMMYFUNCTION("""COMPUTED_VALUE"""),"Medium")</f>
        <v>Medium</v>
      </c>
      <c r="F73" s="30">
        <f>IFERROR(__xludf.DUMMYFUNCTION("""COMPUTED_VALUE"""),6.0)</f>
        <v>6</v>
      </c>
      <c r="G73" s="30"/>
      <c r="H73" s="30"/>
      <c r="I73" s="30"/>
      <c r="J73" s="30"/>
      <c r="K73" s="30"/>
      <c r="L73" s="30"/>
      <c r="M73" s="30"/>
      <c r="N73" s="30"/>
      <c r="O73" s="30"/>
      <c r="P73" s="30"/>
      <c r="Q73" s="30"/>
      <c r="R73" s="30"/>
      <c r="S73" s="30"/>
      <c r="T73" s="30"/>
      <c r="U73" s="30"/>
      <c r="V73" s="30"/>
      <c r="W73" s="30"/>
      <c r="X73" s="30"/>
      <c r="Y73" s="30"/>
      <c r="Z73" s="30"/>
    </row>
    <row r="74">
      <c r="A74" s="48">
        <f>IFERROR(__xludf.DUMMYFUNCTION("""COMPUTED_VALUE"""),45886.0)</f>
        <v>45886</v>
      </c>
      <c r="B74" s="30" t="str">
        <f>IFERROR(__xludf.DUMMYFUNCTION("""COMPUTED_VALUE"""),"Backtracking")</f>
        <v>Backtracking</v>
      </c>
      <c r="C74" s="30" t="str">
        <f>IFERROR(__xludf.DUMMYFUNCTION("""COMPUTED_VALUE"""),"Combination sum")</f>
        <v>Combination sum</v>
      </c>
      <c r="D74" s="31" t="str">
        <f>IFERROR(__xludf.DUMMYFUNCTION("""COMPUTED_VALUE"""),"https://leetcode.com/problems/combination-sum")</f>
        <v>https://leetcode.com/problems/combination-sum</v>
      </c>
      <c r="E74" s="30" t="str">
        <f>IFERROR(__xludf.DUMMYFUNCTION("""COMPUTED_VALUE"""),"Medium")</f>
        <v>Medium</v>
      </c>
      <c r="F74" s="30">
        <f>IFERROR(__xludf.DUMMYFUNCTION("""COMPUTED_VALUE"""),6.0)</f>
        <v>6</v>
      </c>
      <c r="G74" s="30"/>
      <c r="H74" s="30"/>
      <c r="I74" s="30"/>
      <c r="J74" s="30"/>
      <c r="K74" s="30"/>
      <c r="L74" s="30"/>
      <c r="M74" s="30"/>
      <c r="N74" s="30"/>
      <c r="O74" s="30"/>
      <c r="P74" s="30"/>
      <c r="Q74" s="30"/>
      <c r="R74" s="30"/>
      <c r="S74" s="30"/>
      <c r="T74" s="30"/>
      <c r="U74" s="30"/>
      <c r="V74" s="30"/>
      <c r="W74" s="30"/>
      <c r="X74" s="30"/>
      <c r="Y74" s="30"/>
      <c r="Z74" s="30"/>
    </row>
    <row r="75">
      <c r="A75" s="48">
        <f>IFERROR(__xludf.DUMMYFUNCTION("""COMPUTED_VALUE"""),45886.0)</f>
        <v>45886</v>
      </c>
      <c r="B75" s="30" t="str">
        <f>IFERROR(__xludf.DUMMYFUNCTION("""COMPUTED_VALUE"""),"Backtracking")</f>
        <v>Backtracking</v>
      </c>
      <c r="C75" s="30" t="str">
        <f>IFERROR(__xludf.DUMMYFUNCTION("""COMPUTED_VALUE"""),"Permutations")</f>
        <v>Permutations</v>
      </c>
      <c r="D75" s="31" t="str">
        <f>IFERROR(__xludf.DUMMYFUNCTION("""COMPUTED_VALUE"""),"https://leetcode.com/problems/permutations/")</f>
        <v>https://leetcode.com/problems/permutations/</v>
      </c>
      <c r="E75" s="30" t="str">
        <f>IFERROR(__xludf.DUMMYFUNCTION("""COMPUTED_VALUE"""),"Medium")</f>
        <v>Medium</v>
      </c>
      <c r="F75" s="30">
        <f>IFERROR(__xludf.DUMMYFUNCTION("""COMPUTED_VALUE"""),6.0)</f>
        <v>6</v>
      </c>
      <c r="G75" s="30"/>
      <c r="H75" s="30"/>
      <c r="I75" s="30"/>
      <c r="J75" s="30"/>
      <c r="K75" s="30"/>
      <c r="L75" s="30"/>
      <c r="M75" s="30"/>
      <c r="N75" s="30"/>
      <c r="O75" s="30"/>
      <c r="P75" s="30"/>
      <c r="Q75" s="30"/>
      <c r="R75" s="30"/>
      <c r="S75" s="30"/>
      <c r="T75" s="30"/>
      <c r="U75" s="30"/>
      <c r="V75" s="30"/>
      <c r="W75" s="30"/>
      <c r="X75" s="30"/>
      <c r="Y75" s="30"/>
      <c r="Z75" s="30"/>
    </row>
    <row r="76">
      <c r="A76" s="48">
        <f>IFERROR(__xludf.DUMMYFUNCTION("""COMPUTED_VALUE"""),45886.0)</f>
        <v>45886</v>
      </c>
      <c r="B76" s="30" t="str">
        <f>IFERROR(__xludf.DUMMYFUNCTION("""COMPUTED_VALUE"""),"Backtracking")</f>
        <v>Backtracking</v>
      </c>
      <c r="C76" s="30" t="str">
        <f>IFERROR(__xludf.DUMMYFUNCTION("""COMPUTED_VALUE"""),"Subsets - II")</f>
        <v>Subsets - II</v>
      </c>
      <c r="D76" s="31" t="str">
        <f>IFERROR(__xludf.DUMMYFUNCTION("""COMPUTED_VALUE"""),"https://leetcode.com/problems/subsets-ii/")</f>
        <v>https://leetcode.com/problems/subsets-ii/</v>
      </c>
      <c r="E76" s="30" t="str">
        <f>IFERROR(__xludf.DUMMYFUNCTION("""COMPUTED_VALUE"""),"Medium")</f>
        <v>Medium</v>
      </c>
      <c r="F76" s="30">
        <f>IFERROR(__xludf.DUMMYFUNCTION("""COMPUTED_VALUE"""),7.0)</f>
        <v>7</v>
      </c>
      <c r="G76" s="30"/>
      <c r="H76" s="30"/>
      <c r="I76" s="30"/>
      <c r="J76" s="30"/>
      <c r="K76" s="30"/>
      <c r="L76" s="30"/>
      <c r="M76" s="30"/>
      <c r="N76" s="30"/>
      <c r="O76" s="30"/>
      <c r="P76" s="30"/>
      <c r="Q76" s="30"/>
      <c r="R76" s="30"/>
      <c r="S76" s="30"/>
      <c r="T76" s="30"/>
      <c r="U76" s="30"/>
      <c r="V76" s="30"/>
      <c r="W76" s="30"/>
      <c r="X76" s="30"/>
      <c r="Y76" s="30"/>
      <c r="Z76" s="30"/>
    </row>
    <row r="77">
      <c r="A77" s="48">
        <f>IFERROR(__xludf.DUMMYFUNCTION("""COMPUTED_VALUE"""),45886.0)</f>
        <v>45886</v>
      </c>
      <c r="B77" s="30" t="str">
        <f>IFERROR(__xludf.DUMMYFUNCTION("""COMPUTED_VALUE"""),"Backtracking")</f>
        <v>Backtracking</v>
      </c>
      <c r="C77" s="30" t="str">
        <f>IFERROR(__xludf.DUMMYFUNCTION("""COMPUTED_VALUE"""),"Combination sum - II")</f>
        <v>Combination sum - II</v>
      </c>
      <c r="D77" s="31" t="str">
        <f>IFERROR(__xludf.DUMMYFUNCTION("""COMPUTED_VALUE"""),"https://leetcode.com/problems/combination-sum-ii/")</f>
        <v>https://leetcode.com/problems/combination-sum-ii/</v>
      </c>
      <c r="E77" s="30" t="str">
        <f>IFERROR(__xludf.DUMMYFUNCTION("""COMPUTED_VALUE"""),"Medium")</f>
        <v>Medium</v>
      </c>
      <c r="F77" s="30">
        <f>IFERROR(__xludf.DUMMYFUNCTION("""COMPUTED_VALUE"""),7.0)</f>
        <v>7</v>
      </c>
      <c r="G77" s="30"/>
      <c r="H77" s="30"/>
      <c r="I77" s="30"/>
      <c r="J77" s="30"/>
      <c r="K77" s="30"/>
      <c r="L77" s="30"/>
      <c r="M77" s="30"/>
      <c r="N77" s="30"/>
      <c r="O77" s="30"/>
      <c r="P77" s="30"/>
      <c r="Q77" s="30"/>
      <c r="R77" s="30"/>
      <c r="S77" s="30"/>
      <c r="T77" s="30"/>
      <c r="U77" s="30"/>
      <c r="V77" s="30"/>
      <c r="W77" s="30"/>
      <c r="X77" s="30"/>
      <c r="Y77" s="30"/>
      <c r="Z77" s="30"/>
    </row>
    <row r="78">
      <c r="A78" s="48">
        <f>IFERROR(__xludf.DUMMYFUNCTION("""COMPUTED_VALUE"""),45887.0)</f>
        <v>45887</v>
      </c>
      <c r="B78" s="30" t="str">
        <f>IFERROR(__xludf.DUMMYFUNCTION("""COMPUTED_VALUE"""),"Graphs")</f>
        <v>Graphs</v>
      </c>
      <c r="C78" s="30" t="str">
        <f>IFERROR(__xludf.DUMMYFUNCTION("""COMPUTED_VALUE"""),"Number of Islands")</f>
        <v>Number of Islands</v>
      </c>
      <c r="D78" s="31" t="str">
        <f>IFERROR(__xludf.DUMMYFUNCTION("""COMPUTED_VALUE"""),"https://leetcode.com/problems/number-of-islands/description/")</f>
        <v>https://leetcode.com/problems/number-of-islands/description/</v>
      </c>
      <c r="E78" s="30" t="str">
        <f>IFERROR(__xludf.DUMMYFUNCTION("""COMPUTED_VALUE"""),"Medium")</f>
        <v>Medium</v>
      </c>
      <c r="F78" s="30">
        <f>IFERROR(__xludf.DUMMYFUNCTION("""COMPUTED_VALUE"""),4.0)</f>
        <v>4</v>
      </c>
      <c r="G78" s="30"/>
      <c r="H78" s="30"/>
      <c r="I78" s="30"/>
      <c r="J78" s="30"/>
      <c r="K78" s="30"/>
      <c r="L78" s="30"/>
      <c r="M78" s="30"/>
      <c r="N78" s="30"/>
      <c r="O78" s="30"/>
      <c r="P78" s="30"/>
      <c r="Q78" s="30"/>
      <c r="R78" s="30"/>
      <c r="S78" s="30"/>
      <c r="T78" s="30"/>
      <c r="U78" s="30"/>
      <c r="V78" s="30"/>
      <c r="W78" s="30"/>
      <c r="X78" s="30"/>
      <c r="Y78" s="30"/>
      <c r="Z78" s="30"/>
    </row>
    <row r="79">
      <c r="A79" s="48">
        <f>IFERROR(__xludf.DUMMYFUNCTION("""COMPUTED_VALUE"""),45887.0)</f>
        <v>45887</v>
      </c>
      <c r="B79" s="30" t="str">
        <f>IFERROR(__xludf.DUMMYFUNCTION("""COMPUTED_VALUE"""),"Graphs")</f>
        <v>Graphs</v>
      </c>
      <c r="C79" s="30" t="str">
        <f>IFERROR(__xludf.DUMMYFUNCTION("""COMPUTED_VALUE"""),"Max area of islands")</f>
        <v>Max area of islands</v>
      </c>
      <c r="D79" s="31" t="str">
        <f>IFERROR(__xludf.DUMMYFUNCTION("""COMPUTED_VALUE"""),"https://leetcode.com/problems/max-area-of-island/")</f>
        <v>https://leetcode.com/problems/max-area-of-island/</v>
      </c>
      <c r="E79" s="30" t="str">
        <f>IFERROR(__xludf.DUMMYFUNCTION("""COMPUTED_VALUE"""),"Medium")</f>
        <v>Medium</v>
      </c>
      <c r="F79" s="30">
        <f>IFERROR(__xludf.DUMMYFUNCTION("""COMPUTED_VALUE"""),5.0)</f>
        <v>5</v>
      </c>
      <c r="G79" s="30"/>
      <c r="H79" s="30"/>
      <c r="I79" s="30"/>
      <c r="J79" s="30"/>
      <c r="K79" s="30"/>
      <c r="L79" s="30"/>
      <c r="M79" s="30"/>
      <c r="N79" s="30"/>
      <c r="O79" s="30"/>
      <c r="P79" s="30"/>
      <c r="Q79" s="30"/>
      <c r="R79" s="30"/>
      <c r="S79" s="30"/>
      <c r="T79" s="30"/>
      <c r="U79" s="30"/>
      <c r="V79" s="30"/>
      <c r="W79" s="30"/>
      <c r="X79" s="30"/>
      <c r="Y79" s="30"/>
      <c r="Z79" s="30"/>
    </row>
    <row r="80">
      <c r="A80" s="48">
        <f>IFERROR(__xludf.DUMMYFUNCTION("""COMPUTED_VALUE"""),45888.0)</f>
        <v>45888</v>
      </c>
      <c r="B80" s="30" t="str">
        <f>IFERROR(__xludf.DUMMYFUNCTION("""COMPUTED_VALUE"""),"Graphs")</f>
        <v>Graphs</v>
      </c>
      <c r="C80" s="30" t="str">
        <f>IFERROR(__xludf.DUMMYFUNCTION("""COMPUTED_VALUE"""),"Rotting Oranges")</f>
        <v>Rotting Oranges</v>
      </c>
      <c r="D80" s="31" t="str">
        <f>IFERROR(__xludf.DUMMYFUNCTION("""COMPUTED_VALUE"""),"https://leetcode.com/problems/rotting-oranges")</f>
        <v>https://leetcode.com/problems/rotting-oranges</v>
      </c>
      <c r="E80" s="30" t="str">
        <f>IFERROR(__xludf.DUMMYFUNCTION("""COMPUTED_VALUE"""),"Medium")</f>
        <v>Medium</v>
      </c>
      <c r="F80" s="30">
        <f>IFERROR(__xludf.DUMMYFUNCTION("""COMPUTED_VALUE"""),6.0)</f>
        <v>6</v>
      </c>
      <c r="G80" s="30"/>
      <c r="H80" s="30"/>
      <c r="I80" s="30"/>
      <c r="J80" s="30"/>
      <c r="K80" s="30"/>
      <c r="L80" s="30"/>
      <c r="M80" s="30"/>
      <c r="N80" s="30"/>
      <c r="O80" s="30"/>
      <c r="P80" s="30"/>
      <c r="Q80" s="30"/>
      <c r="R80" s="30"/>
      <c r="S80" s="30"/>
      <c r="T80" s="30"/>
      <c r="U80" s="30"/>
      <c r="V80" s="30"/>
      <c r="W80" s="30"/>
      <c r="X80" s="30"/>
      <c r="Y80" s="30"/>
      <c r="Z80" s="30"/>
    </row>
    <row r="81">
      <c r="A81" s="48">
        <f>IFERROR(__xludf.DUMMYFUNCTION("""COMPUTED_VALUE"""),45888.0)</f>
        <v>45888</v>
      </c>
      <c r="B81" s="30" t="str">
        <f>IFERROR(__xludf.DUMMYFUNCTION("""COMPUTED_VALUE"""),"Graphs")</f>
        <v>Graphs</v>
      </c>
      <c r="C81" s="30" t="str">
        <f>IFERROR(__xludf.DUMMYFUNCTION("""COMPUTED_VALUE"""),"Shortest Path in Binary Matrix")</f>
        <v>Shortest Path in Binary Matrix</v>
      </c>
      <c r="D81" s="31" t="str">
        <f>IFERROR(__xludf.DUMMYFUNCTION("""COMPUTED_VALUE"""),"https://leetcode.com/problems/shortest-path-in-binary-matrix/description/")</f>
        <v>https://leetcode.com/problems/shortest-path-in-binary-matrix/description/</v>
      </c>
      <c r="E81" s="30" t="str">
        <f>IFERROR(__xludf.DUMMYFUNCTION("""COMPUTED_VALUE"""),"Medium")</f>
        <v>Medium</v>
      </c>
      <c r="F81" s="30">
        <f>IFERROR(__xludf.DUMMYFUNCTION("""COMPUTED_VALUE"""),6.0)</f>
        <v>6</v>
      </c>
      <c r="G81" s="30"/>
      <c r="H81" s="30"/>
      <c r="I81" s="30"/>
      <c r="J81" s="30"/>
      <c r="K81" s="30"/>
      <c r="L81" s="30"/>
      <c r="M81" s="30"/>
      <c r="N81" s="30"/>
      <c r="O81" s="30"/>
      <c r="P81" s="30"/>
      <c r="Q81" s="30"/>
      <c r="R81" s="30"/>
      <c r="S81" s="30"/>
      <c r="T81" s="30"/>
      <c r="U81" s="30"/>
      <c r="V81" s="30"/>
      <c r="W81" s="30"/>
      <c r="X81" s="30"/>
      <c r="Y81" s="30"/>
      <c r="Z81" s="30"/>
    </row>
    <row r="82">
      <c r="A82" s="48">
        <f>IFERROR(__xludf.DUMMYFUNCTION("""COMPUTED_VALUE"""),45888.0)</f>
        <v>45888</v>
      </c>
      <c r="B82" s="30" t="str">
        <f>IFERROR(__xludf.DUMMYFUNCTION("""COMPUTED_VALUE"""),"Graphs")</f>
        <v>Graphs</v>
      </c>
      <c r="C82" s="30" t="str">
        <f>IFERROR(__xludf.DUMMYFUNCTION("""COMPUTED_VALUE"""),"Islands and Treasure")</f>
        <v>Islands and Treasure</v>
      </c>
      <c r="D82" s="31" t="str">
        <f>IFERROR(__xludf.DUMMYFUNCTION("""COMPUTED_VALUE"""),"https://neetcode.io/problems/islands-and-treasure")</f>
        <v>https://neetcode.io/problems/islands-and-treasure</v>
      </c>
      <c r="E82" s="30" t="str">
        <f>IFERROR(__xludf.DUMMYFUNCTION("""COMPUTED_VALUE"""),"Medium")</f>
        <v>Medium</v>
      </c>
      <c r="F82" s="30">
        <f>IFERROR(__xludf.DUMMYFUNCTION("""COMPUTED_VALUE"""),5.0)</f>
        <v>5</v>
      </c>
      <c r="G82" s="30"/>
      <c r="H82" s="30"/>
      <c r="I82" s="30"/>
      <c r="J82" s="30"/>
      <c r="K82" s="30"/>
      <c r="L82" s="30"/>
      <c r="M82" s="30"/>
      <c r="N82" s="30"/>
      <c r="O82" s="30"/>
      <c r="P82" s="30"/>
      <c r="Q82" s="30"/>
      <c r="R82" s="30"/>
      <c r="S82" s="30"/>
      <c r="T82" s="30"/>
      <c r="U82" s="30"/>
      <c r="V82" s="30"/>
      <c r="W82" s="30"/>
      <c r="X82" s="30"/>
      <c r="Y82" s="30"/>
      <c r="Z82" s="30"/>
    </row>
    <row r="83">
      <c r="A83" s="48">
        <f>IFERROR(__xludf.DUMMYFUNCTION("""COMPUTED_VALUE"""),45890.0)</f>
        <v>45890</v>
      </c>
      <c r="B83" s="30" t="str">
        <f>IFERROR(__xludf.DUMMYFUNCTION("""COMPUTED_VALUE"""),"Graphs")</f>
        <v>Graphs</v>
      </c>
      <c r="C83" s="30" t="str">
        <f>IFERROR(__xludf.DUMMYFUNCTION("""COMPUTED_VALUE"""),"Pacific Atlantic Water Flow")</f>
        <v>Pacific Atlantic Water Flow</v>
      </c>
      <c r="D83" s="31" t="str">
        <f>IFERROR(__xludf.DUMMYFUNCTION("""COMPUTED_VALUE"""),"https://leetcode.com/problems/pacific-atlantic-water-flow/")</f>
        <v>https://leetcode.com/problems/pacific-atlantic-water-flow/</v>
      </c>
      <c r="E83" s="30" t="str">
        <f>IFERROR(__xludf.DUMMYFUNCTION("""COMPUTED_VALUE"""),"Medium")</f>
        <v>Medium</v>
      </c>
      <c r="F83" s="30">
        <f>IFERROR(__xludf.DUMMYFUNCTION("""COMPUTED_VALUE"""),7.0)</f>
        <v>7</v>
      </c>
      <c r="G83" s="30"/>
      <c r="H83" s="30"/>
      <c r="I83" s="30"/>
      <c r="J83" s="30"/>
      <c r="K83" s="30"/>
      <c r="L83" s="30"/>
      <c r="M83" s="30"/>
      <c r="N83" s="30"/>
      <c r="O83" s="30"/>
      <c r="P83" s="30"/>
      <c r="Q83" s="30"/>
      <c r="R83" s="30"/>
      <c r="S83" s="30"/>
      <c r="T83" s="30"/>
      <c r="U83" s="30"/>
      <c r="V83" s="30"/>
      <c r="W83" s="30"/>
      <c r="X83" s="30"/>
      <c r="Y83" s="30"/>
      <c r="Z83" s="30"/>
    </row>
    <row r="84">
      <c r="A84" s="48">
        <f>IFERROR(__xludf.DUMMYFUNCTION("""COMPUTED_VALUE"""),45894.0)</f>
        <v>45894</v>
      </c>
      <c r="B84" s="30" t="str">
        <f>IFERROR(__xludf.DUMMYFUNCTION("""COMPUTED_VALUE"""),"Graphs")</f>
        <v>Graphs</v>
      </c>
      <c r="C84" s="30" t="str">
        <f>IFERROR(__xludf.DUMMYFUNCTION("""COMPUTED_VALUE"""),"Surrounded Regions")</f>
        <v>Surrounded Regions</v>
      </c>
      <c r="D84" s="31" t="str">
        <f>IFERROR(__xludf.DUMMYFUNCTION("""COMPUTED_VALUE"""),"https://leetcode.com/problems/surrounded-regions/")</f>
        <v>https://leetcode.com/problems/surrounded-regions/</v>
      </c>
      <c r="E84" s="30" t="str">
        <f>IFERROR(__xludf.DUMMYFUNCTION("""COMPUTED_VALUE"""),"Medium")</f>
        <v>Medium</v>
      </c>
      <c r="F84" s="30">
        <f>IFERROR(__xludf.DUMMYFUNCTION("""COMPUTED_VALUE"""),6.0)</f>
        <v>6</v>
      </c>
      <c r="G84" s="30"/>
      <c r="H84" s="30"/>
      <c r="I84" s="30"/>
      <c r="J84" s="30"/>
      <c r="K84" s="30"/>
      <c r="L84" s="30"/>
      <c r="M84" s="30"/>
      <c r="N84" s="30"/>
      <c r="O84" s="30"/>
      <c r="P84" s="30"/>
      <c r="Q84" s="30"/>
      <c r="R84" s="30"/>
      <c r="S84" s="30"/>
      <c r="T84" s="30"/>
      <c r="U84" s="30"/>
      <c r="V84" s="30"/>
      <c r="W84" s="30"/>
      <c r="X84" s="30"/>
      <c r="Y84" s="30"/>
      <c r="Z84" s="30"/>
    </row>
    <row r="85">
      <c r="A85" s="48">
        <f>IFERROR(__xludf.DUMMYFUNCTION("""COMPUTED_VALUE"""),45895.0)</f>
        <v>45895</v>
      </c>
      <c r="B85" s="30" t="str">
        <f>IFERROR(__xludf.DUMMYFUNCTION("""COMPUTED_VALUE"""),"LinkedList")</f>
        <v>LinkedList</v>
      </c>
      <c r="C85" s="30" t="str">
        <f>IFERROR(__xludf.DUMMYFUNCTION("""COMPUTED_VALUE"""),"Reorder-list")</f>
        <v>Reorder-list</v>
      </c>
      <c r="D85" s="31" t="str">
        <f>IFERROR(__xludf.DUMMYFUNCTION("""COMPUTED_VALUE"""),"https://leetcode.com/problems/reorder-list")</f>
        <v>https://leetcode.com/problems/reorder-list</v>
      </c>
      <c r="E85" s="30" t="str">
        <f>IFERROR(__xludf.DUMMYFUNCTION("""COMPUTED_VALUE"""),"Medium")</f>
        <v>Medium</v>
      </c>
      <c r="F85" s="30">
        <f>IFERROR(__xludf.DUMMYFUNCTION("""COMPUTED_VALUE"""),6.0)</f>
        <v>6</v>
      </c>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sheetData>
  <dataValidations>
    <dataValidation type="list" allowBlank="1" showErrorMessage="1" sqref="B1:B84">
      <formula1>"Array-Hash Map,Backtracking,Category,Graphs,Greedy,Intervals,LinkedList,Recursion,Sliding Window,Stack,String-Hash Map,Two Pointers"</formula1>
    </dataValidation>
    <dataValidation type="list" allowBlank="1" showErrorMessage="1" sqref="E2:E84">
      <formula1>"Easy,Medium"</formula1>
    </dataValidation>
  </dataValidations>
  <hyperlinks>
    <hyperlink r:id="rId1" ref="D2"/>
    <hyperlink r:id="rId2" ref="D3"/>
    <hyperlink r:id="rId3" ref="D4"/>
    <hyperlink r:id="rId4" ref="D5"/>
    <hyperlink r:id="rId5" ref="D6"/>
    <hyperlink r:id="rId6" ref="D7"/>
    <hyperlink r:id="rId7" ref="C8"/>
    <hyperlink r:id="rId8" ref="D8"/>
    <hyperlink r:id="rId9" ref="D9"/>
    <hyperlink r:id="rId10" ref="C10"/>
    <hyperlink r:id="rId11" ref="D10"/>
    <hyperlink r:id="rId12" ref="D11"/>
    <hyperlink r:id="rId13" ref="D12"/>
    <hyperlink r:id="rId14" ref="D13"/>
    <hyperlink r:id="rId15" ref="D14"/>
    <hyperlink r:id="rId16" ref="C15"/>
    <hyperlink r:id="rId17" ref="D15"/>
    <hyperlink r:id="rId18" ref="D16"/>
    <hyperlink r:id="rId19" ref="D17"/>
    <hyperlink r:id="rId20" ref="D18"/>
    <hyperlink r:id="rId21" ref="D19"/>
    <hyperlink r:id="rId22" ref="D20"/>
    <hyperlink r:id="rId23" ref="D21"/>
    <hyperlink r:id="rId24" ref="D22"/>
    <hyperlink r:id="rId25" ref="D23"/>
    <hyperlink r:id="rId26" ref="D24"/>
    <hyperlink r:id="rId27" ref="D25"/>
    <hyperlink r:id="rId28" ref="D26"/>
    <hyperlink r:id="rId29" ref="D27"/>
    <hyperlink r:id="rId30" ref="D28"/>
    <hyperlink r:id="rId31" ref="D29"/>
    <hyperlink r:id="rId32" ref="D30"/>
    <hyperlink r:id="rId33" ref="D31"/>
    <hyperlink r:id="rId34" ref="D32"/>
    <hyperlink r:id="rId35" ref="D33"/>
    <hyperlink r:id="rId36" ref="D34"/>
    <hyperlink r:id="rId37" ref="D35"/>
    <hyperlink r:id="rId38" ref="C36"/>
    <hyperlink r:id="rId39" ref="D36"/>
    <hyperlink r:id="rId40" ref="D37"/>
    <hyperlink r:id="rId41" ref="D38"/>
    <hyperlink r:id="rId42" ref="D39"/>
    <hyperlink r:id="rId43" ref="D40"/>
    <hyperlink r:id="rId44" ref="D41"/>
    <hyperlink r:id="rId45" ref="D42"/>
    <hyperlink r:id="rId46" ref="D43"/>
    <hyperlink r:id="rId47" ref="D44"/>
    <hyperlink r:id="rId48" ref="D45"/>
    <hyperlink r:id="rId49" ref="D46"/>
    <hyperlink r:id="rId50" ref="D47"/>
    <hyperlink r:id="rId51" ref="D48"/>
    <hyperlink r:id="rId52" ref="D49"/>
    <hyperlink r:id="rId53" ref="D50"/>
    <hyperlink r:id="rId54" ref="D51"/>
    <hyperlink r:id="rId55" ref="D52"/>
    <hyperlink r:id="rId56" ref="D53"/>
    <hyperlink r:id="rId57" ref="D54"/>
    <hyperlink r:id="rId58" ref="D55"/>
    <hyperlink r:id="rId59" ref="D56"/>
    <hyperlink r:id="rId60" ref="D57"/>
    <hyperlink r:id="rId61" ref="D58"/>
    <hyperlink r:id="rId62" ref="D59"/>
    <hyperlink r:id="rId63" ref="D60"/>
    <hyperlink r:id="rId64" ref="D61"/>
    <hyperlink r:id="rId65" ref="D62"/>
    <hyperlink r:id="rId66" ref="D63"/>
    <hyperlink r:id="rId67" ref="D64"/>
    <hyperlink r:id="rId68" ref="D65"/>
    <hyperlink r:id="rId69" ref="D66"/>
    <hyperlink r:id="rId70" ref="D67"/>
    <hyperlink r:id="rId71" ref="D68"/>
    <hyperlink r:id="rId72" ref="D69"/>
    <hyperlink r:id="rId73" ref="D70"/>
    <hyperlink r:id="rId74" ref="D71"/>
    <hyperlink r:id="rId75" ref="D72"/>
    <hyperlink r:id="rId76" ref="D73"/>
    <hyperlink r:id="rId77" ref="D74"/>
    <hyperlink r:id="rId78" ref="D75"/>
    <hyperlink r:id="rId79" ref="D76"/>
    <hyperlink r:id="rId80" ref="D77"/>
    <hyperlink r:id="rId81" ref="D78"/>
    <hyperlink r:id="rId82" ref="D79"/>
    <hyperlink r:id="rId83" ref="D80"/>
    <hyperlink r:id="rId84" ref="D81"/>
    <hyperlink r:id="rId85" ref="D82"/>
    <hyperlink r:id="rId86" ref="D83"/>
    <hyperlink r:id="rId87" ref="D84"/>
    <hyperlink r:id="rId88" ref="D85"/>
  </hyperlinks>
  <drawing r:id="rId8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3" max="3" width="33.75"/>
    <col customWidth="1" min="4" max="4" width="22.63"/>
    <col customWidth="1" min="5" max="5" width="15.38"/>
  </cols>
  <sheetData>
    <row r="1">
      <c r="A1" s="49" t="s">
        <v>248</v>
      </c>
      <c r="B1" s="49" t="s">
        <v>3</v>
      </c>
      <c r="C1" s="50" t="s">
        <v>249</v>
      </c>
      <c r="D1" s="49" t="s">
        <v>64</v>
      </c>
      <c r="E1" s="51" t="s">
        <v>250</v>
      </c>
      <c r="F1" s="49" t="s">
        <v>251</v>
      </c>
      <c r="G1" s="49" t="s">
        <v>252</v>
      </c>
      <c r="H1" s="49" t="s">
        <v>253</v>
      </c>
    </row>
    <row r="2">
      <c r="A2" s="52">
        <v>1.0</v>
      </c>
      <c r="B2" s="53" t="s">
        <v>254</v>
      </c>
      <c r="C2" s="54" t="s">
        <v>255</v>
      </c>
      <c r="D2" s="55" t="s">
        <v>256</v>
      </c>
      <c r="E2" s="56" t="s">
        <v>257</v>
      </c>
      <c r="F2" s="57" t="s">
        <v>258</v>
      </c>
      <c r="G2" s="25"/>
      <c r="H2" s="58" t="s">
        <v>259</v>
      </c>
    </row>
    <row r="3">
      <c r="A3" s="52">
        <v>2.0</v>
      </c>
      <c r="B3" s="53" t="s">
        <v>254</v>
      </c>
      <c r="C3" s="54" t="s">
        <v>260</v>
      </c>
      <c r="D3" s="55" t="s">
        <v>85</v>
      </c>
      <c r="E3" s="56" t="s">
        <v>257</v>
      </c>
      <c r="F3" s="57" t="s">
        <v>258</v>
      </c>
      <c r="G3" s="25"/>
      <c r="H3" s="58" t="s">
        <v>259</v>
      </c>
    </row>
    <row r="4">
      <c r="A4" s="52">
        <v>3.0</v>
      </c>
      <c r="B4" s="53" t="s">
        <v>254</v>
      </c>
      <c r="C4" s="54" t="s">
        <v>261</v>
      </c>
      <c r="D4" s="55" t="s">
        <v>262</v>
      </c>
      <c r="E4" s="56" t="s">
        <v>257</v>
      </c>
      <c r="F4" s="57" t="s">
        <v>258</v>
      </c>
      <c r="G4" s="25"/>
      <c r="H4" s="58" t="s">
        <v>259</v>
      </c>
    </row>
    <row r="5">
      <c r="A5" s="52">
        <v>4.0</v>
      </c>
      <c r="B5" s="53" t="s">
        <v>254</v>
      </c>
      <c r="C5" s="54" t="s">
        <v>263</v>
      </c>
      <c r="D5" s="55" t="s">
        <v>164</v>
      </c>
      <c r="E5" s="59" t="s">
        <v>264</v>
      </c>
      <c r="F5" s="57" t="s">
        <v>258</v>
      </c>
      <c r="G5" s="25"/>
      <c r="H5" s="58" t="s">
        <v>259</v>
      </c>
    </row>
    <row r="6">
      <c r="A6" s="52">
        <v>5.0</v>
      </c>
      <c r="B6" s="53" t="s">
        <v>254</v>
      </c>
      <c r="C6" s="54" t="s">
        <v>265</v>
      </c>
      <c r="D6" s="55" t="s">
        <v>166</v>
      </c>
      <c r="E6" s="59" t="s">
        <v>264</v>
      </c>
      <c r="F6" s="57" t="s">
        <v>258</v>
      </c>
      <c r="G6" s="25"/>
      <c r="H6" s="58" t="s">
        <v>259</v>
      </c>
    </row>
    <row r="7">
      <c r="A7" s="52">
        <v>6.0</v>
      </c>
      <c r="B7" s="53" t="s">
        <v>254</v>
      </c>
      <c r="C7" s="54" t="s">
        <v>266</v>
      </c>
      <c r="D7" s="55" t="s">
        <v>168</v>
      </c>
      <c r="E7" s="59" t="s">
        <v>264</v>
      </c>
      <c r="F7" s="57" t="s">
        <v>258</v>
      </c>
      <c r="G7" s="25"/>
      <c r="H7" s="58" t="s">
        <v>259</v>
      </c>
    </row>
    <row r="8">
      <c r="A8" s="52">
        <v>7.0</v>
      </c>
      <c r="B8" s="53" t="s">
        <v>254</v>
      </c>
      <c r="C8" s="54" t="s">
        <v>267</v>
      </c>
      <c r="D8" s="55" t="s">
        <v>268</v>
      </c>
      <c r="E8" s="59" t="s">
        <v>264</v>
      </c>
      <c r="F8" s="57" t="s">
        <v>258</v>
      </c>
      <c r="G8" s="25"/>
      <c r="H8" s="58" t="s">
        <v>259</v>
      </c>
    </row>
    <row r="9">
      <c r="A9" s="52">
        <v>8.0</v>
      </c>
      <c r="B9" s="53" t="s">
        <v>254</v>
      </c>
      <c r="C9" s="54" t="s">
        <v>269</v>
      </c>
      <c r="D9" s="55" t="s">
        <v>270</v>
      </c>
      <c r="E9" s="59" t="s">
        <v>264</v>
      </c>
      <c r="F9" s="57" t="s">
        <v>258</v>
      </c>
      <c r="G9" s="25"/>
      <c r="H9" s="58" t="s">
        <v>259</v>
      </c>
    </row>
    <row r="10">
      <c r="A10" s="52">
        <v>9.0</v>
      </c>
      <c r="B10" s="53" t="s">
        <v>254</v>
      </c>
      <c r="C10" s="54" t="s">
        <v>271</v>
      </c>
      <c r="D10" s="55" t="s">
        <v>272</v>
      </c>
      <c r="E10" s="59" t="s">
        <v>264</v>
      </c>
      <c r="F10" s="57" t="s">
        <v>258</v>
      </c>
      <c r="G10" s="25"/>
      <c r="H10" s="58" t="s">
        <v>259</v>
      </c>
    </row>
    <row r="11">
      <c r="A11" s="52">
        <v>10.0</v>
      </c>
      <c r="B11" s="53" t="s">
        <v>106</v>
      </c>
      <c r="C11" s="54" t="s">
        <v>273</v>
      </c>
      <c r="D11" s="55" t="s">
        <v>126</v>
      </c>
      <c r="E11" s="56" t="s">
        <v>257</v>
      </c>
      <c r="F11" s="57" t="s">
        <v>258</v>
      </c>
      <c r="G11" s="25"/>
      <c r="H11" s="58" t="s">
        <v>274</v>
      </c>
    </row>
    <row r="12">
      <c r="A12" s="52">
        <v>11.0</v>
      </c>
      <c r="B12" s="53" t="s">
        <v>106</v>
      </c>
      <c r="C12" s="54" t="s">
        <v>275</v>
      </c>
      <c r="D12" s="55" t="s">
        <v>108</v>
      </c>
      <c r="E12" s="59" t="s">
        <v>264</v>
      </c>
      <c r="F12" s="57" t="s">
        <v>258</v>
      </c>
      <c r="G12" s="25"/>
      <c r="H12" s="58" t="s">
        <v>276</v>
      </c>
    </row>
    <row r="13">
      <c r="A13" s="52">
        <v>12.0</v>
      </c>
      <c r="B13" s="53" t="s">
        <v>106</v>
      </c>
      <c r="C13" s="54" t="s">
        <v>277</v>
      </c>
      <c r="D13" s="55" t="s">
        <v>278</v>
      </c>
      <c r="E13" s="60" t="s">
        <v>264</v>
      </c>
      <c r="F13" s="57" t="s">
        <v>258</v>
      </c>
      <c r="G13" s="25"/>
      <c r="H13" s="58" t="s">
        <v>276</v>
      </c>
    </row>
    <row r="14">
      <c r="A14" s="52">
        <v>13.0</v>
      </c>
      <c r="B14" s="53" t="s">
        <v>106</v>
      </c>
      <c r="C14" s="54" t="s">
        <v>279</v>
      </c>
      <c r="D14" s="55" t="s">
        <v>220</v>
      </c>
      <c r="E14" s="59" t="s">
        <v>264</v>
      </c>
      <c r="F14" s="57" t="s">
        <v>258</v>
      </c>
      <c r="G14" s="25"/>
      <c r="H14" s="58" t="s">
        <v>276</v>
      </c>
    </row>
    <row r="15">
      <c r="A15" s="52">
        <v>14.0</v>
      </c>
      <c r="B15" s="53" t="s">
        <v>106</v>
      </c>
      <c r="C15" s="54" t="s">
        <v>280</v>
      </c>
      <c r="D15" s="55" t="s">
        <v>281</v>
      </c>
      <c r="E15" s="61" t="s">
        <v>282</v>
      </c>
      <c r="F15" s="57" t="s">
        <v>283</v>
      </c>
      <c r="G15" s="25"/>
      <c r="H15" s="62"/>
    </row>
    <row r="16">
      <c r="A16" s="52">
        <v>15.0</v>
      </c>
      <c r="B16" s="53" t="s">
        <v>284</v>
      </c>
      <c r="C16" s="54" t="s">
        <v>285</v>
      </c>
      <c r="D16" s="55" t="s">
        <v>286</v>
      </c>
      <c r="E16" s="56" t="s">
        <v>257</v>
      </c>
      <c r="F16" s="57" t="s">
        <v>258</v>
      </c>
      <c r="G16" s="25"/>
      <c r="H16" s="58" t="s">
        <v>259</v>
      </c>
    </row>
    <row r="17">
      <c r="A17" s="52">
        <v>16.0</v>
      </c>
      <c r="B17" s="53" t="s">
        <v>284</v>
      </c>
      <c r="C17" s="54" t="s">
        <v>287</v>
      </c>
      <c r="D17" s="55" t="s">
        <v>288</v>
      </c>
      <c r="E17" s="59" t="s">
        <v>264</v>
      </c>
      <c r="F17" s="57" t="s">
        <v>258</v>
      </c>
      <c r="G17" s="25"/>
      <c r="H17" s="58" t="s">
        <v>276</v>
      </c>
    </row>
    <row r="18">
      <c r="A18" s="52">
        <v>17.0</v>
      </c>
      <c r="B18" s="53" t="s">
        <v>284</v>
      </c>
      <c r="C18" s="54" t="s">
        <v>289</v>
      </c>
      <c r="D18" s="55" t="s">
        <v>290</v>
      </c>
      <c r="E18" s="59" t="s">
        <v>264</v>
      </c>
      <c r="F18" s="57" t="s">
        <v>258</v>
      </c>
      <c r="G18" s="25"/>
      <c r="H18" s="58" t="s">
        <v>276</v>
      </c>
    </row>
    <row r="19">
      <c r="A19" s="52">
        <v>18.0</v>
      </c>
      <c r="B19" s="53" t="s">
        <v>284</v>
      </c>
      <c r="C19" s="54" t="s">
        <v>291</v>
      </c>
      <c r="D19" s="55" t="s">
        <v>292</v>
      </c>
      <c r="E19" s="59" t="s">
        <v>264</v>
      </c>
      <c r="F19" s="57" t="s">
        <v>258</v>
      </c>
      <c r="G19" s="25"/>
      <c r="H19" s="58" t="s">
        <v>276</v>
      </c>
    </row>
    <row r="20">
      <c r="A20" s="52">
        <v>19.0</v>
      </c>
      <c r="B20" s="53" t="s">
        <v>284</v>
      </c>
      <c r="C20" s="54" t="s">
        <v>293</v>
      </c>
      <c r="D20" s="55" t="s">
        <v>294</v>
      </c>
      <c r="E20" s="61" t="s">
        <v>282</v>
      </c>
      <c r="F20" s="57" t="s">
        <v>283</v>
      </c>
      <c r="G20" s="25"/>
      <c r="H20" s="62"/>
    </row>
    <row r="21">
      <c r="A21" s="52">
        <v>20.0</v>
      </c>
      <c r="B21" s="53" t="s">
        <v>284</v>
      </c>
      <c r="C21" s="54" t="s">
        <v>295</v>
      </c>
      <c r="D21" s="55" t="s">
        <v>296</v>
      </c>
      <c r="E21" s="61" t="s">
        <v>282</v>
      </c>
      <c r="F21" s="57" t="s">
        <v>283</v>
      </c>
      <c r="G21" s="25"/>
      <c r="H21" s="62"/>
    </row>
    <row r="22">
      <c r="A22" s="52">
        <v>21.0</v>
      </c>
      <c r="B22" s="53" t="s">
        <v>90</v>
      </c>
      <c r="C22" s="54" t="s">
        <v>297</v>
      </c>
      <c r="D22" s="55" t="s">
        <v>92</v>
      </c>
      <c r="E22" s="56" t="s">
        <v>257</v>
      </c>
      <c r="F22" s="57" t="s">
        <v>258</v>
      </c>
      <c r="G22" s="25"/>
      <c r="H22" s="58" t="s">
        <v>259</v>
      </c>
    </row>
    <row r="23">
      <c r="A23" s="52">
        <v>22.0</v>
      </c>
      <c r="B23" s="53" t="s">
        <v>90</v>
      </c>
      <c r="C23" s="54" t="s">
        <v>298</v>
      </c>
      <c r="D23" s="55" t="s">
        <v>183</v>
      </c>
      <c r="E23" s="59" t="s">
        <v>264</v>
      </c>
      <c r="F23" s="57" t="s">
        <v>258</v>
      </c>
      <c r="G23" s="25"/>
      <c r="H23" s="58" t="s">
        <v>299</v>
      </c>
    </row>
    <row r="24">
      <c r="A24" s="52">
        <v>23.0</v>
      </c>
      <c r="B24" s="53" t="s">
        <v>90</v>
      </c>
      <c r="C24" s="54" t="s">
        <v>300</v>
      </c>
      <c r="D24" s="55" t="s">
        <v>191</v>
      </c>
      <c r="E24" s="59" t="s">
        <v>264</v>
      </c>
      <c r="F24" s="57" t="s">
        <v>258</v>
      </c>
      <c r="G24" s="25"/>
      <c r="H24" s="58" t="s">
        <v>299</v>
      </c>
    </row>
    <row r="25">
      <c r="A25" s="52">
        <v>24.0</v>
      </c>
      <c r="B25" s="53" t="s">
        <v>90</v>
      </c>
      <c r="C25" s="54" t="s">
        <v>301</v>
      </c>
      <c r="D25" s="55" t="s">
        <v>197</v>
      </c>
      <c r="E25" s="59" t="s">
        <v>264</v>
      </c>
      <c r="F25" s="57" t="s">
        <v>258</v>
      </c>
      <c r="G25" s="25" t="s">
        <v>302</v>
      </c>
      <c r="H25" s="58" t="s">
        <v>299</v>
      </c>
    </row>
    <row r="26">
      <c r="A26" s="52">
        <v>25.0</v>
      </c>
      <c r="B26" s="53" t="s">
        <v>90</v>
      </c>
      <c r="C26" s="54" t="s">
        <v>303</v>
      </c>
      <c r="D26" s="55" t="s">
        <v>193</v>
      </c>
      <c r="E26" s="59" t="s">
        <v>264</v>
      </c>
      <c r="F26" s="57" t="s">
        <v>258</v>
      </c>
      <c r="G26" s="25"/>
      <c r="H26" s="58" t="s">
        <v>299</v>
      </c>
    </row>
    <row r="27">
      <c r="A27" s="52">
        <v>26.0</v>
      </c>
      <c r="B27" s="53" t="s">
        <v>90</v>
      </c>
      <c r="C27" s="54" t="s">
        <v>304</v>
      </c>
      <c r="D27" s="55" t="s">
        <v>195</v>
      </c>
      <c r="E27" s="59" t="s">
        <v>264</v>
      </c>
      <c r="F27" s="57" t="s">
        <v>258</v>
      </c>
      <c r="G27" s="25"/>
      <c r="H27" s="58" t="s">
        <v>299</v>
      </c>
    </row>
    <row r="28">
      <c r="A28" s="52">
        <v>27.0</v>
      </c>
      <c r="B28" s="53" t="s">
        <v>90</v>
      </c>
      <c r="C28" s="54" t="s">
        <v>305</v>
      </c>
      <c r="D28" s="55" t="s">
        <v>306</v>
      </c>
      <c r="E28" s="61" t="s">
        <v>282</v>
      </c>
      <c r="F28" s="57" t="s">
        <v>283</v>
      </c>
      <c r="G28" s="25"/>
      <c r="H28" s="62"/>
    </row>
    <row r="29">
      <c r="A29" s="52">
        <v>28.0</v>
      </c>
      <c r="B29" s="53" t="s">
        <v>307</v>
      </c>
      <c r="C29" s="54" t="s">
        <v>308</v>
      </c>
      <c r="D29" s="55" t="s">
        <v>309</v>
      </c>
      <c r="E29" s="56" t="s">
        <v>257</v>
      </c>
      <c r="F29" s="57" t="s">
        <v>258</v>
      </c>
      <c r="G29" s="25"/>
      <c r="H29" s="58" t="s">
        <v>310</v>
      </c>
    </row>
    <row r="30">
      <c r="A30" s="52">
        <v>29.0</v>
      </c>
      <c r="B30" s="53" t="s">
        <v>307</v>
      </c>
      <c r="C30" s="54" t="s">
        <v>311</v>
      </c>
      <c r="D30" s="55" t="s">
        <v>312</v>
      </c>
      <c r="E30" s="59" t="s">
        <v>264</v>
      </c>
      <c r="F30" s="57" t="s">
        <v>258</v>
      </c>
      <c r="G30" s="25"/>
      <c r="H30" s="62"/>
    </row>
    <row r="31">
      <c r="A31" s="52">
        <v>30.0</v>
      </c>
      <c r="B31" s="53" t="s">
        <v>307</v>
      </c>
      <c r="C31" s="54" t="s">
        <v>313</v>
      </c>
      <c r="D31" s="55" t="s">
        <v>314</v>
      </c>
      <c r="E31" s="59" t="s">
        <v>264</v>
      </c>
      <c r="F31" s="57" t="s">
        <v>258</v>
      </c>
      <c r="G31" s="25"/>
      <c r="H31" s="62"/>
    </row>
    <row r="32">
      <c r="A32" s="52">
        <v>31.0</v>
      </c>
      <c r="B32" s="53" t="s">
        <v>307</v>
      </c>
      <c r="C32" s="54" t="s">
        <v>315</v>
      </c>
      <c r="D32" s="55" t="s">
        <v>316</v>
      </c>
      <c r="E32" s="59" t="s">
        <v>264</v>
      </c>
      <c r="F32" s="57" t="s">
        <v>258</v>
      </c>
      <c r="G32" s="25"/>
      <c r="H32" s="62"/>
    </row>
    <row r="33">
      <c r="A33" s="52">
        <v>32.0</v>
      </c>
      <c r="B33" s="53" t="s">
        <v>307</v>
      </c>
      <c r="C33" s="54" t="s">
        <v>317</v>
      </c>
      <c r="D33" s="55" t="s">
        <v>318</v>
      </c>
      <c r="E33" s="59" t="s">
        <v>264</v>
      </c>
      <c r="F33" s="57" t="s">
        <v>258</v>
      </c>
      <c r="G33" s="25"/>
      <c r="H33" s="62"/>
    </row>
    <row r="34">
      <c r="A34" s="52">
        <v>33.0</v>
      </c>
      <c r="B34" s="53" t="s">
        <v>307</v>
      </c>
      <c r="C34" s="54" t="s">
        <v>319</v>
      </c>
      <c r="D34" s="55" t="s">
        <v>320</v>
      </c>
      <c r="E34" s="59" t="s">
        <v>264</v>
      </c>
      <c r="F34" s="57" t="s">
        <v>258</v>
      </c>
      <c r="G34" s="25"/>
      <c r="H34" s="62"/>
    </row>
    <row r="35">
      <c r="A35" s="52">
        <v>34.0</v>
      </c>
      <c r="B35" s="53" t="s">
        <v>307</v>
      </c>
      <c r="C35" s="54" t="s">
        <v>321</v>
      </c>
      <c r="D35" s="55" t="s">
        <v>322</v>
      </c>
      <c r="E35" s="61" t="s">
        <v>282</v>
      </c>
      <c r="F35" s="57" t="s">
        <v>283</v>
      </c>
      <c r="G35" s="25"/>
      <c r="H35" s="62"/>
    </row>
    <row r="36">
      <c r="A36" s="52">
        <v>35.0</v>
      </c>
      <c r="B36" s="53" t="s">
        <v>323</v>
      </c>
      <c r="C36" s="54" t="s">
        <v>324</v>
      </c>
      <c r="D36" s="55" t="s">
        <v>225</v>
      </c>
      <c r="E36" s="56" t="s">
        <v>257</v>
      </c>
      <c r="F36" s="57" t="s">
        <v>258</v>
      </c>
      <c r="G36" s="25"/>
      <c r="H36" s="58" t="s">
        <v>310</v>
      </c>
    </row>
    <row r="37">
      <c r="A37" s="52">
        <v>36.0</v>
      </c>
      <c r="B37" s="53" t="s">
        <v>323</v>
      </c>
      <c r="C37" s="54" t="s">
        <v>325</v>
      </c>
      <c r="D37" s="55" t="s">
        <v>231</v>
      </c>
      <c r="E37" s="56" t="s">
        <v>257</v>
      </c>
      <c r="F37" s="57" t="s">
        <v>258</v>
      </c>
      <c r="G37" s="25"/>
      <c r="H37" s="58" t="s">
        <v>310</v>
      </c>
    </row>
    <row r="38">
      <c r="A38" s="52">
        <v>37.0</v>
      </c>
      <c r="B38" s="53" t="s">
        <v>323</v>
      </c>
      <c r="C38" s="54" t="s">
        <v>326</v>
      </c>
      <c r="D38" s="55" t="s">
        <v>327</v>
      </c>
      <c r="E38" s="59" t="s">
        <v>264</v>
      </c>
      <c r="F38" s="57" t="s">
        <v>283</v>
      </c>
      <c r="G38" s="25"/>
      <c r="H38" s="62"/>
    </row>
    <row r="39">
      <c r="A39" s="52">
        <v>38.0</v>
      </c>
      <c r="B39" s="53" t="s">
        <v>323</v>
      </c>
      <c r="C39" s="54" t="s">
        <v>328</v>
      </c>
      <c r="D39" s="55" t="s">
        <v>243</v>
      </c>
      <c r="E39" s="59" t="s">
        <v>264</v>
      </c>
      <c r="F39" s="57" t="s">
        <v>283</v>
      </c>
      <c r="G39" s="25"/>
      <c r="H39" s="62"/>
    </row>
    <row r="40">
      <c r="A40" s="52">
        <v>39.0</v>
      </c>
      <c r="B40" s="53" t="s">
        <v>323</v>
      </c>
      <c r="C40" s="54" t="s">
        <v>329</v>
      </c>
      <c r="D40" s="55" t="s">
        <v>330</v>
      </c>
      <c r="E40" s="59" t="s">
        <v>264</v>
      </c>
      <c r="F40" s="57" t="s">
        <v>283</v>
      </c>
      <c r="G40" s="25"/>
      <c r="H40" s="62"/>
    </row>
    <row r="41">
      <c r="A41" s="52">
        <v>40.0</v>
      </c>
      <c r="B41" s="53" t="s">
        <v>323</v>
      </c>
      <c r="C41" s="54" t="s">
        <v>331</v>
      </c>
      <c r="D41" s="55" t="s">
        <v>241</v>
      </c>
      <c r="E41" s="59" t="s">
        <v>264</v>
      </c>
      <c r="F41" s="57" t="s">
        <v>332</v>
      </c>
      <c r="G41" s="25"/>
      <c r="H41" s="58" t="s">
        <v>310</v>
      </c>
    </row>
    <row r="42">
      <c r="A42" s="52">
        <v>41.0</v>
      </c>
      <c r="B42" s="53" t="s">
        <v>323</v>
      </c>
      <c r="C42" s="54" t="s">
        <v>333</v>
      </c>
      <c r="D42" s="55" t="s">
        <v>233</v>
      </c>
      <c r="E42" s="56" t="s">
        <v>257</v>
      </c>
      <c r="F42" s="57" t="s">
        <v>258</v>
      </c>
      <c r="G42" s="25"/>
      <c r="H42" s="58" t="s">
        <v>310</v>
      </c>
    </row>
    <row r="43">
      <c r="A43" s="52">
        <v>42.0</v>
      </c>
      <c r="B43" s="53" t="s">
        <v>323</v>
      </c>
      <c r="C43" s="54" t="s">
        <v>334</v>
      </c>
      <c r="D43" s="55" t="s">
        <v>335</v>
      </c>
      <c r="E43" s="59" t="s">
        <v>264</v>
      </c>
      <c r="F43" s="57" t="s">
        <v>283</v>
      </c>
      <c r="G43" s="25"/>
      <c r="H43" s="62"/>
    </row>
    <row r="44">
      <c r="A44" s="52">
        <v>43.0</v>
      </c>
      <c r="B44" s="53" t="s">
        <v>323</v>
      </c>
      <c r="C44" s="54" t="s">
        <v>336</v>
      </c>
      <c r="D44" s="55" t="s">
        <v>337</v>
      </c>
      <c r="E44" s="59" t="s">
        <v>264</v>
      </c>
      <c r="F44" s="57" t="s">
        <v>283</v>
      </c>
      <c r="G44" s="25"/>
      <c r="H44" s="62"/>
    </row>
    <row r="45">
      <c r="A45" s="52">
        <v>44.0</v>
      </c>
      <c r="B45" s="53" t="s">
        <v>323</v>
      </c>
      <c r="C45" s="54" t="s">
        <v>338</v>
      </c>
      <c r="D45" s="55" t="s">
        <v>339</v>
      </c>
      <c r="E45" s="61" t="s">
        <v>282</v>
      </c>
      <c r="F45" s="57" t="s">
        <v>283</v>
      </c>
      <c r="G45" s="25"/>
      <c r="H45" s="62"/>
    </row>
    <row r="46">
      <c r="A46" s="52">
        <v>45.0</v>
      </c>
      <c r="B46" s="53" t="s">
        <v>323</v>
      </c>
      <c r="C46" s="54" t="s">
        <v>340</v>
      </c>
      <c r="D46" s="55" t="s">
        <v>341</v>
      </c>
      <c r="E46" s="61" t="s">
        <v>282</v>
      </c>
      <c r="F46" s="57" t="s">
        <v>283</v>
      </c>
      <c r="G46" s="25"/>
      <c r="H46" s="62"/>
    </row>
    <row r="47">
      <c r="A47" s="52">
        <v>46.0</v>
      </c>
      <c r="B47" s="53" t="s">
        <v>342</v>
      </c>
      <c r="C47" s="54" t="s">
        <v>343</v>
      </c>
      <c r="D47" s="55" t="s">
        <v>344</v>
      </c>
      <c r="E47" s="56" t="s">
        <v>257</v>
      </c>
      <c r="F47" s="57" t="s">
        <v>258</v>
      </c>
      <c r="G47" s="25"/>
      <c r="H47" s="62"/>
    </row>
    <row r="48">
      <c r="A48" s="52">
        <v>47.0</v>
      </c>
      <c r="B48" s="53" t="s">
        <v>342</v>
      </c>
      <c r="C48" s="54" t="s">
        <v>345</v>
      </c>
      <c r="D48" s="55" t="s">
        <v>346</v>
      </c>
      <c r="E48" s="56" t="s">
        <v>257</v>
      </c>
      <c r="F48" s="57" t="s">
        <v>258</v>
      </c>
      <c r="G48" s="25"/>
      <c r="H48" s="62"/>
    </row>
    <row r="49">
      <c r="A49" s="52">
        <v>48.0</v>
      </c>
      <c r="B49" s="53" t="s">
        <v>342</v>
      </c>
      <c r="C49" s="54" t="s">
        <v>347</v>
      </c>
      <c r="D49" s="55" t="s">
        <v>348</v>
      </c>
      <c r="E49" s="56" t="s">
        <v>257</v>
      </c>
      <c r="F49" s="57" t="s">
        <v>258</v>
      </c>
      <c r="G49" s="25"/>
      <c r="H49" s="62"/>
    </row>
    <row r="50">
      <c r="A50" s="52">
        <v>49.0</v>
      </c>
      <c r="B50" s="53" t="s">
        <v>342</v>
      </c>
      <c r="C50" s="54" t="s">
        <v>349</v>
      </c>
      <c r="D50" s="55" t="s">
        <v>350</v>
      </c>
      <c r="E50" s="56" t="s">
        <v>257</v>
      </c>
      <c r="F50" s="57" t="s">
        <v>258</v>
      </c>
      <c r="G50" s="25"/>
      <c r="H50" s="62"/>
    </row>
    <row r="51">
      <c r="A51" s="52">
        <v>50.0</v>
      </c>
      <c r="B51" s="53" t="s">
        <v>342</v>
      </c>
      <c r="C51" s="54" t="s">
        <v>351</v>
      </c>
      <c r="D51" s="55" t="s">
        <v>352</v>
      </c>
      <c r="E51" s="56" t="s">
        <v>257</v>
      </c>
      <c r="F51" s="57" t="s">
        <v>258</v>
      </c>
      <c r="G51" s="25"/>
      <c r="H51" s="62"/>
    </row>
    <row r="52">
      <c r="A52" s="52">
        <v>51.0</v>
      </c>
      <c r="B52" s="53" t="s">
        <v>342</v>
      </c>
      <c r="C52" s="54" t="s">
        <v>353</v>
      </c>
      <c r="D52" s="55" t="s">
        <v>354</v>
      </c>
      <c r="E52" s="56" t="s">
        <v>257</v>
      </c>
      <c r="F52" s="57" t="s">
        <v>258</v>
      </c>
      <c r="G52" s="25"/>
      <c r="H52" s="62"/>
    </row>
    <row r="53">
      <c r="A53" s="52">
        <v>52.0</v>
      </c>
      <c r="B53" s="53" t="s">
        <v>342</v>
      </c>
      <c r="C53" s="54" t="s">
        <v>355</v>
      </c>
      <c r="D53" s="55" t="s">
        <v>356</v>
      </c>
      <c r="E53" s="59" t="s">
        <v>264</v>
      </c>
      <c r="F53" s="57" t="s">
        <v>332</v>
      </c>
      <c r="G53" s="25"/>
      <c r="H53" s="62"/>
    </row>
    <row r="54">
      <c r="A54" s="52">
        <v>53.0</v>
      </c>
      <c r="B54" s="53" t="s">
        <v>342</v>
      </c>
      <c r="C54" s="54" t="s">
        <v>357</v>
      </c>
      <c r="D54" s="55" t="s">
        <v>358</v>
      </c>
      <c r="E54" s="59" t="s">
        <v>264</v>
      </c>
      <c r="F54" s="57" t="s">
        <v>332</v>
      </c>
      <c r="G54" s="25"/>
      <c r="H54" s="62"/>
    </row>
    <row r="55">
      <c r="A55" s="52">
        <v>54.0</v>
      </c>
      <c r="B55" s="53" t="s">
        <v>342</v>
      </c>
      <c r="C55" s="54" t="s">
        <v>359</v>
      </c>
      <c r="D55" s="55" t="s">
        <v>360</v>
      </c>
      <c r="E55" s="59" t="s">
        <v>264</v>
      </c>
      <c r="F55" s="57" t="s">
        <v>332</v>
      </c>
      <c r="G55" s="25"/>
      <c r="H55" s="62"/>
    </row>
    <row r="56">
      <c r="A56" s="52">
        <v>55.0</v>
      </c>
      <c r="B56" s="53" t="s">
        <v>342</v>
      </c>
      <c r="C56" s="54" t="s">
        <v>361</v>
      </c>
      <c r="D56" s="55" t="s">
        <v>362</v>
      </c>
      <c r="E56" s="59" t="s">
        <v>264</v>
      </c>
      <c r="F56" s="57" t="s">
        <v>332</v>
      </c>
      <c r="G56" s="25"/>
      <c r="H56" s="62"/>
    </row>
    <row r="57">
      <c r="A57" s="52">
        <v>56.0</v>
      </c>
      <c r="B57" s="53" t="s">
        <v>342</v>
      </c>
      <c r="C57" s="54" t="s">
        <v>363</v>
      </c>
      <c r="D57" s="55" t="s">
        <v>364</v>
      </c>
      <c r="E57" s="59" t="s">
        <v>264</v>
      </c>
      <c r="F57" s="57" t="s">
        <v>332</v>
      </c>
      <c r="G57" s="25"/>
      <c r="H57" s="62"/>
    </row>
    <row r="58">
      <c r="A58" s="52">
        <v>57.0</v>
      </c>
      <c r="B58" s="53" t="s">
        <v>342</v>
      </c>
      <c r="C58" s="54" t="s">
        <v>365</v>
      </c>
      <c r="D58" s="55" t="s">
        <v>366</v>
      </c>
      <c r="E58" s="59" t="s">
        <v>264</v>
      </c>
      <c r="F58" s="57" t="s">
        <v>332</v>
      </c>
      <c r="G58" s="25"/>
      <c r="H58" s="62"/>
    </row>
    <row r="59">
      <c r="A59" s="52">
        <v>58.0</v>
      </c>
      <c r="B59" s="53" t="s">
        <v>342</v>
      </c>
      <c r="C59" s="54" t="s">
        <v>367</v>
      </c>
      <c r="D59" s="55" t="s">
        <v>368</v>
      </c>
      <c r="E59" s="59" t="s">
        <v>264</v>
      </c>
      <c r="F59" s="57" t="s">
        <v>332</v>
      </c>
      <c r="G59" s="25"/>
      <c r="H59" s="62"/>
    </row>
    <row r="60">
      <c r="A60" s="52">
        <v>59.0</v>
      </c>
      <c r="B60" s="53" t="s">
        <v>342</v>
      </c>
      <c r="C60" s="54" t="s">
        <v>369</v>
      </c>
      <c r="D60" s="55" t="s">
        <v>370</v>
      </c>
      <c r="E60" s="61" t="s">
        <v>282</v>
      </c>
      <c r="F60" s="57" t="s">
        <v>283</v>
      </c>
      <c r="G60" s="25"/>
      <c r="H60" s="62"/>
    </row>
    <row r="61">
      <c r="A61" s="52">
        <v>60.0</v>
      </c>
      <c r="B61" s="53" t="s">
        <v>342</v>
      </c>
      <c r="C61" s="54" t="s">
        <v>371</v>
      </c>
      <c r="D61" s="55" t="s">
        <v>372</v>
      </c>
      <c r="E61" s="61" t="s">
        <v>282</v>
      </c>
      <c r="F61" s="57" t="s">
        <v>283</v>
      </c>
      <c r="G61" s="25"/>
      <c r="H61" s="62"/>
    </row>
    <row r="62">
      <c r="A62" s="52">
        <v>61.0</v>
      </c>
      <c r="B62" s="53" t="s">
        <v>373</v>
      </c>
      <c r="C62" s="54" t="s">
        <v>374</v>
      </c>
      <c r="D62" s="55" t="s">
        <v>375</v>
      </c>
      <c r="E62" s="56" t="s">
        <v>257</v>
      </c>
      <c r="F62" s="57" t="s">
        <v>332</v>
      </c>
      <c r="G62" s="25"/>
      <c r="H62" s="25"/>
    </row>
    <row r="63">
      <c r="A63" s="52">
        <v>62.0</v>
      </c>
      <c r="B63" s="53" t="s">
        <v>373</v>
      </c>
      <c r="C63" s="54" t="s">
        <v>376</v>
      </c>
      <c r="D63" s="55" t="s">
        <v>377</v>
      </c>
      <c r="E63" s="56" t="s">
        <v>257</v>
      </c>
      <c r="F63" s="57" t="s">
        <v>332</v>
      </c>
      <c r="G63" s="25"/>
      <c r="H63" s="25"/>
    </row>
    <row r="64">
      <c r="A64" s="52">
        <v>63.0</v>
      </c>
      <c r="B64" s="53" t="s">
        <v>373</v>
      </c>
      <c r="C64" s="54" t="s">
        <v>378</v>
      </c>
      <c r="D64" s="55" t="s">
        <v>379</v>
      </c>
      <c r="E64" s="59" t="s">
        <v>264</v>
      </c>
      <c r="F64" s="57" t="s">
        <v>283</v>
      </c>
      <c r="G64" s="25"/>
      <c r="H64" s="25"/>
    </row>
    <row r="65">
      <c r="A65" s="52">
        <v>64.0</v>
      </c>
      <c r="B65" s="53" t="s">
        <v>373</v>
      </c>
      <c r="C65" s="54" t="s">
        <v>380</v>
      </c>
      <c r="D65" s="55" t="s">
        <v>381</v>
      </c>
      <c r="E65" s="59" t="s">
        <v>264</v>
      </c>
      <c r="F65" s="57" t="s">
        <v>283</v>
      </c>
      <c r="G65" s="25"/>
      <c r="H65" s="62"/>
    </row>
    <row r="66">
      <c r="A66" s="52">
        <v>65.0</v>
      </c>
      <c r="B66" s="53" t="s">
        <v>373</v>
      </c>
      <c r="C66" s="54" t="s">
        <v>382</v>
      </c>
      <c r="D66" s="55" t="s">
        <v>383</v>
      </c>
      <c r="E66" s="59" t="s">
        <v>264</v>
      </c>
      <c r="F66" s="57" t="s">
        <v>283</v>
      </c>
      <c r="G66" s="25"/>
      <c r="H66" s="62"/>
    </row>
    <row r="67">
      <c r="A67" s="52">
        <v>66.0</v>
      </c>
      <c r="B67" s="53" t="s">
        <v>373</v>
      </c>
      <c r="C67" s="54" t="s">
        <v>384</v>
      </c>
      <c r="D67" s="55" t="s">
        <v>385</v>
      </c>
      <c r="E67" s="59" t="s">
        <v>264</v>
      </c>
      <c r="F67" s="57" t="s">
        <v>258</v>
      </c>
      <c r="G67" s="25"/>
      <c r="H67" s="62"/>
    </row>
    <row r="68">
      <c r="A68" s="52">
        <v>67.0</v>
      </c>
      <c r="B68" s="53" t="s">
        <v>373</v>
      </c>
      <c r="C68" s="54" t="s">
        <v>386</v>
      </c>
      <c r="D68" s="55" t="s">
        <v>387</v>
      </c>
      <c r="E68" s="61" t="s">
        <v>282</v>
      </c>
      <c r="F68" s="57" t="s">
        <v>283</v>
      </c>
      <c r="G68" s="25"/>
      <c r="H68" s="62"/>
    </row>
    <row r="69">
      <c r="A69" s="52">
        <v>68.0</v>
      </c>
      <c r="B69" s="53" t="s">
        <v>388</v>
      </c>
      <c r="C69" s="54" t="s">
        <v>389</v>
      </c>
      <c r="D69" s="55" t="s">
        <v>390</v>
      </c>
      <c r="E69" s="59" t="s">
        <v>264</v>
      </c>
      <c r="F69" s="57" t="s">
        <v>258</v>
      </c>
      <c r="G69" s="25"/>
      <c r="H69" s="62"/>
    </row>
    <row r="70">
      <c r="A70" s="52">
        <v>69.0</v>
      </c>
      <c r="B70" s="53" t="s">
        <v>388</v>
      </c>
      <c r="C70" s="54" t="s">
        <v>391</v>
      </c>
      <c r="D70" s="55" t="s">
        <v>392</v>
      </c>
      <c r="E70" s="59" t="s">
        <v>264</v>
      </c>
      <c r="F70" s="57" t="s">
        <v>258</v>
      </c>
      <c r="G70" s="25"/>
      <c r="H70" s="62"/>
    </row>
    <row r="71">
      <c r="A71" s="52">
        <v>70.0</v>
      </c>
      <c r="B71" s="53" t="s">
        <v>388</v>
      </c>
      <c r="C71" s="54" t="s">
        <v>393</v>
      </c>
      <c r="D71" s="55" t="s">
        <v>394</v>
      </c>
      <c r="E71" s="59" t="s">
        <v>264</v>
      </c>
      <c r="F71" s="57" t="s">
        <v>258</v>
      </c>
      <c r="G71" s="25"/>
      <c r="H71" s="62"/>
    </row>
    <row r="72">
      <c r="A72" s="52">
        <v>71.0</v>
      </c>
      <c r="B72" s="53" t="s">
        <v>388</v>
      </c>
      <c r="C72" s="54" t="s">
        <v>395</v>
      </c>
      <c r="D72" s="55" t="s">
        <v>396</v>
      </c>
      <c r="E72" s="59" t="s">
        <v>264</v>
      </c>
      <c r="F72" s="57" t="s">
        <v>258</v>
      </c>
      <c r="G72" s="25"/>
      <c r="H72" s="62"/>
    </row>
    <row r="73">
      <c r="A73" s="52">
        <v>72.0</v>
      </c>
      <c r="B73" s="53" t="s">
        <v>388</v>
      </c>
      <c r="C73" s="54" t="s">
        <v>397</v>
      </c>
      <c r="D73" s="55" t="s">
        <v>398</v>
      </c>
      <c r="E73" s="59" t="s">
        <v>264</v>
      </c>
      <c r="F73" s="57" t="s">
        <v>258</v>
      </c>
      <c r="G73" s="25"/>
      <c r="H73" s="62"/>
    </row>
    <row r="74">
      <c r="A74" s="52">
        <v>73.0</v>
      </c>
      <c r="B74" s="53" t="s">
        <v>388</v>
      </c>
      <c r="C74" s="54" t="s">
        <v>399</v>
      </c>
      <c r="D74" s="55" t="s">
        <v>400</v>
      </c>
      <c r="E74" s="59" t="s">
        <v>264</v>
      </c>
      <c r="F74" s="57" t="s">
        <v>258</v>
      </c>
      <c r="G74" s="25"/>
      <c r="H74" s="62"/>
    </row>
    <row r="75">
      <c r="A75" s="52">
        <v>74.0</v>
      </c>
      <c r="B75" s="53" t="s">
        <v>388</v>
      </c>
      <c r="C75" s="54" t="s">
        <v>401</v>
      </c>
      <c r="D75" s="55" t="s">
        <v>402</v>
      </c>
      <c r="E75" s="59" t="s">
        <v>264</v>
      </c>
      <c r="F75" s="57" t="s">
        <v>258</v>
      </c>
      <c r="G75" s="25"/>
      <c r="H75" s="62"/>
    </row>
    <row r="76">
      <c r="A76" s="52">
        <v>75.0</v>
      </c>
      <c r="B76" s="53" t="s">
        <v>388</v>
      </c>
      <c r="C76" s="54" t="s">
        <v>403</v>
      </c>
      <c r="D76" s="55" t="s">
        <v>404</v>
      </c>
      <c r="E76" s="59" t="s">
        <v>264</v>
      </c>
      <c r="F76" s="57" t="s">
        <v>258</v>
      </c>
      <c r="G76" s="25"/>
      <c r="H76" s="62"/>
    </row>
    <row r="77">
      <c r="A77" s="52">
        <v>76.0</v>
      </c>
      <c r="B77" s="53" t="s">
        <v>388</v>
      </c>
      <c r="C77" s="54" t="s">
        <v>405</v>
      </c>
      <c r="D77" s="55" t="s">
        <v>406</v>
      </c>
      <c r="E77" s="61" t="s">
        <v>282</v>
      </c>
      <c r="F77" s="57" t="s">
        <v>283</v>
      </c>
      <c r="G77" s="25"/>
      <c r="H77" s="62"/>
    </row>
    <row r="78">
      <c r="A78" s="52">
        <v>77.0</v>
      </c>
      <c r="B78" s="53" t="s">
        <v>407</v>
      </c>
      <c r="C78" s="54" t="s">
        <v>408</v>
      </c>
      <c r="D78" s="55" t="s">
        <v>409</v>
      </c>
      <c r="E78" s="59" t="s">
        <v>264</v>
      </c>
      <c r="F78" s="57" t="s">
        <v>283</v>
      </c>
      <c r="G78" s="25"/>
      <c r="H78" s="62"/>
    </row>
    <row r="79">
      <c r="A79" s="52">
        <v>78.0</v>
      </c>
      <c r="B79" s="53" t="s">
        <v>407</v>
      </c>
      <c r="C79" s="54" t="s">
        <v>410</v>
      </c>
      <c r="D79" s="55" t="s">
        <v>411</v>
      </c>
      <c r="E79" s="59" t="s">
        <v>264</v>
      </c>
      <c r="F79" s="57" t="s">
        <v>283</v>
      </c>
      <c r="G79" s="25"/>
      <c r="H79" s="62"/>
    </row>
    <row r="80">
      <c r="A80" s="52">
        <v>79.0</v>
      </c>
      <c r="B80" s="53" t="s">
        <v>407</v>
      </c>
      <c r="C80" s="54" t="s">
        <v>412</v>
      </c>
      <c r="D80" s="55" t="s">
        <v>413</v>
      </c>
      <c r="E80" s="61" t="s">
        <v>282</v>
      </c>
      <c r="F80" s="57" t="s">
        <v>283</v>
      </c>
      <c r="G80" s="25"/>
      <c r="H80" s="62"/>
    </row>
    <row r="81">
      <c r="A81" s="52">
        <v>80.0</v>
      </c>
      <c r="B81" s="53" t="s">
        <v>414</v>
      </c>
      <c r="C81" s="54" t="s">
        <v>415</v>
      </c>
      <c r="D81" s="55" t="s">
        <v>416</v>
      </c>
      <c r="E81" s="59" t="s">
        <v>264</v>
      </c>
      <c r="F81" s="57" t="s">
        <v>258</v>
      </c>
      <c r="G81" s="25"/>
      <c r="H81" s="62"/>
    </row>
    <row r="82">
      <c r="A82" s="52">
        <v>81.0</v>
      </c>
      <c r="B82" s="53" t="s">
        <v>414</v>
      </c>
      <c r="C82" s="54" t="s">
        <v>417</v>
      </c>
      <c r="D82" s="55" t="s">
        <v>418</v>
      </c>
      <c r="E82" s="59" t="s">
        <v>264</v>
      </c>
      <c r="F82" s="57" t="s">
        <v>258</v>
      </c>
      <c r="G82" s="25"/>
      <c r="H82" s="62"/>
    </row>
    <row r="83">
      <c r="A83" s="52">
        <v>82.0</v>
      </c>
      <c r="B83" s="53" t="s">
        <v>414</v>
      </c>
      <c r="C83" s="54" t="s">
        <v>419</v>
      </c>
      <c r="D83" s="55" t="s">
        <v>420</v>
      </c>
      <c r="E83" s="59" t="s">
        <v>264</v>
      </c>
      <c r="F83" s="57" t="s">
        <v>283</v>
      </c>
      <c r="G83" s="25"/>
      <c r="H83" s="25"/>
    </row>
    <row r="84">
      <c r="A84" s="52">
        <v>83.0</v>
      </c>
      <c r="B84" s="53" t="s">
        <v>414</v>
      </c>
      <c r="C84" s="54" t="s">
        <v>421</v>
      </c>
      <c r="D84" s="55" t="s">
        <v>422</v>
      </c>
      <c r="E84" s="59" t="s">
        <v>264</v>
      </c>
      <c r="F84" s="57" t="s">
        <v>283</v>
      </c>
      <c r="G84" s="25"/>
      <c r="H84" s="25"/>
    </row>
    <row r="85">
      <c r="A85" s="52">
        <v>84.0</v>
      </c>
      <c r="B85" s="53" t="s">
        <v>414</v>
      </c>
      <c r="C85" s="54" t="s">
        <v>423</v>
      </c>
      <c r="D85" s="55" t="s">
        <v>424</v>
      </c>
      <c r="E85" s="59" t="s">
        <v>264</v>
      </c>
      <c r="F85" s="57" t="s">
        <v>283</v>
      </c>
      <c r="G85" s="25"/>
      <c r="H85" s="25"/>
    </row>
    <row r="86">
      <c r="A86" s="52">
        <v>85.0</v>
      </c>
      <c r="B86" s="53" t="s">
        <v>414</v>
      </c>
      <c r="C86" s="54" t="s">
        <v>425</v>
      </c>
      <c r="D86" s="55" t="s">
        <v>426</v>
      </c>
      <c r="E86" s="59" t="s">
        <v>264</v>
      </c>
      <c r="F86" s="57" t="s">
        <v>283</v>
      </c>
      <c r="G86" s="25"/>
      <c r="H86" s="25"/>
    </row>
    <row r="87">
      <c r="A87" s="52">
        <v>86.0</v>
      </c>
      <c r="B87" s="53" t="s">
        <v>414</v>
      </c>
      <c r="C87" s="54" t="s">
        <v>427</v>
      </c>
      <c r="D87" s="55" t="s">
        <v>428</v>
      </c>
      <c r="E87" s="59" t="s">
        <v>264</v>
      </c>
      <c r="F87" s="57" t="s">
        <v>283</v>
      </c>
      <c r="G87" s="25"/>
      <c r="H87" s="25"/>
    </row>
    <row r="88">
      <c r="A88" s="52">
        <v>87.0</v>
      </c>
      <c r="B88" s="53" t="s">
        <v>414</v>
      </c>
      <c r="C88" s="54" t="s">
        <v>429</v>
      </c>
      <c r="D88" s="55" t="s">
        <v>430</v>
      </c>
      <c r="E88" s="59" t="s">
        <v>264</v>
      </c>
      <c r="F88" s="57" t="s">
        <v>283</v>
      </c>
      <c r="G88" s="25"/>
      <c r="H88" s="62"/>
    </row>
    <row r="89">
      <c r="A89" s="52">
        <v>88.0</v>
      </c>
      <c r="B89" s="53" t="s">
        <v>414</v>
      </c>
      <c r="C89" s="54" t="s">
        <v>431</v>
      </c>
      <c r="D89" s="55" t="s">
        <v>432</v>
      </c>
      <c r="E89" s="59" t="s">
        <v>264</v>
      </c>
      <c r="F89" s="57" t="s">
        <v>283</v>
      </c>
      <c r="G89" s="25"/>
      <c r="H89" s="62"/>
    </row>
    <row r="90">
      <c r="A90" s="52">
        <v>89.0</v>
      </c>
      <c r="B90" s="53" t="s">
        <v>414</v>
      </c>
      <c r="C90" s="54" t="s">
        <v>433</v>
      </c>
      <c r="D90" s="55" t="s">
        <v>434</v>
      </c>
      <c r="E90" s="59" t="s">
        <v>264</v>
      </c>
      <c r="F90" s="57" t="s">
        <v>283</v>
      </c>
      <c r="G90" s="25"/>
      <c r="H90" s="25"/>
    </row>
    <row r="91">
      <c r="A91" s="52">
        <v>90.0</v>
      </c>
      <c r="B91" s="53" t="s">
        <v>414</v>
      </c>
      <c r="C91" s="54" t="s">
        <v>435</v>
      </c>
      <c r="D91" s="55" t="s">
        <v>436</v>
      </c>
      <c r="E91" s="59" t="s">
        <v>264</v>
      </c>
      <c r="F91" s="57" t="s">
        <v>283</v>
      </c>
      <c r="G91" s="25"/>
      <c r="H91" s="62"/>
    </row>
    <row r="92">
      <c r="A92" s="52">
        <v>91.0</v>
      </c>
      <c r="B92" s="53" t="s">
        <v>414</v>
      </c>
      <c r="C92" s="54" t="s">
        <v>437</v>
      </c>
      <c r="D92" s="55" t="s">
        <v>438</v>
      </c>
      <c r="E92" s="59" t="s">
        <v>264</v>
      </c>
      <c r="F92" s="57" t="s">
        <v>283</v>
      </c>
      <c r="G92" s="25"/>
      <c r="H92" s="25"/>
    </row>
    <row r="93">
      <c r="A93" s="52">
        <v>92.0</v>
      </c>
      <c r="B93" s="53" t="s">
        <v>414</v>
      </c>
      <c r="C93" s="54" t="s">
        <v>439</v>
      </c>
      <c r="D93" s="55" t="s">
        <v>440</v>
      </c>
      <c r="E93" s="61" t="s">
        <v>282</v>
      </c>
      <c r="F93" s="57" t="s">
        <v>283</v>
      </c>
      <c r="G93" s="25"/>
      <c r="H93" s="62"/>
    </row>
    <row r="94">
      <c r="A94" s="52">
        <v>93.0</v>
      </c>
      <c r="B94" s="53" t="s">
        <v>441</v>
      </c>
      <c r="C94" s="54" t="s">
        <v>442</v>
      </c>
      <c r="D94" s="55" t="s">
        <v>443</v>
      </c>
      <c r="E94" s="61" t="s">
        <v>282</v>
      </c>
      <c r="F94" s="57" t="s">
        <v>283</v>
      </c>
      <c r="G94" s="25"/>
      <c r="H94" s="62"/>
    </row>
    <row r="95">
      <c r="A95" s="52">
        <v>94.0</v>
      </c>
      <c r="B95" s="53" t="s">
        <v>441</v>
      </c>
      <c r="C95" s="54" t="s">
        <v>444</v>
      </c>
      <c r="D95" s="55" t="s">
        <v>445</v>
      </c>
      <c r="E95" s="59" t="s">
        <v>264</v>
      </c>
      <c r="F95" s="57" t="s">
        <v>283</v>
      </c>
      <c r="G95" s="25"/>
      <c r="H95" s="62"/>
    </row>
    <row r="96">
      <c r="A96" s="52">
        <v>95.0</v>
      </c>
      <c r="B96" s="53" t="s">
        <v>441</v>
      </c>
      <c r="C96" s="54" t="s">
        <v>446</v>
      </c>
      <c r="D96" s="55" t="s">
        <v>447</v>
      </c>
      <c r="E96" s="59" t="s">
        <v>264</v>
      </c>
      <c r="F96" s="57" t="s">
        <v>283</v>
      </c>
      <c r="G96" s="25"/>
      <c r="H96" s="62"/>
    </row>
    <row r="97">
      <c r="A97" s="52">
        <v>96.0</v>
      </c>
      <c r="B97" s="53" t="s">
        <v>441</v>
      </c>
      <c r="C97" s="54" t="s">
        <v>448</v>
      </c>
      <c r="D97" s="55" t="s">
        <v>449</v>
      </c>
      <c r="E97" s="61" t="s">
        <v>282</v>
      </c>
      <c r="F97" s="57" t="s">
        <v>283</v>
      </c>
      <c r="G97" s="25"/>
      <c r="H97" s="62"/>
    </row>
    <row r="98">
      <c r="A98" s="52">
        <v>97.0</v>
      </c>
      <c r="B98" s="53" t="s">
        <v>441</v>
      </c>
      <c r="C98" s="54" t="s">
        <v>450</v>
      </c>
      <c r="D98" s="55" t="s">
        <v>451</v>
      </c>
      <c r="E98" s="61" t="s">
        <v>282</v>
      </c>
      <c r="F98" s="57" t="s">
        <v>283</v>
      </c>
      <c r="G98" s="25"/>
      <c r="H98" s="62"/>
    </row>
    <row r="99">
      <c r="A99" s="52">
        <v>98.0</v>
      </c>
      <c r="B99" s="53" t="s">
        <v>441</v>
      </c>
      <c r="C99" s="54" t="s">
        <v>452</v>
      </c>
      <c r="D99" s="55" t="s">
        <v>453</v>
      </c>
      <c r="E99" s="59" t="s">
        <v>264</v>
      </c>
      <c r="F99" s="57" t="s">
        <v>283</v>
      </c>
      <c r="G99" s="25"/>
      <c r="H99" s="62"/>
    </row>
    <row r="100">
      <c r="A100" s="52">
        <v>99.0</v>
      </c>
      <c r="B100" s="53" t="s">
        <v>454</v>
      </c>
      <c r="C100" s="54" t="s">
        <v>455</v>
      </c>
      <c r="D100" s="55" t="s">
        <v>456</v>
      </c>
      <c r="E100" s="56" t="s">
        <v>257</v>
      </c>
      <c r="F100" s="57" t="s">
        <v>283</v>
      </c>
      <c r="G100" s="25"/>
      <c r="H100" s="62"/>
    </row>
    <row r="101">
      <c r="A101" s="52">
        <v>100.0</v>
      </c>
      <c r="B101" s="53" t="s">
        <v>454</v>
      </c>
      <c r="C101" s="54" t="s">
        <v>457</v>
      </c>
      <c r="D101" s="55" t="s">
        <v>458</v>
      </c>
      <c r="E101" s="56" t="s">
        <v>257</v>
      </c>
      <c r="F101" s="57" t="s">
        <v>283</v>
      </c>
      <c r="G101" s="25"/>
      <c r="H101" s="62"/>
    </row>
    <row r="102">
      <c r="A102" s="52">
        <v>101.0</v>
      </c>
      <c r="B102" s="53" t="s">
        <v>454</v>
      </c>
      <c r="C102" s="54" t="s">
        <v>459</v>
      </c>
      <c r="D102" s="55" t="s">
        <v>460</v>
      </c>
      <c r="E102" s="59" t="s">
        <v>264</v>
      </c>
      <c r="F102" s="57" t="s">
        <v>283</v>
      </c>
      <c r="G102" s="25"/>
      <c r="H102" s="62"/>
    </row>
    <row r="103">
      <c r="A103" s="52">
        <v>102.0</v>
      </c>
      <c r="B103" s="53" t="s">
        <v>454</v>
      </c>
      <c r="C103" s="54" t="s">
        <v>461</v>
      </c>
      <c r="D103" s="55" t="s">
        <v>462</v>
      </c>
      <c r="E103" s="59" t="s">
        <v>264</v>
      </c>
      <c r="F103" s="57" t="s">
        <v>283</v>
      </c>
      <c r="G103" s="25"/>
      <c r="H103" s="62"/>
    </row>
    <row r="104">
      <c r="A104" s="52">
        <v>103.0</v>
      </c>
      <c r="B104" s="53" t="s">
        <v>454</v>
      </c>
      <c r="C104" s="54" t="s">
        <v>463</v>
      </c>
      <c r="D104" s="55" t="s">
        <v>464</v>
      </c>
      <c r="E104" s="59" t="s">
        <v>264</v>
      </c>
      <c r="F104" s="57" t="s">
        <v>283</v>
      </c>
      <c r="G104" s="25"/>
      <c r="H104" s="62"/>
    </row>
    <row r="105">
      <c r="A105" s="52">
        <v>104.0</v>
      </c>
      <c r="B105" s="53" t="s">
        <v>454</v>
      </c>
      <c r="C105" s="54" t="s">
        <v>465</v>
      </c>
      <c r="D105" s="55" t="s">
        <v>466</v>
      </c>
      <c r="E105" s="59" t="s">
        <v>264</v>
      </c>
      <c r="F105" s="57" t="s">
        <v>283</v>
      </c>
      <c r="G105" s="25"/>
      <c r="H105" s="62"/>
    </row>
    <row r="106">
      <c r="A106" s="52">
        <v>105.0</v>
      </c>
      <c r="B106" s="53" t="s">
        <v>454</v>
      </c>
      <c r="C106" s="54" t="s">
        <v>467</v>
      </c>
      <c r="D106" s="55" t="s">
        <v>468</v>
      </c>
      <c r="E106" s="59" t="s">
        <v>264</v>
      </c>
      <c r="F106" s="57" t="s">
        <v>283</v>
      </c>
      <c r="G106" s="25"/>
      <c r="H106" s="62"/>
    </row>
    <row r="107">
      <c r="A107" s="52">
        <v>106.0</v>
      </c>
      <c r="B107" s="53" t="s">
        <v>454</v>
      </c>
      <c r="C107" s="54" t="s">
        <v>469</v>
      </c>
      <c r="D107" s="55" t="s">
        <v>470</v>
      </c>
      <c r="E107" s="59" t="s">
        <v>264</v>
      </c>
      <c r="F107" s="57" t="s">
        <v>283</v>
      </c>
      <c r="G107" s="25"/>
      <c r="H107" s="62"/>
    </row>
    <row r="108">
      <c r="A108" s="52">
        <v>107.0</v>
      </c>
      <c r="B108" s="53" t="s">
        <v>454</v>
      </c>
      <c r="C108" s="54" t="s">
        <v>471</v>
      </c>
      <c r="D108" s="55" t="s">
        <v>472</v>
      </c>
      <c r="E108" s="59" t="s">
        <v>264</v>
      </c>
      <c r="F108" s="57" t="s">
        <v>283</v>
      </c>
      <c r="G108" s="25"/>
      <c r="H108" s="62"/>
    </row>
    <row r="109">
      <c r="A109" s="52">
        <v>108.0</v>
      </c>
      <c r="B109" s="53" t="s">
        <v>454</v>
      </c>
      <c r="C109" s="54" t="s">
        <v>473</v>
      </c>
      <c r="D109" s="55" t="s">
        <v>474</v>
      </c>
      <c r="E109" s="59" t="s">
        <v>264</v>
      </c>
      <c r="F109" s="57" t="s">
        <v>283</v>
      </c>
      <c r="G109" s="25"/>
      <c r="H109" s="62"/>
    </row>
    <row r="110">
      <c r="A110" s="52">
        <v>109.0</v>
      </c>
      <c r="B110" s="53" t="s">
        <v>454</v>
      </c>
      <c r="C110" s="54" t="s">
        <v>475</v>
      </c>
      <c r="D110" s="55" t="s">
        <v>476</v>
      </c>
      <c r="E110" s="59" t="s">
        <v>264</v>
      </c>
      <c r="F110" s="57" t="s">
        <v>283</v>
      </c>
      <c r="G110" s="25"/>
      <c r="H110" s="62"/>
    </row>
    <row r="111">
      <c r="A111" s="52">
        <v>110.0</v>
      </c>
      <c r="B111" s="53" t="s">
        <v>454</v>
      </c>
      <c r="C111" s="54" t="s">
        <v>477</v>
      </c>
      <c r="D111" s="55" t="s">
        <v>478</v>
      </c>
      <c r="E111" s="59" t="s">
        <v>264</v>
      </c>
      <c r="F111" s="57" t="s">
        <v>283</v>
      </c>
      <c r="G111" s="25"/>
      <c r="H111" s="62"/>
    </row>
    <row r="112">
      <c r="A112" s="52">
        <v>111.0</v>
      </c>
      <c r="B112" s="53" t="s">
        <v>479</v>
      </c>
      <c r="C112" s="54" t="s">
        <v>480</v>
      </c>
      <c r="D112" s="55" t="s">
        <v>481</v>
      </c>
      <c r="E112" s="59" t="s">
        <v>264</v>
      </c>
      <c r="F112" s="57" t="s">
        <v>283</v>
      </c>
      <c r="G112" s="25"/>
      <c r="H112" s="62"/>
    </row>
    <row r="113">
      <c r="A113" s="52">
        <v>112.0</v>
      </c>
      <c r="B113" s="53" t="s">
        <v>479</v>
      </c>
      <c r="C113" s="54" t="s">
        <v>482</v>
      </c>
      <c r="D113" s="55" t="s">
        <v>483</v>
      </c>
      <c r="E113" s="59" t="s">
        <v>264</v>
      </c>
      <c r="F113" s="57" t="s">
        <v>283</v>
      </c>
      <c r="G113" s="25"/>
      <c r="H113" s="62"/>
    </row>
    <row r="114">
      <c r="A114" s="52">
        <v>113.0</v>
      </c>
      <c r="B114" s="53" t="s">
        <v>479</v>
      </c>
      <c r="C114" s="54" t="s">
        <v>484</v>
      </c>
      <c r="D114" s="55" t="s">
        <v>485</v>
      </c>
      <c r="E114" s="59" t="s">
        <v>264</v>
      </c>
      <c r="F114" s="57" t="s">
        <v>283</v>
      </c>
      <c r="G114" s="25"/>
      <c r="H114" s="62"/>
    </row>
    <row r="115">
      <c r="A115" s="52">
        <v>114.0</v>
      </c>
      <c r="B115" s="53" t="s">
        <v>479</v>
      </c>
      <c r="C115" s="54" t="s">
        <v>486</v>
      </c>
      <c r="D115" s="55" t="s">
        <v>487</v>
      </c>
      <c r="E115" s="59" t="s">
        <v>264</v>
      </c>
      <c r="F115" s="57" t="s">
        <v>283</v>
      </c>
      <c r="G115" s="25"/>
      <c r="H115" s="62"/>
    </row>
    <row r="116">
      <c r="A116" s="52">
        <v>115.0</v>
      </c>
      <c r="B116" s="53" t="s">
        <v>479</v>
      </c>
      <c r="C116" s="54" t="s">
        <v>488</v>
      </c>
      <c r="D116" s="55" t="s">
        <v>489</v>
      </c>
      <c r="E116" s="59" t="s">
        <v>264</v>
      </c>
      <c r="F116" s="57" t="s">
        <v>283</v>
      </c>
      <c r="G116" s="25"/>
      <c r="H116" s="62"/>
    </row>
    <row r="117">
      <c r="A117" s="52">
        <v>116.0</v>
      </c>
      <c r="B117" s="53" t="s">
        <v>479</v>
      </c>
      <c r="C117" s="54" t="s">
        <v>490</v>
      </c>
      <c r="D117" s="55" t="s">
        <v>491</v>
      </c>
      <c r="E117" s="59" t="s">
        <v>264</v>
      </c>
      <c r="F117" s="57" t="s">
        <v>283</v>
      </c>
      <c r="G117" s="25"/>
      <c r="H117" s="62"/>
    </row>
    <row r="118">
      <c r="A118" s="52">
        <v>117.0</v>
      </c>
      <c r="B118" s="53" t="s">
        <v>479</v>
      </c>
      <c r="C118" s="54" t="s">
        <v>492</v>
      </c>
      <c r="D118" s="55" t="s">
        <v>493</v>
      </c>
      <c r="E118" s="61" t="s">
        <v>282</v>
      </c>
      <c r="F118" s="57" t="s">
        <v>283</v>
      </c>
      <c r="G118" s="25"/>
      <c r="H118" s="62"/>
    </row>
    <row r="119">
      <c r="A119" s="52">
        <v>118.0</v>
      </c>
      <c r="B119" s="53" t="s">
        <v>479</v>
      </c>
      <c r="C119" s="54" t="s">
        <v>494</v>
      </c>
      <c r="D119" s="55" t="s">
        <v>495</v>
      </c>
      <c r="E119" s="61" t="s">
        <v>282</v>
      </c>
      <c r="F119" s="57" t="s">
        <v>283</v>
      </c>
      <c r="G119" s="25"/>
      <c r="H119" s="62"/>
    </row>
    <row r="120">
      <c r="A120" s="52">
        <v>119.0</v>
      </c>
      <c r="B120" s="53" t="s">
        <v>479</v>
      </c>
      <c r="C120" s="54" t="s">
        <v>496</v>
      </c>
      <c r="D120" s="55" t="s">
        <v>497</v>
      </c>
      <c r="E120" s="59" t="s">
        <v>264</v>
      </c>
      <c r="F120" s="57" t="s">
        <v>283</v>
      </c>
      <c r="G120" s="25"/>
      <c r="H120" s="62"/>
    </row>
    <row r="121">
      <c r="A121" s="52">
        <v>120.0</v>
      </c>
      <c r="B121" s="53" t="s">
        <v>479</v>
      </c>
      <c r="C121" s="54" t="s">
        <v>498</v>
      </c>
      <c r="D121" s="55" t="s">
        <v>499</v>
      </c>
      <c r="E121" s="61" t="s">
        <v>282</v>
      </c>
      <c r="F121" s="57" t="s">
        <v>283</v>
      </c>
      <c r="G121" s="25"/>
      <c r="H121" s="62"/>
    </row>
    <row r="122">
      <c r="A122" s="52">
        <v>121.0</v>
      </c>
      <c r="B122" s="53" t="s">
        <v>479</v>
      </c>
      <c r="C122" s="54" t="s">
        <v>500</v>
      </c>
      <c r="D122" s="55" t="s">
        <v>501</v>
      </c>
      <c r="E122" s="61" t="s">
        <v>282</v>
      </c>
      <c r="F122" s="57" t="s">
        <v>283</v>
      </c>
      <c r="G122" s="25"/>
      <c r="H122" s="62"/>
    </row>
    <row r="123">
      <c r="A123" s="52">
        <v>122.0</v>
      </c>
      <c r="B123" s="53" t="s">
        <v>502</v>
      </c>
      <c r="C123" s="54" t="s">
        <v>503</v>
      </c>
      <c r="D123" s="55" t="s">
        <v>504</v>
      </c>
      <c r="E123" s="59" t="s">
        <v>264</v>
      </c>
      <c r="F123" s="57" t="s">
        <v>332</v>
      </c>
      <c r="G123" s="25"/>
      <c r="H123" s="62"/>
    </row>
    <row r="124">
      <c r="A124" s="52">
        <v>123.0</v>
      </c>
      <c r="B124" s="53" t="s">
        <v>502</v>
      </c>
      <c r="C124" s="54" t="s">
        <v>505</v>
      </c>
      <c r="D124" s="55" t="s">
        <v>506</v>
      </c>
      <c r="E124" s="59" t="s">
        <v>264</v>
      </c>
      <c r="F124" s="57" t="s">
        <v>332</v>
      </c>
      <c r="G124" s="25"/>
      <c r="H124" s="62"/>
    </row>
    <row r="125">
      <c r="A125" s="52">
        <v>124.0</v>
      </c>
      <c r="B125" s="53" t="s">
        <v>502</v>
      </c>
      <c r="C125" s="54" t="s">
        <v>507</v>
      </c>
      <c r="D125" s="55" t="s">
        <v>508</v>
      </c>
      <c r="E125" s="59" t="s">
        <v>264</v>
      </c>
      <c r="F125" s="57" t="s">
        <v>332</v>
      </c>
      <c r="G125" s="25"/>
      <c r="H125" s="62"/>
    </row>
    <row r="126">
      <c r="A126" s="52">
        <v>125.0</v>
      </c>
      <c r="B126" s="53" t="s">
        <v>502</v>
      </c>
      <c r="C126" s="54" t="s">
        <v>509</v>
      </c>
      <c r="D126" s="55" t="s">
        <v>510</v>
      </c>
      <c r="E126" s="59" t="s">
        <v>264</v>
      </c>
      <c r="F126" s="57" t="s">
        <v>332</v>
      </c>
      <c r="G126" s="25"/>
      <c r="H126" s="62"/>
    </row>
    <row r="127">
      <c r="A127" s="52">
        <v>126.0</v>
      </c>
      <c r="B127" s="53" t="s">
        <v>502</v>
      </c>
      <c r="C127" s="54" t="s">
        <v>511</v>
      </c>
      <c r="D127" s="55" t="s">
        <v>512</v>
      </c>
      <c r="E127" s="59" t="s">
        <v>264</v>
      </c>
      <c r="F127" s="57" t="s">
        <v>332</v>
      </c>
      <c r="G127" s="25"/>
      <c r="H127" s="62"/>
    </row>
    <row r="128">
      <c r="A128" s="52">
        <v>127.0</v>
      </c>
      <c r="B128" s="53" t="s">
        <v>502</v>
      </c>
      <c r="C128" s="54" t="s">
        <v>513</v>
      </c>
      <c r="D128" s="55" t="s">
        <v>514</v>
      </c>
      <c r="E128" s="59" t="s">
        <v>264</v>
      </c>
      <c r="F128" s="57" t="s">
        <v>332</v>
      </c>
      <c r="G128" s="25"/>
      <c r="H128" s="62"/>
    </row>
    <row r="129">
      <c r="A129" s="52">
        <v>128.0</v>
      </c>
      <c r="B129" s="53" t="s">
        <v>502</v>
      </c>
      <c r="C129" s="54" t="s">
        <v>515</v>
      </c>
      <c r="D129" s="55" t="s">
        <v>516</v>
      </c>
      <c r="E129" s="59" t="s">
        <v>264</v>
      </c>
      <c r="F129" s="57" t="s">
        <v>332</v>
      </c>
      <c r="G129" s="25"/>
      <c r="H129" s="62"/>
    </row>
    <row r="130">
      <c r="A130" s="52">
        <v>129.0</v>
      </c>
      <c r="B130" s="53" t="s">
        <v>502</v>
      </c>
      <c r="C130" s="54" t="s">
        <v>517</v>
      </c>
      <c r="D130" s="55" t="s">
        <v>518</v>
      </c>
      <c r="E130" s="59" t="s">
        <v>264</v>
      </c>
      <c r="F130" s="57" t="s">
        <v>332</v>
      </c>
      <c r="G130" s="25"/>
      <c r="H130" s="62"/>
    </row>
    <row r="131">
      <c r="A131" s="52">
        <v>130.0</v>
      </c>
      <c r="B131" s="53" t="s">
        <v>519</v>
      </c>
      <c r="C131" s="54" t="s">
        <v>520</v>
      </c>
      <c r="D131" s="55" t="s">
        <v>521</v>
      </c>
      <c r="E131" s="59" t="s">
        <v>264</v>
      </c>
      <c r="F131" s="57" t="s">
        <v>258</v>
      </c>
      <c r="G131" s="25"/>
      <c r="H131" s="62"/>
    </row>
    <row r="132">
      <c r="A132" s="52">
        <v>131.0</v>
      </c>
      <c r="B132" s="53" t="s">
        <v>519</v>
      </c>
      <c r="C132" s="54" t="s">
        <v>522</v>
      </c>
      <c r="D132" s="55" t="s">
        <v>523</v>
      </c>
      <c r="E132" s="59" t="s">
        <v>264</v>
      </c>
      <c r="F132" s="57" t="s">
        <v>258</v>
      </c>
      <c r="G132" s="25"/>
      <c r="H132" s="62"/>
    </row>
    <row r="133">
      <c r="A133" s="52">
        <v>132.0</v>
      </c>
      <c r="B133" s="53" t="s">
        <v>519</v>
      </c>
      <c r="C133" s="54" t="s">
        <v>524</v>
      </c>
      <c r="D133" s="55" t="s">
        <v>525</v>
      </c>
      <c r="E133" s="59" t="s">
        <v>264</v>
      </c>
      <c r="F133" s="57" t="s">
        <v>258</v>
      </c>
      <c r="G133" s="25"/>
      <c r="H133" s="62"/>
    </row>
    <row r="134">
      <c r="A134" s="52">
        <v>133.0</v>
      </c>
      <c r="B134" s="53" t="s">
        <v>519</v>
      </c>
      <c r="C134" s="54" t="s">
        <v>526</v>
      </c>
      <c r="D134" s="55" t="s">
        <v>527</v>
      </c>
      <c r="E134" s="56" t="s">
        <v>257</v>
      </c>
      <c r="F134" s="57" t="s">
        <v>258</v>
      </c>
      <c r="G134" s="25"/>
      <c r="H134" s="62"/>
    </row>
    <row r="135">
      <c r="A135" s="52">
        <v>134.0</v>
      </c>
      <c r="B135" s="53" t="s">
        <v>519</v>
      </c>
      <c r="C135" s="54" t="s">
        <v>528</v>
      </c>
      <c r="D135" s="55" t="s">
        <v>529</v>
      </c>
      <c r="E135" s="59" t="s">
        <v>264</v>
      </c>
      <c r="F135" s="57" t="s">
        <v>258</v>
      </c>
      <c r="G135" s="25"/>
      <c r="H135" s="62"/>
    </row>
    <row r="136">
      <c r="A136" s="52">
        <v>135.0</v>
      </c>
      <c r="B136" s="53" t="s">
        <v>519</v>
      </c>
      <c r="C136" s="54" t="s">
        <v>530</v>
      </c>
      <c r="D136" s="55" t="s">
        <v>531</v>
      </c>
      <c r="E136" s="61" t="s">
        <v>282</v>
      </c>
      <c r="F136" s="57" t="s">
        <v>283</v>
      </c>
      <c r="G136" s="25"/>
      <c r="H136" s="62"/>
    </row>
    <row r="137">
      <c r="A137" s="52">
        <v>136.0</v>
      </c>
      <c r="B137" s="53" t="s">
        <v>532</v>
      </c>
      <c r="C137" s="54" t="s">
        <v>533</v>
      </c>
      <c r="D137" s="55" t="s">
        <v>534</v>
      </c>
      <c r="E137" s="59" t="s">
        <v>264</v>
      </c>
      <c r="F137" s="57" t="s">
        <v>283</v>
      </c>
      <c r="G137" s="25"/>
      <c r="H137" s="62"/>
    </row>
    <row r="138">
      <c r="A138" s="52">
        <v>137.0</v>
      </c>
      <c r="B138" s="53" t="s">
        <v>532</v>
      </c>
      <c r="C138" s="54" t="s">
        <v>535</v>
      </c>
      <c r="D138" s="55" t="s">
        <v>536</v>
      </c>
      <c r="E138" s="59" t="s">
        <v>264</v>
      </c>
      <c r="F138" s="57" t="s">
        <v>283</v>
      </c>
      <c r="G138" s="25"/>
      <c r="H138" s="62"/>
    </row>
    <row r="139">
      <c r="A139" s="52">
        <v>138.0</v>
      </c>
      <c r="B139" s="53" t="s">
        <v>532</v>
      </c>
      <c r="C139" s="54" t="s">
        <v>537</v>
      </c>
      <c r="D139" s="55" t="s">
        <v>538</v>
      </c>
      <c r="E139" s="59" t="s">
        <v>264</v>
      </c>
      <c r="F139" s="57" t="s">
        <v>283</v>
      </c>
      <c r="G139" s="25"/>
      <c r="H139" s="62"/>
    </row>
    <row r="140">
      <c r="A140" s="52">
        <v>139.0</v>
      </c>
      <c r="B140" s="53" t="s">
        <v>532</v>
      </c>
      <c r="C140" s="54" t="s">
        <v>539</v>
      </c>
      <c r="D140" s="55" t="s">
        <v>160</v>
      </c>
      <c r="E140" s="56" t="s">
        <v>257</v>
      </c>
      <c r="F140" s="57" t="s">
        <v>283</v>
      </c>
      <c r="G140" s="25"/>
      <c r="H140" s="62"/>
    </row>
    <row r="141">
      <c r="A141" s="52">
        <v>140.0</v>
      </c>
      <c r="B141" s="53" t="s">
        <v>532</v>
      </c>
      <c r="C141" s="54" t="s">
        <v>540</v>
      </c>
      <c r="D141" s="55" t="s">
        <v>541</v>
      </c>
      <c r="E141" s="56" t="s">
        <v>257</v>
      </c>
      <c r="F141" s="57" t="s">
        <v>283</v>
      </c>
      <c r="G141" s="25"/>
      <c r="H141" s="62"/>
    </row>
    <row r="142">
      <c r="A142" s="52">
        <v>141.0</v>
      </c>
      <c r="B142" s="53" t="s">
        <v>532</v>
      </c>
      <c r="C142" s="54" t="s">
        <v>542</v>
      </c>
      <c r="D142" s="55" t="s">
        <v>543</v>
      </c>
      <c r="E142" s="59" t="s">
        <v>264</v>
      </c>
      <c r="F142" s="57" t="s">
        <v>283</v>
      </c>
      <c r="G142" s="25"/>
      <c r="H142" s="62"/>
    </row>
    <row r="143">
      <c r="A143" s="52">
        <v>142.0</v>
      </c>
      <c r="B143" s="53" t="s">
        <v>532</v>
      </c>
      <c r="C143" s="54" t="s">
        <v>544</v>
      </c>
      <c r="D143" s="55" t="s">
        <v>545</v>
      </c>
      <c r="E143" s="59" t="s">
        <v>264</v>
      </c>
      <c r="F143" s="57" t="s">
        <v>283</v>
      </c>
      <c r="G143" s="25"/>
      <c r="H143" s="62"/>
    </row>
    <row r="144">
      <c r="A144" s="52">
        <v>143.0</v>
      </c>
      <c r="B144" s="53" t="s">
        <v>532</v>
      </c>
      <c r="C144" s="54" t="s">
        <v>546</v>
      </c>
      <c r="D144" s="55" t="s">
        <v>547</v>
      </c>
      <c r="E144" s="59" t="s">
        <v>264</v>
      </c>
      <c r="F144" s="57" t="s">
        <v>283</v>
      </c>
      <c r="G144" s="25"/>
      <c r="H144" s="62"/>
    </row>
    <row r="145">
      <c r="A145" s="52">
        <v>144.0</v>
      </c>
      <c r="B145" s="53" t="s">
        <v>548</v>
      </c>
      <c r="C145" s="54" t="s">
        <v>549</v>
      </c>
      <c r="D145" s="55" t="s">
        <v>550</v>
      </c>
      <c r="E145" s="56" t="s">
        <v>257</v>
      </c>
      <c r="F145" s="57" t="s">
        <v>258</v>
      </c>
      <c r="G145" s="25"/>
      <c r="H145" s="62"/>
    </row>
    <row r="146">
      <c r="A146" s="52">
        <v>145.0</v>
      </c>
      <c r="B146" s="53" t="s">
        <v>548</v>
      </c>
      <c r="C146" s="54" t="s">
        <v>551</v>
      </c>
      <c r="D146" s="55" t="s">
        <v>552</v>
      </c>
      <c r="E146" s="56" t="s">
        <v>257</v>
      </c>
      <c r="F146" s="57" t="s">
        <v>258</v>
      </c>
      <c r="G146" s="25"/>
      <c r="H146" s="62"/>
    </row>
    <row r="147">
      <c r="A147" s="52">
        <v>146.0</v>
      </c>
      <c r="B147" s="53" t="s">
        <v>548</v>
      </c>
      <c r="C147" s="54" t="s">
        <v>553</v>
      </c>
      <c r="D147" s="55" t="s">
        <v>554</v>
      </c>
      <c r="E147" s="56" t="s">
        <v>257</v>
      </c>
      <c r="F147" s="57" t="s">
        <v>258</v>
      </c>
      <c r="G147" s="25"/>
      <c r="H147" s="62"/>
    </row>
    <row r="148">
      <c r="A148" s="52">
        <v>147.0</v>
      </c>
      <c r="B148" s="53" t="s">
        <v>548</v>
      </c>
      <c r="C148" s="54" t="s">
        <v>555</v>
      </c>
      <c r="D148" s="55" t="s">
        <v>556</v>
      </c>
      <c r="E148" s="56" t="s">
        <v>257</v>
      </c>
      <c r="F148" s="57" t="s">
        <v>258</v>
      </c>
      <c r="G148" s="25"/>
      <c r="H148" s="62"/>
    </row>
    <row r="149">
      <c r="A149" s="52">
        <v>148.0</v>
      </c>
      <c r="B149" s="53" t="s">
        <v>548</v>
      </c>
      <c r="C149" s="54" t="s">
        <v>557</v>
      </c>
      <c r="D149" s="55" t="s">
        <v>558</v>
      </c>
      <c r="E149" s="56" t="s">
        <v>257</v>
      </c>
      <c r="F149" s="57" t="s">
        <v>258</v>
      </c>
      <c r="G149" s="25"/>
      <c r="H149" s="62"/>
    </row>
    <row r="150">
      <c r="A150" s="52">
        <v>149.0</v>
      </c>
      <c r="B150" s="53" t="s">
        <v>548</v>
      </c>
      <c r="C150" s="54" t="s">
        <v>559</v>
      </c>
      <c r="D150" s="55" t="s">
        <v>560</v>
      </c>
      <c r="E150" s="59" t="s">
        <v>264</v>
      </c>
      <c r="F150" s="57" t="s">
        <v>283</v>
      </c>
      <c r="G150" s="25"/>
      <c r="H150" s="62"/>
    </row>
    <row r="151">
      <c r="A151" s="52">
        <v>150.0</v>
      </c>
      <c r="B151" s="53" t="s">
        <v>548</v>
      </c>
      <c r="C151" s="54" t="s">
        <v>561</v>
      </c>
      <c r="D151" s="55" t="s">
        <v>562</v>
      </c>
      <c r="E151" s="59" t="s">
        <v>264</v>
      </c>
      <c r="F151" s="57" t="s">
        <v>283</v>
      </c>
      <c r="G151" s="25"/>
      <c r="H151" s="62"/>
    </row>
  </sheetData>
  <hyperlinks>
    <hyperlink r:id="rId1" ref="C2"/>
    <hyperlink r:id="rId2" ref="D2"/>
    <hyperlink r:id="rId3" ref="C3"/>
    <hyperlink r:id="rId4" ref="D3"/>
    <hyperlink r:id="rId5" ref="C4"/>
    <hyperlink r:id="rId6" ref="D4"/>
    <hyperlink r:id="rId7" ref="C5"/>
    <hyperlink r:id="rId8" ref="D5"/>
    <hyperlink r:id="rId9" ref="C6"/>
    <hyperlink r:id="rId10" ref="D6"/>
    <hyperlink r:id="rId11" ref="C7"/>
    <hyperlink r:id="rId12" ref="D7"/>
    <hyperlink r:id="rId13" ref="C8"/>
    <hyperlink r:id="rId14" ref="D8"/>
    <hyperlink r:id="rId15" ref="C9"/>
    <hyperlink r:id="rId16" ref="D9"/>
    <hyperlink r:id="rId17" ref="C10"/>
    <hyperlink r:id="rId18" ref="D10"/>
    <hyperlink r:id="rId19" ref="C11"/>
    <hyperlink r:id="rId20" ref="D11"/>
    <hyperlink r:id="rId21" ref="C12"/>
    <hyperlink r:id="rId22" ref="D12"/>
    <hyperlink r:id="rId23" ref="C13"/>
    <hyperlink r:id="rId24" ref="D13"/>
    <hyperlink r:id="rId25" ref="C14"/>
    <hyperlink r:id="rId26" ref="D14"/>
    <hyperlink r:id="rId27" ref="C15"/>
    <hyperlink r:id="rId28" ref="D15"/>
    <hyperlink r:id="rId29" ref="C16"/>
    <hyperlink r:id="rId30" ref="D16"/>
    <hyperlink r:id="rId31" ref="C17"/>
    <hyperlink r:id="rId32" ref="D17"/>
    <hyperlink r:id="rId33" ref="C18"/>
    <hyperlink r:id="rId34" ref="D18"/>
    <hyperlink r:id="rId35" ref="C19"/>
    <hyperlink r:id="rId36" ref="D19"/>
    <hyperlink r:id="rId37" ref="C20"/>
    <hyperlink r:id="rId38" ref="D20"/>
    <hyperlink r:id="rId39" ref="C21"/>
    <hyperlink r:id="rId40" ref="D21"/>
    <hyperlink r:id="rId41" ref="C22"/>
    <hyperlink r:id="rId42" ref="D22"/>
    <hyperlink r:id="rId43" ref="C23"/>
    <hyperlink r:id="rId44" ref="D23"/>
    <hyperlink r:id="rId45" ref="C24"/>
    <hyperlink r:id="rId46" ref="D24"/>
    <hyperlink r:id="rId47" ref="C25"/>
    <hyperlink r:id="rId48" ref="D25"/>
    <hyperlink r:id="rId49" ref="C26"/>
    <hyperlink r:id="rId50" ref="D26"/>
    <hyperlink r:id="rId51" ref="C27"/>
    <hyperlink r:id="rId52" ref="D27"/>
    <hyperlink r:id="rId53" ref="C28"/>
    <hyperlink r:id="rId54" ref="D28"/>
    <hyperlink r:id="rId55" ref="C29"/>
    <hyperlink r:id="rId56" ref="D29"/>
    <hyperlink r:id="rId57" ref="C30"/>
    <hyperlink r:id="rId58" ref="D30"/>
    <hyperlink r:id="rId59" ref="C31"/>
    <hyperlink r:id="rId60" ref="D31"/>
    <hyperlink r:id="rId61" ref="C32"/>
    <hyperlink r:id="rId62" ref="D32"/>
    <hyperlink r:id="rId63" ref="C33"/>
    <hyperlink r:id="rId64" ref="D33"/>
    <hyperlink r:id="rId65" ref="C34"/>
    <hyperlink r:id="rId66" ref="D34"/>
    <hyperlink r:id="rId67" ref="C35"/>
    <hyperlink r:id="rId68" ref="D35"/>
    <hyperlink r:id="rId69" ref="C36"/>
    <hyperlink r:id="rId70" ref="D36"/>
    <hyperlink r:id="rId71" ref="C37"/>
    <hyperlink r:id="rId72" ref="D37"/>
    <hyperlink r:id="rId73" ref="C38"/>
    <hyperlink r:id="rId74" ref="D38"/>
    <hyperlink r:id="rId75" ref="C39"/>
    <hyperlink r:id="rId76" ref="D39"/>
    <hyperlink r:id="rId77" ref="C40"/>
    <hyperlink r:id="rId78" ref="D40"/>
    <hyperlink r:id="rId79" ref="C41"/>
    <hyperlink r:id="rId80" ref="D41"/>
    <hyperlink r:id="rId81" ref="C42"/>
    <hyperlink r:id="rId82" ref="D42"/>
    <hyperlink r:id="rId83" ref="C43"/>
    <hyperlink r:id="rId84" ref="D43"/>
    <hyperlink r:id="rId85" ref="C44"/>
    <hyperlink r:id="rId86" ref="D44"/>
    <hyperlink r:id="rId87" ref="C45"/>
    <hyperlink r:id="rId88" ref="D45"/>
    <hyperlink r:id="rId89" ref="C46"/>
    <hyperlink r:id="rId90" ref="D46"/>
    <hyperlink r:id="rId91" ref="C47"/>
    <hyperlink r:id="rId92" ref="D47"/>
    <hyperlink r:id="rId93" ref="C48"/>
    <hyperlink r:id="rId94" ref="D48"/>
    <hyperlink r:id="rId95" ref="C49"/>
    <hyperlink r:id="rId96" ref="D49"/>
    <hyperlink r:id="rId97" ref="C50"/>
    <hyperlink r:id="rId98" ref="D50"/>
    <hyperlink r:id="rId99" ref="C51"/>
    <hyperlink r:id="rId100" ref="D51"/>
    <hyperlink r:id="rId101" ref="C52"/>
    <hyperlink r:id="rId102" ref="D52"/>
    <hyperlink r:id="rId103" ref="C53"/>
    <hyperlink r:id="rId104" ref="D53"/>
    <hyperlink r:id="rId105" ref="C54"/>
    <hyperlink r:id="rId106" ref="D54"/>
    <hyperlink r:id="rId107" ref="C55"/>
    <hyperlink r:id="rId108" ref="D55"/>
    <hyperlink r:id="rId109" ref="C56"/>
    <hyperlink r:id="rId110" ref="D56"/>
    <hyperlink r:id="rId111" ref="C57"/>
    <hyperlink r:id="rId112" ref="D57"/>
    <hyperlink r:id="rId113" ref="C58"/>
    <hyperlink r:id="rId114" ref="D58"/>
    <hyperlink r:id="rId115" ref="C59"/>
    <hyperlink r:id="rId116" ref="D59"/>
    <hyperlink r:id="rId117" ref="C60"/>
    <hyperlink r:id="rId118" ref="D60"/>
    <hyperlink r:id="rId119" ref="C61"/>
    <hyperlink r:id="rId120" ref="D61"/>
    <hyperlink r:id="rId121" ref="C62"/>
    <hyperlink r:id="rId122" ref="D62"/>
    <hyperlink r:id="rId123" ref="C63"/>
    <hyperlink r:id="rId124" ref="D63"/>
    <hyperlink r:id="rId125" ref="C64"/>
    <hyperlink r:id="rId126" ref="D64"/>
    <hyperlink r:id="rId127" ref="C65"/>
    <hyperlink r:id="rId128" ref="D65"/>
    <hyperlink r:id="rId129" ref="C66"/>
    <hyperlink r:id="rId130" ref="D66"/>
    <hyperlink r:id="rId131" ref="C67"/>
    <hyperlink r:id="rId132" ref="D67"/>
    <hyperlink r:id="rId133" ref="C68"/>
    <hyperlink r:id="rId134" ref="D68"/>
    <hyperlink r:id="rId135" ref="C69"/>
    <hyperlink r:id="rId136" ref="D69"/>
    <hyperlink r:id="rId137" ref="C70"/>
    <hyperlink r:id="rId138" ref="D70"/>
    <hyperlink r:id="rId139" ref="C71"/>
    <hyperlink r:id="rId140" ref="D71"/>
    <hyperlink r:id="rId141" ref="C72"/>
    <hyperlink r:id="rId142" ref="D72"/>
    <hyperlink r:id="rId143" ref="C73"/>
    <hyperlink r:id="rId144" ref="D73"/>
    <hyperlink r:id="rId145" ref="C74"/>
    <hyperlink r:id="rId146" ref="D74"/>
    <hyperlink r:id="rId147" ref="C75"/>
    <hyperlink r:id="rId148" ref="D75"/>
    <hyperlink r:id="rId149" ref="C76"/>
    <hyperlink r:id="rId150" ref="D76"/>
    <hyperlink r:id="rId151" ref="C77"/>
    <hyperlink r:id="rId152" ref="D77"/>
    <hyperlink r:id="rId153" ref="C78"/>
    <hyperlink r:id="rId154" ref="D78"/>
    <hyperlink r:id="rId155" ref="C79"/>
    <hyperlink r:id="rId156" ref="D79"/>
    <hyperlink r:id="rId157" ref="C80"/>
    <hyperlink r:id="rId158" ref="D80"/>
    <hyperlink r:id="rId159" ref="C81"/>
    <hyperlink r:id="rId160" ref="D81"/>
    <hyperlink r:id="rId161" ref="C82"/>
    <hyperlink r:id="rId162" ref="D82"/>
    <hyperlink r:id="rId163" ref="C83"/>
    <hyperlink r:id="rId164" ref="D83"/>
    <hyperlink r:id="rId165" ref="C84"/>
    <hyperlink r:id="rId166" ref="D84"/>
    <hyperlink r:id="rId167" ref="C85"/>
    <hyperlink r:id="rId168" ref="D85"/>
    <hyperlink r:id="rId169" ref="C86"/>
    <hyperlink r:id="rId170" ref="D86"/>
    <hyperlink r:id="rId171" ref="C87"/>
    <hyperlink r:id="rId172" ref="D87"/>
    <hyperlink r:id="rId173" ref="C88"/>
    <hyperlink r:id="rId174" ref="D88"/>
    <hyperlink r:id="rId175" ref="C89"/>
    <hyperlink r:id="rId176" ref="D89"/>
    <hyperlink r:id="rId177" ref="C90"/>
    <hyperlink r:id="rId178" ref="D90"/>
    <hyperlink r:id="rId179" ref="C91"/>
    <hyperlink r:id="rId180" ref="D91"/>
    <hyperlink r:id="rId181" ref="C92"/>
    <hyperlink r:id="rId182" ref="D92"/>
    <hyperlink r:id="rId183" ref="C93"/>
    <hyperlink r:id="rId184" ref="D93"/>
    <hyperlink r:id="rId185" ref="C94"/>
    <hyperlink r:id="rId186" ref="D94"/>
    <hyperlink r:id="rId187" ref="C95"/>
    <hyperlink r:id="rId188" ref="D95"/>
    <hyperlink r:id="rId189" ref="C96"/>
    <hyperlink r:id="rId190" ref="D96"/>
    <hyperlink r:id="rId191" ref="C97"/>
    <hyperlink r:id="rId192" ref="D97"/>
    <hyperlink r:id="rId193" ref="C98"/>
    <hyperlink r:id="rId194" ref="D98"/>
    <hyperlink r:id="rId195" ref="C99"/>
    <hyperlink r:id="rId196" ref="D99"/>
    <hyperlink r:id="rId197" ref="C100"/>
    <hyperlink r:id="rId198" ref="D100"/>
    <hyperlink r:id="rId199" ref="C101"/>
    <hyperlink r:id="rId200" ref="D101"/>
    <hyperlink r:id="rId201" ref="C102"/>
    <hyperlink r:id="rId202" ref="D102"/>
    <hyperlink r:id="rId203" ref="C103"/>
    <hyperlink r:id="rId204" ref="D103"/>
    <hyperlink r:id="rId205" ref="C104"/>
    <hyperlink r:id="rId206" ref="D104"/>
    <hyperlink r:id="rId207" ref="C105"/>
    <hyperlink r:id="rId208" ref="D105"/>
    <hyperlink r:id="rId209" ref="C106"/>
    <hyperlink r:id="rId210" ref="D106"/>
    <hyperlink r:id="rId211" ref="C107"/>
    <hyperlink r:id="rId212" ref="D107"/>
    <hyperlink r:id="rId213" ref="C108"/>
    <hyperlink r:id="rId214" ref="D108"/>
    <hyperlink r:id="rId215" ref="C109"/>
    <hyperlink r:id="rId216" ref="D109"/>
    <hyperlink r:id="rId217" ref="C110"/>
    <hyperlink r:id="rId218" ref="D110"/>
    <hyperlink r:id="rId219" ref="C111"/>
    <hyperlink r:id="rId220" ref="D111"/>
    <hyperlink r:id="rId221" ref="C112"/>
    <hyperlink r:id="rId222" ref="D112"/>
    <hyperlink r:id="rId223" ref="C113"/>
    <hyperlink r:id="rId224" ref="D113"/>
    <hyperlink r:id="rId225" ref="C114"/>
    <hyperlink r:id="rId226" ref="D114"/>
    <hyperlink r:id="rId227" ref="C115"/>
    <hyperlink r:id="rId228" ref="D115"/>
    <hyperlink r:id="rId229" ref="C116"/>
    <hyperlink r:id="rId230" ref="D116"/>
    <hyperlink r:id="rId231" ref="C117"/>
    <hyperlink r:id="rId232" ref="D117"/>
    <hyperlink r:id="rId233" ref="C118"/>
    <hyperlink r:id="rId234" ref="D118"/>
    <hyperlink r:id="rId235" ref="C119"/>
    <hyperlink r:id="rId236" ref="D119"/>
    <hyperlink r:id="rId237" ref="C120"/>
    <hyperlink r:id="rId238" ref="D120"/>
    <hyperlink r:id="rId239" ref="C121"/>
    <hyperlink r:id="rId240" ref="D121"/>
    <hyperlink r:id="rId241" ref="C122"/>
    <hyperlink r:id="rId242" ref="D122"/>
    <hyperlink r:id="rId243" ref="C123"/>
    <hyperlink r:id="rId244" ref="D123"/>
    <hyperlink r:id="rId245" ref="C124"/>
    <hyperlink r:id="rId246" ref="D124"/>
    <hyperlink r:id="rId247" ref="C125"/>
    <hyperlink r:id="rId248" ref="D125"/>
    <hyperlink r:id="rId249" ref="C126"/>
    <hyperlink r:id="rId250" ref="D126"/>
    <hyperlink r:id="rId251" ref="C127"/>
    <hyperlink r:id="rId252" ref="D127"/>
    <hyperlink r:id="rId253" ref="C128"/>
    <hyperlink r:id="rId254" ref="D128"/>
    <hyperlink r:id="rId255" ref="C129"/>
    <hyperlink r:id="rId256" ref="D129"/>
    <hyperlink r:id="rId257" ref="C130"/>
    <hyperlink r:id="rId258" ref="D130"/>
    <hyperlink r:id="rId259" ref="C131"/>
    <hyperlink r:id="rId260" ref="D131"/>
    <hyperlink r:id="rId261" ref="C132"/>
    <hyperlink r:id="rId262" ref="D132"/>
    <hyperlink r:id="rId263" ref="C133"/>
    <hyperlink r:id="rId264" ref="D133"/>
    <hyperlink r:id="rId265" ref="C134"/>
    <hyperlink r:id="rId266" ref="D134"/>
    <hyperlink r:id="rId267" ref="C135"/>
    <hyperlink r:id="rId268" ref="D135"/>
    <hyperlink r:id="rId269" ref="C136"/>
    <hyperlink r:id="rId270" ref="D136"/>
    <hyperlink r:id="rId271" ref="C137"/>
    <hyperlink r:id="rId272" ref="D137"/>
    <hyperlink r:id="rId273" ref="C138"/>
    <hyperlink r:id="rId274" ref="D138"/>
    <hyperlink r:id="rId275" ref="C139"/>
    <hyperlink r:id="rId276" ref="D139"/>
    <hyperlink r:id="rId277" ref="C140"/>
    <hyperlink r:id="rId278" ref="D140"/>
    <hyperlink r:id="rId279" ref="C141"/>
    <hyperlink r:id="rId280" ref="D141"/>
    <hyperlink r:id="rId281" ref="C142"/>
    <hyperlink r:id="rId282" ref="D142"/>
    <hyperlink r:id="rId283" ref="C143"/>
    <hyperlink r:id="rId284" ref="D143"/>
    <hyperlink r:id="rId285" ref="C144"/>
    <hyperlink r:id="rId286" ref="D144"/>
    <hyperlink r:id="rId287" ref="C145"/>
    <hyperlink r:id="rId288" ref="D145"/>
    <hyperlink r:id="rId289" ref="C146"/>
    <hyperlink r:id="rId290" ref="D146"/>
    <hyperlink r:id="rId291" ref="C147"/>
    <hyperlink r:id="rId292" ref="D147"/>
    <hyperlink r:id="rId293" ref="C148"/>
    <hyperlink r:id="rId294" ref="D148"/>
    <hyperlink r:id="rId295" ref="C149"/>
    <hyperlink r:id="rId296" ref="D149"/>
    <hyperlink r:id="rId297" ref="C150"/>
    <hyperlink r:id="rId298" ref="D150"/>
    <hyperlink r:id="rId299" ref="C151"/>
    <hyperlink r:id="rId300" ref="D151"/>
  </hyperlinks>
  <drawing r:id="rId30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3" max="3" width="44.13"/>
    <col customWidth="1" min="4" max="4" width="37.13"/>
    <col customWidth="1" min="6" max="6" width="17.5"/>
    <col customWidth="1" min="7" max="7" width="19.63"/>
  </cols>
  <sheetData>
    <row r="1">
      <c r="A1" s="2" t="s">
        <v>0</v>
      </c>
      <c r="B1" s="2" t="s">
        <v>563</v>
      </c>
      <c r="C1" s="2" t="s">
        <v>564</v>
      </c>
      <c r="D1" s="2" t="s">
        <v>152</v>
      </c>
      <c r="E1" s="2" t="s">
        <v>250</v>
      </c>
      <c r="F1" s="2" t="s">
        <v>565</v>
      </c>
      <c r="G1" s="2" t="s">
        <v>566</v>
      </c>
    </row>
    <row r="2">
      <c r="A2" s="11">
        <v>45895.0</v>
      </c>
      <c r="B2" s="63" t="s">
        <v>223</v>
      </c>
      <c r="C2" s="38" t="s">
        <v>232</v>
      </c>
      <c r="D2" s="43" t="s">
        <v>233</v>
      </c>
      <c r="E2" s="37">
        <v>4.0</v>
      </c>
      <c r="F2" s="1" t="s">
        <v>567</v>
      </c>
      <c r="G2" s="1" t="s">
        <v>567</v>
      </c>
    </row>
    <row r="3">
      <c r="A3" s="35"/>
      <c r="B3" s="63" t="s">
        <v>223</v>
      </c>
      <c r="C3" s="38" t="s">
        <v>226</v>
      </c>
      <c r="D3" s="43" t="s">
        <v>227</v>
      </c>
      <c r="E3" s="37">
        <v>3.0</v>
      </c>
      <c r="F3" s="1" t="s">
        <v>567</v>
      </c>
      <c r="G3" s="1" t="s">
        <v>567</v>
      </c>
    </row>
    <row r="4">
      <c r="A4" s="35"/>
      <c r="B4" s="63" t="s">
        <v>223</v>
      </c>
      <c r="C4" s="38" t="s">
        <v>224</v>
      </c>
      <c r="D4" s="43" t="s">
        <v>225</v>
      </c>
      <c r="E4" s="37">
        <v>3.0</v>
      </c>
      <c r="F4" s="1" t="s">
        <v>567</v>
      </c>
      <c r="G4" s="1" t="s">
        <v>567</v>
      </c>
    </row>
    <row r="5">
      <c r="A5" s="35"/>
      <c r="B5" s="63" t="s">
        <v>223</v>
      </c>
      <c r="C5" s="38" t="s">
        <v>228</v>
      </c>
      <c r="D5" s="43" t="s">
        <v>229</v>
      </c>
      <c r="E5" s="37">
        <v>3.0</v>
      </c>
      <c r="F5" s="1" t="s">
        <v>567</v>
      </c>
      <c r="G5" s="1" t="s">
        <v>567</v>
      </c>
    </row>
    <row r="6">
      <c r="A6" s="35"/>
      <c r="B6" s="63" t="s">
        <v>223</v>
      </c>
      <c r="C6" s="38" t="s">
        <v>242</v>
      </c>
      <c r="D6" s="43" t="s">
        <v>243</v>
      </c>
      <c r="E6" s="37">
        <v>5.0</v>
      </c>
      <c r="F6" s="1" t="s">
        <v>567</v>
      </c>
      <c r="G6" s="1" t="s">
        <v>567</v>
      </c>
    </row>
    <row r="7">
      <c r="A7" s="35"/>
      <c r="B7" s="63" t="s">
        <v>223</v>
      </c>
      <c r="C7" s="38" t="s">
        <v>236</v>
      </c>
      <c r="D7" s="43" t="s">
        <v>237</v>
      </c>
      <c r="E7" s="37">
        <v>5.0</v>
      </c>
      <c r="F7" s="1" t="s">
        <v>567</v>
      </c>
      <c r="G7" s="1" t="s">
        <v>567</v>
      </c>
    </row>
    <row r="8">
      <c r="A8" s="48"/>
      <c r="B8" s="63" t="s">
        <v>223</v>
      </c>
      <c r="C8" s="30" t="s">
        <v>568</v>
      </c>
      <c r="D8" s="31" t="s">
        <v>569</v>
      </c>
      <c r="E8" s="1">
        <v>6.0</v>
      </c>
      <c r="F8" s="1" t="s">
        <v>567</v>
      </c>
      <c r="G8" s="1" t="s">
        <v>567</v>
      </c>
    </row>
    <row r="9">
      <c r="A9" s="48"/>
      <c r="B9" s="63" t="s">
        <v>223</v>
      </c>
      <c r="C9" s="30" t="s">
        <v>570</v>
      </c>
      <c r="D9" s="31" t="s">
        <v>571</v>
      </c>
      <c r="E9" s="30">
        <v>4.0</v>
      </c>
      <c r="F9" s="1" t="s">
        <v>567</v>
      </c>
      <c r="G9" s="1" t="s">
        <v>567</v>
      </c>
    </row>
    <row r="10">
      <c r="A10" s="48"/>
      <c r="B10" s="63" t="s">
        <v>223</v>
      </c>
      <c r="C10" s="30" t="s">
        <v>572</v>
      </c>
      <c r="D10" s="31" t="s">
        <v>573</v>
      </c>
      <c r="E10" s="1">
        <v>4.0</v>
      </c>
      <c r="F10" s="1" t="s">
        <v>567</v>
      </c>
      <c r="G10" s="1" t="s">
        <v>567</v>
      </c>
    </row>
  </sheetData>
  <dataValidations>
    <dataValidation type="list" allowBlank="1" showErrorMessage="1" sqref="B2:B10">
      <formula1>"Array-Hash Map,String-Hash Map,Stack,LinkedList,Backtracking,Graphs,Greedy"</formula1>
    </dataValidation>
    <dataValidation type="list" allowBlank="1" showErrorMessage="1" sqref="F2:G10">
      <formula1>"Done,Pending"</formula1>
    </dataValidation>
  </dataValidations>
  <hyperlinks>
    <hyperlink r:id="rId1" ref="D2"/>
    <hyperlink r:id="rId2" ref="D3"/>
    <hyperlink r:id="rId3" ref="D4"/>
    <hyperlink r:id="rId4" ref="D5"/>
    <hyperlink r:id="rId5" ref="D6"/>
    <hyperlink r:id="rId6" ref="D7"/>
    <hyperlink r:id="rId7" ref="D8"/>
    <hyperlink r:id="rId8" ref="D9"/>
    <hyperlink r:id="rId9" ref="D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3.13"/>
    <col customWidth="1" min="2" max="2" width="35.13"/>
    <col customWidth="1" min="3" max="3" width="15.75"/>
    <col customWidth="1" min="4" max="4" width="126.63"/>
  </cols>
  <sheetData>
    <row r="1">
      <c r="A1" s="64" t="s">
        <v>574</v>
      </c>
      <c r="B1" s="65" t="s">
        <v>575</v>
      </c>
      <c r="C1" s="65" t="s">
        <v>576</v>
      </c>
      <c r="D1" s="65" t="s">
        <v>152</v>
      </c>
      <c r="E1" s="66" t="s">
        <v>577</v>
      </c>
    </row>
    <row r="2">
      <c r="A2" s="67">
        <v>1.0</v>
      </c>
      <c r="B2" s="68" t="s">
        <v>578</v>
      </c>
      <c r="C2" s="68"/>
      <c r="D2" s="69" t="s">
        <v>579</v>
      </c>
      <c r="E2" s="70"/>
    </row>
    <row r="3">
      <c r="A3" s="71">
        <v>2.0</v>
      </c>
      <c r="B3" s="72" t="s">
        <v>580</v>
      </c>
      <c r="C3" s="72"/>
      <c r="D3" s="73" t="s">
        <v>581</v>
      </c>
      <c r="E3" s="74"/>
    </row>
    <row r="4">
      <c r="A4" s="75">
        <v>3.0</v>
      </c>
      <c r="B4" s="76" t="s">
        <v>582</v>
      </c>
      <c r="C4" s="76"/>
      <c r="D4" s="77" t="s">
        <v>583</v>
      </c>
      <c r="E4" s="78"/>
    </row>
    <row r="5">
      <c r="A5" s="71">
        <v>4.0</v>
      </c>
      <c r="B5" s="72" t="s">
        <v>584</v>
      </c>
      <c r="C5" s="72" t="s">
        <v>585</v>
      </c>
      <c r="D5" s="79" t="s">
        <v>586</v>
      </c>
      <c r="E5" s="80"/>
    </row>
    <row r="6">
      <c r="A6" s="75">
        <v>5.0</v>
      </c>
      <c r="B6" s="76" t="s">
        <v>582</v>
      </c>
      <c r="C6" s="76" t="s">
        <v>585</v>
      </c>
      <c r="D6" s="81" t="s">
        <v>587</v>
      </c>
      <c r="E6" s="82"/>
    </row>
    <row r="7">
      <c r="A7" s="71">
        <v>6.0</v>
      </c>
      <c r="B7" s="83" t="s">
        <v>588</v>
      </c>
      <c r="C7" s="72" t="s">
        <v>589</v>
      </c>
      <c r="D7" s="73" t="s">
        <v>590</v>
      </c>
      <c r="E7" s="74"/>
    </row>
    <row r="8">
      <c r="A8" s="75">
        <v>7.0</v>
      </c>
      <c r="B8" s="76" t="s">
        <v>591</v>
      </c>
      <c r="C8" s="76" t="s">
        <v>592</v>
      </c>
      <c r="D8" s="69" t="s">
        <v>593</v>
      </c>
      <c r="E8" s="70"/>
    </row>
    <row r="9">
      <c r="A9" s="84">
        <v>8.0</v>
      </c>
      <c r="B9" s="85" t="s">
        <v>594</v>
      </c>
      <c r="C9" s="85"/>
      <c r="D9" s="86" t="s">
        <v>595</v>
      </c>
      <c r="E9" s="87"/>
    </row>
  </sheetData>
  <hyperlinks>
    <hyperlink r:id="rId1" ref="D2"/>
    <hyperlink r:id="rId2" ref="D3"/>
    <hyperlink r:id="rId3" ref="D4"/>
    <hyperlink r:id="rId4" ref="D5"/>
    <hyperlink r:id="rId5" ref="D6"/>
    <hyperlink r:id="rId6" ref="D7"/>
    <hyperlink r:id="rId7" ref="D8"/>
    <hyperlink r:id="rId8" ref="D9"/>
  </hyperlinks>
  <drawing r:id="rId9"/>
  <tableParts count="1">
    <tablePart r:id="rId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5"/>
    <col customWidth="1" min="2" max="2" width="8.25"/>
    <col customWidth="1" min="3" max="4" width="10.0"/>
    <col customWidth="1" min="5" max="5" width="3.38"/>
    <col customWidth="1" min="6" max="6" width="10.5"/>
    <col customWidth="1" min="7" max="7" width="7.75"/>
    <col customWidth="1" min="10" max="10" width="3.13"/>
    <col customWidth="1" min="11" max="11" width="9.88"/>
    <col customWidth="1" min="12" max="12" width="8.63"/>
    <col customWidth="1" min="19" max="19" width="12.75"/>
  </cols>
  <sheetData>
    <row r="1">
      <c r="B1" s="2" t="s">
        <v>596</v>
      </c>
    </row>
    <row r="2">
      <c r="A2" s="88"/>
      <c r="B2" s="88"/>
      <c r="C2" s="88"/>
      <c r="D2" s="88"/>
    </row>
    <row r="3">
      <c r="A3" s="89" t="s">
        <v>597</v>
      </c>
      <c r="B3" s="90" t="s">
        <v>0</v>
      </c>
      <c r="C3" s="90" t="s">
        <v>4</v>
      </c>
      <c r="D3" s="91" t="s">
        <v>71</v>
      </c>
      <c r="F3" s="89" t="s">
        <v>597</v>
      </c>
      <c r="G3" s="90" t="s">
        <v>0</v>
      </c>
      <c r="H3" s="90" t="s">
        <v>4</v>
      </c>
      <c r="I3" s="91" t="s">
        <v>71</v>
      </c>
      <c r="K3" s="89" t="s">
        <v>597</v>
      </c>
      <c r="L3" s="90" t="s">
        <v>0</v>
      </c>
      <c r="M3" s="90" t="s">
        <v>4</v>
      </c>
      <c r="N3" s="91" t="s">
        <v>71</v>
      </c>
    </row>
    <row r="4">
      <c r="A4" s="92" t="s">
        <v>598</v>
      </c>
      <c r="B4" s="93">
        <v>45873.0</v>
      </c>
      <c r="C4" s="76" t="s">
        <v>28</v>
      </c>
      <c r="D4" s="94" t="s">
        <v>71</v>
      </c>
      <c r="F4" s="92" t="s">
        <v>598</v>
      </c>
      <c r="G4" s="93">
        <v>45894.0</v>
      </c>
      <c r="H4" s="76" t="s">
        <v>599</v>
      </c>
      <c r="I4" s="94" t="s">
        <v>71</v>
      </c>
      <c r="K4" s="92" t="s">
        <v>598</v>
      </c>
      <c r="L4" s="93">
        <v>45915.0</v>
      </c>
      <c r="M4" s="76" t="s">
        <v>600</v>
      </c>
      <c r="N4" s="94"/>
      <c r="P4" s="1" t="s">
        <v>28</v>
      </c>
      <c r="S4" s="95" t="s">
        <v>601</v>
      </c>
      <c r="T4" s="96" t="s">
        <v>602</v>
      </c>
      <c r="U4" s="96" t="s">
        <v>603</v>
      </c>
      <c r="V4" s="96" t="s">
        <v>604</v>
      </c>
      <c r="W4" s="97"/>
      <c r="X4" s="97"/>
      <c r="Y4" s="97"/>
      <c r="Z4" s="98"/>
    </row>
    <row r="5">
      <c r="A5" s="99" t="s">
        <v>605</v>
      </c>
      <c r="B5" s="100">
        <v>45874.0</v>
      </c>
      <c r="C5" s="72" t="s">
        <v>30</v>
      </c>
      <c r="D5" s="101" t="s">
        <v>71</v>
      </c>
      <c r="F5" s="99" t="s">
        <v>605</v>
      </c>
      <c r="G5" s="100">
        <v>45895.0</v>
      </c>
      <c r="H5" s="72" t="s">
        <v>606</v>
      </c>
      <c r="I5" s="101"/>
      <c r="K5" s="99" t="s">
        <v>605</v>
      </c>
      <c r="L5" s="100">
        <v>45916.0</v>
      </c>
      <c r="M5" s="102" t="s">
        <v>607</v>
      </c>
      <c r="N5" s="101"/>
      <c r="P5" s="1" t="s">
        <v>30</v>
      </c>
      <c r="S5" s="103" t="s">
        <v>608</v>
      </c>
      <c r="T5" s="104" t="s">
        <v>609</v>
      </c>
      <c r="U5" s="105">
        <v>45878.0</v>
      </c>
      <c r="V5" s="105">
        <v>45887.0</v>
      </c>
      <c r="W5" s="25"/>
      <c r="X5" s="25" t="s">
        <v>610</v>
      </c>
      <c r="Y5" s="25" t="s">
        <v>611</v>
      </c>
      <c r="Z5" s="106"/>
    </row>
    <row r="6">
      <c r="A6" s="92" t="s">
        <v>612</v>
      </c>
      <c r="B6" s="93">
        <v>45875.0</v>
      </c>
      <c r="C6" s="76" t="s">
        <v>33</v>
      </c>
      <c r="D6" s="94" t="s">
        <v>71</v>
      </c>
      <c r="F6" s="92" t="s">
        <v>612</v>
      </c>
      <c r="G6" s="93">
        <v>45896.0</v>
      </c>
      <c r="H6" s="76" t="s">
        <v>600</v>
      </c>
      <c r="I6" s="94"/>
      <c r="K6" s="92" t="s">
        <v>612</v>
      </c>
      <c r="L6" s="93">
        <v>45917.0</v>
      </c>
      <c r="M6" s="76" t="s">
        <v>613</v>
      </c>
      <c r="N6" s="94"/>
      <c r="P6" s="1" t="s">
        <v>33</v>
      </c>
      <c r="S6" s="107" t="s">
        <v>62</v>
      </c>
      <c r="T6" s="104" t="s">
        <v>614</v>
      </c>
      <c r="U6" s="108">
        <v>45871.0</v>
      </c>
      <c r="V6" s="108">
        <v>45886.0</v>
      </c>
      <c r="W6" s="25"/>
      <c r="X6" s="25" t="s">
        <v>615</v>
      </c>
      <c r="Y6" s="25" t="s">
        <v>616</v>
      </c>
      <c r="Z6" s="106"/>
    </row>
    <row r="7">
      <c r="A7" s="99" t="s">
        <v>617</v>
      </c>
      <c r="B7" s="100">
        <v>45876.0</v>
      </c>
      <c r="C7" s="72" t="s">
        <v>36</v>
      </c>
      <c r="D7" s="101" t="s">
        <v>71</v>
      </c>
      <c r="F7" s="99" t="s">
        <v>617</v>
      </c>
      <c r="G7" s="100">
        <v>45897.0</v>
      </c>
      <c r="H7" s="102" t="s">
        <v>607</v>
      </c>
      <c r="I7" s="101"/>
      <c r="K7" s="99" t="s">
        <v>617</v>
      </c>
      <c r="L7" s="100">
        <v>45918.0</v>
      </c>
      <c r="M7" s="72" t="s">
        <v>618</v>
      </c>
      <c r="N7" s="101"/>
      <c r="P7" s="1" t="s">
        <v>36</v>
      </c>
      <c r="S7" s="109" t="s">
        <v>52</v>
      </c>
      <c r="T7" s="108">
        <v>45874.0</v>
      </c>
      <c r="U7" s="108">
        <v>45871.0</v>
      </c>
      <c r="V7" s="108">
        <v>45875.0</v>
      </c>
      <c r="W7" s="25"/>
      <c r="X7" s="25" t="s">
        <v>619</v>
      </c>
      <c r="Y7" s="25" t="s">
        <v>620</v>
      </c>
      <c r="Z7" s="106"/>
    </row>
    <row r="8">
      <c r="A8" s="110" t="s">
        <v>621</v>
      </c>
      <c r="B8" s="111">
        <v>45877.0</v>
      </c>
      <c r="C8" s="112" t="s">
        <v>39</v>
      </c>
      <c r="D8" s="113" t="s">
        <v>71</v>
      </c>
      <c r="F8" s="110" t="s">
        <v>621</v>
      </c>
      <c r="G8" s="111">
        <v>45898.0</v>
      </c>
      <c r="H8" s="112" t="s">
        <v>613</v>
      </c>
      <c r="I8" s="113"/>
      <c r="K8" s="110" t="s">
        <v>621</v>
      </c>
      <c r="L8" s="111">
        <v>45919.0</v>
      </c>
      <c r="M8" s="114" t="s">
        <v>622</v>
      </c>
      <c r="N8" s="113"/>
      <c r="P8" s="1" t="s">
        <v>39</v>
      </c>
      <c r="S8" s="103" t="s">
        <v>59</v>
      </c>
      <c r="T8" s="108">
        <v>45883.0</v>
      </c>
      <c r="U8" s="108">
        <v>45878.0</v>
      </c>
      <c r="V8" s="108">
        <v>45885.0</v>
      </c>
      <c r="W8" s="25"/>
      <c r="X8" s="25" t="s">
        <v>623</v>
      </c>
      <c r="Y8" s="25" t="s">
        <v>611</v>
      </c>
      <c r="Z8" s="106"/>
    </row>
    <row r="9">
      <c r="P9" s="1" t="s">
        <v>42</v>
      </c>
      <c r="S9" s="103" t="s">
        <v>624</v>
      </c>
      <c r="T9" s="108">
        <v>45899.0</v>
      </c>
      <c r="U9" s="108">
        <v>45898.0</v>
      </c>
      <c r="V9" s="108">
        <v>45900.0</v>
      </c>
      <c r="W9" s="25"/>
      <c r="X9" s="25" t="s">
        <v>625</v>
      </c>
      <c r="Y9" s="25" t="s">
        <v>626</v>
      </c>
      <c r="Z9" s="106"/>
    </row>
    <row r="10">
      <c r="A10" s="89" t="s">
        <v>597</v>
      </c>
      <c r="B10" s="90" t="s">
        <v>0</v>
      </c>
      <c r="C10" s="90" t="s">
        <v>4</v>
      </c>
      <c r="D10" s="91" t="s">
        <v>71</v>
      </c>
      <c r="F10" s="89" t="s">
        <v>597</v>
      </c>
      <c r="G10" s="90" t="s">
        <v>0</v>
      </c>
      <c r="H10" s="90" t="s">
        <v>4</v>
      </c>
      <c r="I10" s="91" t="s">
        <v>71</v>
      </c>
      <c r="K10" s="89" t="s">
        <v>597</v>
      </c>
      <c r="L10" s="90" t="s">
        <v>0</v>
      </c>
      <c r="M10" s="90" t="s">
        <v>4</v>
      </c>
      <c r="N10" s="91" t="s">
        <v>71</v>
      </c>
      <c r="P10" s="1" t="s">
        <v>48</v>
      </c>
      <c r="S10" s="115"/>
      <c r="T10" s="25"/>
      <c r="U10" s="25"/>
      <c r="V10" s="25"/>
      <c r="W10" s="25"/>
      <c r="X10" s="25"/>
      <c r="Y10" s="25"/>
      <c r="Z10" s="106"/>
    </row>
    <row r="11">
      <c r="A11" s="92" t="s">
        <v>598</v>
      </c>
      <c r="B11" s="93">
        <v>45880.0</v>
      </c>
      <c r="C11" s="76" t="s">
        <v>42</v>
      </c>
      <c r="D11" s="94" t="s">
        <v>71</v>
      </c>
      <c r="F11" s="92" t="s">
        <v>598</v>
      </c>
      <c r="G11" s="93">
        <v>45901.0</v>
      </c>
      <c r="H11" s="76" t="s">
        <v>618</v>
      </c>
      <c r="I11" s="94"/>
      <c r="K11" s="92" t="s">
        <v>598</v>
      </c>
      <c r="L11" s="93">
        <v>45922.0</v>
      </c>
      <c r="M11" s="116" t="s">
        <v>627</v>
      </c>
      <c r="N11" s="94"/>
      <c r="P11" s="1" t="s">
        <v>52</v>
      </c>
      <c r="S11" s="117" t="s">
        <v>628</v>
      </c>
      <c r="T11" s="118" t="s">
        <v>629</v>
      </c>
      <c r="U11" s="119"/>
      <c r="V11" s="119"/>
      <c r="W11" s="119"/>
      <c r="X11" s="119"/>
      <c r="Y11" s="119"/>
      <c r="Z11" s="120"/>
    </row>
    <row r="12">
      <c r="A12" s="99" t="s">
        <v>605</v>
      </c>
      <c r="B12" s="100">
        <v>45881.0</v>
      </c>
      <c r="C12" s="121" t="s">
        <v>630</v>
      </c>
      <c r="D12" s="101" t="s">
        <v>71</v>
      </c>
      <c r="F12" s="99" t="s">
        <v>605</v>
      </c>
      <c r="G12" s="100">
        <v>45902.0</v>
      </c>
      <c r="H12" s="102" t="s">
        <v>622</v>
      </c>
      <c r="I12" s="101"/>
      <c r="K12" s="99" t="s">
        <v>605</v>
      </c>
      <c r="L12" s="100">
        <v>45923.0</v>
      </c>
      <c r="M12" s="102" t="s">
        <v>631</v>
      </c>
      <c r="N12" s="101"/>
      <c r="P12" s="1" t="s">
        <v>55</v>
      </c>
    </row>
    <row r="13">
      <c r="A13" s="92" t="s">
        <v>612</v>
      </c>
      <c r="B13" s="93">
        <v>45882.0</v>
      </c>
      <c r="C13" s="76" t="s">
        <v>48</v>
      </c>
      <c r="D13" s="94" t="s">
        <v>71</v>
      </c>
      <c r="F13" s="92" t="s">
        <v>612</v>
      </c>
      <c r="G13" s="93">
        <v>45903.0</v>
      </c>
      <c r="H13" s="116" t="s">
        <v>627</v>
      </c>
      <c r="I13" s="94"/>
      <c r="K13" s="92" t="s">
        <v>612</v>
      </c>
      <c r="L13" s="93">
        <v>45924.0</v>
      </c>
      <c r="M13" s="116" t="s">
        <v>632</v>
      </c>
      <c r="N13" s="94"/>
      <c r="P13" s="1" t="s">
        <v>59</v>
      </c>
    </row>
    <row r="14">
      <c r="A14" s="99" t="s">
        <v>617</v>
      </c>
      <c r="B14" s="100">
        <v>45883.0</v>
      </c>
      <c r="C14" s="72" t="s">
        <v>52</v>
      </c>
      <c r="D14" s="101" t="s">
        <v>71</v>
      </c>
      <c r="F14" s="99" t="s">
        <v>617</v>
      </c>
      <c r="G14" s="100">
        <v>45904.0</v>
      </c>
      <c r="H14" s="102" t="s">
        <v>631</v>
      </c>
      <c r="I14" s="101"/>
      <c r="K14" s="99" t="s">
        <v>617</v>
      </c>
      <c r="L14" s="100">
        <v>45925.0</v>
      </c>
      <c r="M14" s="102" t="s">
        <v>633</v>
      </c>
      <c r="N14" s="101"/>
      <c r="P14" s="1" t="s">
        <v>634</v>
      </c>
    </row>
    <row r="15">
      <c r="A15" s="110" t="s">
        <v>621</v>
      </c>
      <c r="B15" s="111">
        <v>45884.0</v>
      </c>
      <c r="C15" s="122" t="s">
        <v>635</v>
      </c>
      <c r="D15" s="113" t="s">
        <v>71</v>
      </c>
      <c r="F15" s="110" t="s">
        <v>621</v>
      </c>
      <c r="G15" s="111">
        <v>45905.0</v>
      </c>
      <c r="H15" s="114" t="s">
        <v>636</v>
      </c>
      <c r="I15" s="113"/>
      <c r="K15" s="110" t="s">
        <v>621</v>
      </c>
      <c r="L15" s="111">
        <v>45926.0</v>
      </c>
      <c r="M15" s="114" t="s">
        <v>637</v>
      </c>
      <c r="N15" s="113"/>
      <c r="P15" s="1" t="s">
        <v>599</v>
      </c>
    </row>
    <row r="17">
      <c r="A17" s="89" t="s">
        <v>597</v>
      </c>
      <c r="B17" s="90" t="s">
        <v>0</v>
      </c>
      <c r="C17" s="90" t="s">
        <v>4</v>
      </c>
      <c r="D17" s="91" t="s">
        <v>71</v>
      </c>
      <c r="F17" s="89" t="s">
        <v>597</v>
      </c>
      <c r="G17" s="90" t="s">
        <v>0</v>
      </c>
      <c r="H17" s="90" t="s">
        <v>4</v>
      </c>
      <c r="I17" s="91" t="s">
        <v>71</v>
      </c>
      <c r="K17" s="89" t="s">
        <v>597</v>
      </c>
      <c r="L17" s="90" t="s">
        <v>0</v>
      </c>
      <c r="M17" s="90" t="s">
        <v>4</v>
      </c>
      <c r="N17" s="91" t="s">
        <v>71</v>
      </c>
    </row>
    <row r="18">
      <c r="A18" s="92" t="s">
        <v>598</v>
      </c>
      <c r="B18" s="93">
        <v>45887.0</v>
      </c>
      <c r="C18" s="76" t="s">
        <v>55</v>
      </c>
      <c r="D18" s="94" t="s">
        <v>71</v>
      </c>
      <c r="F18" s="92" t="s">
        <v>598</v>
      </c>
      <c r="G18" s="93">
        <v>45908.0</v>
      </c>
      <c r="H18" s="116" t="s">
        <v>632</v>
      </c>
      <c r="I18" s="94"/>
      <c r="K18" s="92" t="s">
        <v>598</v>
      </c>
      <c r="L18" s="93">
        <v>45936.0</v>
      </c>
      <c r="M18" s="76" t="s">
        <v>599</v>
      </c>
      <c r="N18" s="94"/>
    </row>
    <row r="19">
      <c r="A19" s="99" t="s">
        <v>605</v>
      </c>
      <c r="B19" s="100">
        <v>45888.0</v>
      </c>
      <c r="C19" s="72" t="s">
        <v>59</v>
      </c>
      <c r="D19" s="101" t="s">
        <v>71</v>
      </c>
      <c r="F19" s="99" t="s">
        <v>605</v>
      </c>
      <c r="G19" s="100">
        <v>45909.0</v>
      </c>
      <c r="H19" s="102" t="s">
        <v>633</v>
      </c>
      <c r="I19" s="101"/>
      <c r="K19" s="99" t="s">
        <v>605</v>
      </c>
      <c r="L19" s="100">
        <v>45937.0</v>
      </c>
      <c r="M19" s="72" t="s">
        <v>606</v>
      </c>
      <c r="N19" s="101"/>
    </row>
    <row r="20">
      <c r="A20" s="92" t="s">
        <v>612</v>
      </c>
      <c r="B20" s="93">
        <v>45889.0</v>
      </c>
      <c r="C20" s="76" t="s">
        <v>636</v>
      </c>
      <c r="D20" s="94"/>
      <c r="F20" s="92" t="s">
        <v>612</v>
      </c>
      <c r="G20" s="93">
        <v>45910.0</v>
      </c>
      <c r="H20" s="116" t="s">
        <v>637</v>
      </c>
      <c r="I20" s="94"/>
      <c r="K20" s="92" t="s">
        <v>612</v>
      </c>
      <c r="L20" s="93">
        <v>45938.0</v>
      </c>
      <c r="M20" s="76" t="s">
        <v>600</v>
      </c>
      <c r="N20" s="94"/>
    </row>
    <row r="21">
      <c r="A21" s="99" t="s">
        <v>617</v>
      </c>
      <c r="B21" s="100">
        <v>45890.0</v>
      </c>
      <c r="C21" s="72" t="s">
        <v>634</v>
      </c>
      <c r="D21" s="101" t="s">
        <v>71</v>
      </c>
      <c r="F21" s="99" t="s">
        <v>617</v>
      </c>
      <c r="G21" s="100">
        <v>45911.0</v>
      </c>
      <c r="H21" s="102" t="s">
        <v>599</v>
      </c>
      <c r="I21" s="101"/>
      <c r="K21" s="99" t="s">
        <v>617</v>
      </c>
      <c r="L21" s="100">
        <v>45939.0</v>
      </c>
      <c r="M21" s="102" t="s">
        <v>607</v>
      </c>
      <c r="N21" s="101"/>
    </row>
    <row r="22">
      <c r="A22" s="110" t="s">
        <v>621</v>
      </c>
      <c r="B22" s="111">
        <v>45891.0</v>
      </c>
      <c r="C22" s="123" t="s">
        <v>636</v>
      </c>
      <c r="D22" s="113"/>
      <c r="F22" s="110" t="s">
        <v>621</v>
      </c>
      <c r="G22" s="111">
        <v>45912.0</v>
      </c>
      <c r="H22" s="112" t="s">
        <v>606</v>
      </c>
      <c r="I22" s="113"/>
      <c r="K22" s="110" t="s">
        <v>621</v>
      </c>
      <c r="L22" s="111">
        <v>45940.0</v>
      </c>
      <c r="M22" s="112" t="s">
        <v>613</v>
      </c>
      <c r="N22" s="113"/>
    </row>
  </sheetData>
  <dataValidations>
    <dataValidation type="list" allowBlank="1" sqref="D4:D8">
      <formula1>"Not Done,Done"</formula1>
    </dataValidation>
    <dataValidation type="list" allowBlank="1" sqref="D11:D15">
      <formula1>"Not Done,Done"</formula1>
    </dataValidation>
    <dataValidation type="list" allowBlank="1" sqref="D18:D22">
      <formula1>"Done"</formula1>
    </dataValidation>
    <dataValidation type="list" allowBlank="1" sqref="F4:F8 A4:A8 K4:K8 A11:A15 K11:K15 F11:F15 A18:A22 F18:F22 K18:K22">
      <formula1>"Mon,Tue,Wed,Thu,Fri"</formula1>
    </dataValidation>
    <dataValidation type="list" allowBlank="1" sqref="I4:I8 N4:N8 I11:I15 N11:N15 I18:I22 N18:N22">
      <formula1>"Done"</formula1>
    </dataValidation>
    <dataValidation type="custom" allowBlank="1" showDropDown="1" sqref="G4:G8 B4:B8 L4:L8 B11:B15 L11:L15 G11:G15 B18:B22 G18:G22 L18:L22">
      <formula1>OR(NOT(ISERROR(DATEVALUE(B4))), AND(ISNUMBER(B4), LEFT(CELL("format", B4))="D"))</formula1>
    </dataValidation>
  </dataValidations>
  <drawing r:id="rId1"/>
  <tableParts count="9">
    <tablePart r:id="rId11"/>
    <tablePart r:id="rId12"/>
    <tablePart r:id="rId13"/>
    <tablePart r:id="rId14"/>
    <tablePart r:id="rId15"/>
    <tablePart r:id="rId16"/>
    <tablePart r:id="rId17"/>
    <tablePart r:id="rId18"/>
    <tablePart r:id="rId1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0"/>
    <col customWidth="1" min="2" max="2" width="168.88"/>
  </cols>
  <sheetData>
    <row r="1">
      <c r="A1" s="124"/>
      <c r="B1" s="125"/>
      <c r="C1" s="124"/>
      <c r="D1" s="124"/>
      <c r="E1" s="124"/>
      <c r="F1" s="124"/>
      <c r="G1" s="124"/>
      <c r="H1" s="124"/>
      <c r="I1" s="124"/>
      <c r="J1" s="124"/>
      <c r="K1" s="124"/>
      <c r="L1" s="124"/>
      <c r="M1" s="124"/>
      <c r="N1" s="124"/>
      <c r="O1" s="124"/>
      <c r="P1" s="124"/>
      <c r="Q1" s="124"/>
      <c r="R1" s="124"/>
      <c r="S1" s="124"/>
      <c r="T1" s="124"/>
      <c r="U1" s="124"/>
      <c r="V1" s="124"/>
      <c r="W1" s="124"/>
      <c r="X1" s="124"/>
      <c r="Y1" s="124"/>
      <c r="Z1" s="124"/>
    </row>
    <row r="2">
      <c r="A2" s="124"/>
      <c r="B2" s="126" t="s">
        <v>638</v>
      </c>
      <c r="C2" s="124"/>
      <c r="D2" s="124"/>
      <c r="E2" s="124"/>
      <c r="F2" s="124"/>
      <c r="G2" s="124"/>
      <c r="H2" s="124"/>
      <c r="I2" s="124"/>
      <c r="J2" s="124"/>
      <c r="K2" s="124"/>
      <c r="L2" s="124"/>
      <c r="M2" s="124"/>
      <c r="N2" s="124"/>
      <c r="O2" s="124"/>
      <c r="P2" s="124"/>
      <c r="Q2" s="124"/>
      <c r="R2" s="124"/>
      <c r="S2" s="124"/>
      <c r="T2" s="124"/>
      <c r="U2" s="124"/>
      <c r="V2" s="124"/>
      <c r="W2" s="124"/>
      <c r="X2" s="124"/>
      <c r="Y2" s="124"/>
      <c r="Z2" s="124"/>
    </row>
    <row r="3">
      <c r="A3" s="124"/>
      <c r="B3" s="125" t="s">
        <v>639</v>
      </c>
      <c r="C3" s="124"/>
      <c r="D3" s="124"/>
      <c r="E3" s="124"/>
      <c r="F3" s="124"/>
      <c r="G3" s="124"/>
      <c r="H3" s="124"/>
      <c r="I3" s="124"/>
      <c r="J3" s="124"/>
      <c r="K3" s="124"/>
      <c r="L3" s="124"/>
      <c r="M3" s="124"/>
      <c r="N3" s="124"/>
      <c r="O3" s="124"/>
      <c r="P3" s="124"/>
      <c r="Q3" s="124"/>
      <c r="R3" s="124"/>
      <c r="S3" s="124"/>
      <c r="T3" s="124"/>
      <c r="U3" s="124"/>
      <c r="V3" s="124"/>
      <c r="W3" s="124"/>
      <c r="X3" s="124"/>
      <c r="Y3" s="124"/>
      <c r="Z3" s="124"/>
    </row>
    <row r="4">
      <c r="A4" s="124"/>
      <c r="B4" s="125" t="s">
        <v>640</v>
      </c>
      <c r="C4" s="124"/>
      <c r="D4" s="124"/>
      <c r="E4" s="124"/>
      <c r="F4" s="124"/>
      <c r="G4" s="124"/>
      <c r="H4" s="124"/>
      <c r="I4" s="124"/>
      <c r="J4" s="124"/>
      <c r="K4" s="124"/>
      <c r="L4" s="124"/>
      <c r="M4" s="124"/>
      <c r="N4" s="124"/>
      <c r="O4" s="124"/>
      <c r="P4" s="124"/>
      <c r="Q4" s="124"/>
      <c r="R4" s="124"/>
      <c r="S4" s="124"/>
      <c r="T4" s="124"/>
      <c r="U4" s="124"/>
      <c r="V4" s="124"/>
      <c r="W4" s="124"/>
      <c r="X4" s="124"/>
      <c r="Y4" s="124"/>
      <c r="Z4" s="124"/>
    </row>
    <row r="5">
      <c r="A5" s="124"/>
      <c r="B5" s="125" t="s">
        <v>641</v>
      </c>
      <c r="C5" s="124"/>
      <c r="D5" s="124"/>
      <c r="E5" s="124"/>
      <c r="F5" s="124"/>
      <c r="G5" s="124"/>
      <c r="H5" s="124"/>
      <c r="I5" s="124"/>
      <c r="J5" s="124"/>
      <c r="K5" s="124"/>
      <c r="L5" s="124"/>
      <c r="M5" s="124"/>
      <c r="N5" s="124"/>
      <c r="O5" s="124"/>
      <c r="P5" s="124"/>
      <c r="Q5" s="124"/>
      <c r="R5" s="124"/>
      <c r="S5" s="124"/>
      <c r="T5" s="124"/>
      <c r="U5" s="124"/>
      <c r="V5" s="124"/>
      <c r="W5" s="124"/>
      <c r="X5" s="124"/>
      <c r="Y5" s="124"/>
      <c r="Z5" s="124"/>
    </row>
    <row r="6">
      <c r="A6" s="124"/>
      <c r="B6" s="127"/>
      <c r="C6" s="124"/>
      <c r="D6" s="124"/>
      <c r="E6" s="124"/>
      <c r="F6" s="124"/>
      <c r="G6" s="124"/>
      <c r="H6" s="124"/>
      <c r="I6" s="124"/>
      <c r="J6" s="124"/>
      <c r="K6" s="124"/>
      <c r="L6" s="124"/>
      <c r="M6" s="124"/>
      <c r="N6" s="124"/>
      <c r="O6" s="124"/>
      <c r="P6" s="124"/>
      <c r="Q6" s="124"/>
      <c r="R6" s="124"/>
      <c r="S6" s="124"/>
      <c r="T6" s="124"/>
      <c r="U6" s="124"/>
      <c r="V6" s="124"/>
      <c r="W6" s="124"/>
      <c r="X6" s="124"/>
      <c r="Y6" s="124"/>
      <c r="Z6" s="124"/>
    </row>
    <row r="7">
      <c r="A7" s="124"/>
      <c r="B7" s="128" t="s">
        <v>642</v>
      </c>
      <c r="C7" s="124"/>
      <c r="D7" s="124"/>
      <c r="E7" s="124"/>
      <c r="F7" s="124"/>
      <c r="G7" s="124"/>
      <c r="H7" s="124"/>
      <c r="I7" s="124"/>
      <c r="J7" s="124"/>
      <c r="K7" s="124"/>
      <c r="L7" s="124"/>
      <c r="M7" s="124"/>
      <c r="N7" s="124"/>
      <c r="O7" s="124"/>
      <c r="P7" s="124"/>
      <c r="Q7" s="124"/>
      <c r="R7" s="124"/>
      <c r="S7" s="124"/>
      <c r="T7" s="124"/>
      <c r="U7" s="124"/>
      <c r="V7" s="124"/>
      <c r="W7" s="124"/>
      <c r="X7" s="124"/>
      <c r="Y7" s="124"/>
      <c r="Z7" s="124"/>
    </row>
    <row r="8">
      <c r="A8" s="124"/>
      <c r="B8" s="125" t="s">
        <v>643</v>
      </c>
      <c r="C8" s="124"/>
      <c r="D8" s="124"/>
      <c r="E8" s="124"/>
      <c r="F8" s="124"/>
      <c r="G8" s="124"/>
      <c r="H8" s="124"/>
      <c r="I8" s="124"/>
      <c r="J8" s="124"/>
      <c r="K8" s="124"/>
      <c r="L8" s="124"/>
      <c r="M8" s="124"/>
      <c r="N8" s="124"/>
      <c r="O8" s="124"/>
      <c r="P8" s="124"/>
      <c r="Q8" s="124"/>
      <c r="R8" s="124"/>
      <c r="S8" s="124"/>
      <c r="T8" s="124"/>
      <c r="U8" s="124"/>
      <c r="V8" s="124"/>
      <c r="W8" s="124"/>
      <c r="X8" s="124"/>
      <c r="Y8" s="124"/>
      <c r="Z8" s="124"/>
    </row>
    <row r="9">
      <c r="A9" s="124"/>
      <c r="B9" s="127"/>
      <c r="C9" s="124"/>
      <c r="D9" s="124"/>
      <c r="E9" s="124"/>
      <c r="F9" s="124"/>
      <c r="G9" s="124"/>
      <c r="H9" s="124"/>
      <c r="I9" s="124"/>
      <c r="J9" s="124"/>
      <c r="K9" s="124"/>
      <c r="L9" s="124"/>
      <c r="M9" s="124"/>
      <c r="N9" s="124"/>
      <c r="O9" s="124"/>
      <c r="P9" s="124"/>
      <c r="Q9" s="124"/>
      <c r="R9" s="124"/>
      <c r="S9" s="124"/>
      <c r="T9" s="124"/>
      <c r="U9" s="124"/>
      <c r="V9" s="124"/>
      <c r="W9" s="124"/>
      <c r="X9" s="124"/>
      <c r="Y9" s="124"/>
      <c r="Z9" s="124"/>
    </row>
    <row r="10">
      <c r="A10" s="124"/>
      <c r="B10" s="125" t="s">
        <v>644</v>
      </c>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c r="A11" s="124"/>
      <c r="B11" s="125" t="s">
        <v>645</v>
      </c>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c r="A12" s="124"/>
      <c r="B12" s="125" t="s">
        <v>646</v>
      </c>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c r="A13" s="124"/>
      <c r="B13" s="125" t="s">
        <v>647</v>
      </c>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row>
    <row r="14">
      <c r="A14" s="124"/>
      <c r="B14" s="125" t="s">
        <v>648</v>
      </c>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c r="A15" s="124"/>
      <c r="B15" s="125" t="s">
        <v>649</v>
      </c>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c r="A16" s="124"/>
      <c r="B16" s="127"/>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c r="A17" s="124"/>
      <c r="B17" s="128" t="s">
        <v>650</v>
      </c>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c r="A18" s="124"/>
      <c r="B18" s="125" t="s">
        <v>651</v>
      </c>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c r="A19" s="124"/>
      <c r="B19" s="127"/>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c r="A20" s="124"/>
      <c r="B20" s="125" t="s">
        <v>652</v>
      </c>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c r="A21" s="124"/>
      <c r="B21" s="125" t="s">
        <v>653</v>
      </c>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c r="A22" s="124"/>
      <c r="B22" s="127"/>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c r="A23" s="124"/>
      <c r="B23" s="128" t="s">
        <v>654</v>
      </c>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c r="A24" s="124"/>
      <c r="B24" s="125" t="s">
        <v>655</v>
      </c>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c r="A25" s="124"/>
      <c r="B25" s="125" t="s">
        <v>656</v>
      </c>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c r="A26" s="124"/>
      <c r="B26" s="125" t="s">
        <v>657</v>
      </c>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c r="A27" s="124"/>
      <c r="B27" s="125" t="s">
        <v>658</v>
      </c>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c r="A28" s="124"/>
      <c r="B28" s="125" t="s">
        <v>659</v>
      </c>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c r="A29" s="124"/>
      <c r="B29" s="125" t="s">
        <v>660</v>
      </c>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c r="A30" s="124"/>
      <c r="B30" s="127"/>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c r="A31" s="124"/>
      <c r="B31" s="128" t="s">
        <v>661</v>
      </c>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c r="A32" s="124"/>
      <c r="B32" s="125" t="s">
        <v>662</v>
      </c>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c r="A33" s="124"/>
      <c r="B33" s="127"/>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c r="A34" s="124"/>
      <c r="B34" s="125" t="s">
        <v>663</v>
      </c>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c r="A35" s="124"/>
      <c r="B35" s="125" t="s">
        <v>664</v>
      </c>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c r="A36" s="124"/>
      <c r="B36" s="127"/>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c r="A37" s="124"/>
      <c r="B37" s="128" t="s">
        <v>665</v>
      </c>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c r="A38" s="124"/>
      <c r="B38" s="125" t="s">
        <v>666</v>
      </c>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c r="A39" s="124"/>
      <c r="B39" s="127"/>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c r="A40" s="124"/>
      <c r="B40" s="125" t="s">
        <v>667</v>
      </c>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5" t="s">
        <v>668</v>
      </c>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sheetData>
  <drawing r:id="rId1"/>
</worksheet>
</file>