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Documents\GitHub\Iuncterra\source\lore\species\"/>
    </mc:Choice>
  </mc:AlternateContent>
  <xr:revisionPtr revIDLastSave="0" documentId="13_ncr:1_{86B7181B-5120-4FA6-B893-7C9AE362B673}" xr6:coauthVersionLast="47" xr6:coauthVersionMax="47" xr10:uidLastSave="{00000000-0000-0000-0000-000000000000}"/>
  <bookViews>
    <workbookView xWindow="-120" yWindow="-120" windowWidth="29040" windowHeight="15720" xr2:uid="{1BE3EDDB-DCCE-4B1A-8A91-717F8D05B840}"/>
  </bookViews>
  <sheets>
    <sheet name="Multipliers" sheetId="2" r:id="rId1"/>
    <sheet name="Calculations" sheetId="8" r:id="rId2"/>
    <sheet name="Aarakocra" sheetId="18" r:id="rId3"/>
    <sheet name="Orc" sheetId="10" r:id="rId4"/>
    <sheet name="Iotun" sheetId="11" r:id="rId5"/>
    <sheet name="Halfling" sheetId="12" r:id="rId6"/>
    <sheet name="Human" sheetId="13" r:id="rId7"/>
    <sheet name="Tabaxi" sheetId="14" r:id="rId8"/>
    <sheet name="Jotun" sheetId="15" r:id="rId9"/>
    <sheet name="Dwarf" sheetId="5" r:id="rId10"/>
    <sheet name="Loxodon" sheetId="16" r:id="rId11"/>
    <sheet name="Dragonborn" sheetId="17" r:id="rId12"/>
    <sheet name="Elf" sheetId="4" r:id="rId13"/>
  </sheets>
  <definedNames>
    <definedName name="_xlnm._FilterDatabase" localSheetId="2" hidden="1">Aarakocra!$A$1:$C$12</definedName>
    <definedName name="_xlnm._FilterDatabase" localSheetId="1" hidden="1">Calculations!$A$1:$N$12</definedName>
    <definedName name="_xlnm._FilterDatabase" localSheetId="11" hidden="1">Dragonborn!$A$1:$C$12</definedName>
    <definedName name="_xlnm._FilterDatabase" localSheetId="9" hidden="1">Dwarf!$A$1:$C$12</definedName>
    <definedName name="_xlnm._FilterDatabase" localSheetId="12" hidden="1">Elf!$A$1:$C$12</definedName>
    <definedName name="_xlnm._FilterDatabase" localSheetId="5" hidden="1">Halfling!$A$1:$C$12</definedName>
    <definedName name="_xlnm._FilterDatabase" localSheetId="6" hidden="1">Human!$A$1:$C$12</definedName>
    <definedName name="_xlnm._FilterDatabase" localSheetId="4" hidden="1">Iotun!$A$1:$C$12</definedName>
    <definedName name="_xlnm._FilterDatabase" localSheetId="8" hidden="1">Jotun!$A$1:$C$12</definedName>
    <definedName name="_xlnm._FilterDatabase" localSheetId="10" hidden="1">Loxodon!$A$1:$C$12</definedName>
    <definedName name="_xlnm._FilterDatabase" localSheetId="0" hidden="1">Multipliers!$A$1:$C$12</definedName>
    <definedName name="_xlnm._FilterDatabase" localSheetId="3" hidden="1">Orc!$A$1:$C$12</definedName>
    <definedName name="_xlnm._FilterDatabase" localSheetId="7" hidden="1">Tabaxi!$A$1:$C$12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4" i="8" s="1"/>
  <c r="A4" i="18" s="1"/>
  <c r="B3" i="8"/>
  <c r="D3" i="8" s="1"/>
  <c r="A3" i="18" s="1"/>
  <c r="B4" i="8"/>
  <c r="B5" i="8"/>
  <c r="B6" i="8"/>
  <c r="B7" i="8"/>
  <c r="B8" i="8"/>
  <c r="B9" i="8"/>
  <c r="B10" i="8"/>
  <c r="D10" i="8" s="1"/>
  <c r="A10" i="18" s="1"/>
  <c r="B11" i="8"/>
  <c r="D11" i="8" s="1"/>
  <c r="A11" i="18" s="1"/>
  <c r="B12" i="8"/>
  <c r="B2" i="8"/>
  <c r="C3" i="2"/>
  <c r="C4" i="2"/>
  <c r="C5" i="2"/>
  <c r="C6" i="2"/>
  <c r="C7" i="2"/>
  <c r="C8" i="2"/>
  <c r="C9" i="2"/>
  <c r="C10" i="2"/>
  <c r="C11" i="2"/>
  <c r="C12" i="2"/>
  <c r="D9" i="8" l="1"/>
  <c r="A9" i="18" s="1"/>
  <c r="D2" i="8"/>
  <c r="A2" i="18" s="1"/>
  <c r="K8" i="8"/>
  <c r="A8" i="5" s="1"/>
  <c r="D12" i="8"/>
  <c r="A12" i="18" s="1"/>
  <c r="D7" i="8"/>
  <c r="A7" i="18" s="1"/>
  <c r="F6" i="8"/>
  <c r="A6" i="11" s="1"/>
  <c r="D5" i="8"/>
  <c r="A5" i="18" s="1"/>
  <c r="D6" i="8"/>
  <c r="A6" i="18" s="1"/>
  <c r="D8" i="8"/>
  <c r="A8" i="18" s="1"/>
  <c r="I9" i="8"/>
  <c r="A9" i="14" s="1"/>
  <c r="J2" i="8"/>
  <c r="A2" i="15" s="1"/>
  <c r="H5" i="8"/>
  <c r="A5" i="13" s="1"/>
  <c r="K12" i="8"/>
  <c r="A12" i="5" s="1"/>
  <c r="K4" i="8"/>
  <c r="A4" i="5" s="1"/>
  <c r="E11" i="8"/>
  <c r="A11" i="10" s="1"/>
  <c r="G10" i="8"/>
  <c r="A10" i="12" s="1"/>
  <c r="J4" i="8"/>
  <c r="A4" i="15" s="1"/>
  <c r="N9" i="8"/>
  <c r="A9" i="4" s="1"/>
  <c r="N2" i="8"/>
  <c r="A2" i="4" s="1"/>
  <c r="L9" i="8"/>
  <c r="A9" i="16" s="1"/>
  <c r="I4" i="8"/>
  <c r="A4" i="14" s="1"/>
  <c r="F9" i="8"/>
  <c r="A9" i="11" s="1"/>
  <c r="H4" i="8"/>
  <c r="A4" i="13" s="1"/>
  <c r="K2" i="8"/>
  <c r="A2" i="5" s="1"/>
  <c r="F4" i="8"/>
  <c r="A4" i="11" s="1"/>
  <c r="N8" i="8"/>
  <c r="A8" i="4" s="1"/>
  <c r="I12" i="8"/>
  <c r="A12" i="14" s="1"/>
  <c r="J8" i="8"/>
  <c r="A8" i="15" s="1"/>
  <c r="K3" i="8"/>
  <c r="A3" i="5" s="1"/>
  <c r="H8" i="8"/>
  <c r="A8" i="13" s="1"/>
  <c r="F8" i="8"/>
  <c r="A8" i="11" s="1"/>
  <c r="H12" i="8"/>
  <c r="A12" i="13" s="1"/>
  <c r="F12" i="8"/>
  <c r="A12" i="11" s="1"/>
  <c r="N10" i="8"/>
  <c r="A10" i="4" s="1"/>
  <c r="L10" i="8"/>
  <c r="A10" i="16" s="1"/>
  <c r="G5" i="8"/>
  <c r="A5" i="12" s="1"/>
  <c r="J10" i="8"/>
  <c r="A10" i="15" s="1"/>
  <c r="F10" i="8"/>
  <c r="A10" i="11" s="1"/>
  <c r="L11" i="8"/>
  <c r="A11" i="16" s="1"/>
  <c r="E10" i="8"/>
  <c r="A10" i="10" s="1"/>
  <c r="I8" i="8"/>
  <c r="A8" i="14" s="1"/>
  <c r="K11" i="8"/>
  <c r="A11" i="5" s="1"/>
  <c r="J11" i="8"/>
  <c r="A11" i="15" s="1"/>
  <c r="H9" i="8"/>
  <c r="A9" i="13" s="1"/>
  <c r="J12" i="8"/>
  <c r="A12" i="15" s="1"/>
  <c r="M10" i="8"/>
  <c r="A10" i="17" s="1"/>
  <c r="G9" i="8"/>
  <c r="A9" i="12" s="1"/>
  <c r="K7" i="8"/>
  <c r="A7" i="5" s="1"/>
  <c r="E2" i="8"/>
  <c r="A2" i="10" s="1"/>
  <c r="J7" i="8"/>
  <c r="A7" i="15" s="1"/>
  <c r="L6" i="8"/>
  <c r="A6" i="16" s="1"/>
  <c r="F5" i="8"/>
  <c r="A5" i="11" s="1"/>
  <c r="J3" i="8"/>
  <c r="A3" i="15" s="1"/>
  <c r="N7" i="8"/>
  <c r="A7" i="4" s="1"/>
  <c r="F2" i="8"/>
  <c r="A2" i="11" s="1"/>
  <c r="G12" i="8"/>
  <c r="A12" i="12" s="1"/>
  <c r="I11" i="8"/>
  <c r="A11" i="14" s="1"/>
  <c r="K10" i="8"/>
  <c r="A10" i="5" s="1"/>
  <c r="M9" i="8"/>
  <c r="A9" i="17" s="1"/>
  <c r="E9" i="8"/>
  <c r="A9" i="10" s="1"/>
  <c r="G8" i="8"/>
  <c r="A8" i="12" s="1"/>
  <c r="I7" i="8"/>
  <c r="A7" i="14" s="1"/>
  <c r="K6" i="8"/>
  <c r="A6" i="5" s="1"/>
  <c r="M5" i="8"/>
  <c r="A5" i="17" s="1"/>
  <c r="E5" i="8"/>
  <c r="A5" i="10" s="1"/>
  <c r="G4" i="8"/>
  <c r="A4" i="12" s="1"/>
  <c r="I3" i="8"/>
  <c r="A3" i="14" s="1"/>
  <c r="M2" i="8"/>
  <c r="A2" i="17" s="1"/>
  <c r="H7" i="8"/>
  <c r="A7" i="13" s="1"/>
  <c r="H3" i="8"/>
  <c r="A3" i="13" s="1"/>
  <c r="L2" i="8"/>
  <c r="A2" i="16" s="1"/>
  <c r="M6" i="8"/>
  <c r="A6" i="17" s="1"/>
  <c r="G2" i="8"/>
  <c r="A2" i="12" s="1"/>
  <c r="H11" i="8"/>
  <c r="A11" i="13" s="1"/>
  <c r="N5" i="8"/>
  <c r="A5" i="4" s="1"/>
  <c r="H2" i="8"/>
  <c r="A2" i="13" s="1"/>
  <c r="M12" i="8"/>
  <c r="A12" i="17" s="1"/>
  <c r="E12" i="8"/>
  <c r="A12" i="10" s="1"/>
  <c r="G11" i="8"/>
  <c r="A11" i="12" s="1"/>
  <c r="I10" i="8"/>
  <c r="A10" i="14" s="1"/>
  <c r="K9" i="8"/>
  <c r="A9" i="5" s="1"/>
  <c r="M8" i="8"/>
  <c r="A8" i="17" s="1"/>
  <c r="E8" i="8"/>
  <c r="A8" i="10" s="1"/>
  <c r="G7" i="8"/>
  <c r="A7" i="12" s="1"/>
  <c r="I6" i="8"/>
  <c r="A6" i="14" s="1"/>
  <c r="K5" i="8"/>
  <c r="A5" i="5" s="1"/>
  <c r="M4" i="8"/>
  <c r="A4" i="17" s="1"/>
  <c r="E4" i="8"/>
  <c r="A4" i="10" s="1"/>
  <c r="G3" i="8"/>
  <c r="A3" i="12" s="1"/>
  <c r="L5" i="8"/>
  <c r="A5" i="16" s="1"/>
  <c r="N12" i="8"/>
  <c r="A12" i="4" s="1"/>
  <c r="N4" i="8"/>
  <c r="A4" i="4" s="1"/>
  <c r="I2" i="8"/>
  <c r="A2" i="14" s="1"/>
  <c r="L12" i="8"/>
  <c r="A12" i="16" s="1"/>
  <c r="F11" i="8"/>
  <c r="A11" i="11" s="1"/>
  <c r="H10" i="8"/>
  <c r="A10" i="13" s="1"/>
  <c r="J9" i="8"/>
  <c r="A9" i="15" s="1"/>
  <c r="L8" i="8"/>
  <c r="A8" i="16" s="1"/>
  <c r="F7" i="8"/>
  <c r="A7" i="11" s="1"/>
  <c r="H6" i="8"/>
  <c r="A6" i="13" s="1"/>
  <c r="J5" i="8"/>
  <c r="A5" i="15" s="1"/>
  <c r="L4" i="8"/>
  <c r="A4" i="16" s="1"/>
  <c r="F3" i="8"/>
  <c r="A3" i="11" s="1"/>
  <c r="E6" i="8"/>
  <c r="A6" i="10" s="1"/>
  <c r="N6" i="8"/>
  <c r="A6" i="4" s="1"/>
  <c r="J6" i="8"/>
  <c r="A6" i="15" s="1"/>
  <c r="N11" i="8"/>
  <c r="A11" i="4" s="1"/>
  <c r="N3" i="8"/>
  <c r="A3" i="4" s="1"/>
  <c r="M11" i="8"/>
  <c r="A11" i="17" s="1"/>
  <c r="M7" i="8"/>
  <c r="A7" i="17" s="1"/>
  <c r="E7" i="8"/>
  <c r="A7" i="10" s="1"/>
  <c r="G6" i="8"/>
  <c r="A6" i="12" s="1"/>
  <c r="I5" i="8"/>
  <c r="A5" i="14" s="1"/>
  <c r="M3" i="8"/>
  <c r="A3" i="17" s="1"/>
  <c r="E3" i="8"/>
  <c r="A3" i="10" s="1"/>
  <c r="L7" i="8"/>
  <c r="A7" i="16" s="1"/>
  <c r="L3" i="8"/>
  <c r="A3" i="16" s="1"/>
</calcChain>
</file>

<file path=xl/sharedStrings.xml><?xml version="1.0" encoding="utf-8"?>
<sst xmlns="http://schemas.openxmlformats.org/spreadsheetml/2006/main" count="49" uniqueCount="17">
  <si>
    <t>Human</t>
  </si>
  <si>
    <t>Dwarf</t>
  </si>
  <si>
    <t>Elf</t>
  </si>
  <si>
    <t>Halfling</t>
  </si>
  <si>
    <t>Iotun</t>
  </si>
  <si>
    <t>Jotun</t>
  </si>
  <si>
    <t>Loxodon</t>
  </si>
  <si>
    <t>Orc</t>
  </si>
  <si>
    <t>Tabaxi</t>
  </si>
  <si>
    <t>Lifespan</t>
  </si>
  <si>
    <t>Age</t>
  </si>
  <si>
    <t>Species</t>
  </si>
  <si>
    <t>Multiplier</t>
  </si>
  <si>
    <t>Human Equivalent</t>
  </si>
  <si>
    <t>Gradient</t>
  </si>
  <si>
    <t>Dragonborn</t>
  </si>
  <si>
    <t>Aarakocra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</si>
</sst>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025-BE2C-4D73-8B2D-C56DDE8FD0F7}">
  <dimension ref="A1:C12"/>
  <sheetViews>
    <sheetView tabSelected="1" workbookViewId="0">
      <selection activeCell="A2" sqref="A2:XFD2"/>
    </sheetView>
  </sheetViews>
  <sheetFormatPr defaultRowHeight="24" customHeight="1" x14ac:dyDescent="0.3"/>
  <cols>
    <col min="1" max="2" width="12.7109375" style="2" bestFit="1" customWidth="1"/>
    <col min="3" max="3" width="15.7109375" style="2" bestFit="1" customWidth="1"/>
    <col min="4" max="16384" width="9.140625" style="2"/>
  </cols>
  <sheetData>
    <row r="1" spans="1:3" s="1" customFormat="1" ht="24" customHeight="1" x14ac:dyDescent="0.3">
      <c r="A1" s="1" t="s">
        <v>11</v>
      </c>
      <c r="B1" s="1" t="s">
        <v>9</v>
      </c>
      <c r="C1" s="1" t="s">
        <v>12</v>
      </c>
    </row>
    <row r="2" spans="1:3" ht="24" customHeight="1" x14ac:dyDescent="0.3">
      <c r="A2" s="2" t="s">
        <v>16</v>
      </c>
      <c r="B2" s="2">
        <v>50</v>
      </c>
      <c r="C2" s="2">
        <f>ROUND(B2/80, 2)</f>
        <v>0.63</v>
      </c>
    </row>
    <row r="3" spans="1:3" ht="24" customHeight="1" x14ac:dyDescent="0.3">
      <c r="A3" s="2" t="s">
        <v>7</v>
      </c>
      <c r="B3" s="2">
        <v>60</v>
      </c>
      <c r="C3" s="2">
        <f t="shared" ref="C3:C12" si="0">ROUND(B3/80, 2)</f>
        <v>0.75</v>
      </c>
    </row>
    <row r="4" spans="1:3" ht="24" customHeight="1" x14ac:dyDescent="0.3">
      <c r="A4" s="2" t="s">
        <v>4</v>
      </c>
      <c r="B4" s="2">
        <v>60</v>
      </c>
      <c r="C4" s="2">
        <f t="shared" si="0"/>
        <v>0.75</v>
      </c>
    </row>
    <row r="5" spans="1:3" ht="24" customHeight="1" x14ac:dyDescent="0.3">
      <c r="A5" s="2" t="s">
        <v>3</v>
      </c>
      <c r="B5" s="2">
        <v>70</v>
      </c>
      <c r="C5" s="2">
        <f t="shared" si="0"/>
        <v>0.88</v>
      </c>
    </row>
    <row r="6" spans="1:3" ht="24" customHeight="1" x14ac:dyDescent="0.3">
      <c r="A6" s="2" t="s">
        <v>0</v>
      </c>
      <c r="B6" s="2">
        <v>80</v>
      </c>
      <c r="C6" s="2">
        <f t="shared" si="0"/>
        <v>1</v>
      </c>
    </row>
    <row r="7" spans="1:3" ht="24" customHeight="1" x14ac:dyDescent="0.3">
      <c r="A7" s="2" t="s">
        <v>8</v>
      </c>
      <c r="B7" s="2">
        <v>90</v>
      </c>
      <c r="C7" s="2">
        <f t="shared" si="0"/>
        <v>1.1299999999999999</v>
      </c>
    </row>
    <row r="8" spans="1:3" ht="24" customHeight="1" x14ac:dyDescent="0.3">
      <c r="A8" s="2" t="s">
        <v>5</v>
      </c>
      <c r="B8" s="2">
        <v>120</v>
      </c>
      <c r="C8" s="2">
        <f t="shared" si="0"/>
        <v>1.5</v>
      </c>
    </row>
    <row r="9" spans="1:3" ht="24" customHeight="1" x14ac:dyDescent="0.3">
      <c r="A9" s="2" t="s">
        <v>1</v>
      </c>
      <c r="B9" s="2">
        <v>160</v>
      </c>
      <c r="C9" s="2">
        <f t="shared" si="0"/>
        <v>2</v>
      </c>
    </row>
    <row r="10" spans="1:3" ht="24" customHeight="1" x14ac:dyDescent="0.3">
      <c r="A10" s="2" t="s">
        <v>6</v>
      </c>
      <c r="B10" s="2">
        <v>240</v>
      </c>
      <c r="C10" s="2">
        <f t="shared" si="0"/>
        <v>3</v>
      </c>
    </row>
    <row r="11" spans="1:3" ht="24" customHeight="1" x14ac:dyDescent="0.3">
      <c r="A11" s="2" t="s">
        <v>15</v>
      </c>
      <c r="B11" s="2">
        <v>260</v>
      </c>
      <c r="C11" s="2">
        <f t="shared" si="0"/>
        <v>3.25</v>
      </c>
    </row>
    <row r="12" spans="1:3" ht="24" customHeight="1" x14ac:dyDescent="0.3">
      <c r="A12" s="2" t="s">
        <v>2</v>
      </c>
      <c r="B12" s="2">
        <v>320</v>
      </c>
      <c r="C12" s="2">
        <f t="shared" si="0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EDE-BB0A-4527-8FC4-D12389C54FFD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INDEX(Calculations!A2:Y2,1,MATCH("Dwarf", Calculations!A$1:Y$1, 0))</f>
        <v>5</v>
      </c>
      <c r="B2" s="2">
        <v>4</v>
      </c>
    </row>
    <row r="3" spans="1:2" ht="24" customHeight="1" x14ac:dyDescent="0.3">
      <c r="A3" s="2">
        <f>INDEX(Calculations!A3:Y3,1,MATCH("Dwarf", Calculations!A$1:Y$1, 0))</f>
        <v>12</v>
      </c>
      <c r="B3" s="2">
        <v>8</v>
      </c>
    </row>
    <row r="4" spans="1:2" ht="24" customHeight="1" x14ac:dyDescent="0.3">
      <c r="A4" s="2">
        <f>INDEX(Calculations!A4:Y4,1,MATCH("Dwarf", Calculations!A$1:Y$1, 0))</f>
        <v>20</v>
      </c>
      <c r="B4" s="2">
        <v>12</v>
      </c>
    </row>
    <row r="5" spans="1:2" ht="24" customHeight="1" x14ac:dyDescent="0.3">
      <c r="A5" s="2">
        <f>INDEX(Calculations!A5:Y5,1,MATCH("Dwarf", Calculations!A$1:Y$1, 0))</f>
        <v>29</v>
      </c>
      <c r="B5" s="2">
        <v>16</v>
      </c>
    </row>
    <row r="6" spans="1:2" ht="24" customHeight="1" x14ac:dyDescent="0.3">
      <c r="A6" s="2">
        <f>INDEX(Calculations!A6:Y6,1,MATCH("Dwarf", Calculations!A$1:Y$1, 0))</f>
        <v>39</v>
      </c>
      <c r="B6" s="2">
        <v>20</v>
      </c>
    </row>
    <row r="7" spans="1:2" ht="24" customHeight="1" x14ac:dyDescent="0.3">
      <c r="A7" s="2">
        <f>INDEX(Calculations!A7:Y7,1,MATCH("Dwarf", Calculations!A$1:Y$1, 0))</f>
        <v>60</v>
      </c>
      <c r="B7" s="2">
        <v>30</v>
      </c>
    </row>
    <row r="8" spans="1:2" ht="24" customHeight="1" x14ac:dyDescent="0.3">
      <c r="A8" s="2">
        <f>INDEX(Calculations!A8:Y8,1,MATCH("Dwarf", Calculations!A$1:Y$1, 0))</f>
        <v>80</v>
      </c>
      <c r="B8" s="2">
        <v>40</v>
      </c>
    </row>
    <row r="9" spans="1:2" ht="24" customHeight="1" x14ac:dyDescent="0.3">
      <c r="A9" s="2">
        <f>INDEX(Calculations!A9:Y9,1,MATCH("Dwarf", Calculations!A$1:Y$1, 0))</f>
        <v>100</v>
      </c>
      <c r="B9" s="2">
        <v>50</v>
      </c>
    </row>
    <row r="10" spans="1:2" ht="24" customHeight="1" x14ac:dyDescent="0.3">
      <c r="A10" s="2">
        <f>INDEX(Calculations!A10:Y10,1,MATCH("Dwarf", Calculations!A$1:Y$1, 0))</f>
        <v>120</v>
      </c>
      <c r="B10" s="2">
        <v>60</v>
      </c>
    </row>
    <row r="11" spans="1:2" ht="24" customHeight="1" x14ac:dyDescent="0.3">
      <c r="A11" s="2">
        <f>INDEX(Calculations!A11:Y11,1,MATCH("Dwarf", Calculations!A$1:Y$1, 0))</f>
        <v>140</v>
      </c>
      <c r="B11" s="2">
        <v>70</v>
      </c>
    </row>
    <row r="12" spans="1:2" ht="24" customHeight="1" x14ac:dyDescent="0.3">
      <c r="A12" s="2">
        <f>INDEX(Calculations!A12:Y12,1,MATCH("Dwarf", Calculations!A$1:Y$1, 0))</f>
        <v>160</v>
      </c>
      <c r="B12" s="2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273B-F51A-4B04-818D-9C793F3153CC}">
  <dimension ref="A1:B12"/>
  <sheetViews>
    <sheetView workbookViewId="0">
      <selection activeCell="A4" sqref="A4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INDEX(Calculations!A2:Y2,1,MATCH("Loxodon", Calculations!A$1:Y$1, 0))</f>
        <v>6</v>
      </c>
      <c r="B2" s="2">
        <v>4</v>
      </c>
    </row>
    <row r="3" spans="1:2" ht="24" customHeight="1" x14ac:dyDescent="0.3">
      <c r="A3" s="2">
        <f>INDEX(Calculations!A3:Y3,1,MATCH("Loxodon", Calculations!A$1:Y$1, 0))</f>
        <v>16</v>
      </c>
      <c r="B3" s="2">
        <v>8</v>
      </c>
    </row>
    <row r="4" spans="1:2" ht="24" customHeight="1" x14ac:dyDescent="0.3">
      <c r="A4" s="2">
        <f>INDEX(Calculations!A4:Y4,1,MATCH("Loxodon", Calculations!A$1:Y$1, 0))</f>
        <v>28</v>
      </c>
      <c r="B4" s="2">
        <v>12</v>
      </c>
    </row>
    <row r="5" spans="1:2" ht="24" customHeight="1" x14ac:dyDescent="0.3">
      <c r="A5" s="2">
        <f>INDEX(Calculations!A5:Y5,1,MATCH("Loxodon", Calculations!A$1:Y$1, 0))</f>
        <v>43</v>
      </c>
      <c r="B5" s="2">
        <v>16</v>
      </c>
    </row>
    <row r="6" spans="1:2" ht="24" customHeight="1" x14ac:dyDescent="0.3">
      <c r="A6" s="2">
        <f>INDEX(Calculations!A6:Y6,1,MATCH("Loxodon", Calculations!A$1:Y$1, 0))</f>
        <v>58</v>
      </c>
      <c r="B6" s="2">
        <v>20</v>
      </c>
    </row>
    <row r="7" spans="1:2" ht="24" customHeight="1" x14ac:dyDescent="0.3">
      <c r="A7" s="2">
        <f>INDEX(Calculations!A7:Y7,1,MATCH("Loxodon", Calculations!A$1:Y$1, 0))</f>
        <v>90</v>
      </c>
      <c r="B7" s="2">
        <v>30</v>
      </c>
    </row>
    <row r="8" spans="1:2" ht="24" customHeight="1" x14ac:dyDescent="0.3">
      <c r="A8" s="2">
        <f>INDEX(Calculations!A8:Y8,1,MATCH("Loxodon", Calculations!A$1:Y$1, 0))</f>
        <v>120</v>
      </c>
      <c r="B8" s="2">
        <v>40</v>
      </c>
    </row>
    <row r="9" spans="1:2" ht="24" customHeight="1" x14ac:dyDescent="0.3">
      <c r="A9" s="2">
        <f>INDEX(Calculations!A9:Y9,1,MATCH("Loxodon", Calculations!A$1:Y$1, 0))</f>
        <v>150</v>
      </c>
      <c r="B9" s="2">
        <v>50</v>
      </c>
    </row>
    <row r="10" spans="1:2" ht="24" customHeight="1" x14ac:dyDescent="0.3">
      <c r="A10" s="2">
        <f>INDEX(Calculations!A10:Y10,1,MATCH("Loxodon", Calculations!A$1:Y$1, 0))</f>
        <v>180</v>
      </c>
      <c r="B10" s="2">
        <v>60</v>
      </c>
    </row>
    <row r="11" spans="1:2" ht="24" customHeight="1" x14ac:dyDescent="0.3">
      <c r="A11" s="2">
        <f>INDEX(Calculations!A11:Y11,1,MATCH("Loxodon", Calculations!A$1:Y$1, 0))</f>
        <v>210</v>
      </c>
      <c r="B11" s="2">
        <v>70</v>
      </c>
    </row>
    <row r="12" spans="1:2" ht="24" customHeight="1" x14ac:dyDescent="0.3">
      <c r="A12" s="2">
        <f>INDEX(Calculations!A12:Y12,1,MATCH("Loxodon", Calculations!A$1:Y$1, 0))</f>
        <v>240</v>
      </c>
      <c r="B12" s="2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886-E235-41EB-9160-34754F8A62B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INDEX(Calculations!A2:Y2,1,MATCH("Dragonborn", Calculations!A$1:Y$1, 0))</f>
        <v>6</v>
      </c>
      <c r="B2" s="2">
        <v>4</v>
      </c>
    </row>
    <row r="3" spans="1:2" ht="24" customHeight="1" x14ac:dyDescent="0.3">
      <c r="A3" s="2">
        <f>INDEX(Calculations!A3:Y3,1,MATCH("Dragonborn", Calculations!A$1:Y$1, 0))</f>
        <v>17</v>
      </c>
      <c r="B3" s="2">
        <v>8</v>
      </c>
    </row>
    <row r="4" spans="1:2" ht="24" customHeight="1" x14ac:dyDescent="0.3">
      <c r="A4" s="2">
        <f>INDEX(Calculations!A4:Y4,1,MATCH("Dragonborn", Calculations!A$1:Y$1, 0))</f>
        <v>30</v>
      </c>
      <c r="B4" s="2">
        <v>12</v>
      </c>
    </row>
    <row r="5" spans="1:2" ht="24" customHeight="1" x14ac:dyDescent="0.3">
      <c r="A5" s="2">
        <f>INDEX(Calculations!A5:Y5,1,MATCH("Dragonborn", Calculations!A$1:Y$1, 0))</f>
        <v>46</v>
      </c>
      <c r="B5" s="2">
        <v>16</v>
      </c>
    </row>
    <row r="6" spans="1:2" ht="24" customHeight="1" x14ac:dyDescent="0.3">
      <c r="A6" s="2">
        <f>INDEX(Calculations!A6:Y6,1,MATCH("Dragonborn", Calculations!A$1:Y$1, 0))</f>
        <v>63</v>
      </c>
      <c r="B6" s="2">
        <v>20</v>
      </c>
    </row>
    <row r="7" spans="1:2" ht="24" customHeight="1" x14ac:dyDescent="0.3">
      <c r="A7" s="2">
        <f>INDEX(Calculations!A7:Y7,1,MATCH("Dragonborn", Calculations!A$1:Y$1, 0))</f>
        <v>98</v>
      </c>
      <c r="B7" s="2">
        <v>30</v>
      </c>
    </row>
    <row r="8" spans="1:2" ht="24" customHeight="1" x14ac:dyDescent="0.3">
      <c r="A8" s="2">
        <f>INDEX(Calculations!A8:Y8,1,MATCH("Dragonborn", Calculations!A$1:Y$1, 0))</f>
        <v>130</v>
      </c>
      <c r="B8" s="2">
        <v>40</v>
      </c>
    </row>
    <row r="9" spans="1:2" ht="24" customHeight="1" x14ac:dyDescent="0.3">
      <c r="A9" s="2">
        <f>INDEX(Calculations!A9:Y9,1,MATCH("Dragonborn", Calculations!A$1:Y$1, 0))</f>
        <v>163</v>
      </c>
      <c r="B9" s="2">
        <v>50</v>
      </c>
    </row>
    <row r="10" spans="1:2" ht="24" customHeight="1" x14ac:dyDescent="0.3">
      <c r="A10" s="2">
        <f>INDEX(Calculations!A10:Y10,1,MATCH("Dragonborn", Calculations!A$1:Y$1, 0))</f>
        <v>195</v>
      </c>
      <c r="B10" s="2">
        <v>60</v>
      </c>
    </row>
    <row r="11" spans="1:2" ht="24" customHeight="1" x14ac:dyDescent="0.3">
      <c r="A11" s="2">
        <f>INDEX(Calculations!A11:Y11,1,MATCH("Dragonborn", Calculations!A$1:Y$1, 0))</f>
        <v>228</v>
      </c>
      <c r="B11" s="2">
        <v>70</v>
      </c>
    </row>
    <row r="12" spans="1:2" ht="24" customHeight="1" x14ac:dyDescent="0.3">
      <c r="A12" s="2">
        <f>INDEX(Calculations!A12:Y12,1,MATCH("Dragonborn", Calculations!A$1:Y$1, 0))</f>
        <v>260</v>
      </c>
      <c r="B12" s="2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EA0-8335-405D-9608-6E80BEA6A0D9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INDEX(Calculations!A2:Y2,1,MATCH("Elf", Calculations!A$1:Y$1, 0))</f>
        <v>7</v>
      </c>
      <c r="B2" s="2">
        <v>4</v>
      </c>
    </row>
    <row r="3" spans="1:2" ht="24" customHeight="1" x14ac:dyDescent="0.3">
      <c r="A3" s="2">
        <f>INDEX(Calculations!A3:Y3,1,MATCH("Elf", Calculations!A$1:Y$1, 0))</f>
        <v>20</v>
      </c>
      <c r="B3" s="2">
        <v>8</v>
      </c>
    </row>
    <row r="4" spans="1:2" ht="24" customHeight="1" x14ac:dyDescent="0.3">
      <c r="A4" s="2">
        <f>INDEX(Calculations!A4:Y4,1,MATCH("Elf", Calculations!A$1:Y$1, 0))</f>
        <v>37</v>
      </c>
      <c r="B4" s="2">
        <v>12</v>
      </c>
    </row>
    <row r="5" spans="1:2" ht="24" customHeight="1" x14ac:dyDescent="0.3">
      <c r="A5" s="2">
        <f>INDEX(Calculations!A5:Y5,1,MATCH("Elf", Calculations!A$1:Y$1, 0))</f>
        <v>56</v>
      </c>
      <c r="B5" s="2">
        <v>16</v>
      </c>
    </row>
    <row r="6" spans="1:2" ht="24" customHeight="1" x14ac:dyDescent="0.3">
      <c r="A6" s="2">
        <f>INDEX(Calculations!A6:Y6,1,MATCH("Elf", Calculations!A$1:Y$1, 0))</f>
        <v>77</v>
      </c>
      <c r="B6" s="2">
        <v>20</v>
      </c>
    </row>
    <row r="7" spans="1:2" ht="24" customHeight="1" x14ac:dyDescent="0.3">
      <c r="A7" s="2">
        <f>INDEX(Calculations!A7:Y7,1,MATCH("Elf", Calculations!A$1:Y$1, 0))</f>
        <v>120</v>
      </c>
      <c r="B7" s="2">
        <v>30</v>
      </c>
    </row>
    <row r="8" spans="1:2" ht="24" customHeight="1" x14ac:dyDescent="0.3">
      <c r="A8" s="2">
        <f>INDEX(Calculations!A8:Y8,1,MATCH("Elf", Calculations!A$1:Y$1, 0))</f>
        <v>160</v>
      </c>
      <c r="B8" s="2">
        <v>40</v>
      </c>
    </row>
    <row r="9" spans="1:2" ht="24" customHeight="1" x14ac:dyDescent="0.3">
      <c r="A9" s="2">
        <f>INDEX(Calculations!A9:Y9,1,MATCH("Elf", Calculations!A$1:Y$1, 0))</f>
        <v>200</v>
      </c>
      <c r="B9" s="2">
        <v>50</v>
      </c>
    </row>
    <row r="10" spans="1:2" ht="24" customHeight="1" x14ac:dyDescent="0.3">
      <c r="A10" s="2">
        <f>INDEX(Calculations!A10:Y10,1,MATCH("Elf", Calculations!A$1:Y$1, 0))</f>
        <v>240</v>
      </c>
      <c r="B10" s="2">
        <v>60</v>
      </c>
    </row>
    <row r="11" spans="1:2" ht="24" customHeight="1" x14ac:dyDescent="0.3">
      <c r="A11" s="2">
        <f>INDEX(Calculations!A11:Y11,1,MATCH("Elf", Calculations!A$1:Y$1, 0))</f>
        <v>280</v>
      </c>
      <c r="B11" s="2">
        <v>70</v>
      </c>
    </row>
    <row r="12" spans="1:2" ht="24" customHeight="1" x14ac:dyDescent="0.3">
      <c r="A12" s="2">
        <f>INDEX(Calculations!A12:Y12,1,MATCH("Elf", Calculations!A$1:Y$1, 0))</f>
        <v>320</v>
      </c>
      <c r="B12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E66A-1726-4F79-9537-D6312105DB21}">
  <dimension ref="A1:N12"/>
  <sheetViews>
    <sheetView workbookViewId="0">
      <selection activeCell="D1" sqref="D1:D1048576"/>
    </sheetView>
  </sheetViews>
  <sheetFormatPr defaultRowHeight="24" customHeight="1" x14ac:dyDescent="0.3"/>
  <cols>
    <col min="1" max="1" width="24.5703125" style="2" bestFit="1" customWidth="1"/>
    <col min="2" max="2" width="17.140625" style="2" bestFit="1" customWidth="1"/>
    <col min="4" max="4" width="15.5703125" style="2" customWidth="1"/>
    <col min="5" max="5" width="8.42578125" style="2" bestFit="1" customWidth="1"/>
    <col min="6" max="6" width="12.7109375" style="2" bestFit="1" customWidth="1"/>
    <col min="7" max="7" width="8.42578125" style="2" bestFit="1" customWidth="1"/>
    <col min="8" max="8" width="9.85546875" style="2" bestFit="1" customWidth="1"/>
    <col min="9" max="10" width="8.42578125" style="2" bestFit="1" customWidth="1"/>
    <col min="11" max="11" width="11.28515625" style="2" bestFit="1" customWidth="1"/>
    <col min="12" max="12" width="15.7109375" style="2" bestFit="1" customWidth="1"/>
    <col min="13" max="13" width="5.5703125" style="2" bestFit="1" customWidth="1"/>
    <col min="14" max="16384" width="9.140625" style="2"/>
  </cols>
  <sheetData>
    <row r="1" spans="1:14" s="1" customFormat="1" ht="24" customHeight="1" x14ac:dyDescent="0.3">
      <c r="A1" s="1" t="s">
        <v>13</v>
      </c>
      <c r="B1" s="1" t="s">
        <v>14</v>
      </c>
      <c r="D1" s="1" t="s">
        <v>16</v>
      </c>
      <c r="E1" s="1" t="s">
        <v>7</v>
      </c>
      <c r="F1" s="1" t="s">
        <v>4</v>
      </c>
      <c r="G1" s="1" t="s">
        <v>3</v>
      </c>
      <c r="H1" s="1" t="s">
        <v>0</v>
      </c>
      <c r="I1" s="1" t="s">
        <v>8</v>
      </c>
      <c r="J1" s="1" t="s">
        <v>5</v>
      </c>
      <c r="K1" s="1" t="s">
        <v>1</v>
      </c>
      <c r="L1" s="1" t="s">
        <v>6</v>
      </c>
      <c r="M1" s="1" t="s">
        <v>15</v>
      </c>
      <c r="N1" s="1" t="s">
        <v>2</v>
      </c>
    </row>
    <row r="2" spans="1:14" ht="24" customHeight="1" x14ac:dyDescent="0.3">
      <c r="A2" s="2">
        <v>4</v>
      </c>
      <c r="B2" s="2">
        <f>SIN(MIN(A2/16,PI()/2))</f>
        <v>0.24740395925452294</v>
      </c>
      <c r="C2" s="2"/>
      <c r="D2" s="2">
        <f>ROUND(A2*(1+(INDEX(Multipliers!C:C,MATCH("Aarakocra",Multipliers!A:A,0),1)-1)*B2), 0)</f>
        <v>4</v>
      </c>
      <c r="E2" s="2">
        <f>ROUND(A2*(1+(INDEX(Multipliers!C:C,MATCH("Orc",Multipliers!A:A,0),1)-1)*B2), 0)</f>
        <v>4</v>
      </c>
      <c r="F2" s="2">
        <f>ROUND(A2*(1+(INDEX(Multipliers!C:C,MATCH("Iotun",Multipliers!A:A,0),1)-1)*B2), 0)</f>
        <v>4</v>
      </c>
      <c r="G2" s="2">
        <f>ROUND(A2*(1+(INDEX(Multipliers!C:C,MATCH("Halfling",Multipliers!A:A,0),1)-1)*B2), 0)</f>
        <v>4</v>
      </c>
      <c r="H2" s="2">
        <f>ROUND(A2*(1+(INDEX(Multipliers!C:C,MATCH("Human",Multipliers!A:A,0),1)-1)*B2), 0)</f>
        <v>4</v>
      </c>
      <c r="I2" s="2">
        <f>ROUND(A2*(1+(INDEX(Multipliers!C:C,MATCH("Tabaxi",Multipliers!A:A,0),1)-1)*B2), 0)</f>
        <v>4</v>
      </c>
      <c r="J2" s="2">
        <f>ROUND(A2*(1+(INDEX(Multipliers!C:C,MATCH("Jotun",Multipliers!A:A,0),1)-1)*B2), 0)</f>
        <v>4</v>
      </c>
      <c r="K2" s="2">
        <f>ROUND(A2*(1+(INDEX(Multipliers!C:C,MATCH("Dwarf",Multipliers!A:A,0),1)-1)*B2), 0)</f>
        <v>5</v>
      </c>
      <c r="L2" s="2">
        <f>ROUND(A2*(1+(INDEX(Multipliers!C:C,MATCH("Loxodon",Multipliers!A:A,0),1)-1)*B2), 0)</f>
        <v>6</v>
      </c>
      <c r="M2" s="2">
        <f>ROUND(A2*(1+(INDEX(Multipliers!C:C,MATCH("Dragonborn",Multipliers!A:A,0),1)-1)*B2), 0)</f>
        <v>6</v>
      </c>
      <c r="N2" s="2">
        <f>ROUND(A2*(1+(INDEX(Multipliers!C:C,MATCH("Elf",Multipliers!A:A,0),1)-1)*B2), 0)</f>
        <v>7</v>
      </c>
    </row>
    <row r="3" spans="1:14" ht="24" customHeight="1" x14ac:dyDescent="0.3">
      <c r="A3" s="2">
        <v>8</v>
      </c>
      <c r="B3" s="2">
        <f t="shared" ref="B3:B12" si="0">SIN(MIN(A3/16,PI()/2))</f>
        <v>0.47942553860420301</v>
      </c>
      <c r="C3" s="2"/>
      <c r="D3" s="2">
        <f>ROUND(A3*(1+(INDEX(Multipliers!C:C,MATCH("Aarakocra",Multipliers!A:A,0),1)-1)*B3), 0)</f>
        <v>7</v>
      </c>
      <c r="E3" s="2">
        <f>ROUND(A3*(1+(INDEX(Multipliers!C:C,MATCH("Orc",Multipliers!A:A,0),1)-1)*B3), 0)</f>
        <v>7</v>
      </c>
      <c r="F3" s="2">
        <f>ROUND(A3*(1+(INDEX(Multipliers!C:C,MATCH("Iotun",Multipliers!A:A,0),1)-1)*B3), 0)</f>
        <v>7</v>
      </c>
      <c r="G3" s="2">
        <f>ROUND(A3*(1+(INDEX(Multipliers!C:C,MATCH("Halfling",Multipliers!A:A,0),1)-1)*B3), 0)</f>
        <v>8</v>
      </c>
      <c r="H3" s="2">
        <f>ROUND(A3*(1+(INDEX(Multipliers!C:C,MATCH("Human",Multipliers!A:A,0),1)-1)*B3), 0)</f>
        <v>8</v>
      </c>
      <c r="I3" s="2">
        <f>ROUND(A3*(1+(INDEX(Multipliers!C:C,MATCH("Tabaxi",Multipliers!A:A,0),1)-1)*B3), 0)</f>
        <v>8</v>
      </c>
      <c r="J3" s="2">
        <f>ROUND(A3*(1+(INDEX(Multipliers!C:C,MATCH("Jotun",Multipliers!A:A,0),1)-1)*B3), 0)</f>
        <v>10</v>
      </c>
      <c r="K3" s="2">
        <f>ROUND(A3*(1+(INDEX(Multipliers!C:C,MATCH("Dwarf",Multipliers!A:A,0),1)-1)*B3), 0)</f>
        <v>12</v>
      </c>
      <c r="L3" s="2">
        <f>ROUND(A3*(1+(INDEX(Multipliers!C:C,MATCH("Loxodon",Multipliers!A:A,0),1)-1)*B3), 0)</f>
        <v>16</v>
      </c>
      <c r="M3" s="2">
        <f>ROUND(A3*(1+(INDEX(Multipliers!C:C,MATCH("Dragonborn",Multipliers!A:A,0),1)-1)*B3), 0)</f>
        <v>17</v>
      </c>
      <c r="N3" s="2">
        <f>ROUND(A3*(1+(INDEX(Multipliers!C:C,MATCH("Elf",Multipliers!A:A,0),1)-1)*B3), 0)</f>
        <v>20</v>
      </c>
    </row>
    <row r="4" spans="1:14" ht="24" customHeight="1" x14ac:dyDescent="0.3">
      <c r="A4" s="2">
        <v>12</v>
      </c>
      <c r="B4" s="2">
        <f t="shared" si="0"/>
        <v>0.68163876002333412</v>
      </c>
      <c r="C4" s="2"/>
      <c r="D4" s="2">
        <f>ROUND(A4*(1+(INDEX(Multipliers!C:C,MATCH("Aarakocra",Multipliers!A:A,0),1)-1)*B4), 0)</f>
        <v>9</v>
      </c>
      <c r="E4" s="2">
        <f>ROUND(A4*(1+(INDEX(Multipliers!C:C,MATCH("Orc",Multipliers!A:A,0),1)-1)*B4), 0)</f>
        <v>10</v>
      </c>
      <c r="F4" s="2">
        <f>ROUND(A4*(1+(INDEX(Multipliers!C:C,MATCH("Iotun",Multipliers!A:A,0),1)-1)*B4), 0)</f>
        <v>10</v>
      </c>
      <c r="G4" s="2">
        <f>ROUND(A4*(1+(INDEX(Multipliers!C:C,MATCH("Halfling",Multipliers!A:A,0),1)-1)*B4), 0)</f>
        <v>11</v>
      </c>
      <c r="H4" s="2">
        <f>ROUND(A4*(1+(INDEX(Multipliers!C:C,MATCH("Human",Multipliers!A:A,0),1)-1)*B4), 0)</f>
        <v>12</v>
      </c>
      <c r="I4" s="2">
        <f>ROUND(A4*(1+(INDEX(Multipliers!C:C,MATCH("Tabaxi",Multipliers!A:A,0),1)-1)*B4), 0)</f>
        <v>13</v>
      </c>
      <c r="J4" s="2">
        <f>ROUND(A4*(1+(INDEX(Multipliers!C:C,MATCH("Jotun",Multipliers!A:A,0),1)-1)*B4), 0)</f>
        <v>16</v>
      </c>
      <c r="K4" s="2">
        <f>ROUND(A4*(1+(INDEX(Multipliers!C:C,MATCH("Dwarf",Multipliers!A:A,0),1)-1)*B4), 0)</f>
        <v>20</v>
      </c>
      <c r="L4" s="2">
        <f>ROUND(A4*(1+(INDEX(Multipliers!C:C,MATCH("Loxodon",Multipliers!A:A,0),1)-1)*B4), 0)</f>
        <v>28</v>
      </c>
      <c r="M4" s="2">
        <f>ROUND(A4*(1+(INDEX(Multipliers!C:C,MATCH("Dragonborn",Multipliers!A:A,0),1)-1)*B4), 0)</f>
        <v>30</v>
      </c>
      <c r="N4" s="2">
        <f>ROUND(A4*(1+(INDEX(Multipliers!C:C,MATCH("Elf",Multipliers!A:A,0),1)-1)*B4), 0)</f>
        <v>37</v>
      </c>
    </row>
    <row r="5" spans="1:14" ht="24" customHeight="1" x14ac:dyDescent="0.3">
      <c r="A5" s="2">
        <v>16</v>
      </c>
      <c r="B5" s="2">
        <f t="shared" si="0"/>
        <v>0.8414709848078965</v>
      </c>
      <c r="C5" s="2"/>
      <c r="D5" s="2">
        <f>ROUND(A5*(1+(INDEX(Multipliers!C:C,MATCH("Aarakocra",Multipliers!A:A,0),1)-1)*B5), 0)</f>
        <v>11</v>
      </c>
      <c r="E5" s="2">
        <f>ROUND(A5*(1+(INDEX(Multipliers!C:C,MATCH("Orc",Multipliers!A:A,0),1)-1)*B5), 0)</f>
        <v>13</v>
      </c>
      <c r="F5" s="2">
        <f>ROUND(A5*(1+(INDEX(Multipliers!C:C,MATCH("Iotun",Multipliers!A:A,0),1)-1)*B5), 0)</f>
        <v>13</v>
      </c>
      <c r="G5" s="2">
        <f>ROUND(A5*(1+(INDEX(Multipliers!C:C,MATCH("Halfling",Multipliers!A:A,0),1)-1)*B5), 0)</f>
        <v>14</v>
      </c>
      <c r="H5" s="2">
        <f>ROUND(A5*(1+(INDEX(Multipliers!C:C,MATCH("Human",Multipliers!A:A,0),1)-1)*B5), 0)</f>
        <v>16</v>
      </c>
      <c r="I5" s="2">
        <f>ROUND(A5*(1+(INDEX(Multipliers!C:C,MATCH("Tabaxi",Multipliers!A:A,0),1)-1)*B5), 0)</f>
        <v>18</v>
      </c>
      <c r="J5" s="2">
        <f>ROUND(A5*(1+(INDEX(Multipliers!C:C,MATCH("Jotun",Multipliers!A:A,0),1)-1)*B5), 0)</f>
        <v>23</v>
      </c>
      <c r="K5" s="2">
        <f>ROUND(A5*(1+(INDEX(Multipliers!C:C,MATCH("Dwarf",Multipliers!A:A,0),1)-1)*B5), 0)</f>
        <v>29</v>
      </c>
      <c r="L5" s="2">
        <f>ROUND(A5*(1+(INDEX(Multipliers!C:C,MATCH("Loxodon",Multipliers!A:A,0),1)-1)*B5), 0)</f>
        <v>43</v>
      </c>
      <c r="M5" s="2">
        <f>ROUND(A5*(1+(INDEX(Multipliers!C:C,MATCH("Dragonborn",Multipliers!A:A,0),1)-1)*B5), 0)</f>
        <v>46</v>
      </c>
      <c r="N5" s="2">
        <f>ROUND(A5*(1+(INDEX(Multipliers!C:C,MATCH("Elf",Multipliers!A:A,0),1)-1)*B5), 0)</f>
        <v>56</v>
      </c>
    </row>
    <row r="6" spans="1:14" ht="24" customHeight="1" x14ac:dyDescent="0.3">
      <c r="A6" s="2">
        <v>20</v>
      </c>
      <c r="B6" s="2">
        <f t="shared" si="0"/>
        <v>0.9489846193555862</v>
      </c>
      <c r="C6" s="2"/>
      <c r="D6" s="2">
        <f>ROUND(A6*(1+(INDEX(Multipliers!C:C,MATCH("Aarakocra",Multipliers!A:A,0),1)-1)*B6), 0)</f>
        <v>13</v>
      </c>
      <c r="E6" s="2">
        <f>ROUND(A6*(1+(INDEX(Multipliers!C:C,MATCH("Orc",Multipliers!A:A,0),1)-1)*B6), 0)</f>
        <v>15</v>
      </c>
      <c r="F6" s="2">
        <f>ROUND(A6*(1+(INDEX(Multipliers!C:C,MATCH("Iotun",Multipliers!A:A,0),1)-1)*B6), 0)</f>
        <v>15</v>
      </c>
      <c r="G6" s="2">
        <f>ROUND(A6*(1+(INDEX(Multipliers!C:C,MATCH("Halfling",Multipliers!A:A,0),1)-1)*B6), 0)</f>
        <v>18</v>
      </c>
      <c r="H6" s="2">
        <f>ROUND(A6*(1+(INDEX(Multipliers!C:C,MATCH("Human",Multipliers!A:A,0),1)-1)*B6), 0)</f>
        <v>20</v>
      </c>
      <c r="I6" s="2">
        <f>ROUND(A6*(1+(INDEX(Multipliers!C:C,MATCH("Tabaxi",Multipliers!A:A,0),1)-1)*B6), 0)</f>
        <v>22</v>
      </c>
      <c r="J6" s="2">
        <f>ROUND(A6*(1+(INDEX(Multipliers!C:C,MATCH("Jotun",Multipliers!A:A,0),1)-1)*B6), 0)</f>
        <v>29</v>
      </c>
      <c r="K6" s="2">
        <f>ROUND(A6*(1+(INDEX(Multipliers!C:C,MATCH("Dwarf",Multipliers!A:A,0),1)-1)*B6), 0)</f>
        <v>39</v>
      </c>
      <c r="L6" s="2">
        <f>ROUND(A6*(1+(INDEX(Multipliers!C:C,MATCH("Loxodon",Multipliers!A:A,0),1)-1)*B6), 0)</f>
        <v>58</v>
      </c>
      <c r="M6" s="2">
        <f>ROUND(A6*(1+(INDEX(Multipliers!C:C,MATCH("Dragonborn",Multipliers!A:A,0),1)-1)*B6), 0)</f>
        <v>63</v>
      </c>
      <c r="N6" s="2">
        <f>ROUND(A6*(1+(INDEX(Multipliers!C:C,MATCH("Elf",Multipliers!A:A,0),1)-1)*B6), 0)</f>
        <v>77</v>
      </c>
    </row>
    <row r="7" spans="1:14" ht="24" customHeight="1" x14ac:dyDescent="0.3">
      <c r="A7" s="2">
        <v>30</v>
      </c>
      <c r="B7" s="2">
        <f t="shared" si="0"/>
        <v>1</v>
      </c>
      <c r="C7" s="2"/>
      <c r="D7" s="2">
        <f>ROUND(A7*(1+(INDEX(Multipliers!C:C,MATCH("Aarakocra",Multipliers!A:A,0),1)-1)*B7), 0)</f>
        <v>19</v>
      </c>
      <c r="E7" s="2">
        <f>ROUND(A7*(1+(INDEX(Multipliers!C:C,MATCH("Orc",Multipliers!A:A,0),1)-1)*B7), 0)</f>
        <v>23</v>
      </c>
      <c r="F7" s="2">
        <f>ROUND(A7*(1+(INDEX(Multipliers!C:C,MATCH("Iotun",Multipliers!A:A,0),1)-1)*B7), 0)</f>
        <v>23</v>
      </c>
      <c r="G7" s="2">
        <f>ROUND(A7*(1+(INDEX(Multipliers!C:C,MATCH("Halfling",Multipliers!A:A,0),1)-1)*B7), 0)</f>
        <v>26</v>
      </c>
      <c r="H7" s="2">
        <f>ROUND(A7*(1+(INDEX(Multipliers!C:C,MATCH("Human",Multipliers!A:A,0),1)-1)*B7), 0)</f>
        <v>30</v>
      </c>
      <c r="I7" s="2">
        <f>ROUND(A7*(1+(INDEX(Multipliers!C:C,MATCH("Tabaxi",Multipliers!A:A,0),1)-1)*B7), 0)</f>
        <v>34</v>
      </c>
      <c r="J7" s="2">
        <f>ROUND(A7*(1+(INDEX(Multipliers!C:C,MATCH("Jotun",Multipliers!A:A,0),1)-1)*B7), 0)</f>
        <v>45</v>
      </c>
      <c r="K7" s="2">
        <f>ROUND(A7*(1+(INDEX(Multipliers!C:C,MATCH("Dwarf",Multipliers!A:A,0),1)-1)*B7), 0)</f>
        <v>60</v>
      </c>
      <c r="L7" s="2">
        <f>ROUND(A7*(1+(INDEX(Multipliers!C:C,MATCH("Loxodon",Multipliers!A:A,0),1)-1)*B7), 0)</f>
        <v>90</v>
      </c>
      <c r="M7" s="2">
        <f>ROUND(A7*(1+(INDEX(Multipliers!C:C,MATCH("Dragonborn",Multipliers!A:A,0),1)-1)*B7), 0)</f>
        <v>98</v>
      </c>
      <c r="N7" s="2">
        <f>ROUND(A7*(1+(INDEX(Multipliers!C:C,MATCH("Elf",Multipliers!A:A,0),1)-1)*B7), 0)</f>
        <v>120</v>
      </c>
    </row>
    <row r="8" spans="1:14" ht="24" customHeight="1" x14ac:dyDescent="0.3">
      <c r="A8" s="2">
        <v>40</v>
      </c>
      <c r="B8" s="2">
        <f t="shared" si="0"/>
        <v>1</v>
      </c>
      <c r="C8" s="2"/>
      <c r="D8" s="2">
        <f>ROUND(A8*(1+(INDEX(Multipliers!C:C,MATCH("Aarakocra",Multipliers!A:A,0),1)-1)*B8), 0)</f>
        <v>25</v>
      </c>
      <c r="E8" s="2">
        <f>ROUND(A8*(1+(INDEX(Multipliers!C:C,MATCH("Orc",Multipliers!A:A,0),1)-1)*B8), 0)</f>
        <v>30</v>
      </c>
      <c r="F8" s="2">
        <f>ROUND(A8*(1+(INDEX(Multipliers!C:C,MATCH("Iotun",Multipliers!A:A,0),1)-1)*B8), 0)</f>
        <v>30</v>
      </c>
      <c r="G8" s="2">
        <f>ROUND(A8*(1+(INDEX(Multipliers!C:C,MATCH("Halfling",Multipliers!A:A,0),1)-1)*B8), 0)</f>
        <v>35</v>
      </c>
      <c r="H8" s="2">
        <f>ROUND(A8*(1+(INDEX(Multipliers!C:C,MATCH("Human",Multipliers!A:A,0),1)-1)*B8), 0)</f>
        <v>40</v>
      </c>
      <c r="I8" s="2">
        <f>ROUND(A8*(1+(INDEX(Multipliers!C:C,MATCH("Tabaxi",Multipliers!A:A,0),1)-1)*B8), 0)</f>
        <v>45</v>
      </c>
      <c r="J8" s="2">
        <f>ROUND(A8*(1+(INDEX(Multipliers!C:C,MATCH("Jotun",Multipliers!A:A,0),1)-1)*B8), 0)</f>
        <v>60</v>
      </c>
      <c r="K8" s="2">
        <f>ROUND(A8*(1+(INDEX(Multipliers!C:C,MATCH("Dwarf",Multipliers!A:A,0),1)-1)*B8), 0)</f>
        <v>80</v>
      </c>
      <c r="L8" s="2">
        <f>ROUND(A8*(1+(INDEX(Multipliers!C:C,MATCH("Loxodon",Multipliers!A:A,0),1)-1)*B8), 0)</f>
        <v>120</v>
      </c>
      <c r="M8" s="2">
        <f>ROUND(A8*(1+(INDEX(Multipliers!C:C,MATCH("Dragonborn",Multipliers!A:A,0),1)-1)*B8), 0)</f>
        <v>130</v>
      </c>
      <c r="N8" s="2">
        <f>ROUND(A8*(1+(INDEX(Multipliers!C:C,MATCH("Elf",Multipliers!A:A,0),1)-1)*B8), 0)</f>
        <v>160</v>
      </c>
    </row>
    <row r="9" spans="1:14" ht="24" customHeight="1" x14ac:dyDescent="0.3">
      <c r="A9" s="2">
        <v>50</v>
      </c>
      <c r="B9" s="2">
        <f t="shared" si="0"/>
        <v>1</v>
      </c>
      <c r="C9" s="2"/>
      <c r="D9" s="2">
        <f>ROUND(A9*(1+(INDEX(Multipliers!C:C,MATCH("Aarakocra",Multipliers!A:A,0),1)-1)*B9), 0)</f>
        <v>32</v>
      </c>
      <c r="E9" s="2">
        <f>ROUND(A9*(1+(INDEX(Multipliers!C:C,MATCH("Orc",Multipliers!A:A,0),1)-1)*B9), 0)</f>
        <v>38</v>
      </c>
      <c r="F9" s="2">
        <f>ROUND(A9*(1+(INDEX(Multipliers!C:C,MATCH("Iotun",Multipliers!A:A,0),1)-1)*B9), 0)</f>
        <v>38</v>
      </c>
      <c r="G9" s="2">
        <f>ROUND(A9*(1+(INDEX(Multipliers!C:C,MATCH("Halfling",Multipliers!A:A,0),1)-1)*B9), 0)</f>
        <v>44</v>
      </c>
      <c r="H9" s="2">
        <f>ROUND(A9*(1+(INDEX(Multipliers!C:C,MATCH("Human",Multipliers!A:A,0),1)-1)*B9), 0)</f>
        <v>50</v>
      </c>
      <c r="I9" s="2">
        <f>ROUND(A9*(1+(INDEX(Multipliers!C:C,MATCH("Tabaxi",Multipliers!A:A,0),1)-1)*B9), 0)</f>
        <v>57</v>
      </c>
      <c r="J9" s="2">
        <f>ROUND(A9*(1+(INDEX(Multipliers!C:C,MATCH("Jotun",Multipliers!A:A,0),1)-1)*B9), 0)</f>
        <v>75</v>
      </c>
      <c r="K9" s="2">
        <f>ROUND(A9*(1+(INDEX(Multipliers!C:C,MATCH("Dwarf",Multipliers!A:A,0),1)-1)*B9), 0)</f>
        <v>100</v>
      </c>
      <c r="L9" s="2">
        <f>ROUND(A9*(1+(INDEX(Multipliers!C:C,MATCH("Loxodon",Multipliers!A:A,0),1)-1)*B9), 0)</f>
        <v>150</v>
      </c>
      <c r="M9" s="2">
        <f>ROUND(A9*(1+(INDEX(Multipliers!C:C,MATCH("Dragonborn",Multipliers!A:A,0),1)-1)*B9), 0)</f>
        <v>163</v>
      </c>
      <c r="N9" s="2">
        <f>ROUND(A9*(1+(INDEX(Multipliers!C:C,MATCH("Elf",Multipliers!A:A,0),1)-1)*B9), 0)</f>
        <v>200</v>
      </c>
    </row>
    <row r="10" spans="1:14" ht="24" customHeight="1" x14ac:dyDescent="0.3">
      <c r="A10" s="2">
        <v>60</v>
      </c>
      <c r="B10" s="2">
        <f t="shared" si="0"/>
        <v>1</v>
      </c>
      <c r="C10" s="2"/>
      <c r="D10" s="2">
        <f>ROUND(A10*(1+(INDEX(Multipliers!C:C,MATCH("Aarakocra",Multipliers!A:A,0),1)-1)*B10), 0)</f>
        <v>38</v>
      </c>
      <c r="E10" s="2">
        <f>ROUND(A10*(1+(INDEX(Multipliers!C:C,MATCH("Orc",Multipliers!A:A,0),1)-1)*B10), 0)</f>
        <v>45</v>
      </c>
      <c r="F10" s="2">
        <f>ROUND(A10*(1+(INDEX(Multipliers!C:C,MATCH("Iotun",Multipliers!A:A,0),1)-1)*B10), 0)</f>
        <v>45</v>
      </c>
      <c r="G10" s="2">
        <f>ROUND(A10*(1+(INDEX(Multipliers!C:C,MATCH("Halfling",Multipliers!A:A,0),1)-1)*B10), 0)</f>
        <v>53</v>
      </c>
      <c r="H10" s="2">
        <f>ROUND(A10*(1+(INDEX(Multipliers!C:C,MATCH("Human",Multipliers!A:A,0),1)-1)*B10), 0)</f>
        <v>60</v>
      </c>
      <c r="I10" s="2">
        <f>ROUND(A10*(1+(INDEX(Multipliers!C:C,MATCH("Tabaxi",Multipliers!A:A,0),1)-1)*B10), 0)</f>
        <v>68</v>
      </c>
      <c r="J10" s="2">
        <f>ROUND(A10*(1+(INDEX(Multipliers!C:C,MATCH("Jotun",Multipliers!A:A,0),1)-1)*B10), 0)</f>
        <v>90</v>
      </c>
      <c r="K10" s="2">
        <f>ROUND(A10*(1+(INDEX(Multipliers!C:C,MATCH("Dwarf",Multipliers!A:A,0),1)-1)*B10), 0)</f>
        <v>120</v>
      </c>
      <c r="L10" s="2">
        <f>ROUND(A10*(1+(INDEX(Multipliers!C:C,MATCH("Loxodon",Multipliers!A:A,0),1)-1)*B10), 0)</f>
        <v>180</v>
      </c>
      <c r="M10" s="2">
        <f>ROUND(A10*(1+(INDEX(Multipliers!C:C,MATCH("Dragonborn",Multipliers!A:A,0),1)-1)*B10), 0)</f>
        <v>195</v>
      </c>
      <c r="N10" s="2">
        <f>ROUND(A10*(1+(INDEX(Multipliers!C:C,MATCH("Elf",Multipliers!A:A,0),1)-1)*B10), 0)</f>
        <v>240</v>
      </c>
    </row>
    <row r="11" spans="1:14" ht="24" customHeight="1" x14ac:dyDescent="0.3">
      <c r="A11" s="2">
        <v>70</v>
      </c>
      <c r="B11" s="2">
        <f t="shared" si="0"/>
        <v>1</v>
      </c>
      <c r="C11" s="2"/>
      <c r="D11" s="2">
        <f>ROUND(A11*(1+(INDEX(Multipliers!C:C,MATCH("Aarakocra",Multipliers!A:A,0),1)-1)*B11), 0)</f>
        <v>44</v>
      </c>
      <c r="E11" s="2">
        <f>ROUND(A11*(1+(INDEX(Multipliers!C:C,MATCH("Orc",Multipliers!A:A,0),1)-1)*B11), 0)</f>
        <v>53</v>
      </c>
      <c r="F11" s="2">
        <f>ROUND(A11*(1+(INDEX(Multipliers!C:C,MATCH("Iotun",Multipliers!A:A,0),1)-1)*B11), 0)</f>
        <v>53</v>
      </c>
      <c r="G11" s="2">
        <f>ROUND(A11*(1+(INDEX(Multipliers!C:C,MATCH("Halfling",Multipliers!A:A,0),1)-1)*B11), 0)</f>
        <v>62</v>
      </c>
      <c r="H11" s="2">
        <f>ROUND(A11*(1+(INDEX(Multipliers!C:C,MATCH("Human",Multipliers!A:A,0),1)-1)*B11), 0)</f>
        <v>70</v>
      </c>
      <c r="I11" s="2">
        <f>ROUND(A11*(1+(INDEX(Multipliers!C:C,MATCH("Tabaxi",Multipliers!A:A,0),1)-1)*B11), 0)</f>
        <v>79</v>
      </c>
      <c r="J11" s="2">
        <f>ROUND(A11*(1+(INDEX(Multipliers!C:C,MATCH("Jotun",Multipliers!A:A,0),1)-1)*B11), 0)</f>
        <v>105</v>
      </c>
      <c r="K11" s="2">
        <f>ROUND(A11*(1+(INDEX(Multipliers!C:C,MATCH("Dwarf",Multipliers!A:A,0),1)-1)*B11), 0)</f>
        <v>140</v>
      </c>
      <c r="L11" s="2">
        <f>ROUND(A11*(1+(INDEX(Multipliers!C:C,MATCH("Loxodon",Multipliers!A:A,0),1)-1)*B11), 0)</f>
        <v>210</v>
      </c>
      <c r="M11" s="2">
        <f>ROUND(A11*(1+(INDEX(Multipliers!C:C,MATCH("Dragonborn",Multipliers!A:A,0),1)-1)*B11), 0)</f>
        <v>228</v>
      </c>
      <c r="N11" s="2">
        <f>ROUND(A11*(1+(INDEX(Multipliers!C:C,MATCH("Elf",Multipliers!A:A,0),1)-1)*B11), 0)</f>
        <v>280</v>
      </c>
    </row>
    <row r="12" spans="1:14" ht="24" customHeight="1" x14ac:dyDescent="0.3">
      <c r="A12" s="2">
        <v>80</v>
      </c>
      <c r="B12" s="2">
        <f t="shared" si="0"/>
        <v>1</v>
      </c>
      <c r="C12" s="2"/>
      <c r="D12" s="2">
        <f>ROUND(A12*(1+(INDEX(Multipliers!C:C,MATCH("Aarakocra",Multipliers!A:A,0),1)-1)*B12), 0)</f>
        <v>50</v>
      </c>
      <c r="E12" s="2">
        <f>ROUND(A12*(1+(INDEX(Multipliers!C:C,MATCH("Orc",Multipliers!A:A,0),1)-1)*B12), 0)</f>
        <v>60</v>
      </c>
      <c r="F12" s="2">
        <f>ROUND(A12*(1+(INDEX(Multipliers!C:C,MATCH("Iotun",Multipliers!A:A,0),1)-1)*B12), 0)</f>
        <v>60</v>
      </c>
      <c r="G12" s="2">
        <f>ROUND(A12*(1+(INDEX(Multipliers!C:C,MATCH("Halfling",Multipliers!A:A,0),1)-1)*B12), 0)</f>
        <v>70</v>
      </c>
      <c r="H12" s="2">
        <f>ROUND(A12*(1+(INDEX(Multipliers!C:C,MATCH("Human",Multipliers!A:A,0),1)-1)*B12), 0)</f>
        <v>80</v>
      </c>
      <c r="I12" s="2">
        <f>ROUND(A12*(1+(INDEX(Multipliers!C:C,MATCH("Tabaxi",Multipliers!A:A,0),1)-1)*B12), 0)</f>
        <v>90</v>
      </c>
      <c r="J12" s="2">
        <f>ROUND(A12*(1+(INDEX(Multipliers!C:C,MATCH("Jotun",Multipliers!A:A,0),1)-1)*B12), 0)</f>
        <v>120</v>
      </c>
      <c r="K12" s="2">
        <f>ROUND(A12*(1+(INDEX(Multipliers!C:C,MATCH("Dwarf",Multipliers!A:A,0),1)-1)*B12), 0)</f>
        <v>160</v>
      </c>
      <c r="L12" s="2">
        <f>ROUND(A12*(1+(INDEX(Multipliers!C:C,MATCH("Loxodon",Multipliers!A:A,0),1)-1)*B12), 0)</f>
        <v>240</v>
      </c>
      <c r="M12" s="2">
        <f>ROUND(A12*(1+(INDEX(Multipliers!C:C,MATCH("Dragonborn",Multipliers!A:A,0),1)-1)*B12), 0)</f>
        <v>260</v>
      </c>
      <c r="N12" s="2">
        <f>ROUND(A12*(1+(INDEX(Multipliers!C:C,MATCH("Elf",Multipliers!A:A,0),1)-1)*B12), 0)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0C3-953E-4299-A284-2CED9CFBED87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INDEX(Calculations!A2:Y2,1,MATCH("Aarakocra", Calculations!A$1:Y$1, 0))</f>
        <v>4</v>
      </c>
      <c r="B2" s="2">
        <v>4</v>
      </c>
    </row>
    <row r="3" spans="1:2" ht="24" customHeight="1" x14ac:dyDescent="0.3">
      <c r="A3" s="2">
        <f>INDEX(Calculations!A3:Y3,1,MATCH("Aarakocra", Calculations!A$1:Y$1, 0))</f>
        <v>7</v>
      </c>
      <c r="B3" s="2">
        <v>8</v>
      </c>
    </row>
    <row r="4" spans="1:2" ht="24" customHeight="1" x14ac:dyDescent="0.3">
      <c r="A4" s="2">
        <f>INDEX(Calculations!A4:Y4,1,MATCH("Aarakocra", Calculations!A$1:Y$1, 0))</f>
        <v>9</v>
      </c>
      <c r="B4" s="2">
        <v>12</v>
      </c>
    </row>
    <row r="5" spans="1:2" ht="24" customHeight="1" x14ac:dyDescent="0.3">
      <c r="A5" s="2">
        <f>INDEX(Calculations!A5:Y5,1,MATCH("Aarakocra", Calculations!A$1:Y$1, 0))</f>
        <v>11</v>
      </c>
      <c r="B5" s="2">
        <v>16</v>
      </c>
    </row>
    <row r="6" spans="1:2" ht="24" customHeight="1" x14ac:dyDescent="0.3">
      <c r="A6" s="2">
        <f>INDEX(Calculations!A6:Y6,1,MATCH("Aarakocra", Calculations!A$1:Y$1, 0))</f>
        <v>13</v>
      </c>
      <c r="B6" s="2">
        <v>20</v>
      </c>
    </row>
    <row r="7" spans="1:2" ht="24" customHeight="1" x14ac:dyDescent="0.3">
      <c r="A7" s="2">
        <f>INDEX(Calculations!A7:Y7,1,MATCH("Aarakocra", Calculations!A$1:Y$1, 0))</f>
        <v>19</v>
      </c>
      <c r="B7" s="2">
        <v>30</v>
      </c>
    </row>
    <row r="8" spans="1:2" ht="24" customHeight="1" x14ac:dyDescent="0.3">
      <c r="A8" s="2">
        <f>INDEX(Calculations!A8:Y8,1,MATCH("Aarakocra", Calculations!A$1:Y$1, 0))</f>
        <v>25</v>
      </c>
      <c r="B8" s="2">
        <v>40</v>
      </c>
    </row>
    <row r="9" spans="1:2" ht="24" customHeight="1" x14ac:dyDescent="0.3">
      <c r="A9" s="2">
        <f>INDEX(Calculations!A9:Y9,1,MATCH("Aarakocra", Calculations!A$1:Y$1, 0))</f>
        <v>32</v>
      </c>
      <c r="B9" s="2">
        <v>50</v>
      </c>
    </row>
    <row r="10" spans="1:2" ht="24" customHeight="1" x14ac:dyDescent="0.3">
      <c r="A10" s="2">
        <f>INDEX(Calculations!A10:Y10,1,MATCH("Aarakocra", Calculations!A$1:Y$1, 0))</f>
        <v>38</v>
      </c>
      <c r="B10" s="2">
        <v>60</v>
      </c>
    </row>
    <row r="11" spans="1:2" ht="24" customHeight="1" x14ac:dyDescent="0.3">
      <c r="A11" s="2">
        <f>INDEX(Calculations!A11:Y11,1,MATCH("Aarakocra", Calculations!A$1:Y$1, 0))</f>
        <v>44</v>
      </c>
      <c r="B11" s="2">
        <v>70</v>
      </c>
    </row>
    <row r="12" spans="1:2" ht="24" customHeight="1" x14ac:dyDescent="0.3">
      <c r="A12" s="2">
        <f>INDEX(Calculations!A12:Y12,1,MATCH("Aarakocra", Calculations!A$1:Y$1, 0))</f>
        <v>50</v>
      </c>
      <c r="B12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D10-E241-453A-A3A2-83AF5F2642C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INDEX(Calculations!A2:Y2,1,MATCH("Orc", Calculations!A$1:Y$1, 0))</f>
        <v>4</v>
      </c>
      <c r="B2" s="2">
        <v>4</v>
      </c>
    </row>
    <row r="3" spans="1:2" ht="24" customHeight="1" x14ac:dyDescent="0.3">
      <c r="A3" s="2">
        <f>INDEX(Calculations!A3:Y3,1,MATCH("Orc", Calculations!A$1:Y$1, 0))</f>
        <v>7</v>
      </c>
      <c r="B3" s="2">
        <v>8</v>
      </c>
    </row>
    <row r="4" spans="1:2" ht="24" customHeight="1" x14ac:dyDescent="0.3">
      <c r="A4" s="2">
        <f>INDEX(Calculations!A4:Y4,1,MATCH("Orc", Calculations!A$1:Y$1, 0))</f>
        <v>10</v>
      </c>
      <c r="B4" s="2">
        <v>12</v>
      </c>
    </row>
    <row r="5" spans="1:2" ht="24" customHeight="1" x14ac:dyDescent="0.3">
      <c r="A5" s="2">
        <f>INDEX(Calculations!A5:Y5,1,MATCH("Orc", Calculations!A$1:Y$1, 0))</f>
        <v>13</v>
      </c>
      <c r="B5" s="2">
        <v>16</v>
      </c>
    </row>
    <row r="6" spans="1:2" ht="24" customHeight="1" x14ac:dyDescent="0.3">
      <c r="A6" s="2">
        <f>INDEX(Calculations!A6:Y6,1,MATCH("Orc", Calculations!A$1:Y$1, 0))</f>
        <v>15</v>
      </c>
      <c r="B6" s="2">
        <v>20</v>
      </c>
    </row>
    <row r="7" spans="1:2" ht="24" customHeight="1" x14ac:dyDescent="0.3">
      <c r="A7" s="2">
        <f>INDEX(Calculations!A7:Y7,1,MATCH("Orc", Calculations!A$1:Y$1, 0))</f>
        <v>23</v>
      </c>
      <c r="B7" s="2">
        <v>30</v>
      </c>
    </row>
    <row r="8" spans="1:2" ht="24" customHeight="1" x14ac:dyDescent="0.3">
      <c r="A8" s="2">
        <f>INDEX(Calculations!A8:Y8,1,MATCH("Orc", Calculations!A$1:Y$1, 0))</f>
        <v>30</v>
      </c>
      <c r="B8" s="2">
        <v>40</v>
      </c>
    </row>
    <row r="9" spans="1:2" ht="24" customHeight="1" x14ac:dyDescent="0.3">
      <c r="A9" s="2">
        <f>INDEX(Calculations!A9:Y9,1,MATCH("Orc", Calculations!A$1:Y$1, 0))</f>
        <v>38</v>
      </c>
      <c r="B9" s="2">
        <v>50</v>
      </c>
    </row>
    <row r="10" spans="1:2" ht="24" customHeight="1" x14ac:dyDescent="0.3">
      <c r="A10" s="2">
        <f>INDEX(Calculations!A10:Y10,1,MATCH("Orc", Calculations!A$1:Y$1, 0))</f>
        <v>45</v>
      </c>
      <c r="B10" s="2">
        <v>60</v>
      </c>
    </row>
    <row r="11" spans="1:2" ht="24" customHeight="1" x14ac:dyDescent="0.3">
      <c r="A11" s="2">
        <f>INDEX(Calculations!A11:Y11,1,MATCH("Orc", Calculations!A$1:Y$1, 0))</f>
        <v>53</v>
      </c>
      <c r="B11" s="2">
        <v>70</v>
      </c>
    </row>
    <row r="12" spans="1:2" ht="24" customHeight="1" x14ac:dyDescent="0.3">
      <c r="A12" s="2">
        <f>INDEX(Calculations!A12:Y12,1,MATCH("Orc", Calculations!A$1:Y$1, 0))</f>
        <v>60</v>
      </c>
      <c r="B12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049-BE19-4C65-9628-3C5A6A6F4F35}">
  <dimension ref="A1:B12"/>
  <sheetViews>
    <sheetView workbookViewId="0">
      <selection activeCell="A2" sqref="A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INDEX(Calculations!A2:Y2,1,MATCH("Iotun", Calculations!A$1:Y$1, 0))</f>
        <v>4</v>
      </c>
      <c r="B2" s="2">
        <v>4</v>
      </c>
    </row>
    <row r="3" spans="1:2" ht="24" customHeight="1" x14ac:dyDescent="0.3">
      <c r="A3" s="2">
        <f>INDEX(Calculations!A3:Y3,1,MATCH("Iotun", Calculations!A$1:Y$1, 0))</f>
        <v>7</v>
      </c>
      <c r="B3" s="2">
        <v>8</v>
      </c>
    </row>
    <row r="4" spans="1:2" ht="24" customHeight="1" x14ac:dyDescent="0.3">
      <c r="A4" s="2">
        <f>INDEX(Calculations!A4:Y4,1,MATCH("Iotun", Calculations!A$1:Y$1, 0))</f>
        <v>10</v>
      </c>
      <c r="B4" s="2">
        <v>12</v>
      </c>
    </row>
    <row r="5" spans="1:2" ht="24" customHeight="1" x14ac:dyDescent="0.3">
      <c r="A5" s="2">
        <f>INDEX(Calculations!A5:Y5,1,MATCH("Iotun", Calculations!A$1:Y$1, 0))</f>
        <v>13</v>
      </c>
      <c r="B5" s="2">
        <v>16</v>
      </c>
    </row>
    <row r="6" spans="1:2" ht="24" customHeight="1" x14ac:dyDescent="0.3">
      <c r="A6" s="2">
        <f>INDEX(Calculations!A6:Y6,1,MATCH("Iotun", Calculations!A$1:Y$1, 0))</f>
        <v>15</v>
      </c>
      <c r="B6" s="2">
        <v>20</v>
      </c>
    </row>
    <row r="7" spans="1:2" ht="24" customHeight="1" x14ac:dyDescent="0.3">
      <c r="A7" s="2">
        <f>INDEX(Calculations!A7:Y7,1,MATCH("Iotun", Calculations!A$1:Y$1, 0))</f>
        <v>23</v>
      </c>
      <c r="B7" s="2">
        <v>30</v>
      </c>
    </row>
    <row r="8" spans="1:2" ht="24" customHeight="1" x14ac:dyDescent="0.3">
      <c r="A8" s="2">
        <f>INDEX(Calculations!A8:Y8,1,MATCH("Iotun", Calculations!A$1:Y$1, 0))</f>
        <v>30</v>
      </c>
      <c r="B8" s="2">
        <v>40</v>
      </c>
    </row>
    <row r="9" spans="1:2" ht="24" customHeight="1" x14ac:dyDescent="0.3">
      <c r="A9" s="2">
        <f>INDEX(Calculations!A9:Y9,1,MATCH("Iotun", Calculations!A$1:Y$1, 0))</f>
        <v>38</v>
      </c>
      <c r="B9" s="2">
        <v>50</v>
      </c>
    </row>
    <row r="10" spans="1:2" ht="24" customHeight="1" x14ac:dyDescent="0.3">
      <c r="A10" s="2">
        <f>INDEX(Calculations!A10:Y10,1,MATCH("Iotun", Calculations!A$1:Y$1, 0))</f>
        <v>45</v>
      </c>
      <c r="B10" s="2">
        <v>60</v>
      </c>
    </row>
    <row r="11" spans="1:2" ht="24" customHeight="1" x14ac:dyDescent="0.3">
      <c r="A11" s="2">
        <f>INDEX(Calculations!A11:Y11,1,MATCH("Iotun", Calculations!A$1:Y$1, 0))</f>
        <v>53</v>
      </c>
      <c r="B11" s="2">
        <v>70</v>
      </c>
    </row>
    <row r="12" spans="1:2" ht="24" customHeight="1" x14ac:dyDescent="0.3">
      <c r="A12" s="2">
        <f>INDEX(Calculations!A12:Y12,1,MATCH("Iotun", Calculations!A$1:Y$1, 0))</f>
        <v>60</v>
      </c>
      <c r="B12" s="2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F127-74B2-429F-B051-98868F24DDD1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INDEX(Calculations!A2:Y2,1,MATCH("Halfling", Calculations!A$1:Y$1, 0))</f>
        <v>4</v>
      </c>
      <c r="B2" s="2">
        <v>4</v>
      </c>
    </row>
    <row r="3" spans="1:2" ht="24" customHeight="1" x14ac:dyDescent="0.3">
      <c r="A3" s="2">
        <f>INDEX(Calculations!A3:Y3,1,MATCH("Halfling", Calculations!A$1:Y$1, 0))</f>
        <v>8</v>
      </c>
      <c r="B3" s="2">
        <v>8</v>
      </c>
    </row>
    <row r="4" spans="1:2" ht="24" customHeight="1" x14ac:dyDescent="0.3">
      <c r="A4" s="2">
        <f>INDEX(Calculations!A4:Y4,1,MATCH("Halfling", Calculations!A$1:Y$1, 0))</f>
        <v>11</v>
      </c>
      <c r="B4" s="2">
        <v>12</v>
      </c>
    </row>
    <row r="5" spans="1:2" ht="24" customHeight="1" x14ac:dyDescent="0.3">
      <c r="A5" s="2">
        <f>INDEX(Calculations!A5:Y5,1,MATCH("Halfling", Calculations!A$1:Y$1, 0))</f>
        <v>14</v>
      </c>
      <c r="B5" s="2">
        <v>16</v>
      </c>
    </row>
    <row r="6" spans="1:2" ht="24" customHeight="1" x14ac:dyDescent="0.3">
      <c r="A6" s="2">
        <f>INDEX(Calculations!A6:Y6,1,MATCH("Halfling", Calculations!A$1:Y$1, 0))</f>
        <v>18</v>
      </c>
      <c r="B6" s="2">
        <v>20</v>
      </c>
    </row>
    <row r="7" spans="1:2" ht="24" customHeight="1" x14ac:dyDescent="0.3">
      <c r="A7" s="2">
        <f>INDEX(Calculations!A7:Y7,1,MATCH("Halfling", Calculations!A$1:Y$1, 0))</f>
        <v>26</v>
      </c>
      <c r="B7" s="2">
        <v>30</v>
      </c>
    </row>
    <row r="8" spans="1:2" ht="24" customHeight="1" x14ac:dyDescent="0.3">
      <c r="A8" s="2">
        <f>INDEX(Calculations!A8:Y8,1,MATCH("Halfling", Calculations!A$1:Y$1, 0))</f>
        <v>35</v>
      </c>
      <c r="B8" s="2">
        <v>40</v>
      </c>
    </row>
    <row r="9" spans="1:2" ht="24" customHeight="1" x14ac:dyDescent="0.3">
      <c r="A9" s="2">
        <f>INDEX(Calculations!A9:Y9,1,MATCH("Halfling", Calculations!A$1:Y$1, 0))</f>
        <v>44</v>
      </c>
      <c r="B9" s="2">
        <v>50</v>
      </c>
    </row>
    <row r="10" spans="1:2" ht="24" customHeight="1" x14ac:dyDescent="0.3">
      <c r="A10" s="2">
        <f>INDEX(Calculations!A10:Y10,1,MATCH("Halfling", Calculations!A$1:Y$1, 0))</f>
        <v>53</v>
      </c>
      <c r="B10" s="2">
        <v>60</v>
      </c>
    </row>
    <row r="11" spans="1:2" ht="24" customHeight="1" x14ac:dyDescent="0.3">
      <c r="A11" s="2">
        <f>INDEX(Calculations!A11:Y11,1,MATCH("Halfling", Calculations!A$1:Y$1, 0))</f>
        <v>62</v>
      </c>
      <c r="B11" s="2">
        <v>70</v>
      </c>
    </row>
    <row r="12" spans="1:2" ht="24" customHeight="1" x14ac:dyDescent="0.3">
      <c r="A12" s="2">
        <f>INDEX(Calculations!A12:Y12,1,MATCH("Halfling", Calculations!A$1:Y$1, 0))</f>
        <v>70</v>
      </c>
      <c r="B12" s="2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3F6A-5CEE-4F2F-9A98-742C6688C72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INDEX(Calculations!A2:Y2,1,MATCH("Human", Calculations!A$1:Y$1, 0))</f>
        <v>4</v>
      </c>
      <c r="B2" s="2">
        <v>4</v>
      </c>
    </row>
    <row r="3" spans="1:2" ht="24" customHeight="1" x14ac:dyDescent="0.3">
      <c r="A3" s="2">
        <f>INDEX(Calculations!A3:Y3,1,MATCH("Human", Calculations!A$1:Y$1, 0))</f>
        <v>8</v>
      </c>
      <c r="B3" s="2">
        <v>8</v>
      </c>
    </row>
    <row r="4" spans="1:2" ht="24" customHeight="1" x14ac:dyDescent="0.3">
      <c r="A4" s="2">
        <f>INDEX(Calculations!A4:Y4,1,MATCH("Human", Calculations!A$1:Y$1, 0))</f>
        <v>12</v>
      </c>
      <c r="B4" s="2">
        <v>12</v>
      </c>
    </row>
    <row r="5" spans="1:2" ht="24" customHeight="1" x14ac:dyDescent="0.3">
      <c r="A5" s="2">
        <f>INDEX(Calculations!A5:Y5,1,MATCH("Human", Calculations!A$1:Y$1, 0))</f>
        <v>16</v>
      </c>
      <c r="B5" s="2">
        <v>16</v>
      </c>
    </row>
    <row r="6" spans="1:2" ht="24" customHeight="1" x14ac:dyDescent="0.3">
      <c r="A6" s="2">
        <f>INDEX(Calculations!A6:Y6,1,MATCH("Human", Calculations!A$1:Y$1, 0))</f>
        <v>20</v>
      </c>
      <c r="B6" s="2">
        <v>20</v>
      </c>
    </row>
    <row r="7" spans="1:2" ht="24" customHeight="1" x14ac:dyDescent="0.3">
      <c r="A7" s="2">
        <f>INDEX(Calculations!A7:Y7,1,MATCH("Human", Calculations!A$1:Y$1, 0))</f>
        <v>30</v>
      </c>
      <c r="B7" s="2">
        <v>30</v>
      </c>
    </row>
    <row r="8" spans="1:2" ht="24" customHeight="1" x14ac:dyDescent="0.3">
      <c r="A8" s="2">
        <f>INDEX(Calculations!A8:Y8,1,MATCH("Human", Calculations!A$1:Y$1, 0))</f>
        <v>40</v>
      </c>
      <c r="B8" s="2">
        <v>40</v>
      </c>
    </row>
    <row r="9" spans="1:2" ht="24" customHeight="1" x14ac:dyDescent="0.3">
      <c r="A9" s="2">
        <f>INDEX(Calculations!A9:Y9,1,MATCH("Human", Calculations!A$1:Y$1, 0))</f>
        <v>50</v>
      </c>
      <c r="B9" s="2">
        <v>50</v>
      </c>
    </row>
    <row r="10" spans="1:2" ht="24" customHeight="1" x14ac:dyDescent="0.3">
      <c r="A10" s="2">
        <f>INDEX(Calculations!A10:Y10,1,MATCH("Human", Calculations!A$1:Y$1, 0))</f>
        <v>60</v>
      </c>
      <c r="B10" s="2">
        <v>60</v>
      </c>
    </row>
    <row r="11" spans="1:2" ht="24" customHeight="1" x14ac:dyDescent="0.3">
      <c r="A11" s="2">
        <f>INDEX(Calculations!A11:Y11,1,MATCH("Human", Calculations!A$1:Y$1, 0))</f>
        <v>70</v>
      </c>
      <c r="B11" s="2">
        <v>70</v>
      </c>
    </row>
    <row r="12" spans="1:2" ht="24" customHeight="1" x14ac:dyDescent="0.3">
      <c r="A12" s="2">
        <f>INDEX(Calculations!A12:Y12,1,MATCH("Human", Calculations!A$1:Y$1, 0))</f>
        <v>80</v>
      </c>
      <c r="B12" s="2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7871-CF86-488E-9F38-864ADA4BE64C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INDEX(Calculations!A2:Y2,1,MATCH("Tabaxi", Calculations!A$1:Y$1, 0))</f>
        <v>4</v>
      </c>
      <c r="B2" s="2">
        <v>4</v>
      </c>
    </row>
    <row r="3" spans="1:2" ht="24" customHeight="1" x14ac:dyDescent="0.3">
      <c r="A3" s="2">
        <f>INDEX(Calculations!A3:Y3,1,MATCH("Tabaxi", Calculations!A$1:Y$1, 0))</f>
        <v>8</v>
      </c>
      <c r="B3" s="2">
        <v>8</v>
      </c>
    </row>
    <row r="4" spans="1:2" ht="24" customHeight="1" x14ac:dyDescent="0.3">
      <c r="A4" s="2">
        <f>INDEX(Calculations!A4:Y4,1,MATCH("Tabaxi", Calculations!A$1:Y$1, 0))</f>
        <v>13</v>
      </c>
      <c r="B4" s="2">
        <v>12</v>
      </c>
    </row>
    <row r="5" spans="1:2" ht="24" customHeight="1" x14ac:dyDescent="0.3">
      <c r="A5" s="2">
        <f>INDEX(Calculations!A5:Y5,1,MATCH("Tabaxi", Calculations!A$1:Y$1, 0))</f>
        <v>18</v>
      </c>
      <c r="B5" s="2">
        <v>16</v>
      </c>
    </row>
    <row r="6" spans="1:2" ht="24" customHeight="1" x14ac:dyDescent="0.3">
      <c r="A6" s="2">
        <f>INDEX(Calculations!A6:Y6,1,MATCH("Tabaxi", Calculations!A$1:Y$1, 0))</f>
        <v>22</v>
      </c>
      <c r="B6" s="2">
        <v>20</v>
      </c>
    </row>
    <row r="7" spans="1:2" ht="24" customHeight="1" x14ac:dyDescent="0.3">
      <c r="A7" s="2">
        <f>INDEX(Calculations!A7:Y7,1,MATCH("Tabaxi", Calculations!A$1:Y$1, 0))</f>
        <v>34</v>
      </c>
      <c r="B7" s="2">
        <v>30</v>
      </c>
    </row>
    <row r="8" spans="1:2" ht="24" customHeight="1" x14ac:dyDescent="0.3">
      <c r="A8" s="2">
        <f>INDEX(Calculations!A8:Y8,1,MATCH("Tabaxi", Calculations!A$1:Y$1, 0))</f>
        <v>45</v>
      </c>
      <c r="B8" s="2">
        <v>40</v>
      </c>
    </row>
    <row r="9" spans="1:2" ht="24" customHeight="1" x14ac:dyDescent="0.3">
      <c r="A9" s="2">
        <f>INDEX(Calculations!A9:Y9,1,MATCH("Tabaxi", Calculations!A$1:Y$1, 0))</f>
        <v>57</v>
      </c>
      <c r="B9" s="2">
        <v>50</v>
      </c>
    </row>
    <row r="10" spans="1:2" ht="24" customHeight="1" x14ac:dyDescent="0.3">
      <c r="A10" s="2">
        <f>INDEX(Calculations!A10:Y10,1,MATCH("Tabaxi", Calculations!A$1:Y$1, 0))</f>
        <v>68</v>
      </c>
      <c r="B10" s="2">
        <v>60</v>
      </c>
    </row>
    <row r="11" spans="1:2" ht="24" customHeight="1" x14ac:dyDescent="0.3">
      <c r="A11" s="2">
        <f>INDEX(Calculations!A11:Y11,1,MATCH("Tabaxi", Calculations!A$1:Y$1, 0))</f>
        <v>79</v>
      </c>
      <c r="B11" s="2">
        <v>70</v>
      </c>
    </row>
    <row r="12" spans="1:2" ht="24" customHeight="1" x14ac:dyDescent="0.3">
      <c r="A12" s="2">
        <f>INDEX(Calculations!A12:Y12,1,MATCH("Tabaxi", Calculations!A$1:Y$1, 0))</f>
        <v>90</v>
      </c>
      <c r="B12" s="2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A251-A3AC-41B4-B564-81031136326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10</v>
      </c>
      <c r="B1" s="1" t="s">
        <v>13</v>
      </c>
    </row>
    <row r="2" spans="1:2" ht="24" customHeight="1" x14ac:dyDescent="0.3">
      <c r="A2" s="2">
        <f>INDEX(Calculations!A2:Y2,1,MATCH("Jotun", Calculations!A$1:Y$1, 0))</f>
        <v>4</v>
      </c>
      <c r="B2" s="2">
        <v>4</v>
      </c>
    </row>
    <row r="3" spans="1:2" ht="24" customHeight="1" x14ac:dyDescent="0.3">
      <c r="A3" s="2">
        <f>INDEX(Calculations!A3:Y3,1,MATCH("Jotun", Calculations!A$1:Y$1, 0))</f>
        <v>10</v>
      </c>
      <c r="B3" s="2">
        <v>8</v>
      </c>
    </row>
    <row r="4" spans="1:2" ht="24" customHeight="1" x14ac:dyDescent="0.3">
      <c r="A4" s="2">
        <f>INDEX(Calculations!A4:Y4,1,MATCH("Jotun", Calculations!A$1:Y$1, 0))</f>
        <v>16</v>
      </c>
      <c r="B4" s="2">
        <v>12</v>
      </c>
    </row>
    <row r="5" spans="1:2" ht="24" customHeight="1" x14ac:dyDescent="0.3">
      <c r="A5" s="2">
        <f>INDEX(Calculations!A5:Y5,1,MATCH("Jotun", Calculations!A$1:Y$1, 0))</f>
        <v>23</v>
      </c>
      <c r="B5" s="2">
        <v>16</v>
      </c>
    </row>
    <row r="6" spans="1:2" ht="24" customHeight="1" x14ac:dyDescent="0.3">
      <c r="A6" s="2">
        <f>INDEX(Calculations!A6:Y6,1,MATCH("Jotun", Calculations!A$1:Y$1, 0))</f>
        <v>29</v>
      </c>
      <c r="B6" s="2">
        <v>20</v>
      </c>
    </row>
    <row r="7" spans="1:2" ht="24" customHeight="1" x14ac:dyDescent="0.3">
      <c r="A7" s="2">
        <f>INDEX(Calculations!A7:Y7,1,MATCH("Jotun", Calculations!A$1:Y$1, 0))</f>
        <v>45</v>
      </c>
      <c r="B7" s="2">
        <v>30</v>
      </c>
    </row>
    <row r="8" spans="1:2" ht="24" customHeight="1" x14ac:dyDescent="0.3">
      <c r="A8" s="2">
        <f>INDEX(Calculations!A8:Y8,1,MATCH("Jotun", Calculations!A$1:Y$1, 0))</f>
        <v>60</v>
      </c>
      <c r="B8" s="2">
        <v>40</v>
      </c>
    </row>
    <row r="9" spans="1:2" ht="24" customHeight="1" x14ac:dyDescent="0.3">
      <c r="A9" s="2">
        <f>INDEX(Calculations!A9:Y9,1,MATCH("Jotun", Calculations!A$1:Y$1, 0))</f>
        <v>75</v>
      </c>
      <c r="B9" s="2">
        <v>50</v>
      </c>
    </row>
    <row r="10" spans="1:2" ht="24" customHeight="1" x14ac:dyDescent="0.3">
      <c r="A10" s="2">
        <f>INDEX(Calculations!A10:Y10,1,MATCH("Jotun", Calculations!A$1:Y$1, 0))</f>
        <v>90</v>
      </c>
      <c r="B10" s="2">
        <v>60</v>
      </c>
    </row>
    <row r="11" spans="1:2" ht="24" customHeight="1" x14ac:dyDescent="0.3">
      <c r="A11" s="2">
        <f>INDEX(Calculations!A11:Y11,1,MATCH("Jotun", Calculations!A$1:Y$1, 0))</f>
        <v>105</v>
      </c>
      <c r="B11" s="2">
        <v>70</v>
      </c>
    </row>
    <row r="12" spans="1:2" ht="24" customHeight="1" x14ac:dyDescent="0.3">
      <c r="A12" s="2">
        <f>INDEX(Calculations!A12:Y12,1,MATCH("Jotun", Calculations!A$1:Y$1, 0))</f>
        <v>120</v>
      </c>
      <c r="B12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Multipliers</vt:lpstr>
      <vt:lpstr>Calculations</vt:lpstr>
      <vt:lpstr>Aarakocra</vt:lpstr>
      <vt:lpstr>Orc</vt:lpstr>
      <vt:lpstr>Iotun</vt:lpstr>
      <vt:lpstr>Halfling</vt:lpstr>
      <vt:lpstr>Human</vt:lpstr>
      <vt:lpstr>Tabaxi</vt:lpstr>
      <vt:lpstr>Jotun</vt:lpstr>
      <vt:lpstr>Dwarf</vt:lpstr>
      <vt:lpstr>Loxodon</vt:lpstr>
      <vt:lpstr>Dragonborn</vt:lpstr>
      <vt:lpstr>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Parsons</cp:lastModifiedBy>
  <dcterms:created xsi:type="dcterms:W3CDTF">2023-04-15T21:13:37Z</dcterms:created>
  <dcterms:modified xsi:type="dcterms:W3CDTF">2024-08-26T12:12:54Z</dcterms:modified>
</cp:coreProperties>
</file>