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blum/Desktop/excel_dateien/"/>
    </mc:Choice>
  </mc:AlternateContent>
  <xr:revisionPtr revIDLastSave="0" documentId="13_ncr:1_{82D97C53-0AC8-254D-AF37-34D545074BC0}" xr6:coauthVersionLast="47" xr6:coauthVersionMax="47" xr10:uidLastSave="{00000000-0000-0000-0000-000000000000}"/>
  <bookViews>
    <workbookView xWindow="4680" yWindow="500" windowWidth="33720" windowHeight="20040" tabRatio="784" activeTab="6" xr2:uid="{98D3F3BD-FAFC-4883-ACD4-26316C1FC8B1}"/>
  </bookViews>
  <sheets>
    <sheet name="Checkliste" sheetId="6" r:id="rId1"/>
    <sheet name="KPI" sheetId="1" r:id="rId2"/>
    <sheet name="Avale" sheetId="2" r:id="rId3"/>
    <sheet name="Finanzierungen" sheetId="3" r:id="rId4"/>
    <sheet name="Qualitatives Reporting" sheetId="18" r:id="rId5"/>
    <sheet name="Baustellenreporting 25-02 alt" sheetId="23" r:id="rId6"/>
    <sheet name="Baustellenreporting 02-2025" sheetId="25" r:id="rId7"/>
    <sheet name="Baustellenreporting Januar" sheetId="22" r:id="rId8"/>
    <sheet name="Config" sheetId="24" r:id="rId9"/>
  </sheets>
  <externalReferences>
    <externalReference r:id="rId10"/>
    <externalReference r:id="rId11"/>
    <externalReference r:id="rId12"/>
  </externalReferences>
  <definedNames>
    <definedName name="a_act">[1]Config!$G$32</definedName>
    <definedName name="a_date">[1]Config!$G$31</definedName>
    <definedName name="a_title">[1]Config!$G$42</definedName>
    <definedName name="Auftragsart" localSheetId="6">'Baustellenreporting 02-2025'!$M$4</definedName>
    <definedName name="Auftragsart">#REF!</definedName>
    <definedName name="h_date">[1]Config!$G$28</definedName>
    <definedName name="h_title">[1]Config!$G$41</definedName>
    <definedName name="p_date">[1]Config!$G$33</definedName>
    <definedName name="p_period">[1]Config!$G$34</definedName>
    <definedName name="p_title">[1]Config!$G$43</definedName>
    <definedName name="project">[1]Config!$G$16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3" i="25" l="1"/>
  <c r="Q21" i="23"/>
  <c r="Q22" i="23"/>
  <c r="AB43" i="25"/>
  <c r="AA43" i="25"/>
  <c r="Z43" i="25"/>
  <c r="Y43" i="25"/>
  <c r="W43" i="25"/>
  <c r="V43" i="25"/>
  <c r="U41" i="25"/>
  <c r="U40" i="25"/>
  <c r="U39" i="25"/>
  <c r="U38" i="25"/>
  <c r="U37" i="25"/>
  <c r="U36" i="25"/>
  <c r="U35" i="25"/>
  <c r="U43" i="25" s="1"/>
  <c r="U34" i="25"/>
  <c r="U33" i="25"/>
  <c r="B4" i="25" a="1"/>
  <c r="B4" i="25" s="1"/>
  <c r="R16" i="24"/>
  <c r="O15" i="24"/>
  <c r="Z16" i="24" s="1"/>
  <c r="O14" i="24"/>
  <c r="AA13" i="24"/>
  <c r="W13" i="24"/>
  <c r="S13" i="24"/>
  <c r="O13" i="24"/>
  <c r="Z12" i="24" s="1"/>
  <c r="Z13" i="24" s="1"/>
  <c r="Z14" i="24" s="1"/>
  <c r="AA12" i="24"/>
  <c r="W12" i="24"/>
  <c r="S12" i="24"/>
  <c r="O12" i="24"/>
  <c r="AA4" i="24" s="1"/>
  <c r="O11" i="24"/>
  <c r="V16" i="24" s="1"/>
  <c r="W15" i="24" s="1"/>
  <c r="O10" i="24"/>
  <c r="O9" i="24"/>
  <c r="V12" i="24" s="1"/>
  <c r="V13" i="24" s="1"/>
  <c r="V14" i="24" s="1"/>
  <c r="V15" i="24" s="1"/>
  <c r="Z8" i="24"/>
  <c r="V8" i="24"/>
  <c r="O8" i="24"/>
  <c r="O7" i="24"/>
  <c r="O6" i="24"/>
  <c r="R8" i="24" s="1"/>
  <c r="W5" i="24"/>
  <c r="O5" i="24"/>
  <c r="W4" i="24"/>
  <c r="V4" i="24"/>
  <c r="O4" i="24"/>
  <c r="V5" i="24" s="1"/>
  <c r="V6" i="24" s="1"/>
  <c r="V7" i="24" s="1"/>
  <c r="V3" i="24"/>
  <c r="O3" i="24"/>
  <c r="R11" i="24" s="1"/>
  <c r="R12" i="24" s="1"/>
  <c r="R13" i="24" s="1"/>
  <c r="R14" i="24" s="1"/>
  <c r="AS27" i="1"/>
  <c r="AS23" i="1"/>
  <c r="Z3" i="24" l="1"/>
  <c r="Z11" i="24"/>
  <c r="Z4" i="24"/>
  <c r="Z5" i="24" s="1"/>
  <c r="Z6" i="24" s="1"/>
  <c r="R15" i="24"/>
  <c r="S15" i="24"/>
  <c r="W7" i="24"/>
  <c r="Z15" i="24"/>
  <c r="AA15" i="24"/>
  <c r="R3" i="24"/>
  <c r="R4" i="24"/>
  <c r="R5" i="24" s="1"/>
  <c r="R6" i="24" s="1"/>
  <c r="S5" i="24"/>
  <c r="V11" i="24"/>
  <c r="S4" i="24"/>
  <c r="AA5" i="24" s="1"/>
  <c r="Q12" i="23"/>
  <c r="Q25" i="23"/>
  <c r="M27" i="23"/>
  <c r="L27" i="23"/>
  <c r="K27" i="23"/>
  <c r="J27" i="23"/>
  <c r="I27" i="23"/>
  <c r="H27" i="23"/>
  <c r="Z7" i="24" l="1"/>
  <c r="AA7" i="24"/>
  <c r="R7" i="24"/>
  <c r="S7" i="24"/>
  <c r="M39" i="23"/>
  <c r="J39" i="23"/>
  <c r="I39" i="23"/>
  <c r="H39" i="23"/>
  <c r="Q24" i="23"/>
  <c r="Q23" i="23"/>
  <c r="Q20" i="23"/>
  <c r="Q18" i="23"/>
  <c r="Q17" i="23"/>
  <c r="Q16" i="23"/>
  <c r="Q15" i="23"/>
  <c r="Q10" i="23"/>
  <c r="M5" i="23"/>
  <c r="J5" i="23"/>
  <c r="I5" i="23"/>
  <c r="H5" i="23"/>
  <c r="AR23" i="1"/>
  <c r="AR27" i="1"/>
  <c r="Q27" i="23" l="1"/>
  <c r="H41" i="23"/>
  <c r="J41" i="23"/>
  <c r="I41" i="23"/>
  <c r="M41" i="23"/>
  <c r="AQ27" i="1"/>
  <c r="AQ26" i="1"/>
  <c r="AQ23" i="1"/>
  <c r="H43" i="23" l="1"/>
  <c r="Q10" i="22"/>
  <c r="Q12" i="22"/>
  <c r="Q15" i="22"/>
  <c r="Q16" i="22"/>
  <c r="Q17" i="22"/>
  <c r="M37" i="22"/>
  <c r="J37" i="22"/>
  <c r="I37" i="22"/>
  <c r="H37" i="22"/>
  <c r="M25" i="22"/>
  <c r="L25" i="22"/>
  <c r="K25" i="22"/>
  <c r="J25" i="22"/>
  <c r="I25" i="22"/>
  <c r="H25" i="22"/>
  <c r="Q24" i="22"/>
  <c r="Q23" i="22"/>
  <c r="Q22" i="22"/>
  <c r="Q21" i="22"/>
  <c r="Q20" i="22"/>
  <c r="Q19" i="22"/>
  <c r="Q18" i="22"/>
  <c r="M5" i="22"/>
  <c r="J5" i="22"/>
  <c r="I5" i="22"/>
  <c r="H5" i="22"/>
  <c r="H39" i="22" l="1"/>
  <c r="I39" i="22"/>
  <c r="Q25" i="22"/>
  <c r="J39" i="22"/>
  <c r="M39" i="22"/>
  <c r="AP27" i="1"/>
  <c r="AP23" i="1"/>
  <c r="H41" i="22" l="1"/>
  <c r="AO27" i="1"/>
  <c r="AO23" i="1"/>
  <c r="AN27" i="1" l="1"/>
  <c r="AN23" i="1"/>
  <c r="AM27" i="1" l="1"/>
  <c r="AM23" i="1"/>
  <c r="AL27" i="1" l="1"/>
  <c r="AL23" i="1"/>
  <c r="AK23" i="1" l="1"/>
  <c r="AK27" i="1"/>
  <c r="AJ27" i="1" l="1"/>
  <c r="AJ23" i="1"/>
  <c r="AI23" i="1"/>
  <c r="AI27" i="1" l="1"/>
  <c r="AH23" i="1"/>
  <c r="AG23" i="1"/>
  <c r="AF23" i="1"/>
  <c r="AH27" i="1"/>
  <c r="AG27" i="1" l="1"/>
  <c r="AF27" i="1" l="1"/>
  <c r="AD25" i="1" l="1"/>
  <c r="AE27" i="1" s="1"/>
  <c r="AD24" i="1" l="1"/>
  <c r="AE23" i="1" s="1"/>
  <c r="BC26" i="1" l="1"/>
  <c r="BB26" i="1"/>
  <c r="BA26" i="1"/>
  <c r="AZ26" i="1"/>
  <c r="AY26" i="1"/>
  <c r="AX26" i="1"/>
  <c r="AW26" i="1"/>
  <c r="AV26" i="1"/>
  <c r="AU26" i="1"/>
  <c r="AT26" i="1"/>
  <c r="AS26" i="1"/>
  <c r="AR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 l="1"/>
  <c r="E3" i="2"/>
  <c r="E2" i="2"/>
  <c r="AA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<sst xmlns="http://schemas.openxmlformats.org/spreadsheetml/2006/main" count="1076" uniqueCount="350">
  <si>
    <t>Benötigte Unterlagen</t>
  </si>
  <si>
    <t>GDPDU Datei</t>
  </si>
  <si>
    <t>BWA/SuSa</t>
  </si>
  <si>
    <t>IC Abstimmung</t>
  </si>
  <si>
    <t>OP Liste Forderungen LuL</t>
  </si>
  <si>
    <t>Neue Rechtsstreite</t>
  </si>
  <si>
    <t>Anstehende Betriebsprüfungen (Steuer)</t>
  </si>
  <si>
    <t>Lucanet</t>
  </si>
  <si>
    <t>Project: Tiefbau</t>
  </si>
  <si>
    <t>Sheetname:  KPI</t>
  </si>
  <si>
    <t>IST</t>
  </si>
  <si>
    <t>FC</t>
  </si>
  <si>
    <t>PLAN</t>
  </si>
  <si>
    <t>Seidler Tiefbau</t>
  </si>
  <si>
    <t>Datenebene</t>
  </si>
  <si>
    <t xml:space="preserve">Bewertungsebene </t>
  </si>
  <si>
    <t>Anpassungen im Einzelabschluss</t>
  </si>
  <si>
    <t>Spaltendefinition</t>
  </si>
  <si>
    <t>Konto</t>
  </si>
  <si>
    <t>Wert</t>
  </si>
  <si>
    <t>Buchungsdatum</t>
  </si>
  <si>
    <t>Periode 13/24</t>
  </si>
  <si>
    <t>Leistungskennzahlen</t>
  </si>
  <si>
    <t>Geleistete_Stunden</t>
  </si>
  <si>
    <t>Auftragsbestand</t>
  </si>
  <si>
    <t>Bewertung HF</t>
  </si>
  <si>
    <t/>
  </si>
  <si>
    <t>HF gem. HGB</t>
  </si>
  <si>
    <t>HF gem. PoC</t>
  </si>
  <si>
    <t>Delta HF zu PoC</t>
  </si>
  <si>
    <t>Mitarbeiteranzahl (Köpfe)</t>
  </si>
  <si>
    <t>Geschäftsführer</t>
  </si>
  <si>
    <t>Kaufm. Angestellte</t>
  </si>
  <si>
    <t>Gewerbliche Angestellte</t>
  </si>
  <si>
    <t>Auszubildende</t>
  </si>
  <si>
    <t>Mitarbeiteranzahl (VZK)</t>
  </si>
  <si>
    <t>Veränderungen Mitarbeter</t>
  </si>
  <si>
    <t>Eintritte</t>
  </si>
  <si>
    <t>Austritte</t>
  </si>
  <si>
    <t>703504.05</t>
  </si>
  <si>
    <t>Gesellschaft</t>
  </si>
  <si>
    <t>Versicherer/Bank</t>
  </si>
  <si>
    <t>Avallinie</t>
  </si>
  <si>
    <t>Inanspruchnahme</t>
  </si>
  <si>
    <t>Freie Avallinie</t>
  </si>
  <si>
    <t>VHV-Versicherung</t>
  </si>
  <si>
    <t>R+V-Versicherung</t>
  </si>
  <si>
    <t>Raiffeisenlandesbank Oberösterreich</t>
  </si>
  <si>
    <t>Kreditgeber</t>
  </si>
  <si>
    <t>Fälligkeit</t>
  </si>
  <si>
    <t>Valuta</t>
  </si>
  <si>
    <t>Seidler</t>
  </si>
  <si>
    <t>GEFA BANK GmbH</t>
  </si>
  <si>
    <t>12/2024</t>
  </si>
  <si>
    <t>Komatsu Finance/BNP Paribas</t>
  </si>
  <si>
    <t>01/2025</t>
  </si>
  <si>
    <t>Bitte das monatliche Reporting um die unten aufgelisteten qualitativen Angaben erweitern.</t>
  </si>
  <si>
    <t xml:space="preserve">Qualitatives Reporting </t>
  </si>
  <si>
    <t>Auftragslage/Auftragseingang</t>
  </si>
  <si>
    <t>Die Auftragslage ist mit 5,9 Mio noch zufriedenstellend. Im November erhöhhte sich der Auftragsbestand um 587 T€, was hauptsächlich auf Nachträge zurückzuführen ist.</t>
  </si>
  <si>
    <t>Der Auftragsbestand liegt bei 6,1 Mio €. Im Dezember konnten Neuaufträge von insgesamt 0,9 Mio € abgeschlossen werden.</t>
  </si>
  <si>
    <t>Der Auftragsbestand liegt bei 5,6 Mio €. Im Januar wurden Nachträge in Höhe von 907 T€ beauftragt.</t>
  </si>
  <si>
    <t>Der Auftragsbestand liegt bei 4,9 Mio €. Im Februar wurden Nachträge in Höhe von 530 T€ für die Baumaßnahme D-EUREF Campus beauftragt.</t>
  </si>
  <si>
    <t>Aktuelle wirtschaftliche Entwicklung</t>
  </si>
  <si>
    <t>Der Cashstand per Monatsende beläuft sich auf 2,9 Mio € - Lieferantenverbindlichkeiten werden soweit möglich unter Abzug von Skonto zeitnah beglichen. Die Tilgungs- und Zinszahlungen der Terras West Darlehen sind für 2024 vollständig beglichen.</t>
  </si>
  <si>
    <t>Der Cashstand per Monatsende beläuft sich auf 3,8 Mio € - ein Zuwachs von 0,9 Mio € zum Vormonat</t>
  </si>
  <si>
    <t>Der Cashbestand liegt mit 3,2 Mio € auf einem hohen Niveau. Der neue Scania Lkw wurde im Januar übernommen und aus dem Cash bezahlt. Für Februar ist eine Sondertilgung von 1 Mio € auf das Darlehen (Seidler Holding ./. Terras West) geplant.</t>
  </si>
  <si>
    <t>Im Februar wurde aus dem laufenden Cash der neue Hitachi Gummikettenbagger ZX225 bezahlt. Ferner wurde 1 Mio € als Sondertilgung auf das Darlehen (Seidler Holding ./. Terras West) geleistet.</t>
  </si>
  <si>
    <t>Operativer Verlauf des aktuellen Monats</t>
  </si>
  <si>
    <t>Der Großteil der laufenden Baustellen erwirtschaftet ein positives Ergebnis. Zum Jahresende werden noch teilweise Baustellen zum Ende kommen und schluss- bzw. teilschlussgerechnet.</t>
  </si>
  <si>
    <t xml:space="preserve">Aufgrund der Witterungslage (Ausfall durch Schlechtwetter) sowie des Werksurlaubes ab dem 23. Dezember wurden nur 2.931 Stunden geleistet. </t>
  </si>
  <si>
    <t xml:space="preserve">Aufgrund der Witterungslage (Ausfall durch Schlechtwetter) wurden nur 3.357 Stunden geleistet. </t>
  </si>
  <si>
    <t>Bedingt durch die gute Witterung gab es nur einen geringfügigen Ausfall durch Schlechwetter. Dies hatte einen positiven Einfluss auf das Monatsergebnis.</t>
  </si>
  <si>
    <t>Wesentliche Veränderungen der G&amp;V/Bilanz Posten</t>
  </si>
  <si>
    <t>Das Verrechnungskonto mit der Seidler Holding GmbH erhöht sich 100 T€ durch die Zahlung an die Seidler Holding GmbH im Rahmen des EAV.</t>
  </si>
  <si>
    <t>Im Rechtsstreit Seidler ./. Uniklinik Düsseldorf wurde ein Vergleich (200 T€) erzielt. Die Auszahlung soll im Januar 2025 erfolgen. Aufgrund des Vergleichs konnte die gebildete Einzelwertberichtigung in Höhe von 116 T€ erfolgswirksam aufgelöst werden.</t>
  </si>
  <si>
    <t>Der neue Scania Lkw wurde ins Anlagevermögen aufgenommen (AHK = 208 T€)</t>
  </si>
  <si>
    <t>Der neue Hitachi Gummikettenbagger ZX225 wurde ins Anlagevermögen aufgenommen (AHK = 235,5 T€)</t>
  </si>
  <si>
    <t>Sonstiges/Besonderheiten</t>
  </si>
  <si>
    <t>13. Monatseinkommen der Gehaltsempfänger wurde gemäß Tarifvertrag zu 50 % bezahlt. Der Teil der Lohnempfänger erfolgt mit der Zahlung der Löhne im Dezember.</t>
  </si>
  <si>
    <t>Eintritt in den Rahmenvertrag der Terras bzgl. der Warenkreditversicherung zum 01. Dezember.</t>
  </si>
  <si>
    <t>Die Anwesenheitsprämie 2024 wurde mit der  Gehaltsabrechnung ausgezahlt - die Auszahlung für die Löhne erfolgt mit der Lohnabrechnung im Februar.</t>
  </si>
  <si>
    <t>Die Prämie für 2024  (Beteiligung der Mitarbeiter am guten Geschäftsergebnis) wurde mit der  Gehaltsabrechnung ausgezahlt - die Auszahlung für die Löhne erfolgt mit der Lohnabrechnung im März.</t>
  </si>
  <si>
    <t>Baustellencontrolling</t>
  </si>
  <si>
    <t>Bewertung</t>
  </si>
  <si>
    <t>Rentabilität</t>
  </si>
  <si>
    <t>Kommentare</t>
  </si>
  <si>
    <t>Firma</t>
  </si>
  <si>
    <t>Stand</t>
  </si>
  <si>
    <t>Kostenstelle</t>
  </si>
  <si>
    <t>Projekt</t>
  </si>
  <si>
    <t>Kundengruppe</t>
  </si>
  <si>
    <t>Auftragsart</t>
  </si>
  <si>
    <t>Status</t>
  </si>
  <si>
    <t>Auftragssumme</t>
  </si>
  <si>
    <t>Summe Nachträge</t>
  </si>
  <si>
    <t>Ist Vollkosten</t>
  </si>
  <si>
    <t>PoC Bewertung</t>
  </si>
  <si>
    <t>HGB Bewertung</t>
  </si>
  <si>
    <t>Umsatz</t>
  </si>
  <si>
    <t>Gewinn</t>
  </si>
  <si>
    <t>Marge</t>
  </si>
  <si>
    <t>Kanal</t>
  </si>
  <si>
    <t>Schlussgerechnet</t>
  </si>
  <si>
    <t xml:space="preserve">k omplett </t>
  </si>
  <si>
    <t>(1) ja, Bst. lfd. Jahr</t>
  </si>
  <si>
    <t>T 20210101</t>
  </si>
  <si>
    <t>NE-Gladbacher Straße</t>
  </si>
  <si>
    <t>laufend</t>
  </si>
  <si>
    <t>T 20210804</t>
  </si>
  <si>
    <t>NE-Grupellopark 2. BA</t>
  </si>
  <si>
    <t>T 20220901</t>
  </si>
  <si>
    <t>NE-An der Obererft</t>
  </si>
  <si>
    <t>T 20221002</t>
  </si>
  <si>
    <t>D-Siegburger Straße 149</t>
  </si>
  <si>
    <t>T 20230103</t>
  </si>
  <si>
    <t>D-UKD Stellplatz</t>
  </si>
  <si>
    <t>T 20230702</t>
  </si>
  <si>
    <t>NET-Quellensee/Brachter Str.</t>
  </si>
  <si>
    <t>T 20230805</t>
  </si>
  <si>
    <t>NE-Düsseldorfer Str. 230 (Melli Bese Q)</t>
  </si>
  <si>
    <t>T 20240101</t>
  </si>
  <si>
    <t>W-Buschland</t>
  </si>
  <si>
    <t>T 20240104</t>
  </si>
  <si>
    <t>D-EUREF Campus (Ahrensplatz)</t>
  </si>
  <si>
    <t>T 20240201</t>
  </si>
  <si>
    <t>NE-Römerstr./Stingesbachsammler</t>
  </si>
  <si>
    <t>T 20240301</t>
  </si>
  <si>
    <t>STR-Quellenweg (Materiallager)</t>
  </si>
  <si>
    <t>T 20240302</t>
  </si>
  <si>
    <t>NE-Rheintorstr., BPL 456</t>
  </si>
  <si>
    <t>T 20240901</t>
  </si>
  <si>
    <t>HEI-Talburgstraße 50</t>
  </si>
  <si>
    <t>T 20241001</t>
  </si>
  <si>
    <t>D-Völklinger Str.</t>
  </si>
  <si>
    <t>T 20241201</t>
  </si>
  <si>
    <t>KK-St. Huberter Str. 81</t>
  </si>
  <si>
    <t>T 20241202</t>
  </si>
  <si>
    <t>NE-Dunantstr. (Archäölogie)</t>
  </si>
  <si>
    <t>T 20241203</t>
  </si>
  <si>
    <t>D-Redinghovenstraße</t>
  </si>
  <si>
    <t>T 40230701</t>
  </si>
  <si>
    <t>D-Bergische Landstrasse</t>
  </si>
  <si>
    <t>T 40250101</t>
  </si>
  <si>
    <t>D-Niederdonker Straße</t>
  </si>
  <si>
    <t>(2) nein, Bst. lfd. Jahr</t>
  </si>
  <si>
    <t>T 00000008</t>
  </si>
  <si>
    <t>Gewähr/Reklam.</t>
  </si>
  <si>
    <t>T 20200304</t>
  </si>
  <si>
    <t>D-Uniklinik Düsseldorf</t>
  </si>
  <si>
    <t>T 20211004</t>
  </si>
  <si>
    <t>NE-Am Hohen Weg</t>
  </si>
  <si>
    <t>T 20220304</t>
  </si>
  <si>
    <t>D-Volmerswerther Straße</t>
  </si>
  <si>
    <t>T 20220902</t>
  </si>
  <si>
    <t>D-Lohauser Dorfstraße</t>
  </si>
  <si>
    <t>T 20230203</t>
  </si>
  <si>
    <t>D-Kikweggraben</t>
  </si>
  <si>
    <t>T 20240601</t>
  </si>
  <si>
    <t>RA-Illbeckweg (Dammabfangung)</t>
  </si>
  <si>
    <t>T 50240401</t>
  </si>
  <si>
    <t>NE-Düsseldorfer Str. 182-184</t>
  </si>
  <si>
    <t>T 60241003</t>
  </si>
  <si>
    <t>D-Karolinger Höfe</t>
  </si>
  <si>
    <t>T 80000000</t>
  </si>
  <si>
    <t>Gewährleistung (ab 2019)</t>
  </si>
  <si>
    <t>(5) ja, Bst. aus Vorjahr</t>
  </si>
  <si>
    <t>Total</t>
  </si>
  <si>
    <t>Baustellenadresse</t>
  </si>
  <si>
    <t>Ist Vollkosten bestehend aus</t>
  </si>
  <si>
    <t xml:space="preserve">Synergien </t>
  </si>
  <si>
    <t>OID (Automatisch)</t>
  </si>
  <si>
    <t>Projektname</t>
  </si>
  <si>
    <t>Kunde</t>
  </si>
  <si>
    <t>Kundensegment</t>
  </si>
  <si>
    <t>Straße</t>
  </si>
  <si>
    <t>Postleitzahl</t>
  </si>
  <si>
    <t>Stadt</t>
  </si>
  <si>
    <t>Kundenart</t>
  </si>
  <si>
    <t>Gewerk</t>
  </si>
  <si>
    <t>Segment</t>
  </si>
  <si>
    <t>Startdatum</t>
  </si>
  <si>
    <t>Enddatum</t>
  </si>
  <si>
    <t>Nachtragssumme</t>
  </si>
  <si>
    <t>IST Materialkosten</t>
  </si>
  <si>
    <t>IST Personalkosten</t>
  </si>
  <si>
    <t>IST Maschinenkosten</t>
  </si>
  <si>
    <t>Ergebnis</t>
  </si>
  <si>
    <t>Synergieprojekt</t>
  </si>
  <si>
    <t>Beteiligtes Unternehmen</t>
  </si>
  <si>
    <t>Art der Zusammenarbeit</t>
  </si>
  <si>
    <t>Grund Zusammenarbeit</t>
  </si>
  <si>
    <t>SUMME</t>
  </si>
  <si>
    <t>OID</t>
  </si>
  <si>
    <t>Unternehmensname</t>
  </si>
  <si>
    <t>JA NEIN</t>
  </si>
  <si>
    <t>Art Zusammenarbeit</t>
  </si>
  <si>
    <t>Wiederkehrend</t>
  </si>
  <si>
    <t>Daten Input</t>
  </si>
  <si>
    <t>Auswertung 2022 LucaNet</t>
  </si>
  <si>
    <t>Auswertung 2023 LucaNet</t>
  </si>
  <si>
    <t>Auswertung 2024 LucaNet</t>
  </si>
  <si>
    <t>öffentlich</t>
  </si>
  <si>
    <t>Asphaltbau</t>
  </si>
  <si>
    <t>Autobahn</t>
  </si>
  <si>
    <t>Neukunde</t>
  </si>
  <si>
    <t>AS Asphaltbau Holding</t>
  </si>
  <si>
    <t>Ja</t>
  </si>
  <si>
    <t>Bietergemeinschaft</t>
  </si>
  <si>
    <t>neuer Markt / Region</t>
  </si>
  <si>
    <t>SR DEZ 2022</t>
  </si>
  <si>
    <t>SR DEZ 2023</t>
  </si>
  <si>
    <t>SR DEZ 2024</t>
  </si>
  <si>
    <t>Land</t>
  </si>
  <si>
    <t>privat</t>
  </si>
  <si>
    <t>Rahmenvertrag</t>
  </si>
  <si>
    <t>Baugrube</t>
  </si>
  <si>
    <t>Bahn</t>
  </si>
  <si>
    <t>Teilschlussgerechnet</t>
  </si>
  <si>
    <t>Bestandskunde</t>
  </si>
  <si>
    <t>AS Asphaltbau Schmidle</t>
  </si>
  <si>
    <t>Nein</t>
  </si>
  <si>
    <t>Subunternehmen</t>
  </si>
  <si>
    <t>neue Projektgröße</t>
  </si>
  <si>
    <t>TF DEZ 2022</t>
  </si>
  <si>
    <t>TF DEZ 2023</t>
  </si>
  <si>
    <t>TF DEZ 2024</t>
  </si>
  <si>
    <t>Bund</t>
  </si>
  <si>
    <t>gewerblich</t>
  </si>
  <si>
    <t>sonstiges</t>
  </si>
  <si>
    <t>Bodensanierung</t>
  </si>
  <si>
    <t>Brücke</t>
  </si>
  <si>
    <t>Sonstiges</t>
  </si>
  <si>
    <t>Demler Spezialtiefbau (ehm. ASL)</t>
  </si>
  <si>
    <t>Arbeitsgemeinschaft</t>
  </si>
  <si>
    <t>Margensteigerung</t>
  </si>
  <si>
    <t>TF DEZ 2021</t>
  </si>
  <si>
    <t>Projektentwickler</t>
  </si>
  <si>
    <t>Bohrpfähle</t>
  </si>
  <si>
    <t>Energie</t>
  </si>
  <si>
    <t>BBU KG</t>
  </si>
  <si>
    <t>Partnerschaft</t>
  </si>
  <si>
    <t>Risikoteilung</t>
  </si>
  <si>
    <t>GuV 2022 LucaNet L4L</t>
  </si>
  <si>
    <t>GL laut Projektliste 2022</t>
  </si>
  <si>
    <t>GL laut Projektliste 2023</t>
  </si>
  <si>
    <t>GL laut Projektliste 2024</t>
  </si>
  <si>
    <t>KMU</t>
  </si>
  <si>
    <t>Bohrpfahlwände</t>
  </si>
  <si>
    <t>Freileitungsbau</t>
  </si>
  <si>
    <t>Demler Spezialtiefbau (Neu)</t>
  </si>
  <si>
    <t>Erweiterung Know How</t>
  </si>
  <si>
    <t>GuV 2022 JA HGB</t>
  </si>
  <si>
    <t>Delta</t>
  </si>
  <si>
    <t>Konzern</t>
  </si>
  <si>
    <t>Brückenbau</t>
  </si>
  <si>
    <t>Heizung</t>
  </si>
  <si>
    <t>Demler operativ (alt)</t>
  </si>
  <si>
    <t xml:space="preserve"> </t>
  </si>
  <si>
    <t>Zeitersparnis</t>
  </si>
  <si>
    <t xml:space="preserve">TF DEZ 2023 </t>
  </si>
  <si>
    <t>GL laut LucaNet 2022</t>
  </si>
  <si>
    <t>GL laut LucaNet 2023</t>
  </si>
  <si>
    <t>GL laut LucaNet 2024</t>
  </si>
  <si>
    <t>Damm- und Deichbau</t>
  </si>
  <si>
    <t>Industriebau</t>
  </si>
  <si>
    <t>EBK</t>
  </si>
  <si>
    <t>Personalnotwendigkeit</t>
  </si>
  <si>
    <t xml:space="preserve">SR DEZ 2023 </t>
  </si>
  <si>
    <t>Erdbau</t>
  </si>
  <si>
    <t>Riedmüller Bau</t>
  </si>
  <si>
    <t>GuV 2023 LucaNet L4L</t>
  </si>
  <si>
    <t>Auswertung 2022 HGB</t>
  </si>
  <si>
    <t>Auswertung 2023 HGB</t>
  </si>
  <si>
    <t>Auswertung 2024 HGB</t>
  </si>
  <si>
    <t>Erschließung</t>
  </si>
  <si>
    <t>Leitungsbau</t>
  </si>
  <si>
    <t>Seidler Holding</t>
  </si>
  <si>
    <t>GuV 2023 JA HGB</t>
  </si>
  <si>
    <t>Gleisbau</t>
  </si>
  <si>
    <t>sonstiger öffentlicher Tiefbau</t>
  </si>
  <si>
    <t>Gründung</t>
  </si>
  <si>
    <t>sonstiger privater Tiefbau</t>
  </si>
  <si>
    <t>Terras Holding</t>
  </si>
  <si>
    <t>Kabelbau</t>
  </si>
  <si>
    <t>Strasse</t>
  </si>
  <si>
    <t>Terras Service</t>
  </si>
  <si>
    <t>GuV 2024 LucaNet L4L</t>
  </si>
  <si>
    <t>Kanalbau</t>
  </si>
  <si>
    <t>Telekommunikation</t>
  </si>
  <si>
    <t>Terras Spezialtiefbau (Hold.)</t>
  </si>
  <si>
    <t>GuV 2024 JA HGB</t>
  </si>
  <si>
    <t>Pipelinebau</t>
  </si>
  <si>
    <t>Tunnel</t>
  </si>
  <si>
    <t>Terras Süd</t>
  </si>
  <si>
    <t>GL laut HGB 2022</t>
  </si>
  <si>
    <t>GL laut HGB 2023</t>
  </si>
  <si>
    <t>GL laut HGB 2024</t>
  </si>
  <si>
    <t>Rohrleitungsbau</t>
  </si>
  <si>
    <t>Wasserbau</t>
  </si>
  <si>
    <t>Terras West</t>
  </si>
  <si>
    <t>Windkraft</t>
  </si>
  <si>
    <t>WWB Deponie</t>
  </si>
  <si>
    <t>Spezialbau</t>
  </si>
  <si>
    <t>WWB Tiefbau</t>
  </si>
  <si>
    <t>Spundwände</t>
  </si>
  <si>
    <t>Terras Nord</t>
  </si>
  <si>
    <t>Stauanlagen</t>
  </si>
  <si>
    <t>Grothe Holding GmbH</t>
  </si>
  <si>
    <t>Strassenbau</t>
  </si>
  <si>
    <t>Grothe Bau</t>
  </si>
  <si>
    <t>Tiefbau</t>
  </si>
  <si>
    <t>Grothe Kabel</t>
  </si>
  <si>
    <t>Träger</t>
  </si>
  <si>
    <t>B&amp;D Holding</t>
  </si>
  <si>
    <t>Trägerbohlenwände</t>
  </si>
  <si>
    <t>B&amp;D GmbH</t>
  </si>
  <si>
    <t>Tunnelbau</t>
  </si>
  <si>
    <t>Vermessungsbuero Wolfert</t>
  </si>
  <si>
    <t>Verankerungen</t>
  </si>
  <si>
    <t>GIS-EDV Wolfert</t>
  </si>
  <si>
    <t>Vermessungstechnik Wolfert</t>
  </si>
  <si>
    <t>Streetguard</t>
  </si>
  <si>
    <t>Wendt Grundbau GmbH</t>
  </si>
  <si>
    <t>Terras Gruppe</t>
  </si>
  <si>
    <t>Konso Holding</t>
  </si>
  <si>
    <t>Konsolidiert Terras Gruppe</t>
  </si>
  <si>
    <t>Segment Tiefbau</t>
  </si>
  <si>
    <t>Segment Services</t>
  </si>
  <si>
    <t>Segment Spezialtiefbau</t>
  </si>
  <si>
    <t>HTS B</t>
  </si>
  <si>
    <t>HTS L</t>
  </si>
  <si>
    <t>Terras Resources</t>
  </si>
  <si>
    <t>HTS Berichtswesen</t>
  </si>
  <si>
    <t>BBU GmbH (neu)</t>
  </si>
  <si>
    <t>Demler Baugeräte (alt)</t>
  </si>
  <si>
    <t>Demir GmbH</t>
  </si>
  <si>
    <t>InKa GmbH</t>
  </si>
  <si>
    <t>ELKATEC GmbH</t>
  </si>
  <si>
    <t>Oßwald GmbH</t>
  </si>
  <si>
    <t>Demir Holding GmbH</t>
  </si>
  <si>
    <t>Helming Tiefbau Service GmbH</t>
  </si>
  <si>
    <t>Koldewei Straßen- und Tiefbau</t>
  </si>
  <si>
    <t>Konso Resources</t>
  </si>
  <si>
    <t>Achatz Bau</t>
  </si>
  <si>
    <t>Demir Gruppe</t>
  </si>
  <si>
    <t>D&amp;K Spezial Tiefbau</t>
  </si>
  <si>
    <t>Helming Kultur-Tiefbau-Baustoffhandel GmbH</t>
  </si>
  <si>
    <t>RAEDER</t>
  </si>
  <si>
    <t>Konso HTS Berichtswesen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</si>
</sst>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-* #,##0.00\ &quot;€&quot;_-;\-* #,##0.00\ &quot;€&quot;_-;_-* &quot;-&quot;??\ &quot;€&quot;_-;_-@_-"/>
    <numFmt numFmtId="164" formatCode="#,##0\ ;\-#,##0\ ;[Color24]\-\ "/>
    <numFmt numFmtId="165" formatCode="#,##0.0\ ;\-#,##0.0\ ;[Color24]\-\ "/>
    <numFmt numFmtId="166" formatCode="#,##0.0\ ;\-#,##0.0\ ;\-\ "/>
    <numFmt numFmtId="167" formatCode="dd/mm/yyyy\ "/>
    <numFmt numFmtId="168" formatCode="0\ ;\-0\ ;\-\ "/>
    <numFmt numFmtId="169" formatCode="&quot;[&quot;@&quot;]&quot;"/>
    <numFmt numFmtId="170" formatCode="#,##0\ ;\-#,##0\ ;\-\ "/>
    <numFmt numFmtId="171" formatCode="#,##0.00\ &quot;€&quot;"/>
    <numFmt numFmtId="172" formatCode="#,##0.0_ ;\-#,##0.0\ "/>
    <numFmt numFmtId="173" formatCode="_(&quot;€&quot;* #,##0.00_);_(&quot;€&quot;* \(#,##0.00\);_(&quot;€&quot;* &quot;-&quot;??_);_(@_)"/>
    <numFmt numFmtId="174" formatCode="[$-409]dddd\,\ mmmm\ d\,\ yyyy"/>
    <numFmt numFmtId="175" formatCode="dd/mm/yy;@"/>
    <numFmt numFmtId="176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FFFFFF"/>
      <name val="Arial"/>
      <family val="2"/>
    </font>
    <font>
      <sz val="10"/>
      <color rgb="FF0C233C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00338D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rgb="FF000000"/>
      </patternFill>
    </fill>
    <fill>
      <patternFill patternType="lightUp">
        <fgColor rgb="FF000000"/>
        <bgColor rgb="FFFFFFFF"/>
      </patternFill>
    </fill>
    <fill>
      <patternFill patternType="solid">
        <fgColor rgb="FFCCC0DA"/>
        <bgColor rgb="FF000000"/>
      </patternFill>
    </fill>
    <fill>
      <patternFill patternType="solid">
        <fgColor rgb="FF0C233C"/>
        <bgColor indexed="64"/>
      </patternFill>
    </fill>
    <fill>
      <patternFill patternType="solid">
        <fgColor rgb="FFC5212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0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3" fillId="2" borderId="0" applyNumberFormat="0" applyFont="0" applyBorder="0" applyAlignment="0"/>
    <xf numFmtId="169" fontId="7" fillId="0" borderId="0">
      <alignment horizontal="center"/>
    </xf>
    <xf numFmtId="168" fontId="5" fillId="0" borderId="0" applyFill="0" applyBorder="0"/>
    <xf numFmtId="166" fontId="5" fillId="0" borderId="1"/>
    <xf numFmtId="166" fontId="5" fillId="3" borderId="0">
      <alignment horizontal="left"/>
      <protection locked="0"/>
    </xf>
    <xf numFmtId="166" fontId="5" fillId="4" borderId="1">
      <protection locked="0"/>
    </xf>
    <xf numFmtId="166" fontId="5" fillId="3" borderId="1">
      <protection locked="0"/>
    </xf>
    <xf numFmtId="166" fontId="5" fillId="5" borderId="1" applyFont="0" applyAlignment="0"/>
    <xf numFmtId="168" fontId="5" fillId="4" borderId="1">
      <protection locked="0"/>
    </xf>
    <xf numFmtId="166" fontId="5" fillId="6" borderId="0">
      <alignment horizontal="left"/>
      <protection locked="0"/>
    </xf>
    <xf numFmtId="166" fontId="5" fillId="6" borderId="1">
      <protection locked="0"/>
    </xf>
    <xf numFmtId="0" fontId="16" fillId="0" borderId="0"/>
    <xf numFmtId="0" fontId="1" fillId="16" borderId="0" applyNumberFormat="0" applyBorder="0" applyAlignment="0" applyProtection="0"/>
    <xf numFmtId="173" fontId="22" fillId="0" borderId="0" applyFont="0" applyFill="0" applyBorder="0" applyAlignment="0" applyProtection="0"/>
    <xf numFmtId="166" fontId="5" fillId="19" borderId="1">
      <protection locked="0"/>
    </xf>
    <xf numFmtId="0" fontId="23" fillId="0" borderId="0"/>
  </cellStyleXfs>
  <cellXfs count="170">
    <xf numFmtId="0" fontId="0" fillId="0" borderId="0" xfId="0"/>
    <xf numFmtId="165" fontId="4" fillId="7" borderId="0" xfId="4" applyNumberFormat="1" applyFont="1" applyFill="1"/>
    <xf numFmtId="165" fontId="9" fillId="7" borderId="0" xfId="4" applyNumberFormat="1" applyFont="1" applyFill="1"/>
    <xf numFmtId="164" fontId="3" fillId="7" borderId="0" xfId="4" applyFill="1"/>
    <xf numFmtId="165" fontId="10" fillId="7" borderId="0" xfId="4" applyNumberFormat="1" applyFont="1" applyFill="1"/>
    <xf numFmtId="164" fontId="11" fillId="7" borderId="0" xfId="4" applyFont="1" applyFill="1"/>
    <xf numFmtId="164" fontId="3" fillId="7" borderId="0" xfId="4" applyFill="1" applyAlignment="1">
      <alignment horizontal="right"/>
    </xf>
    <xf numFmtId="167" fontId="9" fillId="7" borderId="0" xfId="4" applyNumberFormat="1" applyFont="1" applyFill="1"/>
    <xf numFmtId="164" fontId="6" fillId="7" borderId="0" xfId="4" applyFont="1" applyFill="1"/>
    <xf numFmtId="0" fontId="3" fillId="7" borderId="0" xfId="4" applyNumberFormat="1" applyFill="1"/>
    <xf numFmtId="0" fontId="2" fillId="0" borderId="0" xfId="3"/>
    <xf numFmtId="166" fontId="5" fillId="3" borderId="0" xfId="8">
      <alignment horizontal="left"/>
      <protection locked="0"/>
    </xf>
    <xf numFmtId="0" fontId="5" fillId="0" borderId="0" xfId="0" applyFont="1" applyAlignment="1">
      <alignment horizontal="left"/>
    </xf>
    <xf numFmtId="166" fontId="5" fillId="4" borderId="1" xfId="9">
      <protection locked="0"/>
    </xf>
    <xf numFmtId="166" fontId="5" fillId="0" borderId="1" xfId="7"/>
    <xf numFmtId="14" fontId="5" fillId="3" borderId="1" xfId="10" applyNumberFormat="1" applyAlignment="1">
      <alignment horizontal="right"/>
      <protection locked="0"/>
    </xf>
    <xf numFmtId="14" fontId="5" fillId="3" borderId="1" xfId="10" applyNumberFormat="1">
      <protection locked="0"/>
    </xf>
    <xf numFmtId="168" fontId="5" fillId="4" borderId="1" xfId="12">
      <protection locked="0"/>
    </xf>
    <xf numFmtId="170" fontId="5" fillId="0" borderId="0" xfId="0" applyNumberFormat="1" applyFont="1"/>
    <xf numFmtId="0" fontId="8" fillId="0" borderId="0" xfId="0" applyFont="1"/>
    <xf numFmtId="170" fontId="5" fillId="4" borderId="1" xfId="9" applyNumberFormat="1">
      <protection locked="0"/>
    </xf>
    <xf numFmtId="0" fontId="12" fillId="8" borderId="2" xfId="0" applyFont="1" applyFill="1" applyBorder="1"/>
    <xf numFmtId="0" fontId="13" fillId="10" borderId="3" xfId="0" applyFont="1" applyFill="1" applyBorder="1"/>
    <xf numFmtId="0" fontId="13" fillId="10" borderId="4" xfId="0" applyFont="1" applyFill="1" applyBorder="1"/>
    <xf numFmtId="171" fontId="13" fillId="10" borderId="3" xfId="0" applyNumberFormat="1" applyFont="1" applyFill="1" applyBorder="1"/>
    <xf numFmtId="0" fontId="13" fillId="9" borderId="3" xfId="0" applyFont="1" applyFill="1" applyBorder="1"/>
    <xf numFmtId="0" fontId="13" fillId="9" borderId="4" xfId="0" applyFont="1" applyFill="1" applyBorder="1"/>
    <xf numFmtId="171" fontId="13" fillId="9" borderId="3" xfId="0" applyNumberFormat="1" applyFont="1" applyFill="1" applyBorder="1"/>
    <xf numFmtId="171" fontId="13" fillId="10" borderId="5" xfId="0" applyNumberFormat="1" applyFont="1" applyFill="1" applyBorder="1"/>
    <xf numFmtId="171" fontId="13" fillId="9" borderId="5" xfId="0" applyNumberFormat="1" applyFont="1" applyFill="1" applyBorder="1"/>
    <xf numFmtId="44" fontId="13" fillId="9" borderId="5" xfId="0" applyNumberFormat="1" applyFont="1" applyFill="1" applyBorder="1"/>
    <xf numFmtId="0" fontId="12" fillId="8" borderId="7" xfId="0" applyFont="1" applyFill="1" applyBorder="1"/>
    <xf numFmtId="14" fontId="13" fillId="9" borderId="3" xfId="0" applyNumberFormat="1" applyFont="1" applyFill="1" applyBorder="1"/>
    <xf numFmtId="14" fontId="13" fillId="10" borderId="3" xfId="0" applyNumberFormat="1" applyFont="1" applyFill="1" applyBorder="1"/>
    <xf numFmtId="0" fontId="14" fillId="11" borderId="0" xfId="0" applyFont="1" applyFill="1"/>
    <xf numFmtId="0" fontId="14" fillId="12" borderId="11" xfId="0" applyFont="1" applyFill="1" applyBorder="1" applyAlignment="1">
      <alignment horizontal="center"/>
    </xf>
    <xf numFmtId="0" fontId="15" fillId="14" borderId="6" xfId="0" applyFont="1" applyFill="1" applyBorder="1"/>
    <xf numFmtId="0" fontId="14" fillId="0" borderId="0" xfId="0" applyFont="1"/>
    <xf numFmtId="0" fontId="13" fillId="0" borderId="0" xfId="0" quotePrefix="1" applyFont="1"/>
    <xf numFmtId="44" fontId="13" fillId="0" borderId="0" xfId="1" quotePrefix="1" applyFont="1" applyFill="1" applyBorder="1"/>
    <xf numFmtId="10" fontId="13" fillId="0" borderId="0" xfId="2" quotePrefix="1" applyNumberFormat="1" applyFont="1" applyFill="1" applyBorder="1"/>
    <xf numFmtId="172" fontId="5" fillId="4" borderId="1" xfId="9" applyNumberFormat="1">
      <protection locked="0"/>
    </xf>
    <xf numFmtId="0" fontId="0" fillId="15" borderId="0" xfId="0" applyFill="1"/>
    <xf numFmtId="0" fontId="12" fillId="8" borderId="0" xfId="0" applyFont="1" applyFill="1"/>
    <xf numFmtId="0" fontId="13" fillId="9" borderId="0" xfId="0" applyFont="1" applyFill="1"/>
    <xf numFmtId="0" fontId="13" fillId="10" borderId="0" xfId="0" applyFont="1" applyFill="1"/>
    <xf numFmtId="172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18" fillId="0" borderId="0" xfId="0" applyNumberFormat="1" applyFont="1"/>
    <xf numFmtId="0" fontId="18" fillId="0" borderId="0" xfId="0" applyFont="1"/>
    <xf numFmtId="0" fontId="19" fillId="0" borderId="0" xfId="0" quotePrefix="1" applyFont="1"/>
    <xf numFmtId="4" fontId="14" fillId="11" borderId="0" xfId="0" applyNumberFormat="1" applyFont="1" applyFill="1"/>
    <xf numFmtId="4" fontId="17" fillId="13" borderId="6" xfId="0" applyNumberFormat="1" applyFont="1" applyFill="1" applyBorder="1"/>
    <xf numFmtId="4" fontId="15" fillId="14" borderId="6" xfId="0" applyNumberFormat="1" applyFont="1" applyFill="1" applyBorder="1"/>
    <xf numFmtId="4" fontId="13" fillId="0" borderId="0" xfId="1" quotePrefix="1" applyNumberFormat="1" applyFont="1" applyFill="1" applyBorder="1"/>
    <xf numFmtId="17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17" fillId="13" borderId="3" xfId="0" applyNumberFormat="1" applyFont="1" applyFill="1" applyBorder="1"/>
    <xf numFmtId="0" fontId="21" fillId="17" borderId="0" xfId="0" applyFont="1" applyFill="1" applyAlignment="1">
      <alignment horizontal="center" vertical="center" wrapText="1"/>
    </xf>
    <xf numFmtId="17" fontId="18" fillId="17" borderId="0" xfId="0" applyNumberFormat="1" applyFont="1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20" fillId="18" borderId="0" xfId="16" applyFont="1" applyFill="1" applyAlignment="1">
      <alignment horizontal="center" vertical="center" wrapText="1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166" fontId="23" fillId="4" borderId="1" xfId="9" applyFont="1">
      <protection locked="0"/>
    </xf>
    <xf numFmtId="0" fontId="14" fillId="11" borderId="0" xfId="0" applyFont="1" applyFill="1" applyAlignment="1">
      <alignment horizontal="left"/>
    </xf>
    <xf numFmtId="0" fontId="13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13" fillId="0" borderId="0" xfId="0" applyFont="1" applyAlignment="1">
      <alignment horizontal="left"/>
    </xf>
    <xf numFmtId="0" fontId="5" fillId="0" borderId="0" xfId="18" applyNumberFormat="1" applyFill="1" applyBorder="1" applyAlignment="1">
      <alignment horizontal="left"/>
      <protection locked="0"/>
    </xf>
    <xf numFmtId="0" fontId="23" fillId="0" borderId="0" xfId="19" applyAlignment="1">
      <alignment horizontal="left"/>
    </xf>
    <xf numFmtId="0" fontId="0" fillId="20" borderId="0" xfId="0" applyFill="1"/>
    <xf numFmtId="0" fontId="0" fillId="21" borderId="0" xfId="0" applyFill="1"/>
    <xf numFmtId="174" fontId="0" fillId="0" borderId="0" xfId="0" applyNumberFormat="1"/>
    <xf numFmtId="0" fontId="24" fillId="11" borderId="0" xfId="0" applyFont="1" applyFill="1"/>
    <xf numFmtId="0" fontId="25" fillId="0" borderId="0" xfId="0" applyFont="1"/>
    <xf numFmtId="0" fontId="24" fillId="22" borderId="0" xfId="0" applyFont="1" applyFill="1"/>
    <xf numFmtId="0" fontId="24" fillId="12" borderId="8" xfId="0" applyFont="1" applyFill="1" applyBorder="1"/>
    <xf numFmtId="0" fontId="24" fillId="12" borderId="10" xfId="0" applyFont="1" applyFill="1" applyBorder="1"/>
    <xf numFmtId="0" fontId="24" fillId="12" borderId="11" xfId="0" applyFont="1" applyFill="1" applyBorder="1" applyAlignment="1">
      <alignment horizontal="center"/>
    </xf>
    <xf numFmtId="0" fontId="27" fillId="24" borderId="12" xfId="0" applyFont="1" applyFill="1" applyBorder="1"/>
    <xf numFmtId="0" fontId="27" fillId="13" borderId="13" xfId="0" applyFont="1" applyFill="1" applyBorder="1"/>
    <xf numFmtId="0" fontId="27" fillId="13" borderId="14" xfId="0" applyFont="1" applyFill="1" applyBorder="1"/>
    <xf numFmtId="0" fontId="27" fillId="14" borderId="15" xfId="0" applyFont="1" applyFill="1" applyBorder="1"/>
    <xf numFmtId="0" fontId="28" fillId="13" borderId="16" xfId="0" applyFont="1" applyFill="1" applyBorder="1"/>
    <xf numFmtId="0" fontId="27" fillId="14" borderId="5" xfId="0" applyFont="1" applyFill="1" applyBorder="1"/>
    <xf numFmtId="0" fontId="27" fillId="14" borderId="16" xfId="0" applyFont="1" applyFill="1" applyBorder="1"/>
    <xf numFmtId="0" fontId="27" fillId="14" borderId="13" xfId="0" applyFont="1" applyFill="1" applyBorder="1"/>
    <xf numFmtId="0" fontId="27" fillId="14" borderId="6" xfId="0" applyFont="1" applyFill="1" applyBorder="1"/>
    <xf numFmtId="0" fontId="27" fillId="14" borderId="14" xfId="0" applyFont="1" applyFill="1" applyBorder="1"/>
    <xf numFmtId="0" fontId="27" fillId="14" borderId="17" xfId="0" applyFont="1" applyFill="1" applyBorder="1"/>
    <xf numFmtId="0" fontId="24" fillId="25" borderId="18" xfId="0" applyFont="1" applyFill="1" applyBorder="1"/>
    <xf numFmtId="0" fontId="24" fillId="25" borderId="0" xfId="0" applyFont="1" applyFill="1"/>
    <xf numFmtId="0" fontId="24" fillId="25" borderId="0" xfId="0" applyFont="1" applyFill="1" applyAlignment="1">
      <alignment horizontal="center"/>
    </xf>
    <xf numFmtId="0" fontId="26" fillId="26" borderId="0" xfId="0" applyFont="1" applyFill="1"/>
    <xf numFmtId="0" fontId="26" fillId="26" borderId="19" xfId="0" applyFont="1" applyFill="1" applyBorder="1"/>
    <xf numFmtId="0" fontId="29" fillId="0" borderId="20" xfId="0" applyFont="1" applyBorder="1"/>
    <xf numFmtId="0" fontId="29" fillId="0" borderId="12" xfId="0" applyFont="1" applyBorder="1"/>
    <xf numFmtId="17" fontId="29" fillId="0" borderId="20" xfId="0" applyNumberFormat="1" applyFont="1" applyBorder="1"/>
    <xf numFmtId="0" fontId="30" fillId="0" borderId="21" xfId="0" applyFont="1" applyBorder="1"/>
    <xf numFmtId="0" fontId="30" fillId="0" borderId="20" xfId="0" applyFont="1" applyBorder="1"/>
    <xf numFmtId="0" fontId="30" fillId="0" borderId="12" xfId="0" applyFont="1" applyBorder="1"/>
    <xf numFmtId="0" fontId="25" fillId="0" borderId="12" xfId="0" quotePrefix="1" applyFont="1" applyBorder="1"/>
    <xf numFmtId="0" fontId="25" fillId="0" borderId="20" xfId="0" quotePrefix="1" applyFont="1" applyBorder="1"/>
    <xf numFmtId="0" fontId="25" fillId="0" borderId="22" xfId="0" quotePrefix="1" applyFont="1" applyBorder="1"/>
    <xf numFmtId="175" fontId="25" fillId="0" borderId="21" xfId="0" quotePrefix="1" applyNumberFormat="1" applyFont="1" applyBorder="1"/>
    <xf numFmtId="175" fontId="25" fillId="0" borderId="20" xfId="0" quotePrefix="1" applyNumberFormat="1" applyFont="1" applyBorder="1"/>
    <xf numFmtId="4" fontId="25" fillId="0" borderId="23" xfId="1" quotePrefix="1" applyNumberFormat="1" applyFont="1" applyFill="1" applyBorder="1"/>
    <xf numFmtId="4" fontId="25" fillId="0" borderId="15" xfId="1" quotePrefix="1" applyNumberFormat="1" applyFont="1" applyFill="1" applyBorder="1"/>
    <xf numFmtId="4" fontId="27" fillId="27" borderId="22" xfId="0" applyNumberFormat="1" applyFont="1" applyFill="1" applyBorder="1"/>
    <xf numFmtId="4" fontId="25" fillId="0" borderId="12" xfId="1" quotePrefix="1" applyNumberFormat="1" applyFont="1" applyFill="1" applyBorder="1"/>
    <xf numFmtId="176" fontId="27" fillId="28" borderId="20" xfId="1" quotePrefix="1" applyNumberFormat="1" applyFont="1" applyFill="1" applyBorder="1"/>
    <xf numFmtId="176" fontId="26" fillId="27" borderId="20" xfId="1" quotePrefix="1" applyNumberFormat="1" applyFont="1" applyFill="1" applyBorder="1"/>
    <xf numFmtId="4" fontId="30" fillId="0" borderId="21" xfId="0" applyNumberFormat="1" applyFont="1" applyBorder="1"/>
    <xf numFmtId="176" fontId="30" fillId="0" borderId="20" xfId="0" applyNumberFormat="1" applyFont="1" applyBorder="1"/>
    <xf numFmtId="176" fontId="30" fillId="0" borderId="12" xfId="0" applyNumberFormat="1" applyFont="1" applyBorder="1"/>
    <xf numFmtId="10" fontId="30" fillId="0" borderId="15" xfId="0" applyNumberFormat="1" applyFont="1" applyBorder="1"/>
    <xf numFmtId="0" fontId="25" fillId="0" borderId="24" xfId="0" applyFont="1" applyBorder="1"/>
    <xf numFmtId="176" fontId="30" fillId="0" borderId="21" xfId="0" applyNumberFormat="1" applyFont="1" applyBorder="1"/>
    <xf numFmtId="0" fontId="25" fillId="0" borderId="0" xfId="0" applyFont="1" applyAlignment="1">
      <alignment horizontal="center"/>
    </xf>
    <xf numFmtId="176" fontId="30" fillId="0" borderId="22" xfId="0" applyNumberFormat="1" applyFont="1" applyBorder="1"/>
    <xf numFmtId="176" fontId="26" fillId="28" borderId="20" xfId="1" quotePrefix="1" applyNumberFormat="1" applyFont="1" applyFill="1" applyBorder="1"/>
    <xf numFmtId="4" fontId="25" fillId="0" borderId="21" xfId="0" applyNumberFormat="1" applyFont="1" applyBorder="1"/>
    <xf numFmtId="0" fontId="25" fillId="0" borderId="21" xfId="0" applyFont="1" applyBorder="1"/>
    <xf numFmtId="4" fontId="25" fillId="0" borderId="23" xfId="0" quotePrefix="1" applyNumberFormat="1" applyFont="1" applyBorder="1"/>
    <xf numFmtId="0" fontId="25" fillId="0" borderId="20" xfId="0" applyFont="1" applyBorder="1"/>
    <xf numFmtId="0" fontId="25" fillId="0" borderId="12" xfId="0" applyFont="1" applyBorder="1"/>
    <xf numFmtId="0" fontId="29" fillId="0" borderId="25" xfId="0" applyFont="1" applyBorder="1"/>
    <xf numFmtId="17" fontId="29" fillId="0" borderId="25" xfId="0" applyNumberFormat="1" applyFont="1" applyBorder="1"/>
    <xf numFmtId="0" fontId="25" fillId="0" borderId="25" xfId="0" applyFont="1" applyBorder="1"/>
    <xf numFmtId="0" fontId="25" fillId="0" borderId="25" xfId="0" quotePrefix="1" applyFont="1" applyBorder="1"/>
    <xf numFmtId="0" fontId="25" fillId="0" borderId="26" xfId="0" applyFont="1" applyBorder="1"/>
    <xf numFmtId="0" fontId="25" fillId="0" borderId="27" xfId="0" applyFont="1" applyBorder="1"/>
    <xf numFmtId="176" fontId="26" fillId="28" borderId="25" xfId="1" quotePrefix="1" applyNumberFormat="1" applyFont="1" applyFill="1" applyBorder="1"/>
    <xf numFmtId="176" fontId="26" fillId="27" borderId="25" xfId="1" quotePrefix="1" applyNumberFormat="1" applyFont="1" applyFill="1" applyBorder="1"/>
    <xf numFmtId="4" fontId="25" fillId="0" borderId="26" xfId="0" applyNumberFormat="1" applyFont="1" applyBorder="1"/>
    <xf numFmtId="176" fontId="30" fillId="0" borderId="25" xfId="0" applyNumberFormat="1" applyFont="1" applyBorder="1"/>
    <xf numFmtId="10" fontId="30" fillId="0" borderId="27" xfId="0" applyNumberFormat="1" applyFont="1" applyBorder="1"/>
    <xf numFmtId="0" fontId="25" fillId="0" borderId="28" xfId="0" applyFont="1" applyBorder="1"/>
    <xf numFmtId="176" fontId="30" fillId="0" borderId="26" xfId="0" applyNumberFormat="1" applyFont="1" applyBorder="1"/>
    <xf numFmtId="0" fontId="25" fillId="0" borderId="29" xfId="0" applyFont="1" applyBorder="1" applyAlignment="1">
      <alignment horizontal="center"/>
    </xf>
    <xf numFmtId="176" fontId="30" fillId="0" borderId="27" xfId="0" applyNumberFormat="1" applyFont="1" applyBorder="1"/>
    <xf numFmtId="0" fontId="25" fillId="0" borderId="0" xfId="0" quotePrefix="1" applyFont="1"/>
    <xf numFmtId="44" fontId="25" fillId="0" borderId="0" xfId="0" applyNumberFormat="1" applyFont="1"/>
    <xf numFmtId="176" fontId="25" fillId="0" borderId="0" xfId="0" applyNumberFormat="1" applyFont="1"/>
    <xf numFmtId="0" fontId="26" fillId="0" borderId="0" xfId="0" applyFont="1"/>
    <xf numFmtId="0" fontId="26" fillId="0" borderId="0" xfId="0" quotePrefix="1" applyFont="1"/>
    <xf numFmtId="4" fontId="26" fillId="0" borderId="0" xfId="0" applyNumberFormat="1" applyFont="1"/>
    <xf numFmtId="0" fontId="26" fillId="0" borderId="0" xfId="0" applyFont="1" applyAlignment="1">
      <alignment horizontal="center"/>
    </xf>
    <xf numFmtId="176" fontId="26" fillId="0" borderId="0" xfId="0" applyNumberFormat="1" applyFont="1"/>
    <xf numFmtId="4" fontId="25" fillId="0" borderId="0" xfId="0" applyNumberFormat="1" applyFont="1"/>
    <xf numFmtId="4" fontId="25" fillId="0" borderId="0" xfId="0" applyNumberFormat="1" applyFont="1" applyAlignment="1">
      <alignment horizontal="center"/>
    </xf>
    <xf numFmtId="2" fontId="30" fillId="0" borderId="15" xfId="0" applyNumberFormat="1" applyFont="1" applyBorder="1"/>
    <xf numFmtId="4" fontId="30" fillId="0" borderId="15" xfId="0" applyNumberFormat="1" applyFont="1" applyBorder="1"/>
    <xf numFmtId="4" fontId="14" fillId="12" borderId="8" xfId="0" applyNumberFormat="1" applyFont="1" applyFill="1" applyBorder="1" applyAlignment="1">
      <alignment horizontal="center"/>
    </xf>
    <xf numFmtId="4" fontId="14" fillId="12" borderId="9" xfId="0" applyNumberFormat="1" applyFont="1" applyFill="1" applyBorder="1" applyAlignment="1">
      <alignment horizontal="center"/>
    </xf>
    <xf numFmtId="4" fontId="14" fillId="12" borderId="10" xfId="0" applyNumberFormat="1" applyFont="1" applyFill="1" applyBorder="1" applyAlignment="1">
      <alignment horizontal="center"/>
    </xf>
    <xf numFmtId="0" fontId="14" fillId="12" borderId="8" xfId="0" applyFont="1" applyFill="1" applyBorder="1" applyAlignment="1">
      <alignment horizontal="center"/>
    </xf>
    <xf numFmtId="0" fontId="14" fillId="12" borderId="9" xfId="0" applyFont="1" applyFill="1" applyBorder="1" applyAlignment="1">
      <alignment horizontal="center"/>
    </xf>
    <xf numFmtId="0" fontId="14" fillId="12" borderId="10" xfId="0" applyFont="1" applyFill="1" applyBorder="1" applyAlignment="1">
      <alignment horizontal="center"/>
    </xf>
    <xf numFmtId="4" fontId="18" fillId="0" borderId="0" xfId="0" applyNumberFormat="1" applyFont="1" applyAlignment="1">
      <alignment horizontal="center"/>
    </xf>
    <xf numFmtId="0" fontId="24" fillId="12" borderId="9" xfId="0" applyFont="1" applyFill="1" applyBorder="1" applyAlignment="1">
      <alignment horizontal="center"/>
    </xf>
    <xf numFmtId="0" fontId="24" fillId="12" borderId="8" xfId="0" applyFont="1" applyFill="1" applyBorder="1" applyAlignment="1">
      <alignment horizontal="center"/>
    </xf>
    <xf numFmtId="0" fontId="24" fillId="12" borderId="10" xfId="0" applyFont="1" applyFill="1" applyBorder="1" applyAlignment="1">
      <alignment horizontal="center"/>
    </xf>
    <xf numFmtId="0" fontId="26" fillId="23" borderId="8" xfId="0" applyFont="1" applyFill="1" applyBorder="1" applyAlignment="1">
      <alignment horizontal="center"/>
    </xf>
    <xf numFmtId="0" fontId="26" fillId="23" borderId="9" xfId="0" applyFont="1" applyFill="1" applyBorder="1" applyAlignment="1">
      <alignment horizontal="center"/>
    </xf>
    <xf numFmtId="0" fontId="26" fillId="23" borderId="10" xfId="0" applyFont="1" applyFill="1" applyBorder="1" applyAlignment="1">
      <alignment horizontal="center"/>
    </xf>
  </cellXfs>
  <cellStyles count="20">
    <cellStyle name="20 % - Akzent3" xfId="16" builtinId="38"/>
    <cellStyle name="CALC_1_NORM" xfId="7" xr:uid="{4A2A7060-7742-4985-94D5-ADFE30558E6D}"/>
    <cellStyle name="Heading LN DOWN" xfId="13" xr:uid="{5065145C-431A-43EA-A15D-D9AD8C336C65}"/>
    <cellStyle name="Heading LN UP" xfId="8" xr:uid="{CB093353-0E29-4386-8324-BA7E5C5EF741}"/>
    <cellStyle name="Heading_top" xfId="4" xr:uid="{D272F8EF-25C8-4925-AFAA-57E463981437}"/>
    <cellStyle name="INDICATOR" xfId="6" xr:uid="{102F0F53-5D9E-4E86-88CF-16764B1161F9}"/>
    <cellStyle name="INP_1.1_NORM" xfId="9" xr:uid="{6DBE00C3-784F-4938-A65C-0F90AAB7BF6E}"/>
    <cellStyle name="INP_1.1_NORM 2" xfId="18" xr:uid="{76460B09-107C-4C5D-9DC2-A39B732084D5}"/>
    <cellStyle name="INP_1.4_INDI" xfId="12" xr:uid="{16CEBB98-A2DA-4FCE-B0E6-95390464C454}"/>
    <cellStyle name="LN_DOWN_NORM" xfId="14" xr:uid="{1C76AB63-EB6F-4C37-90DC-5F2DECF402C7}"/>
    <cellStyle name="LN_UP_NORM" xfId="10" xr:uid="{A4E0CEA0-2BB0-4C1C-B86C-FA0D339DFD3C}"/>
    <cellStyle name="Prozent" xfId="2" builtinId="5"/>
    <cellStyle name="Standard" xfId="0" builtinId="0"/>
    <cellStyle name="Standard 2" xfId="15" xr:uid="{8E7504C8-9550-44C5-BD71-780A7A171CE4}"/>
    <cellStyle name="Standard 3 2" xfId="19" xr:uid="{7D67A1AD-BFEB-4E51-BC0B-9E946C0F2A72}"/>
    <cellStyle name="Überschrift 4" xfId="3" builtinId="19"/>
    <cellStyle name="UNIT" xfId="5" xr:uid="{8104191E-5D98-4F7F-BDE6-AE8EA7BE2173}"/>
    <cellStyle name="Währung" xfId="1" builtinId="4"/>
    <cellStyle name="Währung 2" xfId="17" xr:uid="{1A69D49B-6D06-464E-89E5-E4751B20D94E}"/>
    <cellStyle name="ZERO" xfId="11" xr:uid="{E9045E59-5DE0-434C-BB96-BBF06BB3D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8-4650-A2BC-1F019840508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8-4650-A2BC-1F0198405080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8-4650-A2BC-1F0198405080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Config!$R$3:$R$8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68-4650-A2BC-1F019840508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E68-4650-A2BC-1F01984050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E68-4650-A2BC-1F019840508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E68-4650-A2BC-1F0198405080}"/>
              </c:ext>
            </c:extLst>
          </c:dPt>
          <c:cat>
            <c:strRef>
              <c:f>Config!$Q$3:$Q$8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LucaNet 2022</c:v>
                </c:pt>
              </c:strCache>
            </c:strRef>
          </c:cat>
          <c:val>
            <c:numRef>
              <c:f>Config!$S$3:$S$8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68-4650-A2BC-1F0198405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348-4028-8805-02B7DC2887A9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48-4028-8805-02B7DC2887A9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48-4028-8805-02B7DC2887A9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348-4028-8805-02B7DC2887A9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348-4028-8805-02B7DC2887A9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348-4028-8805-02B7DC2887A9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Config!$V$3:$V$8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348-4028-8805-02B7DC2887A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348-4028-8805-02B7DC2887A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348-4028-8805-02B7DC2887A9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5348-4028-8805-02B7DC2887A9}"/>
              </c:ext>
            </c:extLst>
          </c:dPt>
          <c:cat>
            <c:strRef>
              <c:f>Config!$U$3:$U$8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LucaNet 2023</c:v>
                </c:pt>
              </c:strCache>
            </c:strRef>
          </c:cat>
          <c:val>
            <c:numRef>
              <c:f>Config!$W$3:$W$8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348-4028-8805-02B7DC288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0B-4414-A55E-03C2225FF140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0B-4414-A55E-03C2225FF140}"/>
              </c:ext>
            </c:extLst>
          </c:dPt>
          <c:dPt>
            <c:idx val="4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0B-4414-A55E-03C2225FF140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Config!$Z$3:$Z$8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0B-4414-A55E-03C2225FF14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20B-4414-A55E-03C2225FF140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20B-4414-A55E-03C2225FF140}"/>
              </c:ext>
            </c:extLst>
          </c:dPt>
          <c:cat>
            <c:strRef>
              <c:f>Config!$Y$3:$Y$8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LucaNet 2024</c:v>
                </c:pt>
              </c:strCache>
            </c:strRef>
          </c:cat>
          <c:val>
            <c:numRef>
              <c:f>Config!$AA$3:$AA$8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20B-4414-A55E-03C2225FF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2022</a:t>
            </a:r>
          </a:p>
        </c:rich>
      </c:tx>
      <c:layout>
        <c:manualLayout>
          <c:xMode val="edge"/>
          <c:yMode val="edge"/>
          <c:x val="0.34112634184306662"/>
          <c:y val="2.054794520547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4900775513141166E-2"/>
          <c:y val="0.14460038986354778"/>
          <c:w val="0.90542863006130925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3F0-43E1-9CCB-1FA48CD25DD3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3F0-43E1-9CCB-1FA48CD25DD3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3F0-43E1-9CCB-1FA48CD25DD3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Config!$R$11:$R$16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F0-43E1-9CCB-1FA48CD25DD3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A3F0-43E1-9CCB-1FA48CD25DD3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3F0-43E1-9CCB-1FA48CD25DD3}"/>
              </c:ext>
            </c:extLst>
          </c:dPt>
          <c:cat>
            <c:strRef>
              <c:f>Config!$Q$11:$Q$16</c:f>
              <c:strCache>
                <c:ptCount val="6"/>
                <c:pt idx="0">
                  <c:v>SR DEZ 2022</c:v>
                </c:pt>
                <c:pt idx="1">
                  <c:v>TF DEZ 2022</c:v>
                </c:pt>
                <c:pt idx="2">
                  <c:v>TF DEZ 2021</c:v>
                </c:pt>
                <c:pt idx="3">
                  <c:v>GL laut Projektliste 2022</c:v>
                </c:pt>
                <c:pt idx="4">
                  <c:v>Delta</c:v>
                </c:pt>
                <c:pt idx="5">
                  <c:v>GL laut HGB 2022</c:v>
                </c:pt>
              </c:strCache>
            </c:strRef>
          </c:cat>
          <c:val>
            <c:numRef>
              <c:f>Config!$S$11:$S$16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3F0-43E1-9CCB-1FA48CD25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7BE-473C-8BB5-223D347EE76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7BE-473C-8BB5-223D347EE76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7BE-473C-8BB5-223D347EE761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7BE-473C-8BB5-223D347EE761}"/>
              </c:ext>
            </c:extLst>
          </c:dPt>
          <c:dPt>
            <c:idx val="4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7BE-473C-8BB5-223D347EE761}"/>
              </c:ext>
            </c:extLst>
          </c:dPt>
          <c:dPt>
            <c:idx val="5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7BE-473C-8BB5-223D347EE761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Config!$V$11:$V$16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7BE-473C-8BB5-223D347EE76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E7BE-473C-8BB5-223D347EE761}"/>
              </c:ext>
            </c:extLst>
          </c:dPt>
          <c:dPt>
            <c:idx val="2"/>
            <c:invertIfNegative val="0"/>
            <c:bubble3D val="0"/>
            <c:spPr>
              <a:solidFill>
                <a:srgbClr val="FFCD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E7BE-473C-8BB5-223D347EE76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E7BE-473C-8BB5-223D347EE761}"/>
              </c:ext>
            </c:extLst>
          </c:dPt>
          <c:cat>
            <c:strRef>
              <c:f>Config!$U$11:$U$16</c:f>
              <c:strCache>
                <c:ptCount val="6"/>
                <c:pt idx="0">
                  <c:v>SR DEZ 2023</c:v>
                </c:pt>
                <c:pt idx="1">
                  <c:v>TF DEZ 2023</c:v>
                </c:pt>
                <c:pt idx="2">
                  <c:v>TF DEZ 2022</c:v>
                </c:pt>
                <c:pt idx="3">
                  <c:v>GL laut Projektliste 2023</c:v>
                </c:pt>
                <c:pt idx="4">
                  <c:v>Delta</c:v>
                </c:pt>
                <c:pt idx="5">
                  <c:v>GL laut HGB 2023</c:v>
                </c:pt>
              </c:strCache>
            </c:strRef>
          </c:cat>
          <c:val>
            <c:numRef>
              <c:f>Config!$W$11:$W$16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7BE-473C-8BB5-223D347EE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Auswertung</a:t>
            </a:r>
            <a:r>
              <a:rPr lang="de-DE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Projektlisten</a:t>
            </a:r>
            <a:r>
              <a:rPr lang="de-DE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rPr>
              <a:t> 2023</a:t>
            </a:r>
          </a:p>
        </c:rich>
      </c:tx>
      <c:layout>
        <c:manualLayout>
          <c:xMode val="edge"/>
          <c:yMode val="edge"/>
          <c:x val="0.34444703300863849"/>
          <c:y val="2.0547964474961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Roboto" panose="02000000000000000000" pitchFamily="2" charset="0"/>
              <a:ea typeface="Roboto" panose="02000000000000000000" pitchFamily="2" charset="0"/>
              <a:cs typeface="Roboto" panose="02000000000000000000" pitchFamily="2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740655705634709"/>
          <c:y val="0.15049129692322213"/>
          <c:w val="0.82099698923638587"/>
          <c:h val="0.76495802059830242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9B-47D7-86EC-5BA7FF24461F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Config!$Z$11:$Z$16</c:f>
              <c:numCache>
                <c:formatCode>#,##0.00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9B-47D7-86EC-5BA7FF24461F}"/>
            </c:ext>
          </c:extLst>
        </c:ser>
        <c:ser>
          <c:idx val="1"/>
          <c:order val="1"/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A9B-47D7-86EC-5BA7FF24461F}"/>
              </c:ext>
            </c:extLst>
          </c:dPt>
          <c:cat>
            <c:strRef>
              <c:f>Config!$Y$11:$Y$16</c:f>
              <c:strCache>
                <c:ptCount val="6"/>
                <c:pt idx="0">
                  <c:v>SR DEZ 2024</c:v>
                </c:pt>
                <c:pt idx="1">
                  <c:v>TF DEZ 2024</c:v>
                </c:pt>
                <c:pt idx="2">
                  <c:v>TF DEZ 2023</c:v>
                </c:pt>
                <c:pt idx="3">
                  <c:v>GL laut Projektliste 2024</c:v>
                </c:pt>
                <c:pt idx="4">
                  <c:v>Delta</c:v>
                </c:pt>
                <c:pt idx="5">
                  <c:v>GL laut HGB 2024</c:v>
                </c:pt>
              </c:strCache>
            </c:strRef>
          </c:cat>
          <c:val>
            <c:numRef>
              <c:f>Config!$AA$11:$AA$16</c:f>
              <c:numCache>
                <c:formatCode>#,##0.00</c:formatCode>
                <c:ptCount val="6"/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9B-47D7-86EC-5BA7FF244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24986304"/>
        <c:axId val="724987384"/>
      </c:barChart>
      <c:catAx>
        <c:axId val="7249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7384"/>
        <c:crosses val="autoZero"/>
        <c:auto val="1"/>
        <c:lblAlgn val="ctr"/>
        <c:lblOffset val="100"/>
        <c:noMultiLvlLbl val="0"/>
      </c:catAx>
      <c:valAx>
        <c:axId val="72498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Roboto" panose="02000000000000000000" pitchFamily="2" charset="0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de-DE"/>
          </a:p>
        </c:txPr>
        <c:crossAx val="7249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27</xdr:row>
      <xdr:rowOff>76199</xdr:rowOff>
    </xdr:from>
    <xdr:to>
      <xdr:col>2</xdr:col>
      <xdr:colOff>95250</xdr:colOff>
      <xdr:row>32</xdr:row>
      <xdr:rowOff>28574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BE22A81-1273-38E3-437C-0C39F4B33CAA}"/>
            </a:ext>
          </a:extLst>
        </xdr:cNvPr>
        <xdr:cNvSpPr txBox="1"/>
      </xdr:nvSpPr>
      <xdr:spPr>
        <a:xfrm>
          <a:off x="1562100" y="5010149"/>
          <a:ext cx="1485900" cy="9048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 3 GF würde ich</a:t>
          </a:r>
          <a:r>
            <a:rPr lang="de-DE" sz="1100" baseline="0"/>
            <a:t> dann auf der Seidler Holding einpflegen, ok?</a:t>
          </a:r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436234</xdr:colOff>
      <xdr:row>38</xdr:row>
      <xdr:rowOff>151089</xdr:rowOff>
    </xdr:from>
    <xdr:to>
      <xdr:col>18</xdr:col>
      <xdr:colOff>671889</xdr:colOff>
      <xdr:row>62</xdr:row>
      <xdr:rowOff>62190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751F69-B1D8-47D4-89E5-6366C5F15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465163</xdr:colOff>
      <xdr:row>63</xdr:row>
      <xdr:rowOff>788</xdr:rowOff>
    </xdr:from>
    <xdr:to>
      <xdr:col>18</xdr:col>
      <xdr:colOff>646259</xdr:colOff>
      <xdr:row>86</xdr:row>
      <xdr:rowOff>93317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7C88D4-0371-4337-9A12-EAB8A06BBF8B}"/>
            </a:ext>
            <a:ext uri="{147F2762-F138-4A5C-976F-8EAC2B608ADB}">
              <a16:predDERef xmlns:a16="http://schemas.microsoft.com/office/drawing/2014/main" pred="{FE751F69-B1D8-47D4-89E5-6366C5F15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391584</xdr:colOff>
      <xdr:row>88</xdr:row>
      <xdr:rowOff>31750</xdr:rowOff>
    </xdr:from>
    <xdr:to>
      <xdr:col>18</xdr:col>
      <xdr:colOff>572680</xdr:colOff>
      <xdr:row>111</xdr:row>
      <xdr:rowOff>124279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40BF48-177F-4889-B805-CF5C41294D0C}"/>
            </a:ext>
            <a:ext uri="{147F2762-F138-4A5C-976F-8EAC2B608ADB}">
              <a16:predDERef xmlns:a16="http://schemas.microsoft.com/office/drawing/2014/main" pred="{287C88D4-0371-4337-9A12-EAB8A06BB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433917</xdr:colOff>
      <xdr:row>38</xdr:row>
      <xdr:rowOff>127000</xdr:rowOff>
    </xdr:from>
    <xdr:to>
      <xdr:col>28</xdr:col>
      <xdr:colOff>309739</xdr:colOff>
      <xdr:row>62</xdr:row>
      <xdr:rowOff>38101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3AC8D4-E61C-44B0-9F4D-D10D5B4EF673}"/>
            </a:ext>
            <a:ext uri="{147F2762-F138-4A5C-976F-8EAC2B608ADB}">
              <a16:predDERef xmlns:a16="http://schemas.microsoft.com/office/drawing/2014/main" pred="{E640BF48-177F-4889-B805-CF5C41294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444500</xdr:colOff>
      <xdr:row>63</xdr:row>
      <xdr:rowOff>31750</xdr:rowOff>
    </xdr:from>
    <xdr:to>
      <xdr:col>28</xdr:col>
      <xdr:colOff>265763</xdr:colOff>
      <xdr:row>86</xdr:row>
      <xdr:rowOff>124279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0F7ECE-9651-476F-9B1F-0125EDD63612}"/>
            </a:ext>
            <a:ext uri="{147F2762-F138-4A5C-976F-8EAC2B608ADB}">
              <a16:predDERef xmlns:a16="http://schemas.microsoft.com/office/drawing/2014/main" pred="{233AC8D4-E61C-44B0-9F4D-D10D5B4EF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503463</xdr:colOff>
      <xdr:row>83</xdr:row>
      <xdr:rowOff>117930</xdr:rowOff>
    </xdr:from>
    <xdr:to>
      <xdr:col>28</xdr:col>
      <xdr:colOff>324726</xdr:colOff>
      <xdr:row>107</xdr:row>
      <xdr:rowOff>29030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579F30-BFE0-4366-B94B-984E3BEB6568}"/>
            </a:ext>
            <a:ext uri="{147F2762-F138-4A5C-976F-8EAC2B608ADB}">
              <a16:predDERef xmlns:a16="http://schemas.microsoft.com/office/drawing/2014/main" pred="{B60F7ECE-9651-476F-9B1F-0125EDD63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V:/users/terrasintern/Terras/01_Haltephase/01_Financial/Reporting/LucaNet%20Arbeitsordner/Anpassungsbuchungen%20WWB%20Tiefbau.xlsb" TargetMode="External"/><Relationship Id="rId1" Type="http://schemas.openxmlformats.org/officeDocument/2006/relationships/externalLinkPath" Target="file:///V:/users/terrasintern/Terras/01_Haltephase/01_Financial/Reporting/LucaNet%20Arbeitsordner/Anpassungsbuchungen%20WWB%20Tiefbau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rrasholding.sharepoint.com/sites/TerrasGruppe-kfm.Themen/Freigegebene%20Dokumente/TERRAS%20Plattform%20Ablage%20Monatsabschluss/AS%20Asphaltbau/2025/02/KPI_BWA_SuSa/KPI%20AS%20Asphaltbau.xlsx" TargetMode="External"/><Relationship Id="rId1" Type="http://schemas.openxmlformats.org/officeDocument/2006/relationships/externalLinkPath" Target="https://terrasholding.sharepoint.com/sites/TerrasGruppe-kfm.Themen/Freigegebene%20Dokumente/TERRAS%20Plattform%20Ablage%20Monatsabschluss/AS%20Asphaltbau/2025/02/KPI_BWA_SuSa/KPI%20AS%20Asphaltbau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errasholding-my.sharepoint.com/personal/s_stueber_terras-tiefbau_group/Documents/Microsoft%20Teams-Chatdateien/Vorlage%20KPI%20Datei.xlsx" TargetMode="External"/><Relationship Id="rId1" Type="http://schemas.openxmlformats.org/officeDocument/2006/relationships/externalLinkPath" Target="https://terrasholding-my.sharepoint.com/personal/s_stueber_terras-tiefbau_group/Documents/Microsoft%20Teams-Chatdateien/Vorlage%20KPI%20Date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_TM_Sheet1"/>
      <sheetName val="_TM_Tabelle1"/>
      <sheetName val="KPI"/>
      <sheetName val="PoC Anpassung"/>
      <sheetName val="IC Deponie Verb. IC"/>
      <sheetName val="IC Deponie Umsätze"/>
      <sheetName val="IC Zinsen West"/>
      <sheetName val="IC EBK sbA"/>
      <sheetName val="Mgmt Fee 22"/>
      <sheetName val="Mgmt Fee 23"/>
      <sheetName val="Keep&gt;"/>
      <sheetName val="ConfigLanguage"/>
      <sheetName val="Formats"/>
      <sheetName val="UPSLIDE_UndoFormatting"/>
      <sheetName val="UPSLIDE_Und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liste"/>
      <sheetName val="KPI"/>
      <sheetName val="Avale"/>
      <sheetName val="Finanzierungen"/>
      <sheetName val="Baustellenreporting"/>
      <sheetName val="Qualitatives Reporting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H2" t="str">
            <v>OID</v>
          </cell>
        </row>
        <row r="3">
          <cell r="H3">
            <v>2409692</v>
          </cell>
          <cell r="I3" t="str">
            <v>AS Asphaltbau Holding</v>
          </cell>
        </row>
        <row r="4">
          <cell r="H4">
            <v>2409698</v>
          </cell>
          <cell r="I4" t="str">
            <v>AS Asphaltbau Schmidle</v>
          </cell>
        </row>
        <row r="5">
          <cell r="H5">
            <v>2411223</v>
          </cell>
          <cell r="I5" t="str">
            <v>Demler Spezialtiefbau (ehm. ASL)</v>
          </cell>
        </row>
        <row r="6">
          <cell r="H6">
            <v>2409716</v>
          </cell>
          <cell r="I6" t="str">
            <v>BBU KG</v>
          </cell>
        </row>
        <row r="7">
          <cell r="H7">
            <v>2409656</v>
          </cell>
          <cell r="I7" t="str">
            <v>Demler Spezialtiefbau (Neu)</v>
          </cell>
        </row>
        <row r="8">
          <cell r="H8">
            <v>2411229</v>
          </cell>
          <cell r="I8" t="str">
            <v>Demler operativ (alt)</v>
          </cell>
        </row>
        <row r="9">
          <cell r="H9">
            <v>2409668</v>
          </cell>
          <cell r="I9" t="str">
            <v>EBK</v>
          </cell>
        </row>
        <row r="10">
          <cell r="H10">
            <v>2409686</v>
          </cell>
          <cell r="I10" t="str">
            <v>Riedmüller Bau</v>
          </cell>
        </row>
        <row r="11">
          <cell r="H11">
            <v>2409674</v>
          </cell>
          <cell r="I11" t="str">
            <v>Seidler Holding</v>
          </cell>
        </row>
        <row r="12">
          <cell r="H12">
            <v>2409680</v>
          </cell>
          <cell r="I12" t="str">
            <v>Seidler Tiefbau</v>
          </cell>
        </row>
        <row r="13">
          <cell r="H13">
            <v>2409632</v>
          </cell>
          <cell r="I13" t="str">
            <v>Terras Holding</v>
          </cell>
        </row>
        <row r="14">
          <cell r="H14">
            <v>2409710</v>
          </cell>
          <cell r="I14" t="str">
            <v>Terras Service</v>
          </cell>
        </row>
        <row r="15">
          <cell r="H15">
            <v>2409704</v>
          </cell>
          <cell r="I15" t="str">
            <v>Terras Spezialtiefbau (Hold.)</v>
          </cell>
        </row>
        <row r="16">
          <cell r="H16">
            <v>2399309</v>
          </cell>
          <cell r="I16" t="str">
            <v>Terras Süd</v>
          </cell>
        </row>
        <row r="17">
          <cell r="H17">
            <v>2409590</v>
          </cell>
          <cell r="I17" t="str">
            <v>Terras West</v>
          </cell>
        </row>
        <row r="18">
          <cell r="H18">
            <v>2409722</v>
          </cell>
          <cell r="I18" t="str">
            <v>WWB Deponie</v>
          </cell>
        </row>
        <row r="19">
          <cell r="H19">
            <v>2409644</v>
          </cell>
          <cell r="I19" t="str">
            <v>WWB Tiefbau</v>
          </cell>
        </row>
        <row r="20">
          <cell r="H20">
            <v>2417289</v>
          </cell>
          <cell r="I20" t="str">
            <v>Terras Nord</v>
          </cell>
        </row>
        <row r="21">
          <cell r="H21">
            <v>2417804</v>
          </cell>
          <cell r="I21" t="str">
            <v>Grothe Holding GmbH</v>
          </cell>
        </row>
        <row r="22">
          <cell r="H22">
            <v>2417256</v>
          </cell>
          <cell r="I22" t="str">
            <v>Grothe Bau</v>
          </cell>
        </row>
        <row r="23">
          <cell r="H23">
            <v>2418946</v>
          </cell>
          <cell r="I23" t="str">
            <v>Grothe Kabel</v>
          </cell>
        </row>
        <row r="24">
          <cell r="H24">
            <v>2417766</v>
          </cell>
          <cell r="I24" t="str">
            <v>B&amp;D Holding</v>
          </cell>
        </row>
        <row r="25">
          <cell r="H25">
            <v>2417235</v>
          </cell>
          <cell r="I25" t="str">
            <v>B&amp;D GmbH</v>
          </cell>
        </row>
        <row r="26">
          <cell r="H26">
            <v>2418977</v>
          </cell>
          <cell r="I26" t="str">
            <v>Vermessungsbuero Wolfert</v>
          </cell>
        </row>
        <row r="27">
          <cell r="H27">
            <v>2419008</v>
          </cell>
          <cell r="I27" t="str">
            <v>GIS-EDV Wolfert</v>
          </cell>
        </row>
        <row r="28">
          <cell r="H28">
            <v>2419039</v>
          </cell>
          <cell r="I28" t="str">
            <v>Vermessungstechnik Wolfert</v>
          </cell>
        </row>
        <row r="29">
          <cell r="H29">
            <v>2419070</v>
          </cell>
          <cell r="I29" t="str">
            <v>Streetguard</v>
          </cell>
        </row>
        <row r="30">
          <cell r="H30">
            <v>2425307</v>
          </cell>
          <cell r="I30" t="str">
            <v>Wendt Grundbau GmbH</v>
          </cell>
        </row>
        <row r="31">
          <cell r="H31">
            <v>2425806</v>
          </cell>
          <cell r="I31" t="str">
            <v>Terras Gruppe</v>
          </cell>
        </row>
        <row r="32">
          <cell r="H32">
            <v>2411453</v>
          </cell>
          <cell r="I32" t="str">
            <v>Konso Holding</v>
          </cell>
        </row>
        <row r="33">
          <cell r="H33">
            <v>2411972</v>
          </cell>
          <cell r="I33" t="str">
            <v>Konsolidiert Terras Gruppe</v>
          </cell>
        </row>
        <row r="34">
          <cell r="H34">
            <v>2425163</v>
          </cell>
          <cell r="I34" t="str">
            <v>Segment Tiefbau</v>
          </cell>
        </row>
        <row r="35">
          <cell r="H35">
            <v>2425145</v>
          </cell>
          <cell r="I35" t="str">
            <v>Segment Services</v>
          </cell>
        </row>
        <row r="36">
          <cell r="H36">
            <v>2425154</v>
          </cell>
          <cell r="I36" t="str">
            <v>Segment Spezialtiefbau</v>
          </cell>
        </row>
        <row r="37">
          <cell r="H37">
            <v>2416110</v>
          </cell>
          <cell r="I37" t="str">
            <v>HTS B</v>
          </cell>
        </row>
        <row r="38">
          <cell r="H38">
            <v>2415031</v>
          </cell>
          <cell r="I38" t="str">
            <v>HTS L</v>
          </cell>
        </row>
        <row r="39">
          <cell r="H39">
            <v>2416142</v>
          </cell>
          <cell r="I39" t="str">
            <v>Terras Resources</v>
          </cell>
        </row>
        <row r="40">
          <cell r="H40">
            <v>2424198</v>
          </cell>
          <cell r="I40" t="str">
            <v>HTS Berichtswesen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ustellenreporting"/>
      <sheetName val="Config"/>
    </sheetNames>
    <sheetDataSet>
      <sheetData sheetId="0">
        <row r="116">
          <cell r="U116">
            <v>0</v>
          </cell>
        </row>
      </sheetData>
      <sheetData sheetId="1">
        <row r="3">
          <cell r="Q3" t="str">
            <v>SR DEZ 2022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E6D4-F020-478A-AF11-32E2264BE431}">
  <dimension ref="A1:C13"/>
  <sheetViews>
    <sheetView workbookViewId="0">
      <selection activeCell="C5" sqref="C5"/>
    </sheetView>
  </sheetViews>
  <sheetFormatPr baseColWidth="10" defaultColWidth="11.5" defaultRowHeight="15" x14ac:dyDescent="0.2"/>
  <cols>
    <col min="2" max="2" width="40" customWidth="1"/>
  </cols>
  <sheetData>
    <row r="1" spans="1:3" x14ac:dyDescent="0.2">
      <c r="A1" s="42"/>
      <c r="B1" s="42"/>
      <c r="C1" s="42"/>
    </row>
    <row r="2" spans="1:3" x14ac:dyDescent="0.2">
      <c r="A2" s="42"/>
      <c r="B2" s="42"/>
      <c r="C2" s="42"/>
    </row>
    <row r="3" spans="1:3" x14ac:dyDescent="0.2">
      <c r="A3" s="42"/>
      <c r="B3" s="43" t="s">
        <v>0</v>
      </c>
      <c r="C3" s="42"/>
    </row>
    <row r="4" spans="1:3" x14ac:dyDescent="0.2">
      <c r="A4" s="42"/>
      <c r="B4" s="44" t="s">
        <v>1</v>
      </c>
      <c r="C4" s="42"/>
    </row>
    <row r="5" spans="1:3" x14ac:dyDescent="0.2">
      <c r="A5" s="42"/>
      <c r="B5" s="45" t="s">
        <v>2</v>
      </c>
      <c r="C5" s="42"/>
    </row>
    <row r="6" spans="1:3" x14ac:dyDescent="0.2">
      <c r="A6" s="42"/>
      <c r="B6" s="44" t="s">
        <v>3</v>
      </c>
      <c r="C6" s="42"/>
    </row>
    <row r="7" spans="1:3" x14ac:dyDescent="0.2">
      <c r="A7" s="42"/>
      <c r="B7" s="45" t="s">
        <v>4</v>
      </c>
      <c r="C7" s="42"/>
    </row>
    <row r="8" spans="1:3" x14ac:dyDescent="0.2">
      <c r="A8" s="42"/>
      <c r="B8" s="44" t="s">
        <v>5</v>
      </c>
      <c r="C8" s="42"/>
    </row>
    <row r="9" spans="1:3" x14ac:dyDescent="0.2">
      <c r="A9" s="42"/>
      <c r="B9" s="45" t="s">
        <v>6</v>
      </c>
      <c r="C9" s="42"/>
    </row>
    <row r="10" spans="1:3" x14ac:dyDescent="0.2">
      <c r="A10" s="42"/>
      <c r="B10" s="44"/>
      <c r="C10" s="42"/>
    </row>
    <row r="11" spans="1:3" x14ac:dyDescent="0.2">
      <c r="A11" s="42"/>
      <c r="B11" s="45"/>
      <c r="C11" s="42"/>
    </row>
    <row r="12" spans="1:3" x14ac:dyDescent="0.2">
      <c r="A12" s="42"/>
      <c r="B12" s="42"/>
      <c r="C12" s="42"/>
    </row>
    <row r="13" spans="1:3" x14ac:dyDescent="0.2">
      <c r="A13" s="42"/>
      <c r="B13" s="42"/>
      <c r="C13" s="4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F9B8-12E1-488E-8BD8-D10FB2ED0A76}">
  <dimension ref="A1:DK47"/>
  <sheetViews>
    <sheetView zoomScale="80" zoomScaleNormal="80" workbookViewId="0">
      <pane xSplit="5" ySplit="17" topLeftCell="AS18" activePane="bottomRight" state="frozen"/>
      <selection pane="topRight" activeCell="F1" sqref="F1"/>
      <selection pane="bottomLeft" activeCell="A18" sqref="A18"/>
      <selection pane="bottomRight" activeCell="AR24" sqref="AR24"/>
    </sheetView>
  </sheetViews>
  <sheetFormatPr baseColWidth="10" defaultColWidth="8.5" defaultRowHeight="15" x14ac:dyDescent="0.2"/>
  <cols>
    <col min="1" max="1" width="16.83203125" customWidth="1"/>
    <col min="2" max="2" width="27.5" customWidth="1"/>
    <col min="3" max="4" width="3.5" customWidth="1"/>
    <col min="5" max="5" width="36.5" customWidth="1"/>
    <col min="6" max="6" width="21.5" customWidth="1"/>
    <col min="7" max="33" width="12.83203125" customWidth="1"/>
    <col min="34" max="34" width="11.5" customWidth="1"/>
    <col min="35" max="35" width="15.5" customWidth="1"/>
    <col min="36" max="37" width="14" customWidth="1"/>
    <col min="38" max="38" width="13.5" customWidth="1"/>
    <col min="39" max="39" width="14.1640625" customWidth="1"/>
    <col min="40" max="40" width="16" customWidth="1"/>
    <col min="41" max="41" width="15.5" customWidth="1"/>
    <col min="42" max="42" width="12.83203125" customWidth="1"/>
    <col min="43" max="43" width="13" bestFit="1" customWidth="1"/>
    <col min="44" max="44" width="12" bestFit="1" customWidth="1"/>
    <col min="45" max="45" width="13" bestFit="1" customWidth="1"/>
    <col min="46" max="115" width="11.5" customWidth="1"/>
  </cols>
  <sheetData>
    <row r="1" spans="1:115" x14ac:dyDescent="0.2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6" x14ac:dyDescent="0.2">
      <c r="A2" s="3"/>
      <c r="B2" s="4" t="s">
        <v>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</row>
    <row r="3" spans="1:115" ht="16" x14ac:dyDescent="0.2">
      <c r="A3" s="3"/>
      <c r="B3" s="5" t="s">
        <v>9</v>
      </c>
      <c r="C3" s="3"/>
      <c r="D3" s="3"/>
      <c r="E3" s="3"/>
      <c r="F3" s="3"/>
      <c r="G3" s="6" t="s">
        <v>10</v>
      </c>
      <c r="H3" s="6" t="s">
        <v>10</v>
      </c>
      <c r="I3" s="6" t="s">
        <v>10</v>
      </c>
      <c r="J3" s="6" t="s">
        <v>10</v>
      </c>
      <c r="K3" s="6" t="s">
        <v>10</v>
      </c>
      <c r="L3" s="6" t="s">
        <v>10</v>
      </c>
      <c r="M3" s="6" t="s">
        <v>10</v>
      </c>
      <c r="N3" s="6" t="s">
        <v>10</v>
      </c>
      <c r="O3" s="6" t="s">
        <v>10</v>
      </c>
      <c r="P3" s="6" t="s">
        <v>10</v>
      </c>
      <c r="Q3" s="6" t="s">
        <v>10</v>
      </c>
      <c r="R3" s="6" t="s">
        <v>10</v>
      </c>
      <c r="S3" s="6" t="s">
        <v>10</v>
      </c>
      <c r="T3" s="6" t="s">
        <v>10</v>
      </c>
      <c r="U3" s="6" t="s">
        <v>10</v>
      </c>
      <c r="V3" s="6" t="s">
        <v>10</v>
      </c>
      <c r="W3" s="6" t="s">
        <v>10</v>
      </c>
      <c r="X3" s="6" t="s">
        <v>11</v>
      </c>
      <c r="Y3" s="6" t="s">
        <v>11</v>
      </c>
      <c r="Z3" s="6" t="s">
        <v>11</v>
      </c>
      <c r="AA3" s="6" t="s">
        <v>11</v>
      </c>
      <c r="AB3" s="6" t="s">
        <v>11</v>
      </c>
      <c r="AC3" s="6" t="s">
        <v>11</v>
      </c>
      <c r="AD3" s="6" t="s">
        <v>11</v>
      </c>
      <c r="AE3" s="6" t="s">
        <v>12</v>
      </c>
      <c r="AF3" s="6" t="s">
        <v>12</v>
      </c>
      <c r="AG3" s="6" t="s">
        <v>12</v>
      </c>
      <c r="AH3" s="6" t="s">
        <v>12</v>
      </c>
      <c r="AI3" s="6" t="s">
        <v>12</v>
      </c>
      <c r="AJ3" s="6" t="s">
        <v>12</v>
      </c>
      <c r="AK3" s="6" t="s">
        <v>12</v>
      </c>
      <c r="AL3" s="6" t="s">
        <v>12</v>
      </c>
      <c r="AM3" s="6" t="s">
        <v>12</v>
      </c>
      <c r="AN3" s="6" t="s">
        <v>12</v>
      </c>
      <c r="AO3" s="6" t="s">
        <v>12</v>
      </c>
      <c r="AP3" s="6" t="s">
        <v>12</v>
      </c>
      <c r="AQ3" s="6"/>
      <c r="AR3" s="6" t="s">
        <v>12</v>
      </c>
      <c r="AS3" s="6" t="s">
        <v>12</v>
      </c>
      <c r="AT3" s="6" t="s">
        <v>12</v>
      </c>
      <c r="AU3" s="6" t="s">
        <v>12</v>
      </c>
      <c r="AV3" s="6" t="s">
        <v>12</v>
      </c>
      <c r="AW3" s="6" t="s">
        <v>12</v>
      </c>
      <c r="AX3" s="6" t="s">
        <v>12</v>
      </c>
      <c r="AY3" s="6" t="s">
        <v>12</v>
      </c>
      <c r="AZ3" s="6" t="s">
        <v>12</v>
      </c>
      <c r="BA3" s="6" t="s">
        <v>12</v>
      </c>
      <c r="BB3" s="6" t="s">
        <v>12</v>
      </c>
      <c r="BC3" s="6" t="s">
        <v>12</v>
      </c>
      <c r="BD3" s="6" t="s">
        <v>12</v>
      </c>
      <c r="BE3" s="6" t="s">
        <v>12</v>
      </c>
      <c r="BF3" s="6" t="s">
        <v>12</v>
      </c>
      <c r="BG3" s="6" t="s">
        <v>12</v>
      </c>
      <c r="BH3" s="6" t="s">
        <v>12</v>
      </c>
      <c r="BI3" s="6" t="s">
        <v>12</v>
      </c>
      <c r="BJ3" s="6" t="s">
        <v>12</v>
      </c>
      <c r="BK3" s="6" t="s">
        <v>12</v>
      </c>
      <c r="BL3" s="6" t="s">
        <v>12</v>
      </c>
      <c r="BM3" s="6" t="s">
        <v>12</v>
      </c>
      <c r="BN3" s="6" t="s">
        <v>12</v>
      </c>
      <c r="BO3" s="6" t="s">
        <v>12</v>
      </c>
      <c r="BP3" s="6" t="s">
        <v>12</v>
      </c>
      <c r="BQ3" s="6" t="s">
        <v>12</v>
      </c>
      <c r="BR3" s="6" t="s">
        <v>12</v>
      </c>
      <c r="BS3" s="6" t="s">
        <v>12</v>
      </c>
      <c r="BT3" s="6" t="s">
        <v>12</v>
      </c>
      <c r="BU3" s="6" t="s">
        <v>12</v>
      </c>
      <c r="BV3" s="6" t="s">
        <v>12</v>
      </c>
      <c r="BW3" s="6" t="s">
        <v>12</v>
      </c>
      <c r="BX3" s="6" t="s">
        <v>12</v>
      </c>
      <c r="BY3" s="6" t="s">
        <v>12</v>
      </c>
      <c r="BZ3" s="6" t="s">
        <v>12</v>
      </c>
      <c r="CA3" s="6" t="s">
        <v>12</v>
      </c>
      <c r="CB3" s="6" t="s">
        <v>12</v>
      </c>
      <c r="CC3" s="6" t="s">
        <v>12</v>
      </c>
      <c r="CD3" s="6" t="s">
        <v>12</v>
      </c>
      <c r="CE3" s="6" t="s">
        <v>12</v>
      </c>
      <c r="CF3" s="6" t="s">
        <v>12</v>
      </c>
      <c r="CG3" s="6" t="s">
        <v>12</v>
      </c>
      <c r="CH3" s="6" t="s">
        <v>12</v>
      </c>
      <c r="CI3" s="6" t="s">
        <v>12</v>
      </c>
      <c r="CJ3" s="6" t="s">
        <v>12</v>
      </c>
      <c r="CK3" s="6" t="s">
        <v>12</v>
      </c>
      <c r="CL3" s="6" t="s">
        <v>12</v>
      </c>
      <c r="CM3" s="6" t="s">
        <v>12</v>
      </c>
      <c r="CN3" s="6" t="s">
        <v>12</v>
      </c>
      <c r="CO3" s="6" t="s">
        <v>12</v>
      </c>
      <c r="CP3" s="6" t="s">
        <v>12</v>
      </c>
      <c r="CQ3" s="6" t="s">
        <v>12</v>
      </c>
      <c r="CR3" s="6" t="s">
        <v>12</v>
      </c>
      <c r="CS3" s="6" t="s">
        <v>12</v>
      </c>
      <c r="CT3" s="6" t="s">
        <v>12</v>
      </c>
      <c r="CU3" s="6" t="s">
        <v>12</v>
      </c>
      <c r="CV3" s="6" t="s">
        <v>12</v>
      </c>
      <c r="CW3" s="6" t="s">
        <v>12</v>
      </c>
      <c r="CX3" s="6" t="s">
        <v>12</v>
      </c>
      <c r="CY3" s="6" t="s">
        <v>12</v>
      </c>
      <c r="CZ3" s="6" t="s">
        <v>12</v>
      </c>
      <c r="DA3" s="6" t="s">
        <v>12</v>
      </c>
      <c r="DB3" s="6" t="s">
        <v>12</v>
      </c>
      <c r="DC3" s="6" t="s">
        <v>12</v>
      </c>
      <c r="DD3" s="6" t="s">
        <v>12</v>
      </c>
      <c r="DE3" s="6" t="s">
        <v>12</v>
      </c>
      <c r="DF3" s="6" t="s">
        <v>12</v>
      </c>
      <c r="DG3" s="6" t="s">
        <v>12</v>
      </c>
      <c r="DH3" s="6" t="s">
        <v>12</v>
      </c>
      <c r="DI3" s="6" t="s">
        <v>12</v>
      </c>
      <c r="DJ3" s="6" t="s">
        <v>12</v>
      </c>
      <c r="DK3" s="6" t="s">
        <v>12</v>
      </c>
    </row>
    <row r="4" spans="1:115" x14ac:dyDescent="0.2">
      <c r="A4" s="3"/>
      <c r="B4" s="3"/>
      <c r="C4" s="3"/>
      <c r="D4" s="3"/>
      <c r="E4" s="3"/>
      <c r="F4" s="3"/>
      <c r="G4" s="7">
        <v>44562</v>
      </c>
      <c r="H4" s="7">
        <v>44593</v>
      </c>
      <c r="I4" s="7">
        <v>44621</v>
      </c>
      <c r="J4" s="7">
        <v>44652</v>
      </c>
      <c r="K4" s="7">
        <v>44682</v>
      </c>
      <c r="L4" s="7">
        <v>44713</v>
      </c>
      <c r="M4" s="7">
        <v>44743</v>
      </c>
      <c r="N4" s="7">
        <v>44774</v>
      </c>
      <c r="O4" s="7">
        <v>44805</v>
      </c>
      <c r="P4" s="7">
        <v>44835</v>
      </c>
      <c r="Q4" s="7">
        <v>44866</v>
      </c>
      <c r="R4" s="7">
        <v>44896</v>
      </c>
      <c r="S4" s="7">
        <v>44927</v>
      </c>
      <c r="T4" s="7">
        <v>44958</v>
      </c>
      <c r="U4" s="7">
        <v>44986</v>
      </c>
      <c r="V4" s="7">
        <v>45017</v>
      </c>
      <c r="W4" s="7">
        <v>45047</v>
      </c>
      <c r="X4" s="7">
        <v>45078</v>
      </c>
      <c r="Y4" s="7">
        <v>45108</v>
      </c>
      <c r="Z4" s="7">
        <v>45139</v>
      </c>
      <c r="AA4" s="7">
        <v>45170</v>
      </c>
      <c r="AB4" s="7">
        <v>45200</v>
      </c>
      <c r="AC4" s="7">
        <v>45231</v>
      </c>
      <c r="AD4" s="7">
        <v>45261</v>
      </c>
      <c r="AE4" s="7">
        <v>45292</v>
      </c>
      <c r="AF4" s="7">
        <v>45323</v>
      </c>
      <c r="AG4" s="7">
        <v>45352</v>
      </c>
      <c r="AH4" s="7">
        <v>45383</v>
      </c>
      <c r="AI4" s="7">
        <v>45413</v>
      </c>
      <c r="AJ4" s="7">
        <v>45444</v>
      </c>
      <c r="AK4" s="7">
        <v>45474</v>
      </c>
      <c r="AL4" s="7">
        <v>45505</v>
      </c>
      <c r="AM4" s="7">
        <v>45536</v>
      </c>
      <c r="AN4" s="7">
        <v>45566</v>
      </c>
      <c r="AO4" s="7">
        <v>45597</v>
      </c>
      <c r="AP4" s="7">
        <v>45627</v>
      </c>
      <c r="AQ4" s="7"/>
      <c r="AR4" s="7">
        <v>45658</v>
      </c>
      <c r="AS4" s="7">
        <v>45689</v>
      </c>
      <c r="AT4" s="7">
        <v>45717</v>
      </c>
      <c r="AU4" s="7">
        <v>45748</v>
      </c>
      <c r="AV4" s="7">
        <v>45778</v>
      </c>
      <c r="AW4" s="7">
        <v>45809</v>
      </c>
      <c r="AX4" s="7">
        <v>45839</v>
      </c>
      <c r="AY4" s="7">
        <v>45870</v>
      </c>
      <c r="AZ4" s="7">
        <v>45901</v>
      </c>
      <c r="BA4" s="7">
        <v>45931</v>
      </c>
      <c r="BB4" s="7">
        <v>45962</v>
      </c>
      <c r="BC4" s="7">
        <v>45992</v>
      </c>
      <c r="BD4" s="7">
        <v>46023</v>
      </c>
      <c r="BE4" s="7">
        <v>46054</v>
      </c>
      <c r="BF4" s="7">
        <v>46082</v>
      </c>
      <c r="BG4" s="7">
        <v>46113</v>
      </c>
      <c r="BH4" s="7">
        <v>46143</v>
      </c>
      <c r="BI4" s="7">
        <v>46174</v>
      </c>
      <c r="BJ4" s="7">
        <v>46204</v>
      </c>
      <c r="BK4" s="7">
        <v>46235</v>
      </c>
      <c r="BL4" s="7">
        <v>46266</v>
      </c>
      <c r="BM4" s="7">
        <v>46296</v>
      </c>
      <c r="BN4" s="7">
        <v>46327</v>
      </c>
      <c r="BO4" s="7">
        <v>46357</v>
      </c>
      <c r="BP4" s="7">
        <v>46388</v>
      </c>
      <c r="BQ4" s="7">
        <v>46419</v>
      </c>
      <c r="BR4" s="7">
        <v>46447</v>
      </c>
      <c r="BS4" s="7">
        <v>46478</v>
      </c>
      <c r="BT4" s="7">
        <v>46508</v>
      </c>
      <c r="BU4" s="7">
        <v>46539</v>
      </c>
      <c r="BV4" s="7">
        <v>46569</v>
      </c>
      <c r="BW4" s="7">
        <v>46600</v>
      </c>
      <c r="BX4" s="7">
        <v>46631</v>
      </c>
      <c r="BY4" s="7">
        <v>46661</v>
      </c>
      <c r="BZ4" s="7">
        <v>46692</v>
      </c>
      <c r="CA4" s="7">
        <v>46722</v>
      </c>
      <c r="CB4" s="7">
        <v>46753</v>
      </c>
      <c r="CC4" s="7">
        <v>46784</v>
      </c>
      <c r="CD4" s="7">
        <v>46813</v>
      </c>
      <c r="CE4" s="7">
        <v>46844</v>
      </c>
      <c r="CF4" s="7">
        <v>46874</v>
      </c>
      <c r="CG4" s="7">
        <v>46905</v>
      </c>
      <c r="CH4" s="7">
        <v>46935</v>
      </c>
      <c r="CI4" s="7">
        <v>46966</v>
      </c>
      <c r="CJ4" s="7">
        <v>46997</v>
      </c>
      <c r="CK4" s="7">
        <v>47027</v>
      </c>
      <c r="CL4" s="7">
        <v>47058</v>
      </c>
      <c r="CM4" s="7">
        <v>47088</v>
      </c>
      <c r="CN4" s="7">
        <v>47119</v>
      </c>
      <c r="CO4" s="7">
        <v>47150</v>
      </c>
      <c r="CP4" s="7">
        <v>47178</v>
      </c>
      <c r="CQ4" s="7">
        <v>47209</v>
      </c>
      <c r="CR4" s="7">
        <v>47239</v>
      </c>
      <c r="CS4" s="7">
        <v>47270</v>
      </c>
      <c r="CT4" s="7">
        <v>47300</v>
      </c>
      <c r="CU4" s="7">
        <v>47331</v>
      </c>
      <c r="CV4" s="7">
        <v>47362</v>
      </c>
      <c r="CW4" s="7">
        <v>47392</v>
      </c>
      <c r="CX4" s="7">
        <v>47423</v>
      </c>
      <c r="CY4" s="7">
        <v>47453</v>
      </c>
      <c r="CZ4" s="7">
        <v>47484</v>
      </c>
      <c r="DA4" s="7">
        <v>47515</v>
      </c>
      <c r="DB4" s="7">
        <v>47543</v>
      </c>
      <c r="DC4" s="7">
        <v>47574</v>
      </c>
      <c r="DD4" s="7">
        <v>47604</v>
      </c>
      <c r="DE4" s="7">
        <v>47635</v>
      </c>
      <c r="DF4" s="7">
        <v>47665</v>
      </c>
      <c r="DG4" s="7">
        <v>47696</v>
      </c>
      <c r="DH4" s="7">
        <v>47727</v>
      </c>
      <c r="DI4" s="7">
        <v>47757</v>
      </c>
      <c r="DJ4" s="7">
        <v>47788</v>
      </c>
      <c r="DK4" s="7">
        <v>47818</v>
      </c>
    </row>
    <row r="5" spans="1:115" x14ac:dyDescent="0.2">
      <c r="A5" s="3"/>
      <c r="B5" s="8"/>
      <c r="C5" s="3"/>
      <c r="D5" s="3"/>
      <c r="E5" s="3"/>
      <c r="F5" s="3"/>
      <c r="G5" s="7">
        <v>44592</v>
      </c>
      <c r="H5" s="7">
        <v>44620</v>
      </c>
      <c r="I5" s="7">
        <v>44651</v>
      </c>
      <c r="J5" s="7">
        <v>44681</v>
      </c>
      <c r="K5" s="7">
        <v>44712</v>
      </c>
      <c r="L5" s="7">
        <v>44742</v>
      </c>
      <c r="M5" s="7">
        <v>44773</v>
      </c>
      <c r="N5" s="7">
        <v>44804</v>
      </c>
      <c r="O5" s="7">
        <v>44834</v>
      </c>
      <c r="P5" s="7">
        <v>44865</v>
      </c>
      <c r="Q5" s="7">
        <v>44895</v>
      </c>
      <c r="R5" s="7">
        <v>44926</v>
      </c>
      <c r="S5" s="7">
        <v>44957</v>
      </c>
      <c r="T5" s="7">
        <v>44985</v>
      </c>
      <c r="U5" s="7">
        <v>45016</v>
      </c>
      <c r="V5" s="7">
        <v>45046</v>
      </c>
      <c r="W5" s="7">
        <v>45077</v>
      </c>
      <c r="X5" s="7">
        <v>45107</v>
      </c>
      <c r="Y5" s="7">
        <v>45138</v>
      </c>
      <c r="Z5" s="7">
        <v>45169</v>
      </c>
      <c r="AA5" s="7">
        <v>45199</v>
      </c>
      <c r="AB5" s="7">
        <v>45230</v>
      </c>
      <c r="AC5" s="7">
        <v>45260</v>
      </c>
      <c r="AD5" s="7">
        <v>45291</v>
      </c>
      <c r="AE5" s="7">
        <v>45322</v>
      </c>
      <c r="AF5" s="7">
        <v>45351</v>
      </c>
      <c r="AG5" s="7">
        <v>45382</v>
      </c>
      <c r="AH5" s="7">
        <v>45412</v>
      </c>
      <c r="AI5" s="7">
        <v>45443</v>
      </c>
      <c r="AJ5" s="7">
        <v>45473</v>
      </c>
      <c r="AK5" s="7">
        <v>45504</v>
      </c>
      <c r="AL5" s="7">
        <v>45535</v>
      </c>
      <c r="AM5" s="7">
        <v>45565</v>
      </c>
      <c r="AN5" s="7">
        <v>45596</v>
      </c>
      <c r="AO5" s="7">
        <v>45626</v>
      </c>
      <c r="AP5" s="7">
        <v>45657</v>
      </c>
      <c r="AQ5" s="7"/>
      <c r="AR5" s="7">
        <v>45688</v>
      </c>
      <c r="AS5" s="7">
        <v>45716</v>
      </c>
      <c r="AT5" s="7">
        <v>45747</v>
      </c>
      <c r="AU5" s="7">
        <v>45777</v>
      </c>
      <c r="AV5" s="7">
        <v>45808</v>
      </c>
      <c r="AW5" s="7">
        <v>45838</v>
      </c>
      <c r="AX5" s="7">
        <v>45869</v>
      </c>
      <c r="AY5" s="7">
        <v>45900</v>
      </c>
      <c r="AZ5" s="7">
        <v>45930</v>
      </c>
      <c r="BA5" s="7">
        <v>45961</v>
      </c>
      <c r="BB5" s="7">
        <v>45991</v>
      </c>
      <c r="BC5" s="7">
        <v>46022</v>
      </c>
      <c r="BD5" s="7">
        <v>46053</v>
      </c>
      <c r="BE5" s="7">
        <v>46081</v>
      </c>
      <c r="BF5" s="7">
        <v>46112</v>
      </c>
      <c r="BG5" s="7">
        <v>46142</v>
      </c>
      <c r="BH5" s="7">
        <v>46173</v>
      </c>
      <c r="BI5" s="7">
        <v>46203</v>
      </c>
      <c r="BJ5" s="7">
        <v>46234</v>
      </c>
      <c r="BK5" s="7">
        <v>46265</v>
      </c>
      <c r="BL5" s="7">
        <v>46295</v>
      </c>
      <c r="BM5" s="7">
        <v>46326</v>
      </c>
      <c r="BN5" s="7">
        <v>46356</v>
      </c>
      <c r="BO5" s="7">
        <v>46387</v>
      </c>
      <c r="BP5" s="7">
        <v>46418</v>
      </c>
      <c r="BQ5" s="7">
        <v>46446</v>
      </c>
      <c r="BR5" s="7">
        <v>46477</v>
      </c>
      <c r="BS5" s="7">
        <v>46507</v>
      </c>
      <c r="BT5" s="7">
        <v>46538</v>
      </c>
      <c r="BU5" s="7">
        <v>46568</v>
      </c>
      <c r="BV5" s="7">
        <v>46599</v>
      </c>
      <c r="BW5" s="7">
        <v>46630</v>
      </c>
      <c r="BX5" s="7">
        <v>46660</v>
      </c>
      <c r="BY5" s="7">
        <v>46691</v>
      </c>
      <c r="BZ5" s="7">
        <v>46721</v>
      </c>
      <c r="CA5" s="7">
        <v>46752</v>
      </c>
      <c r="CB5" s="7">
        <v>46783</v>
      </c>
      <c r="CC5" s="7">
        <v>46812</v>
      </c>
      <c r="CD5" s="7">
        <v>46843</v>
      </c>
      <c r="CE5" s="7">
        <v>46873</v>
      </c>
      <c r="CF5" s="7">
        <v>46904</v>
      </c>
      <c r="CG5" s="7">
        <v>46934</v>
      </c>
      <c r="CH5" s="7">
        <v>46965</v>
      </c>
      <c r="CI5" s="7">
        <v>46996</v>
      </c>
      <c r="CJ5" s="7">
        <v>47026</v>
      </c>
      <c r="CK5" s="7">
        <v>47057</v>
      </c>
      <c r="CL5" s="7">
        <v>47087</v>
      </c>
      <c r="CM5" s="7">
        <v>47118</v>
      </c>
      <c r="CN5" s="7">
        <v>47149</v>
      </c>
      <c r="CO5" s="7">
        <v>47177</v>
      </c>
      <c r="CP5" s="7">
        <v>47208</v>
      </c>
      <c r="CQ5" s="7">
        <v>47238</v>
      </c>
      <c r="CR5" s="7">
        <v>47269</v>
      </c>
      <c r="CS5" s="7">
        <v>47299</v>
      </c>
      <c r="CT5" s="7">
        <v>47330</v>
      </c>
      <c r="CU5" s="7">
        <v>47361</v>
      </c>
      <c r="CV5" s="7">
        <v>47391</v>
      </c>
      <c r="CW5" s="7">
        <v>47422</v>
      </c>
      <c r="CX5" s="7">
        <v>47452</v>
      </c>
      <c r="CY5" s="7">
        <v>47483</v>
      </c>
      <c r="CZ5" s="7">
        <v>47514</v>
      </c>
      <c r="DA5" s="7">
        <v>47542</v>
      </c>
      <c r="DB5" s="7">
        <v>47573</v>
      </c>
      <c r="DC5" s="7">
        <v>47603</v>
      </c>
      <c r="DD5" s="7">
        <v>47634</v>
      </c>
      <c r="DE5" s="7">
        <v>47664</v>
      </c>
      <c r="DF5" s="7">
        <v>47695</v>
      </c>
      <c r="DG5" s="7">
        <v>47726</v>
      </c>
      <c r="DH5" s="7">
        <v>47756</v>
      </c>
      <c r="DI5" s="7">
        <v>47787</v>
      </c>
      <c r="DJ5" s="7">
        <v>47817</v>
      </c>
      <c r="DK5" s="7">
        <v>47848</v>
      </c>
    </row>
    <row r="6" spans="1:115" x14ac:dyDescent="0.2">
      <c r="A6" s="3"/>
      <c r="B6" s="3"/>
      <c r="C6" s="3"/>
      <c r="D6" s="3"/>
      <c r="E6" s="3"/>
      <c r="F6" s="3"/>
      <c r="G6" s="9">
        <v>2022</v>
      </c>
      <c r="H6" s="9">
        <v>2022</v>
      </c>
      <c r="I6" s="9">
        <v>2022</v>
      </c>
      <c r="J6" s="9">
        <v>2022</v>
      </c>
      <c r="K6" s="9">
        <v>2022</v>
      </c>
      <c r="L6" s="9">
        <v>2022</v>
      </c>
      <c r="M6" s="9">
        <v>2022</v>
      </c>
      <c r="N6" s="9">
        <v>2022</v>
      </c>
      <c r="O6" s="9">
        <v>2022</v>
      </c>
      <c r="P6" s="9">
        <v>2022</v>
      </c>
      <c r="Q6" s="9">
        <v>2022</v>
      </c>
      <c r="R6" s="9">
        <v>2022</v>
      </c>
      <c r="S6" s="9">
        <v>2023</v>
      </c>
      <c r="T6" s="9">
        <v>2023</v>
      </c>
      <c r="U6" s="9">
        <v>2023</v>
      </c>
      <c r="V6" s="9">
        <v>2023</v>
      </c>
      <c r="W6" s="9">
        <v>2023</v>
      </c>
      <c r="X6" s="9">
        <v>2023</v>
      </c>
      <c r="Y6" s="9">
        <v>2023</v>
      </c>
      <c r="Z6" s="9">
        <v>2023</v>
      </c>
      <c r="AA6" s="9">
        <v>2023</v>
      </c>
      <c r="AB6" s="9">
        <v>2023</v>
      </c>
      <c r="AC6" s="9">
        <v>2023</v>
      </c>
      <c r="AD6" s="9">
        <v>2023</v>
      </c>
      <c r="AE6" s="9">
        <v>2024</v>
      </c>
      <c r="AF6" s="9">
        <v>2024</v>
      </c>
      <c r="AG6" s="9">
        <v>2024</v>
      </c>
      <c r="AH6" s="9">
        <v>2024</v>
      </c>
      <c r="AI6" s="9">
        <v>2024</v>
      </c>
      <c r="AJ6" s="9">
        <v>2024</v>
      </c>
      <c r="AK6" s="9">
        <v>2024</v>
      </c>
      <c r="AL6" s="9">
        <v>2024</v>
      </c>
      <c r="AM6" s="9">
        <v>2024</v>
      </c>
      <c r="AN6" s="9">
        <v>2024</v>
      </c>
      <c r="AO6" s="9">
        <v>2024</v>
      </c>
      <c r="AP6" s="9">
        <v>2024</v>
      </c>
      <c r="AQ6" s="9"/>
      <c r="AR6" s="9">
        <v>2025</v>
      </c>
      <c r="AS6" s="9">
        <v>2025</v>
      </c>
      <c r="AT6" s="9">
        <v>2025</v>
      </c>
      <c r="AU6" s="9">
        <v>2025</v>
      </c>
      <c r="AV6" s="9">
        <v>2025</v>
      </c>
      <c r="AW6" s="9">
        <v>2025</v>
      </c>
      <c r="AX6" s="9">
        <v>2025</v>
      </c>
      <c r="AY6" s="9">
        <v>2025</v>
      </c>
      <c r="AZ6" s="9">
        <v>2025</v>
      </c>
      <c r="BA6" s="9">
        <v>2025</v>
      </c>
      <c r="BB6" s="9">
        <v>2025</v>
      </c>
      <c r="BC6" s="9">
        <v>2025</v>
      </c>
      <c r="BD6" s="9">
        <v>2026</v>
      </c>
      <c r="BE6" s="9">
        <v>2026</v>
      </c>
      <c r="BF6" s="9">
        <v>2026</v>
      </c>
      <c r="BG6" s="9">
        <v>2026</v>
      </c>
      <c r="BH6" s="9">
        <v>2026</v>
      </c>
      <c r="BI6" s="9">
        <v>2026</v>
      </c>
      <c r="BJ6" s="9">
        <v>2026</v>
      </c>
      <c r="BK6" s="9">
        <v>2026</v>
      </c>
      <c r="BL6" s="9">
        <v>2026</v>
      </c>
      <c r="BM6" s="9">
        <v>2026</v>
      </c>
      <c r="BN6" s="9">
        <v>2026</v>
      </c>
      <c r="BO6" s="9">
        <v>2026</v>
      </c>
      <c r="BP6" s="9">
        <v>2027</v>
      </c>
      <c r="BQ6" s="9">
        <v>2027</v>
      </c>
      <c r="BR6" s="9">
        <v>2027</v>
      </c>
      <c r="BS6" s="9">
        <v>2027</v>
      </c>
      <c r="BT6" s="9">
        <v>2027</v>
      </c>
      <c r="BU6" s="9">
        <v>2027</v>
      </c>
      <c r="BV6" s="9">
        <v>2027</v>
      </c>
      <c r="BW6" s="9">
        <v>2027</v>
      </c>
      <c r="BX6" s="9">
        <v>2027</v>
      </c>
      <c r="BY6" s="9">
        <v>2027</v>
      </c>
      <c r="BZ6" s="9">
        <v>2027</v>
      </c>
      <c r="CA6" s="9">
        <v>2027</v>
      </c>
      <c r="CB6" s="9">
        <v>2028</v>
      </c>
      <c r="CC6" s="9">
        <v>2028</v>
      </c>
      <c r="CD6" s="9">
        <v>2028</v>
      </c>
      <c r="CE6" s="9">
        <v>2028</v>
      </c>
      <c r="CF6" s="9">
        <v>2028</v>
      </c>
      <c r="CG6" s="9">
        <v>2028</v>
      </c>
      <c r="CH6" s="9">
        <v>2028</v>
      </c>
      <c r="CI6" s="9">
        <v>2028</v>
      </c>
      <c r="CJ6" s="9">
        <v>2028</v>
      </c>
      <c r="CK6" s="9">
        <v>2028</v>
      </c>
      <c r="CL6" s="9">
        <v>2028</v>
      </c>
      <c r="CM6" s="9">
        <v>2028</v>
      </c>
      <c r="CN6" s="9">
        <v>2029</v>
      </c>
      <c r="CO6" s="9">
        <v>2029</v>
      </c>
      <c r="CP6" s="9">
        <v>2029</v>
      </c>
      <c r="CQ6" s="9">
        <v>2029</v>
      </c>
      <c r="CR6" s="9">
        <v>2029</v>
      </c>
      <c r="CS6" s="9">
        <v>2029</v>
      </c>
      <c r="CT6" s="9">
        <v>2029</v>
      </c>
      <c r="CU6" s="9">
        <v>2029</v>
      </c>
      <c r="CV6" s="9">
        <v>2029</v>
      </c>
      <c r="CW6" s="9">
        <v>2029</v>
      </c>
      <c r="CX6" s="9">
        <v>2029</v>
      </c>
      <c r="CY6" s="9">
        <v>2029</v>
      </c>
      <c r="CZ6" s="9">
        <v>2030</v>
      </c>
      <c r="DA6" s="9">
        <v>2030</v>
      </c>
      <c r="DB6" s="9">
        <v>2030</v>
      </c>
      <c r="DC6" s="9">
        <v>2030</v>
      </c>
      <c r="DD6" s="9">
        <v>2030</v>
      </c>
      <c r="DE6" s="9">
        <v>2030</v>
      </c>
      <c r="DF6" s="9">
        <v>2030</v>
      </c>
      <c r="DG6" s="9">
        <v>2030</v>
      </c>
      <c r="DH6" s="9">
        <v>2030</v>
      </c>
      <c r="DI6" s="9">
        <v>2030</v>
      </c>
      <c r="DJ6" s="9">
        <v>2030</v>
      </c>
      <c r="DK6" s="9">
        <v>2030</v>
      </c>
    </row>
    <row r="7" spans="1:115" x14ac:dyDescent="0.2">
      <c r="A7" s="3"/>
      <c r="B7" s="3"/>
      <c r="C7" s="3"/>
      <c r="D7" s="3"/>
      <c r="E7" s="3"/>
      <c r="F7" s="3"/>
      <c r="G7" s="9">
        <v>2022</v>
      </c>
      <c r="H7" s="9">
        <v>2022</v>
      </c>
      <c r="I7" s="9">
        <v>2022</v>
      </c>
      <c r="J7" s="9">
        <v>2022</v>
      </c>
      <c r="K7" s="9">
        <v>2022</v>
      </c>
      <c r="L7" s="9">
        <v>2022</v>
      </c>
      <c r="M7" s="9">
        <v>2022</v>
      </c>
      <c r="N7" s="9">
        <v>2022</v>
      </c>
      <c r="O7" s="9">
        <v>2022</v>
      </c>
      <c r="P7" s="9">
        <v>2022</v>
      </c>
      <c r="Q7" s="9">
        <v>2022</v>
      </c>
      <c r="R7" s="9">
        <v>2022</v>
      </c>
      <c r="S7" s="9">
        <v>2023</v>
      </c>
      <c r="T7" s="9">
        <v>2023</v>
      </c>
      <c r="U7" s="9">
        <v>2023</v>
      </c>
      <c r="V7" s="9">
        <v>2023</v>
      </c>
      <c r="W7" s="9">
        <v>2023</v>
      </c>
      <c r="X7" s="9">
        <v>2023</v>
      </c>
      <c r="Y7" s="9">
        <v>2023</v>
      </c>
      <c r="Z7" s="9">
        <v>2023</v>
      </c>
      <c r="AA7" s="9">
        <v>2023</v>
      </c>
      <c r="AB7" s="9">
        <v>2023</v>
      </c>
      <c r="AC7" s="9">
        <v>2023</v>
      </c>
      <c r="AD7" s="9">
        <v>2023</v>
      </c>
      <c r="AE7" s="9">
        <v>2024</v>
      </c>
      <c r="AF7" s="9">
        <v>2024</v>
      </c>
      <c r="AG7" s="9">
        <v>2024</v>
      </c>
      <c r="AH7" s="9">
        <v>2024</v>
      </c>
      <c r="AI7" s="9">
        <v>2024</v>
      </c>
      <c r="AJ7" s="9">
        <v>2024</v>
      </c>
      <c r="AK7" s="9">
        <v>2024</v>
      </c>
      <c r="AL7" s="9">
        <v>2024</v>
      </c>
      <c r="AM7" s="9">
        <v>2024</v>
      </c>
      <c r="AN7" s="9">
        <v>2024</v>
      </c>
      <c r="AO7" s="9">
        <v>2024</v>
      </c>
      <c r="AP7" s="9">
        <v>2024</v>
      </c>
      <c r="AQ7" s="9"/>
      <c r="AR7" s="9">
        <v>2025</v>
      </c>
      <c r="AS7" s="9">
        <v>2025</v>
      </c>
      <c r="AT7" s="9">
        <v>2025</v>
      </c>
      <c r="AU7" s="9">
        <v>2025</v>
      </c>
      <c r="AV7" s="9">
        <v>2025</v>
      </c>
      <c r="AW7" s="9">
        <v>2025</v>
      </c>
      <c r="AX7" s="9">
        <v>2025</v>
      </c>
      <c r="AY7" s="9">
        <v>2025</v>
      </c>
      <c r="AZ7" s="9">
        <v>2025</v>
      </c>
      <c r="BA7" s="9">
        <v>2025</v>
      </c>
      <c r="BB7" s="9">
        <v>2025</v>
      </c>
      <c r="BC7" s="9">
        <v>2025</v>
      </c>
      <c r="BD7" s="9">
        <v>2026</v>
      </c>
      <c r="BE7" s="9">
        <v>2026</v>
      </c>
      <c r="BF7" s="9">
        <v>2026</v>
      </c>
      <c r="BG7" s="9">
        <v>2026</v>
      </c>
      <c r="BH7" s="9">
        <v>2026</v>
      </c>
      <c r="BI7" s="9">
        <v>2026</v>
      </c>
      <c r="BJ7" s="9">
        <v>2026</v>
      </c>
      <c r="BK7" s="9">
        <v>2026</v>
      </c>
      <c r="BL7" s="9">
        <v>2026</v>
      </c>
      <c r="BM7" s="9">
        <v>2026</v>
      </c>
      <c r="BN7" s="9">
        <v>2026</v>
      </c>
      <c r="BO7" s="9">
        <v>2026</v>
      </c>
      <c r="BP7" s="9">
        <v>2027</v>
      </c>
      <c r="BQ7" s="9">
        <v>2027</v>
      </c>
      <c r="BR7" s="9">
        <v>2027</v>
      </c>
      <c r="BS7" s="9">
        <v>2027</v>
      </c>
      <c r="BT7" s="9">
        <v>2027</v>
      </c>
      <c r="BU7" s="9">
        <v>2027</v>
      </c>
      <c r="BV7" s="9">
        <v>2027</v>
      </c>
      <c r="BW7" s="9">
        <v>2027</v>
      </c>
      <c r="BX7" s="9">
        <v>2027</v>
      </c>
      <c r="BY7" s="9">
        <v>2027</v>
      </c>
      <c r="BZ7" s="9">
        <v>2027</v>
      </c>
      <c r="CA7" s="9">
        <v>2027</v>
      </c>
      <c r="CB7" s="9">
        <v>2028</v>
      </c>
      <c r="CC7" s="9">
        <v>2028</v>
      </c>
      <c r="CD7" s="9">
        <v>2028</v>
      </c>
      <c r="CE7" s="9">
        <v>2028</v>
      </c>
      <c r="CF7" s="9">
        <v>2028</v>
      </c>
      <c r="CG7" s="9">
        <v>2028</v>
      </c>
      <c r="CH7" s="9">
        <v>2028</v>
      </c>
      <c r="CI7" s="9">
        <v>2028</v>
      </c>
      <c r="CJ7" s="9">
        <v>2028</v>
      </c>
      <c r="CK7" s="9">
        <v>2028</v>
      </c>
      <c r="CL7" s="9">
        <v>2028</v>
      </c>
      <c r="CM7" s="9">
        <v>2028</v>
      </c>
      <c r="CN7" s="9">
        <v>2029</v>
      </c>
      <c r="CO7" s="9">
        <v>2029</v>
      </c>
      <c r="CP7" s="9">
        <v>2029</v>
      </c>
      <c r="CQ7" s="9">
        <v>2029</v>
      </c>
      <c r="CR7" s="9">
        <v>2029</v>
      </c>
      <c r="CS7" s="9">
        <v>2029</v>
      </c>
      <c r="CT7" s="9">
        <v>2029</v>
      </c>
      <c r="CU7" s="9">
        <v>2029</v>
      </c>
      <c r="CV7" s="9">
        <v>2029</v>
      </c>
      <c r="CW7" s="9">
        <v>2029</v>
      </c>
      <c r="CX7" s="9">
        <v>2029</v>
      </c>
      <c r="CY7" s="9">
        <v>2029</v>
      </c>
      <c r="CZ7" s="9">
        <v>2030</v>
      </c>
      <c r="DA7" s="9">
        <v>2030</v>
      </c>
      <c r="DB7" s="9">
        <v>2030</v>
      </c>
      <c r="DC7" s="9">
        <v>2030</v>
      </c>
      <c r="DD7" s="9">
        <v>2030</v>
      </c>
      <c r="DE7" s="9">
        <v>2030</v>
      </c>
      <c r="DF7" s="9">
        <v>2030</v>
      </c>
      <c r="DG7" s="9">
        <v>2030</v>
      </c>
      <c r="DH7" s="9">
        <v>2030</v>
      </c>
      <c r="DI7" s="9">
        <v>2030</v>
      </c>
      <c r="DJ7" s="9">
        <v>2030</v>
      </c>
      <c r="DK7" s="9">
        <v>2030</v>
      </c>
    </row>
    <row r="8" spans="1:115" x14ac:dyDescent="0.2">
      <c r="A8" s="3"/>
      <c r="B8" s="3"/>
      <c r="C8" s="3"/>
      <c r="D8" s="3"/>
      <c r="E8" s="3"/>
      <c r="F8" s="3"/>
      <c r="G8" s="3">
        <v>31</v>
      </c>
      <c r="H8" s="3">
        <v>28</v>
      </c>
      <c r="I8" s="3">
        <v>31</v>
      </c>
      <c r="J8" s="3">
        <v>30</v>
      </c>
      <c r="K8" s="3">
        <v>31</v>
      </c>
      <c r="L8" s="3">
        <v>30</v>
      </c>
      <c r="M8" s="3">
        <v>31</v>
      </c>
      <c r="N8" s="3">
        <v>31</v>
      </c>
      <c r="O8" s="3">
        <v>30</v>
      </c>
      <c r="P8" s="3">
        <v>31</v>
      </c>
      <c r="Q8" s="3">
        <v>30</v>
      </c>
      <c r="R8" s="3">
        <v>31</v>
      </c>
      <c r="S8" s="3">
        <v>31</v>
      </c>
      <c r="T8" s="3">
        <v>28</v>
      </c>
      <c r="U8" s="3">
        <v>31</v>
      </c>
      <c r="V8" s="3">
        <v>30</v>
      </c>
      <c r="W8" s="3">
        <v>31</v>
      </c>
      <c r="X8" s="3">
        <v>30</v>
      </c>
      <c r="Y8" s="3">
        <v>31</v>
      </c>
      <c r="Z8" s="3">
        <v>31</v>
      </c>
      <c r="AA8" s="3">
        <v>30</v>
      </c>
      <c r="AB8" s="3">
        <v>31</v>
      </c>
      <c r="AC8" s="3">
        <v>30</v>
      </c>
      <c r="AD8" s="3">
        <v>31</v>
      </c>
      <c r="AE8" s="3">
        <v>31</v>
      </c>
      <c r="AF8" s="3">
        <v>29</v>
      </c>
      <c r="AG8" s="3">
        <v>31</v>
      </c>
      <c r="AH8" s="3">
        <v>30</v>
      </c>
      <c r="AI8" s="3">
        <v>31</v>
      </c>
      <c r="AJ8" s="3">
        <v>30</v>
      </c>
      <c r="AK8" s="3">
        <v>31</v>
      </c>
      <c r="AL8" s="3">
        <v>31</v>
      </c>
      <c r="AM8" s="3">
        <v>30</v>
      </c>
      <c r="AN8" s="3">
        <v>31</v>
      </c>
      <c r="AO8" s="3">
        <v>30</v>
      </c>
      <c r="AP8" s="3">
        <v>31</v>
      </c>
      <c r="AQ8" s="3"/>
      <c r="AR8" s="3">
        <v>31</v>
      </c>
      <c r="AS8" s="3">
        <v>28</v>
      </c>
      <c r="AT8" s="3">
        <v>31</v>
      </c>
      <c r="AU8" s="3">
        <v>30</v>
      </c>
      <c r="AV8" s="3">
        <v>31</v>
      </c>
      <c r="AW8" s="3">
        <v>30</v>
      </c>
      <c r="AX8" s="3">
        <v>31</v>
      </c>
      <c r="AY8" s="3">
        <v>31</v>
      </c>
      <c r="AZ8" s="3">
        <v>30</v>
      </c>
      <c r="BA8" s="3">
        <v>31</v>
      </c>
      <c r="BB8" s="3">
        <v>30</v>
      </c>
      <c r="BC8" s="3">
        <v>31</v>
      </c>
      <c r="BD8" s="3">
        <v>31</v>
      </c>
      <c r="BE8" s="3">
        <v>28</v>
      </c>
      <c r="BF8" s="3">
        <v>31</v>
      </c>
      <c r="BG8" s="3">
        <v>30</v>
      </c>
      <c r="BH8" s="3">
        <v>31</v>
      </c>
      <c r="BI8" s="3">
        <v>30</v>
      </c>
      <c r="BJ8" s="3">
        <v>31</v>
      </c>
      <c r="BK8" s="3">
        <v>31</v>
      </c>
      <c r="BL8" s="3">
        <v>30</v>
      </c>
      <c r="BM8" s="3">
        <v>31</v>
      </c>
      <c r="BN8" s="3">
        <v>30</v>
      </c>
      <c r="BO8" s="3">
        <v>31</v>
      </c>
      <c r="BP8" s="3">
        <v>31</v>
      </c>
      <c r="BQ8" s="3">
        <v>28</v>
      </c>
      <c r="BR8" s="3">
        <v>31</v>
      </c>
      <c r="BS8" s="3">
        <v>30</v>
      </c>
      <c r="BT8" s="3">
        <v>31</v>
      </c>
      <c r="BU8" s="3">
        <v>30</v>
      </c>
      <c r="BV8" s="3">
        <v>31</v>
      </c>
      <c r="BW8" s="3">
        <v>31</v>
      </c>
      <c r="BX8" s="3">
        <v>30</v>
      </c>
      <c r="BY8" s="3">
        <v>31</v>
      </c>
      <c r="BZ8" s="3">
        <v>30</v>
      </c>
      <c r="CA8" s="3">
        <v>31</v>
      </c>
      <c r="CB8" s="3">
        <v>31</v>
      </c>
      <c r="CC8" s="3">
        <v>29</v>
      </c>
      <c r="CD8" s="3">
        <v>31</v>
      </c>
      <c r="CE8" s="3">
        <v>30</v>
      </c>
      <c r="CF8" s="3">
        <v>31</v>
      </c>
      <c r="CG8" s="3">
        <v>30</v>
      </c>
      <c r="CH8" s="3">
        <v>31</v>
      </c>
      <c r="CI8" s="3">
        <v>31</v>
      </c>
      <c r="CJ8" s="3">
        <v>30</v>
      </c>
      <c r="CK8" s="3">
        <v>31</v>
      </c>
      <c r="CL8" s="3">
        <v>30</v>
      </c>
      <c r="CM8" s="3">
        <v>31</v>
      </c>
      <c r="CN8" s="3">
        <v>31</v>
      </c>
      <c r="CO8" s="3">
        <v>28</v>
      </c>
      <c r="CP8" s="3">
        <v>31</v>
      </c>
      <c r="CQ8" s="3">
        <v>30</v>
      </c>
      <c r="CR8" s="3">
        <v>31</v>
      </c>
      <c r="CS8" s="3">
        <v>30</v>
      </c>
      <c r="CT8" s="3">
        <v>31</v>
      </c>
      <c r="CU8" s="3">
        <v>31</v>
      </c>
      <c r="CV8" s="3">
        <v>30</v>
      </c>
      <c r="CW8" s="3">
        <v>31</v>
      </c>
      <c r="CX8" s="3">
        <v>30</v>
      </c>
      <c r="CY8" s="3">
        <v>31</v>
      </c>
      <c r="CZ8" s="3">
        <v>31</v>
      </c>
      <c r="DA8" s="3">
        <v>28</v>
      </c>
      <c r="DB8" s="3">
        <v>31</v>
      </c>
      <c r="DC8" s="3">
        <v>30</v>
      </c>
      <c r="DD8" s="3">
        <v>31</v>
      </c>
      <c r="DE8" s="3">
        <v>30</v>
      </c>
      <c r="DF8" s="3">
        <v>31</v>
      </c>
      <c r="DG8" s="3">
        <v>31</v>
      </c>
      <c r="DH8" s="3">
        <v>30</v>
      </c>
      <c r="DI8" s="3">
        <v>31</v>
      </c>
      <c r="DJ8" s="3">
        <v>30</v>
      </c>
      <c r="DK8" s="3">
        <v>31</v>
      </c>
    </row>
    <row r="9" spans="1:1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12" customFormat="1" ht="13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</row>
    <row r="11" spans="1:115" s="12" customFormat="1" ht="13" x14ac:dyDescent="0.15">
      <c r="A11" s="11"/>
      <c r="B11" s="13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</row>
    <row r="12" spans="1:115" s="12" customFormat="1" ht="13" x14ac:dyDescent="0.15">
      <c r="A12" s="11" t="s">
        <v>14</v>
      </c>
      <c r="B12" s="13" t="s">
        <v>10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</row>
    <row r="13" spans="1:115" s="12" customFormat="1" ht="13" x14ac:dyDescent="0.15">
      <c r="A13" s="11" t="s">
        <v>15</v>
      </c>
      <c r="B13" s="13" t="s">
        <v>16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</row>
    <row r="14" spans="1:115" s="12" customFormat="1" ht="13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</row>
    <row r="15" spans="1:115" s="12" customFormat="1" ht="13" x14ac:dyDescent="0.15">
      <c r="A15" s="11" t="s">
        <v>17</v>
      </c>
      <c r="B15" s="11" t="s">
        <v>18</v>
      </c>
      <c r="C15" s="11"/>
      <c r="D15" s="11"/>
      <c r="E15" s="11"/>
      <c r="F15" s="11"/>
      <c r="G15" s="15" t="s">
        <v>19</v>
      </c>
      <c r="H15" s="15" t="s">
        <v>19</v>
      </c>
      <c r="I15" s="15" t="s">
        <v>19</v>
      </c>
      <c r="J15" s="15" t="s">
        <v>19</v>
      </c>
      <c r="K15" s="15" t="s">
        <v>19</v>
      </c>
      <c r="L15" s="15" t="s">
        <v>19</v>
      </c>
      <c r="M15" s="15" t="s">
        <v>19</v>
      </c>
      <c r="N15" s="15" t="s">
        <v>19</v>
      </c>
      <c r="O15" s="15" t="s">
        <v>19</v>
      </c>
      <c r="P15" s="15" t="s">
        <v>19</v>
      </c>
      <c r="Q15" s="15" t="s">
        <v>19</v>
      </c>
      <c r="R15" s="15" t="s">
        <v>19</v>
      </c>
      <c r="S15" s="15" t="s">
        <v>19</v>
      </c>
      <c r="T15" s="15" t="s">
        <v>19</v>
      </c>
      <c r="U15" s="15" t="s">
        <v>19</v>
      </c>
      <c r="V15" s="15" t="s">
        <v>19</v>
      </c>
      <c r="W15" s="15" t="s">
        <v>19</v>
      </c>
      <c r="X15" s="15" t="s">
        <v>19</v>
      </c>
      <c r="Y15" s="15" t="s">
        <v>19</v>
      </c>
      <c r="Z15" s="15" t="s">
        <v>19</v>
      </c>
      <c r="AA15" s="15" t="s">
        <v>19</v>
      </c>
      <c r="AB15" s="15" t="s">
        <v>19</v>
      </c>
      <c r="AC15" s="15" t="s">
        <v>19</v>
      </c>
      <c r="AD15" s="15" t="s">
        <v>19</v>
      </c>
      <c r="AE15" s="15" t="s">
        <v>19</v>
      </c>
      <c r="AF15" s="15" t="s">
        <v>19</v>
      </c>
      <c r="AG15" s="15" t="s">
        <v>19</v>
      </c>
      <c r="AH15" s="15" t="s">
        <v>19</v>
      </c>
      <c r="AI15" s="15" t="s">
        <v>19</v>
      </c>
      <c r="AJ15" s="15" t="s">
        <v>19</v>
      </c>
      <c r="AK15" s="15" t="s">
        <v>19</v>
      </c>
      <c r="AL15" s="15" t="s">
        <v>19</v>
      </c>
      <c r="AM15" s="15" t="s">
        <v>19</v>
      </c>
      <c r="AN15" s="15" t="s">
        <v>19</v>
      </c>
      <c r="AO15" s="15" t="s">
        <v>19</v>
      </c>
      <c r="AP15" s="15" t="s">
        <v>19</v>
      </c>
      <c r="AQ15" s="15" t="s">
        <v>19</v>
      </c>
      <c r="AR15" s="15" t="s">
        <v>19</v>
      </c>
      <c r="AS15" s="15" t="s">
        <v>19</v>
      </c>
      <c r="AT15" s="15" t="s">
        <v>19</v>
      </c>
      <c r="AU15" s="15" t="s">
        <v>19</v>
      </c>
      <c r="AV15" s="15" t="s">
        <v>19</v>
      </c>
      <c r="AW15" s="15" t="s">
        <v>19</v>
      </c>
      <c r="AX15" s="15" t="s">
        <v>19</v>
      </c>
      <c r="AY15" s="15" t="s">
        <v>19</v>
      </c>
      <c r="AZ15" s="15" t="s">
        <v>19</v>
      </c>
      <c r="BA15" s="15" t="s">
        <v>19</v>
      </c>
      <c r="BB15" s="15" t="s">
        <v>19</v>
      </c>
      <c r="BC15" s="15" t="s">
        <v>19</v>
      </c>
      <c r="BD15" s="15" t="s">
        <v>19</v>
      </c>
      <c r="BE15" s="15" t="s">
        <v>19</v>
      </c>
      <c r="BF15" s="15" t="s">
        <v>19</v>
      </c>
      <c r="BG15" s="15" t="s">
        <v>19</v>
      </c>
      <c r="BH15" s="15" t="s">
        <v>19</v>
      </c>
      <c r="BI15" s="15" t="s">
        <v>19</v>
      </c>
      <c r="BJ15" s="15" t="s">
        <v>19</v>
      </c>
      <c r="BK15" s="15" t="s">
        <v>19</v>
      </c>
      <c r="BL15" s="15" t="s">
        <v>19</v>
      </c>
      <c r="BM15" s="15" t="s">
        <v>19</v>
      </c>
      <c r="BN15" s="15" t="s">
        <v>19</v>
      </c>
      <c r="BO15" s="15" t="s">
        <v>19</v>
      </c>
      <c r="BP15" s="15" t="s">
        <v>19</v>
      </c>
      <c r="BQ15" s="15" t="s">
        <v>19</v>
      </c>
      <c r="BR15" s="15" t="s">
        <v>19</v>
      </c>
      <c r="BS15" s="15" t="s">
        <v>19</v>
      </c>
      <c r="BT15" s="15" t="s">
        <v>19</v>
      </c>
      <c r="BU15" s="15" t="s">
        <v>19</v>
      </c>
      <c r="BV15" s="15" t="s">
        <v>19</v>
      </c>
      <c r="BW15" s="15" t="s">
        <v>19</v>
      </c>
      <c r="BX15" s="15" t="s">
        <v>19</v>
      </c>
      <c r="BY15" s="15" t="s">
        <v>19</v>
      </c>
      <c r="BZ15" s="15" t="s">
        <v>19</v>
      </c>
      <c r="CA15" s="15" t="s">
        <v>19</v>
      </c>
      <c r="CB15" s="15" t="s">
        <v>19</v>
      </c>
      <c r="CC15" s="15" t="s">
        <v>19</v>
      </c>
      <c r="CD15" s="15" t="s">
        <v>19</v>
      </c>
      <c r="CE15" s="15" t="s">
        <v>19</v>
      </c>
      <c r="CF15" s="15" t="s">
        <v>19</v>
      </c>
      <c r="CG15" s="15" t="s">
        <v>19</v>
      </c>
      <c r="CH15" s="15" t="s">
        <v>19</v>
      </c>
      <c r="CI15" s="15" t="s">
        <v>19</v>
      </c>
      <c r="CJ15" s="15" t="s">
        <v>19</v>
      </c>
      <c r="CK15" s="15" t="s">
        <v>19</v>
      </c>
      <c r="CL15" s="15" t="s">
        <v>19</v>
      </c>
      <c r="CM15" s="15" t="s">
        <v>19</v>
      </c>
      <c r="CN15" s="15" t="s">
        <v>19</v>
      </c>
      <c r="CO15" s="15" t="s">
        <v>19</v>
      </c>
      <c r="CP15" s="15" t="s">
        <v>19</v>
      </c>
      <c r="CQ15" s="15" t="s">
        <v>19</v>
      </c>
      <c r="CR15" s="15" t="s">
        <v>19</v>
      </c>
      <c r="CS15" s="15" t="s">
        <v>19</v>
      </c>
      <c r="CT15" s="15" t="s">
        <v>19</v>
      </c>
      <c r="CU15" s="15" t="s">
        <v>19</v>
      </c>
      <c r="CV15" s="15" t="s">
        <v>19</v>
      </c>
      <c r="CW15" s="15" t="s">
        <v>19</v>
      </c>
      <c r="CX15" s="15" t="s">
        <v>19</v>
      </c>
      <c r="CY15" s="15" t="s">
        <v>19</v>
      </c>
      <c r="CZ15" s="15" t="s">
        <v>19</v>
      </c>
      <c r="DA15" s="15" t="s">
        <v>19</v>
      </c>
      <c r="DB15" s="15" t="s">
        <v>19</v>
      </c>
      <c r="DC15" s="15" t="s">
        <v>19</v>
      </c>
      <c r="DD15" s="15" t="s">
        <v>19</v>
      </c>
      <c r="DE15" s="15" t="s">
        <v>19</v>
      </c>
      <c r="DF15" s="15" t="s">
        <v>19</v>
      </c>
      <c r="DG15" s="15" t="s">
        <v>19</v>
      </c>
      <c r="DH15" s="15" t="s">
        <v>19</v>
      </c>
      <c r="DI15" s="15" t="s">
        <v>19</v>
      </c>
      <c r="DJ15" s="15" t="s">
        <v>19</v>
      </c>
      <c r="DK15" s="15" t="s">
        <v>19</v>
      </c>
    </row>
    <row r="16" spans="1:115" s="12" customFormat="1" ht="13" x14ac:dyDescent="0.15">
      <c r="A16" s="11" t="s">
        <v>20</v>
      </c>
      <c r="B16" s="11"/>
      <c r="C16" s="11"/>
      <c r="D16" s="11"/>
      <c r="E16" s="11"/>
      <c r="F16" s="11"/>
      <c r="G16" s="16">
        <v>44562</v>
      </c>
      <c r="H16" s="16">
        <v>44593</v>
      </c>
      <c r="I16" s="16">
        <v>44621</v>
      </c>
      <c r="J16" s="16">
        <v>44652</v>
      </c>
      <c r="K16" s="16">
        <v>44682</v>
      </c>
      <c r="L16" s="16">
        <v>44713</v>
      </c>
      <c r="M16" s="16">
        <v>44743</v>
      </c>
      <c r="N16" s="16">
        <v>44774</v>
      </c>
      <c r="O16" s="16">
        <v>44805</v>
      </c>
      <c r="P16" s="16">
        <v>44835</v>
      </c>
      <c r="Q16" s="16">
        <v>44866</v>
      </c>
      <c r="R16" s="16">
        <v>44896</v>
      </c>
      <c r="S16" s="16">
        <v>44927</v>
      </c>
      <c r="T16" s="16">
        <v>44958</v>
      </c>
      <c r="U16" s="16">
        <v>44986</v>
      </c>
      <c r="V16" s="16">
        <v>45017</v>
      </c>
      <c r="W16" s="16">
        <v>45047</v>
      </c>
      <c r="X16" s="16">
        <v>45078</v>
      </c>
      <c r="Y16" s="16">
        <v>45108</v>
      </c>
      <c r="Z16" s="16">
        <v>45139</v>
      </c>
      <c r="AA16" s="16">
        <v>45170</v>
      </c>
      <c r="AB16" s="16">
        <v>45200</v>
      </c>
      <c r="AC16" s="16">
        <v>45231</v>
      </c>
      <c r="AD16" s="16">
        <v>45261</v>
      </c>
      <c r="AE16" s="16">
        <v>45292</v>
      </c>
      <c r="AF16" s="16">
        <v>45323</v>
      </c>
      <c r="AG16" s="16">
        <v>45352</v>
      </c>
      <c r="AH16" s="16">
        <v>45383</v>
      </c>
      <c r="AI16" s="16">
        <v>45413</v>
      </c>
      <c r="AJ16" s="16">
        <v>45444</v>
      </c>
      <c r="AK16" s="16">
        <v>45474</v>
      </c>
      <c r="AL16" s="16">
        <v>45505</v>
      </c>
      <c r="AM16" s="16">
        <v>45536</v>
      </c>
      <c r="AN16" s="16">
        <v>45566</v>
      </c>
      <c r="AO16" s="16">
        <v>45597</v>
      </c>
      <c r="AP16" s="16">
        <v>45627</v>
      </c>
      <c r="AQ16" s="16" t="s">
        <v>21</v>
      </c>
      <c r="AR16" s="16">
        <v>45658</v>
      </c>
      <c r="AS16" s="16">
        <v>45689</v>
      </c>
      <c r="AT16" s="16">
        <v>45717</v>
      </c>
      <c r="AU16" s="16">
        <v>45748</v>
      </c>
      <c r="AV16" s="16">
        <v>45778</v>
      </c>
      <c r="AW16" s="16">
        <v>45809</v>
      </c>
      <c r="AX16" s="16">
        <v>45839</v>
      </c>
      <c r="AY16" s="16">
        <v>45870</v>
      </c>
      <c r="AZ16" s="16">
        <v>45901</v>
      </c>
      <c r="BA16" s="16">
        <v>45931</v>
      </c>
      <c r="BB16" s="16">
        <v>45962</v>
      </c>
      <c r="BC16" s="16">
        <v>45992</v>
      </c>
      <c r="BD16" s="16">
        <v>46023</v>
      </c>
      <c r="BE16" s="16">
        <v>46054</v>
      </c>
      <c r="BF16" s="16">
        <v>46082</v>
      </c>
      <c r="BG16" s="16">
        <v>46113</v>
      </c>
      <c r="BH16" s="16">
        <v>46143</v>
      </c>
      <c r="BI16" s="16">
        <v>46174</v>
      </c>
      <c r="BJ16" s="16">
        <v>46204</v>
      </c>
      <c r="BK16" s="16">
        <v>46235</v>
      </c>
      <c r="BL16" s="16">
        <v>46266</v>
      </c>
      <c r="BM16" s="16">
        <v>46296</v>
      </c>
      <c r="BN16" s="16">
        <v>46327</v>
      </c>
      <c r="BO16" s="16">
        <v>46357</v>
      </c>
      <c r="BP16" s="16">
        <v>46388</v>
      </c>
      <c r="BQ16" s="16">
        <v>46419</v>
      </c>
      <c r="BR16" s="16">
        <v>46447</v>
      </c>
      <c r="BS16" s="16">
        <v>46478</v>
      </c>
      <c r="BT16" s="16">
        <v>46508</v>
      </c>
      <c r="BU16" s="16">
        <v>46539</v>
      </c>
      <c r="BV16" s="16">
        <v>46569</v>
      </c>
      <c r="BW16" s="16">
        <v>46600</v>
      </c>
      <c r="BX16" s="16">
        <v>46631</v>
      </c>
      <c r="BY16" s="16">
        <v>46661</v>
      </c>
      <c r="BZ16" s="16">
        <v>46692</v>
      </c>
      <c r="CA16" s="16">
        <v>46722</v>
      </c>
      <c r="CB16" s="16">
        <v>46753</v>
      </c>
      <c r="CC16" s="16">
        <v>46784</v>
      </c>
      <c r="CD16" s="16">
        <v>46813</v>
      </c>
      <c r="CE16" s="16">
        <v>46844</v>
      </c>
      <c r="CF16" s="16">
        <v>46874</v>
      </c>
      <c r="CG16" s="16">
        <v>46905</v>
      </c>
      <c r="CH16" s="16">
        <v>46935</v>
      </c>
      <c r="CI16" s="16">
        <v>46966</v>
      </c>
      <c r="CJ16" s="16">
        <v>46997</v>
      </c>
      <c r="CK16" s="16">
        <v>47027</v>
      </c>
      <c r="CL16" s="16">
        <v>47058</v>
      </c>
      <c r="CM16" s="16">
        <v>47088</v>
      </c>
      <c r="CN16" s="16">
        <v>47119</v>
      </c>
      <c r="CO16" s="16">
        <v>47150</v>
      </c>
      <c r="CP16" s="16">
        <v>47178</v>
      </c>
      <c r="CQ16" s="16">
        <v>47209</v>
      </c>
      <c r="CR16" s="16">
        <v>47239</v>
      </c>
      <c r="CS16" s="16">
        <v>47270</v>
      </c>
      <c r="CT16" s="16">
        <v>47300</v>
      </c>
      <c r="CU16" s="16">
        <v>47331</v>
      </c>
      <c r="CV16" s="16">
        <v>47362</v>
      </c>
      <c r="CW16" s="16">
        <v>47392</v>
      </c>
      <c r="CX16" s="16">
        <v>47423</v>
      </c>
      <c r="CY16" s="16">
        <v>47453</v>
      </c>
      <c r="CZ16" s="16">
        <v>47484</v>
      </c>
      <c r="DA16" s="16">
        <v>47515</v>
      </c>
      <c r="DB16" s="16">
        <v>47543</v>
      </c>
      <c r="DC16" s="16">
        <v>47574</v>
      </c>
      <c r="DD16" s="16">
        <v>47604</v>
      </c>
      <c r="DE16" s="16">
        <v>47635</v>
      </c>
      <c r="DF16" s="16">
        <v>47665</v>
      </c>
      <c r="DG16" s="16">
        <v>47696</v>
      </c>
      <c r="DH16" s="16">
        <v>47727</v>
      </c>
      <c r="DI16" s="16">
        <v>47757</v>
      </c>
      <c r="DJ16" s="16">
        <v>47788</v>
      </c>
      <c r="DK16" s="16">
        <v>47818</v>
      </c>
    </row>
    <row r="17" spans="1:115" s="12" customFormat="1" ht="13" x14ac:dyDescent="0.15">
      <c r="A17" s="11"/>
      <c r="B17" s="11"/>
      <c r="C17" s="11"/>
      <c r="D17" s="11"/>
      <c r="E17" s="11"/>
      <c r="F17" s="11"/>
      <c r="G17" s="17">
        <v>1</v>
      </c>
      <c r="H17" s="17">
        <v>1</v>
      </c>
      <c r="I17" s="17">
        <v>1</v>
      </c>
      <c r="J17" s="17">
        <v>1</v>
      </c>
      <c r="K17" s="17">
        <v>1</v>
      </c>
      <c r="L17" s="17">
        <v>1</v>
      </c>
      <c r="M17" s="17">
        <v>1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  <c r="W17" s="17">
        <v>1</v>
      </c>
      <c r="X17" s="17">
        <v>1</v>
      </c>
      <c r="Y17" s="17">
        <v>1</v>
      </c>
      <c r="Z17" s="17">
        <v>1</v>
      </c>
      <c r="AA17" s="17">
        <v>1</v>
      </c>
      <c r="AB17" s="17">
        <v>1</v>
      </c>
      <c r="AC17" s="17">
        <v>1</v>
      </c>
      <c r="AD17" s="17">
        <v>1</v>
      </c>
      <c r="AE17" s="17">
        <v>1</v>
      </c>
      <c r="AF17" s="17">
        <v>1</v>
      </c>
      <c r="AG17" s="17">
        <v>1</v>
      </c>
      <c r="AH17" s="17">
        <v>1</v>
      </c>
      <c r="AI17" s="17">
        <v>1</v>
      </c>
      <c r="AJ17" s="17">
        <v>1</v>
      </c>
      <c r="AK17" s="17">
        <v>1</v>
      </c>
      <c r="AL17" s="17">
        <v>1</v>
      </c>
      <c r="AM17" s="17">
        <v>1</v>
      </c>
      <c r="AN17" s="17">
        <v>1</v>
      </c>
      <c r="AO17" s="17">
        <v>1</v>
      </c>
      <c r="AP17" s="17">
        <v>1</v>
      </c>
      <c r="AQ17" s="17"/>
      <c r="AR17" s="17">
        <v>1</v>
      </c>
      <c r="AS17" s="17">
        <v>1</v>
      </c>
      <c r="AT17" s="17">
        <v>1</v>
      </c>
      <c r="AU17" s="17">
        <v>1</v>
      </c>
      <c r="AV17" s="17">
        <v>1</v>
      </c>
      <c r="AW17" s="17">
        <v>1</v>
      </c>
      <c r="AX17" s="17">
        <v>1</v>
      </c>
      <c r="AY17" s="17">
        <v>1</v>
      </c>
      <c r="AZ17" s="17">
        <v>1</v>
      </c>
      <c r="BA17" s="17">
        <v>1</v>
      </c>
      <c r="BB17" s="17">
        <v>1</v>
      </c>
      <c r="BC17" s="17">
        <v>1</v>
      </c>
      <c r="BD17" s="17">
        <v>1</v>
      </c>
      <c r="BE17" s="17">
        <v>1</v>
      </c>
      <c r="BF17" s="17">
        <v>1</v>
      </c>
      <c r="BG17" s="17">
        <v>1</v>
      </c>
      <c r="BH17" s="17">
        <v>1</v>
      </c>
      <c r="BI17" s="17">
        <v>1</v>
      </c>
      <c r="BJ17" s="17">
        <v>1</v>
      </c>
      <c r="BK17" s="17">
        <v>1</v>
      </c>
      <c r="BL17" s="17">
        <v>1</v>
      </c>
      <c r="BM17" s="17">
        <v>1</v>
      </c>
      <c r="BN17" s="17">
        <v>1</v>
      </c>
      <c r="BO17" s="17">
        <v>1</v>
      </c>
      <c r="BP17" s="17">
        <v>1</v>
      </c>
      <c r="BQ17" s="17">
        <v>1</v>
      </c>
      <c r="BR17" s="17">
        <v>1</v>
      </c>
      <c r="BS17" s="17">
        <v>1</v>
      </c>
      <c r="BT17" s="17">
        <v>1</v>
      </c>
      <c r="BU17" s="17">
        <v>1</v>
      </c>
      <c r="BV17" s="17">
        <v>1</v>
      </c>
      <c r="BW17" s="17">
        <v>1</v>
      </c>
      <c r="BX17" s="17">
        <v>1</v>
      </c>
      <c r="BY17" s="17">
        <v>1</v>
      </c>
      <c r="BZ17" s="17">
        <v>1</v>
      </c>
      <c r="CA17" s="17">
        <v>1</v>
      </c>
      <c r="CB17" s="17">
        <v>1</v>
      </c>
      <c r="CC17" s="17">
        <v>1</v>
      </c>
      <c r="CD17" s="17">
        <v>1</v>
      </c>
      <c r="CE17" s="17">
        <v>1</v>
      </c>
      <c r="CF17" s="17">
        <v>1</v>
      </c>
      <c r="CG17" s="17">
        <v>1</v>
      </c>
      <c r="CH17" s="17">
        <v>1</v>
      </c>
      <c r="CI17" s="17">
        <v>1</v>
      </c>
      <c r="CJ17" s="17">
        <v>1</v>
      </c>
      <c r="CK17" s="17">
        <v>1</v>
      </c>
      <c r="CL17" s="17">
        <v>1</v>
      </c>
      <c r="CM17" s="17">
        <v>1</v>
      </c>
      <c r="CN17" s="17">
        <v>1</v>
      </c>
      <c r="CO17" s="17">
        <v>1</v>
      </c>
      <c r="CP17" s="17">
        <v>1</v>
      </c>
      <c r="CQ17" s="17">
        <v>1</v>
      </c>
      <c r="CR17" s="17">
        <v>1</v>
      </c>
      <c r="CS17" s="17">
        <v>1</v>
      </c>
      <c r="CT17" s="17">
        <v>1</v>
      </c>
      <c r="CU17" s="17">
        <v>1</v>
      </c>
      <c r="CV17" s="17">
        <v>1</v>
      </c>
      <c r="CW17" s="17">
        <v>1</v>
      </c>
      <c r="CX17" s="17">
        <v>1</v>
      </c>
      <c r="CY17" s="17">
        <v>1</v>
      </c>
      <c r="CZ17" s="17">
        <v>1</v>
      </c>
      <c r="DA17" s="17">
        <v>1</v>
      </c>
      <c r="DB17" s="17">
        <v>1</v>
      </c>
      <c r="DC17" s="17">
        <v>1</v>
      </c>
      <c r="DD17" s="17">
        <v>1</v>
      </c>
      <c r="DE17" s="17">
        <v>1</v>
      </c>
      <c r="DF17" s="17">
        <v>1</v>
      </c>
      <c r="DG17" s="17">
        <v>1</v>
      </c>
      <c r="DH17" s="17">
        <v>1</v>
      </c>
      <c r="DI17" s="17">
        <v>1</v>
      </c>
      <c r="DJ17" s="17">
        <v>1</v>
      </c>
      <c r="DK17" s="17">
        <v>1</v>
      </c>
    </row>
    <row r="19" spans="1:115" x14ac:dyDescent="0.2">
      <c r="E19" s="10" t="s">
        <v>22</v>
      </c>
    </row>
    <row r="20" spans="1:115" x14ac:dyDescent="0.2">
      <c r="A20" s="14"/>
      <c r="D20" s="17"/>
      <c r="E20" s="17" t="s">
        <v>23</v>
      </c>
      <c r="G20" s="13">
        <v>3356</v>
      </c>
      <c r="H20" s="13">
        <v>3738</v>
      </c>
      <c r="I20" s="13">
        <v>5111</v>
      </c>
      <c r="J20" s="13">
        <v>4211</v>
      </c>
      <c r="K20" s="13">
        <v>4786</v>
      </c>
      <c r="L20" s="13">
        <v>4610</v>
      </c>
      <c r="M20" s="13">
        <v>3018</v>
      </c>
      <c r="N20" s="13">
        <v>4916</v>
      </c>
      <c r="O20" s="13">
        <v>5194</v>
      </c>
      <c r="P20" s="13">
        <v>4705</v>
      </c>
      <c r="Q20" s="13">
        <v>5238</v>
      </c>
      <c r="R20" s="13">
        <v>3254</v>
      </c>
      <c r="S20" s="13">
        <v>3747</v>
      </c>
      <c r="T20" s="13">
        <v>4530</v>
      </c>
      <c r="U20" s="13">
        <v>5390</v>
      </c>
      <c r="V20" s="13">
        <v>4370</v>
      </c>
      <c r="W20" s="13">
        <v>4926</v>
      </c>
      <c r="X20" s="13">
        <v>5147</v>
      </c>
      <c r="Y20" s="13">
        <v>3238</v>
      </c>
      <c r="Z20" s="13">
        <v>5243</v>
      </c>
      <c r="AA20" s="13">
        <v>5218</v>
      </c>
      <c r="AB20" s="13">
        <v>4433</v>
      </c>
      <c r="AC20" s="13">
        <v>4899</v>
      </c>
      <c r="AD20" s="13">
        <v>3214</v>
      </c>
      <c r="AE20" s="13">
        <v>4031</v>
      </c>
      <c r="AF20" s="13">
        <v>4748</v>
      </c>
      <c r="AG20" s="13">
        <v>5003</v>
      </c>
      <c r="AH20" s="13">
        <v>5464</v>
      </c>
      <c r="AI20" s="13">
        <v>3757</v>
      </c>
      <c r="AJ20" s="13">
        <v>4995</v>
      </c>
      <c r="AK20" s="13">
        <v>3773</v>
      </c>
      <c r="AL20" s="13">
        <v>5224</v>
      </c>
      <c r="AM20" s="13">
        <v>4974</v>
      </c>
      <c r="AN20" s="13">
        <v>4859</v>
      </c>
      <c r="AO20" s="13">
        <v>4437</v>
      </c>
      <c r="AP20" s="13">
        <v>2931</v>
      </c>
      <c r="AQ20" s="13"/>
      <c r="AR20" s="13">
        <v>3357</v>
      </c>
      <c r="AS20" s="13">
        <v>4349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</row>
    <row r="21" spans="1:115" x14ac:dyDescent="0.2">
      <c r="A21" s="14"/>
      <c r="D21" s="17"/>
      <c r="E21" s="17" t="s">
        <v>24</v>
      </c>
      <c r="F21" s="19"/>
      <c r="G21" s="20">
        <v>7825364</v>
      </c>
      <c r="H21" s="20">
        <v>7394804</v>
      </c>
      <c r="I21" s="20">
        <v>6676073</v>
      </c>
      <c r="J21" s="20">
        <v>5853795</v>
      </c>
      <c r="K21" s="20">
        <v>5703203</v>
      </c>
      <c r="L21" s="20">
        <v>5494997</v>
      </c>
      <c r="M21" s="20">
        <v>5147065</v>
      </c>
      <c r="N21" s="20">
        <v>4977501</v>
      </c>
      <c r="O21" s="20">
        <v>8246841</v>
      </c>
      <c r="P21" s="20">
        <v>9475447</v>
      </c>
      <c r="Q21" s="20">
        <v>8351734</v>
      </c>
      <c r="R21" s="20">
        <v>7897509</v>
      </c>
      <c r="S21" s="20">
        <v>9790127</v>
      </c>
      <c r="T21" s="20">
        <v>8889020</v>
      </c>
      <c r="U21" s="20">
        <v>8450486</v>
      </c>
      <c r="V21" s="20">
        <v>7873394</v>
      </c>
      <c r="W21" s="20">
        <v>7360204</v>
      </c>
      <c r="X21" s="20">
        <v>6647287</v>
      </c>
      <c r="Y21" s="13">
        <v>6521402</v>
      </c>
      <c r="Z21" s="13">
        <v>6064927</v>
      </c>
      <c r="AA21" s="13">
        <v>6835915</v>
      </c>
      <c r="AB21" s="13">
        <v>5919374</v>
      </c>
      <c r="AC21" s="13">
        <v>4172474</v>
      </c>
      <c r="AD21" s="13">
        <v>5392310.9000000004</v>
      </c>
      <c r="AE21" s="13">
        <v>9038500.4699999988</v>
      </c>
      <c r="AF21" s="13">
        <v>8437943.9099999983</v>
      </c>
      <c r="AG21" s="13">
        <v>7438845.9000000004</v>
      </c>
      <c r="AH21" s="13">
        <v>6500400.1399999997</v>
      </c>
      <c r="AI21" s="13">
        <v>5593552.9199999999</v>
      </c>
      <c r="AJ21" s="13">
        <v>8706754.9499999993</v>
      </c>
      <c r="AK21" s="13">
        <v>9263696.9399999995</v>
      </c>
      <c r="AL21" s="13">
        <v>8126148.2400000002</v>
      </c>
      <c r="AM21" s="13">
        <v>7937846.79</v>
      </c>
      <c r="AN21" s="13">
        <v>6906221.6799999997</v>
      </c>
      <c r="AO21" s="13">
        <v>5966836.6299999999</v>
      </c>
      <c r="AP21" s="13">
        <v>6082165.9900000002</v>
      </c>
      <c r="AQ21" s="13"/>
      <c r="AR21" s="13">
        <v>5603709.7300000004</v>
      </c>
      <c r="AS21" s="13">
        <v>4902062.17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3">
        <v>0</v>
      </c>
      <c r="DD21" s="13">
        <v>0</v>
      </c>
      <c r="DE21" s="13">
        <v>0</v>
      </c>
      <c r="DF21" s="13">
        <v>0</v>
      </c>
      <c r="DG21" s="13">
        <v>0</v>
      </c>
      <c r="DH21" s="13">
        <v>0</v>
      </c>
      <c r="DI21" s="13">
        <v>0</v>
      </c>
      <c r="DJ21" s="13">
        <v>0</v>
      </c>
      <c r="DK21" s="13">
        <v>0</v>
      </c>
    </row>
    <row r="22" spans="1:115" x14ac:dyDescent="0.2"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</row>
    <row r="23" spans="1:115" x14ac:dyDescent="0.2">
      <c r="E23" s="10" t="s">
        <v>25</v>
      </c>
      <c r="AE23" s="46">
        <f>+AE24-AD24</f>
        <v>538978.87000000104</v>
      </c>
      <c r="AF23" s="46">
        <f t="shared" ref="AF23:AS23" si="0">+AF24-AE24</f>
        <v>276948.56999999937</v>
      </c>
      <c r="AG23" s="46">
        <f t="shared" si="0"/>
        <v>405126.62999999989</v>
      </c>
      <c r="AH23" s="46">
        <f t="shared" si="0"/>
        <v>649385.8200000003</v>
      </c>
      <c r="AI23" s="46">
        <f t="shared" si="0"/>
        <v>490616.84999999963</v>
      </c>
      <c r="AJ23" s="46">
        <f t="shared" si="0"/>
        <v>952714.83999999985</v>
      </c>
      <c r="AK23" s="46">
        <f t="shared" si="0"/>
        <v>317310.78000000119</v>
      </c>
      <c r="AL23" s="46">
        <f t="shared" si="0"/>
        <v>1037069.459999999</v>
      </c>
      <c r="AM23" s="46">
        <f t="shared" si="0"/>
        <v>1118798.450655736</v>
      </c>
      <c r="AN23" s="46">
        <f t="shared" si="0"/>
        <v>974953.53832806647</v>
      </c>
      <c r="AO23" s="46">
        <f t="shared" si="0"/>
        <v>1081297.2810161971</v>
      </c>
      <c r="AP23" s="46">
        <f t="shared" si="0"/>
        <v>-4932070.8599999994</v>
      </c>
      <c r="AQ23" s="46">
        <f t="shared" si="0"/>
        <v>-2756450.6099999994</v>
      </c>
      <c r="AR23" s="46">
        <f t="shared" si="0"/>
        <v>518978.18999999948</v>
      </c>
      <c r="AS23" s="46">
        <f t="shared" si="0"/>
        <v>1010094.9400000004</v>
      </c>
    </row>
    <row r="24" spans="1:115" x14ac:dyDescent="0.2">
      <c r="A24" s="14" t="s">
        <v>26</v>
      </c>
      <c r="D24" s="17">
        <v>0</v>
      </c>
      <c r="E24" s="17" t="s">
        <v>27</v>
      </c>
      <c r="G24" s="13">
        <v>4572078.24</v>
      </c>
      <c r="H24" s="13">
        <v>5171749.1900000004</v>
      </c>
      <c r="I24" s="13">
        <v>4766338.7300000004</v>
      </c>
      <c r="J24" s="13">
        <v>5453338.2199999997</v>
      </c>
      <c r="K24" s="13">
        <v>5850410.3899999997</v>
      </c>
      <c r="L24" s="13">
        <v>5896258.5099999998</v>
      </c>
      <c r="M24" s="13">
        <v>6148686.6399999997</v>
      </c>
      <c r="N24" s="13">
        <v>6860194.0300000003</v>
      </c>
      <c r="O24" s="13">
        <v>7647223.6500000004</v>
      </c>
      <c r="P24" s="13">
        <v>8128733.7000000002</v>
      </c>
      <c r="Q24" s="13">
        <v>7698216.3099999996</v>
      </c>
      <c r="R24" s="13">
        <v>4073002</v>
      </c>
      <c r="S24" s="13">
        <v>4690497.9800000004</v>
      </c>
      <c r="T24" s="13">
        <v>5385761.4400000004</v>
      </c>
      <c r="U24" s="13">
        <v>6167110.3499999996</v>
      </c>
      <c r="V24" s="13">
        <v>6376959.1799999997</v>
      </c>
      <c r="W24" s="13">
        <v>6608362.8700000001</v>
      </c>
      <c r="X24" s="13">
        <v>7311453.7599999998</v>
      </c>
      <c r="Y24" s="13">
        <v>8087185.8499999996</v>
      </c>
      <c r="Z24" s="13">
        <v>8702997.4299999997</v>
      </c>
      <c r="AA24" s="13">
        <v>9084537.3900000006</v>
      </c>
      <c r="AB24" s="13">
        <v>7247327.4100000001</v>
      </c>
      <c r="AC24" s="13">
        <v>7933241.04</v>
      </c>
      <c r="AD24" s="13">
        <f>7718374.68-2536871.9</f>
        <v>5181502.7799999993</v>
      </c>
      <c r="AE24" s="13">
        <v>5720481.6500000004</v>
      </c>
      <c r="AF24" s="13">
        <v>5997430.2199999997</v>
      </c>
      <c r="AG24" s="13">
        <v>6402556.8499999996</v>
      </c>
      <c r="AH24" s="13">
        <v>7051942.6699999999</v>
      </c>
      <c r="AI24" s="13">
        <v>7542559.5199999996</v>
      </c>
      <c r="AJ24" s="13">
        <v>8495274.3599999994</v>
      </c>
      <c r="AK24" s="13">
        <v>8812585.1400000006</v>
      </c>
      <c r="AL24" s="13">
        <v>9849654.5999999996</v>
      </c>
      <c r="AM24" s="13">
        <v>10968453.050655736</v>
      </c>
      <c r="AN24" s="13">
        <v>11943406.588983802</v>
      </c>
      <c r="AO24" s="13">
        <v>13024703.869999999</v>
      </c>
      <c r="AP24" s="13">
        <v>8092633.0099999998</v>
      </c>
      <c r="AQ24" s="67">
        <v>5336182.4000000004</v>
      </c>
      <c r="AR24" s="13">
        <v>5855160.5899999999</v>
      </c>
      <c r="AS24" s="13">
        <v>6865255.5300000003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0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0</v>
      </c>
      <c r="BO24" s="13">
        <v>0</v>
      </c>
      <c r="BP24" s="13">
        <v>0</v>
      </c>
      <c r="BQ24" s="13">
        <v>0</v>
      </c>
      <c r="BR24" s="13">
        <v>0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  <c r="CS24" s="13">
        <v>0</v>
      </c>
      <c r="CT24" s="13">
        <v>0</v>
      </c>
      <c r="CU24" s="13">
        <v>0</v>
      </c>
      <c r="CV24" s="13">
        <v>0</v>
      </c>
      <c r="CW24" s="13">
        <v>0</v>
      </c>
      <c r="CX24" s="13">
        <v>0</v>
      </c>
      <c r="CY24" s="13">
        <v>0</v>
      </c>
      <c r="CZ24" s="13">
        <v>0</v>
      </c>
      <c r="DA24" s="13">
        <v>0</v>
      </c>
      <c r="DB24" s="13">
        <v>0</v>
      </c>
      <c r="DC24" s="13">
        <v>0</v>
      </c>
      <c r="DD24" s="13">
        <v>0</v>
      </c>
      <c r="DE24" s="13">
        <v>0</v>
      </c>
      <c r="DF24" s="13">
        <v>0</v>
      </c>
      <c r="DG24" s="13">
        <v>0</v>
      </c>
      <c r="DH24" s="13">
        <v>0</v>
      </c>
      <c r="DI24" s="13">
        <v>0</v>
      </c>
      <c r="DJ24" s="13">
        <v>0</v>
      </c>
      <c r="DK24" s="13">
        <v>0</v>
      </c>
    </row>
    <row r="25" spans="1:115" x14ac:dyDescent="0.2">
      <c r="A25" s="14"/>
      <c r="D25" s="17"/>
      <c r="E25" s="17" t="s">
        <v>28</v>
      </c>
      <c r="G25" s="20">
        <v>5438404.4400000004</v>
      </c>
      <c r="H25" s="20">
        <v>6125858.1800000006</v>
      </c>
      <c r="I25" s="20">
        <v>5929202.7200000007</v>
      </c>
      <c r="J25" s="20">
        <v>6831100.8599999994</v>
      </c>
      <c r="K25" s="20">
        <v>7365534.8999999994</v>
      </c>
      <c r="L25" s="20">
        <v>7449040.5599999996</v>
      </c>
      <c r="M25" s="20">
        <v>7793993.5499999998</v>
      </c>
      <c r="N25" s="20">
        <v>8419351.9100000001</v>
      </c>
      <c r="O25" s="20">
        <v>9639694.8599999994</v>
      </c>
      <c r="P25" s="20">
        <v>10195694.67</v>
      </c>
      <c r="Q25" s="20">
        <v>9760226.3599999994</v>
      </c>
      <c r="R25" s="20">
        <v>5117176.91</v>
      </c>
      <c r="S25" s="20">
        <v>5368672.82</v>
      </c>
      <c r="T25" s="20">
        <v>7117480.5</v>
      </c>
      <c r="U25" s="20">
        <v>8868298.129999999</v>
      </c>
      <c r="V25" s="20">
        <v>9778027.3499999996</v>
      </c>
      <c r="W25" s="20">
        <v>9942969.4900000002</v>
      </c>
      <c r="X25" s="20">
        <v>10949867.57</v>
      </c>
      <c r="Y25" s="20">
        <v>11707146.93</v>
      </c>
      <c r="Z25" s="20">
        <v>12450419.969999999</v>
      </c>
      <c r="AA25" s="13">
        <f>+AA24+AA26</f>
        <v>12419687.200000001</v>
      </c>
      <c r="AB25" s="13">
        <v>10148347.57</v>
      </c>
      <c r="AC25" s="13">
        <v>11650157.300000001</v>
      </c>
      <c r="AD25" s="13">
        <f>10695083.89-3686651.42</f>
        <v>7008432.4700000007</v>
      </c>
      <c r="AE25" s="13">
        <v>7356686.9400000004</v>
      </c>
      <c r="AF25" s="13">
        <v>7955242.3300000001</v>
      </c>
      <c r="AG25" s="13">
        <v>8579648.25</v>
      </c>
      <c r="AH25" s="13">
        <v>9694727.3100000005</v>
      </c>
      <c r="AI25" s="13">
        <v>10376880.4</v>
      </c>
      <c r="AJ25" s="13">
        <v>12042510.49</v>
      </c>
      <c r="AK25" s="13">
        <v>12573249.74</v>
      </c>
      <c r="AL25" s="13">
        <v>13800948.529999999</v>
      </c>
      <c r="AM25" s="13">
        <v>15260238.568642013</v>
      </c>
      <c r="AN25" s="13">
        <v>16801081.036258347</v>
      </c>
      <c r="AO25" s="13">
        <v>18245360.73</v>
      </c>
      <c r="AP25" s="13">
        <v>12446202.560000001</v>
      </c>
      <c r="AQ25" s="67">
        <v>8969098.9900000002</v>
      </c>
      <c r="AR25" s="13">
        <v>9570030.1899999995</v>
      </c>
      <c r="AS25" s="13">
        <v>10750845.77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</row>
    <row r="26" spans="1:115" x14ac:dyDescent="0.2">
      <c r="A26" s="14"/>
      <c r="D26" s="17"/>
      <c r="E26" s="17" t="s">
        <v>29</v>
      </c>
      <c r="G26" s="13">
        <v>866326.2</v>
      </c>
      <c r="H26" s="13">
        <v>954108.99</v>
      </c>
      <c r="I26" s="13">
        <v>1162863.99</v>
      </c>
      <c r="J26" s="13">
        <v>1377762.64</v>
      </c>
      <c r="K26" s="13">
        <v>1515124.51</v>
      </c>
      <c r="L26" s="13">
        <v>1552782.05</v>
      </c>
      <c r="M26" s="13">
        <v>1645306.91</v>
      </c>
      <c r="N26" s="13">
        <v>1559157.88</v>
      </c>
      <c r="O26" s="13">
        <v>1992471.21</v>
      </c>
      <c r="P26" s="13">
        <v>2066960.97</v>
      </c>
      <c r="Q26" s="13">
        <v>2062010.05</v>
      </c>
      <c r="R26" s="13">
        <v>1044174.91</v>
      </c>
      <c r="S26" s="13">
        <v>678174.84</v>
      </c>
      <c r="T26" s="13">
        <v>1731719.06</v>
      </c>
      <c r="U26" s="13">
        <v>2701187.78</v>
      </c>
      <c r="V26" s="13">
        <v>3401068.17</v>
      </c>
      <c r="W26" s="13">
        <v>3334606.62</v>
      </c>
      <c r="X26" s="13">
        <v>3638413.81</v>
      </c>
      <c r="Y26" s="13">
        <v>3619961.08</v>
      </c>
      <c r="Z26" s="13">
        <v>3747422.54</v>
      </c>
      <c r="AA26" s="13">
        <v>3335149.81</v>
      </c>
      <c r="AB26" s="13">
        <v>2901020.16</v>
      </c>
      <c r="AC26" s="13">
        <v>3716916.2600000007</v>
      </c>
      <c r="AD26" s="13">
        <f>+AD25-AD24</f>
        <v>1826929.6900000013</v>
      </c>
      <c r="AE26" s="13">
        <f>+AE25-AE24</f>
        <v>1636205.29</v>
      </c>
      <c r="AF26" s="13">
        <f t="shared" ref="AF26:BC26" si="1">+AF25-AF24</f>
        <v>1957812.1100000003</v>
      </c>
      <c r="AG26" s="13">
        <f t="shared" si="1"/>
        <v>2177091.4000000004</v>
      </c>
      <c r="AH26" s="13">
        <f t="shared" si="1"/>
        <v>2642784.6400000006</v>
      </c>
      <c r="AI26" s="13">
        <f t="shared" si="1"/>
        <v>2834320.8800000008</v>
      </c>
      <c r="AJ26" s="13">
        <f t="shared" si="1"/>
        <v>3547236.1300000008</v>
      </c>
      <c r="AK26" s="13">
        <f t="shared" si="1"/>
        <v>3760664.5999999996</v>
      </c>
      <c r="AL26" s="13">
        <f t="shared" si="1"/>
        <v>3951293.9299999997</v>
      </c>
      <c r="AM26" s="13">
        <f t="shared" si="1"/>
        <v>4291785.5179862771</v>
      </c>
      <c r="AN26" s="13">
        <f t="shared" si="1"/>
        <v>4857674.4472745452</v>
      </c>
      <c r="AO26" s="13">
        <f t="shared" si="1"/>
        <v>5220656.8600000013</v>
      </c>
      <c r="AP26" s="13">
        <f t="shared" si="1"/>
        <v>4353569.5500000007</v>
      </c>
      <c r="AQ26" s="13">
        <f t="shared" ref="AQ26" si="2">+AQ25-AQ24</f>
        <v>3632916.59</v>
      </c>
      <c r="AR26" s="13">
        <f t="shared" si="1"/>
        <v>3714869.5999999996</v>
      </c>
      <c r="AS26" s="13">
        <f t="shared" si="1"/>
        <v>3885590.2399999993</v>
      </c>
      <c r="AT26" s="13">
        <f t="shared" si="1"/>
        <v>0</v>
      </c>
      <c r="AU26" s="13">
        <f t="shared" si="1"/>
        <v>0</v>
      </c>
      <c r="AV26" s="13">
        <f t="shared" si="1"/>
        <v>0</v>
      </c>
      <c r="AW26" s="13">
        <f t="shared" si="1"/>
        <v>0</v>
      </c>
      <c r="AX26" s="13">
        <f t="shared" si="1"/>
        <v>0</v>
      </c>
      <c r="AY26" s="13">
        <f t="shared" si="1"/>
        <v>0</v>
      </c>
      <c r="AZ26" s="13">
        <f t="shared" si="1"/>
        <v>0</v>
      </c>
      <c r="BA26" s="13">
        <f t="shared" si="1"/>
        <v>0</v>
      </c>
      <c r="BB26" s="13">
        <f t="shared" si="1"/>
        <v>0</v>
      </c>
      <c r="BC26" s="13">
        <f t="shared" si="1"/>
        <v>0</v>
      </c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</row>
    <row r="27" spans="1:115" x14ac:dyDescent="0.2">
      <c r="AC27" s="46"/>
      <c r="AE27" s="46">
        <f t="shared" ref="AE27:AS27" si="3">+AE25-AD25</f>
        <v>348254.46999999974</v>
      </c>
      <c r="AF27" s="46">
        <f t="shared" si="3"/>
        <v>598555.38999999966</v>
      </c>
      <c r="AG27" s="46">
        <f t="shared" si="3"/>
        <v>624405.91999999993</v>
      </c>
      <c r="AH27" s="46">
        <f t="shared" si="3"/>
        <v>1115079.0600000005</v>
      </c>
      <c r="AI27" s="46">
        <f t="shared" si="3"/>
        <v>682153.08999999985</v>
      </c>
      <c r="AJ27" s="46">
        <f t="shared" si="3"/>
        <v>1665630.0899999999</v>
      </c>
      <c r="AK27" s="46">
        <f t="shared" si="3"/>
        <v>530739.25</v>
      </c>
      <c r="AL27" s="46">
        <f t="shared" si="3"/>
        <v>1227698.7899999991</v>
      </c>
      <c r="AM27" s="46">
        <f t="shared" si="3"/>
        <v>1459290.0386420134</v>
      </c>
      <c r="AN27" s="46">
        <f t="shared" si="3"/>
        <v>1540842.4676163346</v>
      </c>
      <c r="AO27" s="46">
        <f t="shared" si="3"/>
        <v>1444279.6937416531</v>
      </c>
      <c r="AP27" s="46">
        <f t="shared" si="3"/>
        <v>-5799158.1699999999</v>
      </c>
      <c r="AQ27" s="46">
        <f t="shared" si="3"/>
        <v>-3477103.5700000003</v>
      </c>
      <c r="AR27" s="46">
        <f t="shared" si="3"/>
        <v>600931.19999999925</v>
      </c>
      <c r="AS27" s="46">
        <f t="shared" si="3"/>
        <v>1180815.58</v>
      </c>
    </row>
    <row r="28" spans="1:115" x14ac:dyDescent="0.2">
      <c r="E28" s="10" t="s">
        <v>30</v>
      </c>
    </row>
    <row r="29" spans="1:115" x14ac:dyDescent="0.2">
      <c r="A29" s="14" t="s">
        <v>26</v>
      </c>
      <c r="D29" s="17">
        <v>0</v>
      </c>
      <c r="E29" s="17" t="s">
        <v>31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/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3">
        <v>0</v>
      </c>
      <c r="DJ29" s="13">
        <v>0</v>
      </c>
      <c r="DK29" s="13">
        <v>0</v>
      </c>
    </row>
    <row r="30" spans="1:115" x14ac:dyDescent="0.2">
      <c r="A30" s="14"/>
      <c r="D30" s="17"/>
      <c r="E30" s="17" t="s">
        <v>32</v>
      </c>
      <c r="G30" s="20">
        <v>12</v>
      </c>
      <c r="H30" s="20">
        <v>12</v>
      </c>
      <c r="I30" s="20">
        <v>12</v>
      </c>
      <c r="J30" s="20">
        <v>13</v>
      </c>
      <c r="K30" s="20">
        <v>13</v>
      </c>
      <c r="L30" s="20">
        <v>13</v>
      </c>
      <c r="M30" s="20">
        <v>13</v>
      </c>
      <c r="N30" s="20">
        <v>13</v>
      </c>
      <c r="O30" s="20">
        <v>13</v>
      </c>
      <c r="P30" s="20">
        <v>13</v>
      </c>
      <c r="Q30" s="20">
        <v>13</v>
      </c>
      <c r="R30" s="20">
        <v>13</v>
      </c>
      <c r="S30" s="20">
        <v>13</v>
      </c>
      <c r="T30" s="20">
        <v>13</v>
      </c>
      <c r="U30" s="20">
        <v>13</v>
      </c>
      <c r="V30" s="20">
        <v>13</v>
      </c>
      <c r="W30" s="20">
        <v>13</v>
      </c>
      <c r="X30" s="20">
        <v>13</v>
      </c>
      <c r="Y30" s="20">
        <v>13</v>
      </c>
      <c r="Z30" s="20">
        <v>13</v>
      </c>
      <c r="AA30" s="20">
        <v>13</v>
      </c>
      <c r="AB30" s="20">
        <v>13</v>
      </c>
      <c r="AC30" s="20">
        <v>13</v>
      </c>
      <c r="AD30" s="20">
        <v>13</v>
      </c>
      <c r="AE30" s="20">
        <v>13</v>
      </c>
      <c r="AF30" s="20">
        <v>12</v>
      </c>
      <c r="AG30" s="20">
        <v>12</v>
      </c>
      <c r="AH30" s="20">
        <v>12</v>
      </c>
      <c r="AI30" s="20">
        <v>13</v>
      </c>
      <c r="AJ30" s="20">
        <v>13</v>
      </c>
      <c r="AK30" s="20">
        <v>13</v>
      </c>
      <c r="AL30" s="20">
        <v>12</v>
      </c>
      <c r="AM30" s="20">
        <v>12</v>
      </c>
      <c r="AN30" s="20">
        <v>12</v>
      </c>
      <c r="AO30" s="20">
        <v>12</v>
      </c>
      <c r="AP30" s="20">
        <v>11</v>
      </c>
      <c r="AQ30" s="20"/>
      <c r="AR30" s="20">
        <v>11</v>
      </c>
      <c r="AS30" s="20">
        <v>11</v>
      </c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</row>
    <row r="31" spans="1:115" x14ac:dyDescent="0.2">
      <c r="A31" s="14"/>
      <c r="D31" s="17"/>
      <c r="E31" s="17" t="s">
        <v>33</v>
      </c>
      <c r="G31" s="20">
        <v>30</v>
      </c>
      <c r="H31" s="20">
        <v>30</v>
      </c>
      <c r="I31" s="20">
        <v>30</v>
      </c>
      <c r="J31" s="20">
        <v>30</v>
      </c>
      <c r="K31" s="20">
        <v>32</v>
      </c>
      <c r="L31" s="20">
        <v>32</v>
      </c>
      <c r="M31" s="20">
        <v>32</v>
      </c>
      <c r="N31" s="20">
        <v>32</v>
      </c>
      <c r="O31" s="20">
        <v>32</v>
      </c>
      <c r="P31" s="20">
        <v>34</v>
      </c>
      <c r="Q31" s="20">
        <v>34</v>
      </c>
      <c r="R31" s="20">
        <v>34</v>
      </c>
      <c r="S31" s="20">
        <v>33</v>
      </c>
      <c r="T31" s="20">
        <v>33</v>
      </c>
      <c r="U31" s="20">
        <v>33</v>
      </c>
      <c r="V31" s="20">
        <v>33</v>
      </c>
      <c r="W31" s="20">
        <v>34</v>
      </c>
      <c r="X31" s="20">
        <v>33</v>
      </c>
      <c r="Y31" s="20">
        <v>34</v>
      </c>
      <c r="Z31" s="20">
        <v>34</v>
      </c>
      <c r="AA31" s="20">
        <v>32</v>
      </c>
      <c r="AB31" s="20">
        <v>32</v>
      </c>
      <c r="AC31" s="20">
        <v>32</v>
      </c>
      <c r="AD31" s="20">
        <v>33</v>
      </c>
      <c r="AE31" s="20">
        <v>34</v>
      </c>
      <c r="AF31" s="20">
        <v>36</v>
      </c>
      <c r="AG31" s="20">
        <v>35</v>
      </c>
      <c r="AH31" s="20">
        <v>34</v>
      </c>
      <c r="AI31" s="20">
        <v>33</v>
      </c>
      <c r="AJ31" s="20">
        <v>33</v>
      </c>
      <c r="AK31" s="20">
        <v>33</v>
      </c>
      <c r="AL31" s="20">
        <v>33</v>
      </c>
      <c r="AM31" s="20">
        <v>33</v>
      </c>
      <c r="AN31" s="20">
        <v>33</v>
      </c>
      <c r="AO31" s="20">
        <v>33</v>
      </c>
      <c r="AP31" s="20">
        <v>31</v>
      </c>
      <c r="AQ31" s="20"/>
      <c r="AR31" s="20">
        <v>31</v>
      </c>
      <c r="AS31" s="20">
        <v>32</v>
      </c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</row>
    <row r="32" spans="1:115" x14ac:dyDescent="0.2">
      <c r="A32" s="14" t="s">
        <v>26</v>
      </c>
      <c r="D32" s="17">
        <v>0</v>
      </c>
      <c r="E32" s="17" t="s">
        <v>34</v>
      </c>
      <c r="G32" s="20">
        <v>1</v>
      </c>
      <c r="H32" s="20">
        <v>1</v>
      </c>
      <c r="I32" s="20">
        <v>0</v>
      </c>
      <c r="J32" s="20">
        <v>1</v>
      </c>
      <c r="K32" s="20">
        <v>1</v>
      </c>
      <c r="L32" s="20">
        <v>1</v>
      </c>
      <c r="M32" s="20">
        <v>1</v>
      </c>
      <c r="N32" s="20">
        <v>1</v>
      </c>
      <c r="O32" s="20">
        <v>1</v>
      </c>
      <c r="P32" s="20">
        <v>1</v>
      </c>
      <c r="Q32" s="20">
        <v>1</v>
      </c>
      <c r="R32" s="20">
        <v>1</v>
      </c>
      <c r="S32" s="20">
        <v>1</v>
      </c>
      <c r="T32" s="20">
        <v>1</v>
      </c>
      <c r="U32" s="20">
        <v>1</v>
      </c>
      <c r="V32" s="20">
        <v>1</v>
      </c>
      <c r="W32" s="20">
        <v>1</v>
      </c>
      <c r="X32" s="20">
        <v>1</v>
      </c>
      <c r="Y32" s="20">
        <v>1</v>
      </c>
      <c r="Z32" s="20">
        <v>1</v>
      </c>
      <c r="AA32" s="20">
        <v>1</v>
      </c>
      <c r="AB32" s="20">
        <v>1</v>
      </c>
      <c r="AC32" s="20">
        <v>1</v>
      </c>
      <c r="AD32" s="20">
        <v>1</v>
      </c>
      <c r="AE32" s="20">
        <v>1</v>
      </c>
      <c r="AF32" s="20">
        <v>1</v>
      </c>
      <c r="AG32" s="20">
        <v>1</v>
      </c>
      <c r="AH32" s="20">
        <v>1</v>
      </c>
      <c r="AI32" s="20">
        <v>1</v>
      </c>
      <c r="AJ32" s="20">
        <v>1</v>
      </c>
      <c r="AK32" s="20">
        <v>1</v>
      </c>
      <c r="AL32" s="20">
        <v>2</v>
      </c>
      <c r="AM32" s="20">
        <v>2</v>
      </c>
      <c r="AN32" s="20">
        <v>2</v>
      </c>
      <c r="AO32" s="20">
        <v>2</v>
      </c>
      <c r="AP32" s="20">
        <v>2</v>
      </c>
      <c r="AQ32" s="20"/>
      <c r="AR32" s="20">
        <v>2</v>
      </c>
      <c r="AS32" s="20">
        <v>2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0</v>
      </c>
      <c r="BP32" s="13">
        <v>0</v>
      </c>
      <c r="BQ32" s="13">
        <v>0</v>
      </c>
      <c r="BR32" s="13">
        <v>0</v>
      </c>
      <c r="BS32" s="13">
        <v>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</row>
    <row r="33" spans="1:115" x14ac:dyDescent="0.2"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</row>
    <row r="34" spans="1:115" x14ac:dyDescent="0.2">
      <c r="E34" s="10" t="s">
        <v>35</v>
      </c>
    </row>
    <row r="35" spans="1:115" x14ac:dyDescent="0.2">
      <c r="A35" s="14" t="s">
        <v>26</v>
      </c>
      <c r="D35" s="17">
        <v>0</v>
      </c>
      <c r="E35" s="17" t="s">
        <v>31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/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3">
        <v>0</v>
      </c>
      <c r="DB35" s="13">
        <v>0</v>
      </c>
      <c r="DC35" s="13">
        <v>0</v>
      </c>
      <c r="DD35" s="13">
        <v>0</v>
      </c>
      <c r="DE35" s="13">
        <v>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3">
        <v>0</v>
      </c>
    </row>
    <row r="36" spans="1:115" x14ac:dyDescent="0.2">
      <c r="A36" s="14"/>
      <c r="D36" s="17"/>
      <c r="E36" s="17" t="s">
        <v>32</v>
      </c>
      <c r="G36" s="13">
        <v>11</v>
      </c>
      <c r="H36" s="13">
        <v>11</v>
      </c>
      <c r="I36" s="13">
        <v>11</v>
      </c>
      <c r="J36" s="13">
        <v>12</v>
      </c>
      <c r="K36" s="13">
        <v>12</v>
      </c>
      <c r="L36" s="13">
        <v>12</v>
      </c>
      <c r="M36" s="13">
        <v>12</v>
      </c>
      <c r="N36" s="13">
        <v>12</v>
      </c>
      <c r="O36" s="13">
        <v>12.125</v>
      </c>
      <c r="P36" s="13">
        <v>12.125</v>
      </c>
      <c r="Q36" s="13">
        <v>12.125</v>
      </c>
      <c r="R36" s="13">
        <v>12.125</v>
      </c>
      <c r="S36" s="13">
        <v>12.125</v>
      </c>
      <c r="T36" s="13">
        <v>12.125</v>
      </c>
      <c r="U36" s="13">
        <v>12.125</v>
      </c>
      <c r="V36" s="13">
        <v>12.125</v>
      </c>
      <c r="W36" s="13">
        <v>12.125</v>
      </c>
      <c r="X36" s="13">
        <v>12.125</v>
      </c>
      <c r="Y36" s="13">
        <v>12.125</v>
      </c>
      <c r="Z36" s="13">
        <v>12.125</v>
      </c>
      <c r="AA36" s="13">
        <v>12.125</v>
      </c>
      <c r="AB36" s="13">
        <v>12.125</v>
      </c>
      <c r="AC36" s="13">
        <v>12.125</v>
      </c>
      <c r="AD36" s="13">
        <v>12.125</v>
      </c>
      <c r="AE36" s="13">
        <v>12.125</v>
      </c>
      <c r="AF36" s="13">
        <v>11.1</v>
      </c>
      <c r="AG36" s="13">
        <v>11.1</v>
      </c>
      <c r="AH36" s="13">
        <v>11.1</v>
      </c>
      <c r="AI36" s="13">
        <v>12.1</v>
      </c>
      <c r="AJ36" s="13">
        <v>12.1</v>
      </c>
      <c r="AK36" s="13">
        <v>12.1</v>
      </c>
      <c r="AL36" s="13">
        <v>11.1</v>
      </c>
      <c r="AM36" s="13">
        <v>11.1</v>
      </c>
      <c r="AN36" s="13">
        <v>11.1</v>
      </c>
      <c r="AO36" s="13">
        <v>11.1</v>
      </c>
      <c r="AP36" s="13">
        <v>10.1</v>
      </c>
      <c r="AQ36" s="13"/>
      <c r="AR36" s="13">
        <v>10.1</v>
      </c>
      <c r="AS36" s="13">
        <v>10.1</v>
      </c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</row>
    <row r="37" spans="1:115" x14ac:dyDescent="0.2">
      <c r="A37" s="14"/>
      <c r="D37" s="17"/>
      <c r="E37" s="17" t="s">
        <v>33</v>
      </c>
      <c r="G37" s="13">
        <v>30</v>
      </c>
      <c r="H37" s="13">
        <v>30</v>
      </c>
      <c r="I37" s="13">
        <v>30</v>
      </c>
      <c r="J37" s="13">
        <v>30</v>
      </c>
      <c r="K37" s="13">
        <v>32</v>
      </c>
      <c r="L37" s="13">
        <v>32</v>
      </c>
      <c r="M37" s="13">
        <v>32</v>
      </c>
      <c r="N37" s="13">
        <v>32</v>
      </c>
      <c r="O37" s="13">
        <v>32</v>
      </c>
      <c r="P37" s="13">
        <v>34</v>
      </c>
      <c r="Q37" s="13">
        <v>34</v>
      </c>
      <c r="R37" s="13">
        <v>34</v>
      </c>
      <c r="S37" s="41">
        <v>33</v>
      </c>
      <c r="T37" s="41">
        <v>33</v>
      </c>
      <c r="U37" s="41">
        <v>33</v>
      </c>
      <c r="V37" s="41">
        <v>33</v>
      </c>
      <c r="W37" s="41">
        <v>34</v>
      </c>
      <c r="X37" s="41">
        <v>33</v>
      </c>
      <c r="Y37" s="41">
        <v>34</v>
      </c>
      <c r="Z37" s="41">
        <v>34</v>
      </c>
      <c r="AA37" s="41">
        <v>32</v>
      </c>
      <c r="AB37" s="41">
        <v>32</v>
      </c>
      <c r="AC37" s="41">
        <v>32</v>
      </c>
      <c r="AD37" s="41">
        <v>33</v>
      </c>
      <c r="AE37" s="41">
        <v>34</v>
      </c>
      <c r="AF37" s="41">
        <v>36</v>
      </c>
      <c r="AG37" s="41">
        <v>35</v>
      </c>
      <c r="AH37" s="41">
        <v>34</v>
      </c>
      <c r="AI37" s="13">
        <v>33</v>
      </c>
      <c r="AJ37" s="13">
        <v>32</v>
      </c>
      <c r="AK37" s="13">
        <v>33</v>
      </c>
      <c r="AL37" s="13">
        <v>33</v>
      </c>
      <c r="AM37" s="13">
        <v>33</v>
      </c>
      <c r="AN37" s="13">
        <v>33</v>
      </c>
      <c r="AO37" s="13">
        <v>33</v>
      </c>
      <c r="AP37" s="13">
        <v>31</v>
      </c>
      <c r="AQ37" s="13"/>
      <c r="AR37" s="13">
        <v>31</v>
      </c>
      <c r="AS37" s="13">
        <v>32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</row>
    <row r="38" spans="1:115" x14ac:dyDescent="0.2">
      <c r="A38" s="14" t="s">
        <v>26</v>
      </c>
      <c r="D38" s="17">
        <v>0</v>
      </c>
      <c r="E38" s="17" t="s">
        <v>34</v>
      </c>
      <c r="G38" s="41">
        <v>1</v>
      </c>
      <c r="H38" s="41">
        <v>1</v>
      </c>
      <c r="I38" s="41">
        <v>0</v>
      </c>
      <c r="J38" s="41">
        <v>1</v>
      </c>
      <c r="K38" s="41">
        <v>1</v>
      </c>
      <c r="L38" s="41">
        <v>1</v>
      </c>
      <c r="M38" s="41">
        <v>1</v>
      </c>
      <c r="N38" s="41">
        <v>1</v>
      </c>
      <c r="O38" s="41">
        <v>1</v>
      </c>
      <c r="P38" s="41">
        <v>1</v>
      </c>
      <c r="Q38" s="41">
        <v>1</v>
      </c>
      <c r="R38" s="41">
        <v>1</v>
      </c>
      <c r="S38" s="41">
        <v>1</v>
      </c>
      <c r="T38" s="41">
        <v>1</v>
      </c>
      <c r="U38" s="41">
        <v>1</v>
      </c>
      <c r="V38" s="41">
        <v>1</v>
      </c>
      <c r="W38" s="41">
        <v>1</v>
      </c>
      <c r="X38" s="41">
        <v>1</v>
      </c>
      <c r="Y38" s="41">
        <v>1</v>
      </c>
      <c r="Z38" s="41">
        <v>1</v>
      </c>
      <c r="AA38" s="41">
        <v>1</v>
      </c>
      <c r="AB38" s="41">
        <v>1</v>
      </c>
      <c r="AC38" s="41">
        <v>1</v>
      </c>
      <c r="AD38" s="41">
        <v>1</v>
      </c>
      <c r="AE38" s="41">
        <v>1</v>
      </c>
      <c r="AF38" s="41">
        <v>1</v>
      </c>
      <c r="AG38" s="41">
        <v>1</v>
      </c>
      <c r="AH38" s="41">
        <v>1</v>
      </c>
      <c r="AI38" s="41">
        <v>1</v>
      </c>
      <c r="AJ38" s="13">
        <v>1</v>
      </c>
      <c r="AK38" s="13">
        <v>1</v>
      </c>
      <c r="AL38" s="13">
        <v>2</v>
      </c>
      <c r="AM38" s="13">
        <v>2</v>
      </c>
      <c r="AN38" s="13">
        <v>2</v>
      </c>
      <c r="AO38" s="13">
        <v>2</v>
      </c>
      <c r="AP38" s="13">
        <v>2</v>
      </c>
      <c r="AQ38" s="13"/>
      <c r="AR38" s="13">
        <v>2</v>
      </c>
      <c r="AS38" s="13">
        <v>2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</row>
    <row r="40" spans="1:115" x14ac:dyDescent="0.2">
      <c r="E40" s="10" t="s">
        <v>36</v>
      </c>
    </row>
    <row r="41" spans="1:115" x14ac:dyDescent="0.2">
      <c r="A41" s="14" t="s">
        <v>26</v>
      </c>
      <c r="D41" s="17">
        <v>0</v>
      </c>
      <c r="E41" s="17" t="s">
        <v>37</v>
      </c>
      <c r="G41" s="20">
        <v>0</v>
      </c>
      <c r="H41" s="20">
        <v>0</v>
      </c>
      <c r="I41" s="20">
        <v>0</v>
      </c>
      <c r="J41" s="20">
        <v>2</v>
      </c>
      <c r="K41" s="20">
        <v>2</v>
      </c>
      <c r="L41" s="20">
        <v>0</v>
      </c>
      <c r="M41" s="20">
        <v>0</v>
      </c>
      <c r="N41" s="20">
        <v>0</v>
      </c>
      <c r="O41" s="20">
        <v>0</v>
      </c>
      <c r="P41" s="20">
        <v>2</v>
      </c>
      <c r="Q41" s="20">
        <v>0</v>
      </c>
      <c r="R41" s="20">
        <v>0</v>
      </c>
      <c r="S41" s="20">
        <v>0</v>
      </c>
      <c r="T41" s="20">
        <v>1</v>
      </c>
      <c r="U41" s="20">
        <v>0</v>
      </c>
      <c r="V41" s="20">
        <v>0</v>
      </c>
      <c r="W41" s="20">
        <v>1</v>
      </c>
      <c r="X41" s="20">
        <v>0</v>
      </c>
      <c r="Y41" s="20">
        <v>1</v>
      </c>
      <c r="Z41" s="20">
        <v>0</v>
      </c>
      <c r="AA41" s="20">
        <v>0</v>
      </c>
      <c r="AB41" s="13">
        <v>0</v>
      </c>
      <c r="AC41" s="20">
        <v>1</v>
      </c>
      <c r="AD41" s="20">
        <v>1</v>
      </c>
      <c r="AE41" s="20">
        <v>1</v>
      </c>
      <c r="AF41" s="20">
        <v>2</v>
      </c>
      <c r="AG41" s="13">
        <v>0</v>
      </c>
      <c r="AH41" s="13">
        <v>0</v>
      </c>
      <c r="AI41" s="20">
        <v>1</v>
      </c>
      <c r="AJ41" s="20">
        <v>1</v>
      </c>
      <c r="AK41" s="20">
        <v>2</v>
      </c>
      <c r="AL41" s="20">
        <v>1</v>
      </c>
      <c r="AM41" s="13">
        <v>0</v>
      </c>
      <c r="AN41" s="13">
        <v>0</v>
      </c>
      <c r="AO41" s="13">
        <v>0</v>
      </c>
      <c r="AP41" s="13">
        <v>0</v>
      </c>
      <c r="AQ41" s="13"/>
      <c r="AR41" s="13">
        <v>0</v>
      </c>
      <c r="AS41" s="20">
        <v>1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3">
        <v>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3">
        <v>0</v>
      </c>
    </row>
    <row r="42" spans="1:115" x14ac:dyDescent="0.2">
      <c r="A42" s="14"/>
      <c r="D42" s="17"/>
      <c r="E42" s="17" t="s">
        <v>38</v>
      </c>
      <c r="G42" s="20">
        <v>0</v>
      </c>
      <c r="H42" s="20">
        <v>0</v>
      </c>
      <c r="I42" s="20">
        <v>1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1</v>
      </c>
      <c r="T42" s="20">
        <v>1</v>
      </c>
      <c r="U42" s="20">
        <v>0</v>
      </c>
      <c r="V42" s="20">
        <v>0</v>
      </c>
      <c r="W42" s="20">
        <v>0</v>
      </c>
      <c r="X42" s="20">
        <v>1</v>
      </c>
      <c r="Y42" s="20">
        <v>0</v>
      </c>
      <c r="Z42" s="20">
        <v>0</v>
      </c>
      <c r="AA42" s="20">
        <v>2</v>
      </c>
      <c r="AB42" s="13">
        <v>0</v>
      </c>
      <c r="AC42" s="20">
        <v>1</v>
      </c>
      <c r="AD42" s="13">
        <v>0</v>
      </c>
      <c r="AE42" s="13">
        <v>0</v>
      </c>
      <c r="AF42" s="13">
        <v>0</v>
      </c>
      <c r="AG42" s="20">
        <v>1</v>
      </c>
      <c r="AH42" s="20">
        <v>1</v>
      </c>
      <c r="AI42" s="20">
        <v>1</v>
      </c>
      <c r="AJ42" s="20">
        <v>2</v>
      </c>
      <c r="AK42" s="20">
        <v>1</v>
      </c>
      <c r="AL42" s="20">
        <v>1</v>
      </c>
      <c r="AM42" s="13">
        <v>0</v>
      </c>
      <c r="AN42" s="13">
        <v>0</v>
      </c>
      <c r="AO42" s="13">
        <v>0</v>
      </c>
      <c r="AP42" s="20">
        <v>3</v>
      </c>
      <c r="AQ42" s="20"/>
      <c r="AR42" s="13">
        <v>0</v>
      </c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</row>
    <row r="44" spans="1:115" x14ac:dyDescent="0.2">
      <c r="AD44" s="48" t="s">
        <v>39</v>
      </c>
      <c r="AR44" s="46"/>
    </row>
    <row r="45" spans="1:115" x14ac:dyDescent="0.2">
      <c r="AR45" s="46"/>
      <c r="AS45" s="46"/>
    </row>
    <row r="46" spans="1:115" x14ac:dyDescent="0.2">
      <c r="AH46" s="46"/>
    </row>
    <row r="47" spans="1:115" x14ac:dyDescent="0.2">
      <c r="AN47" s="46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C1F2-D795-4A3C-86BC-4885CA8CF6DD}">
  <dimension ref="A1:E17"/>
  <sheetViews>
    <sheetView workbookViewId="0"/>
  </sheetViews>
  <sheetFormatPr baseColWidth="10" defaultColWidth="11.5" defaultRowHeight="15" x14ac:dyDescent="0.2"/>
  <cols>
    <col min="1" max="1" width="20" customWidth="1"/>
    <col min="2" max="2" width="40.5" customWidth="1"/>
    <col min="3" max="5" width="21.83203125" customWidth="1"/>
  </cols>
  <sheetData>
    <row r="1" spans="1:5" x14ac:dyDescent="0.2">
      <c r="A1" s="21" t="s">
        <v>40</v>
      </c>
      <c r="B1" s="21" t="s">
        <v>41</v>
      </c>
      <c r="C1" s="21" t="s">
        <v>42</v>
      </c>
      <c r="D1" s="21" t="s">
        <v>43</v>
      </c>
      <c r="E1" s="21" t="s">
        <v>44</v>
      </c>
    </row>
    <row r="2" spans="1:5" x14ac:dyDescent="0.2">
      <c r="A2" s="22" t="s">
        <v>13</v>
      </c>
      <c r="B2" s="23" t="s">
        <v>45</v>
      </c>
      <c r="C2" s="24">
        <v>1500000</v>
      </c>
      <c r="D2" s="28">
        <v>947461.4</v>
      </c>
      <c r="E2" s="24">
        <f>+C2-D2</f>
        <v>552538.6</v>
      </c>
    </row>
    <row r="3" spans="1:5" x14ac:dyDescent="0.2">
      <c r="A3" s="25" t="s">
        <v>13</v>
      </c>
      <c r="B3" s="26" t="s">
        <v>46</v>
      </c>
      <c r="C3" s="27">
        <v>4000000</v>
      </c>
      <c r="D3" s="29">
        <v>2714462.13</v>
      </c>
      <c r="E3" s="27">
        <f>+C3-D3</f>
        <v>1285537.8700000001</v>
      </c>
    </row>
    <row r="4" spans="1:5" x14ac:dyDescent="0.2">
      <c r="A4" s="22" t="s">
        <v>13</v>
      </c>
      <c r="B4" s="23" t="s">
        <v>47</v>
      </c>
      <c r="C4" s="24">
        <v>38714.720000000001</v>
      </c>
      <c r="D4" s="28">
        <v>38714.720000000001</v>
      </c>
      <c r="E4" s="24">
        <v>0</v>
      </c>
    </row>
    <row r="5" spans="1:5" x14ac:dyDescent="0.2">
      <c r="A5" s="25"/>
      <c r="B5" s="26"/>
      <c r="C5" s="27"/>
      <c r="D5" s="29"/>
      <c r="E5" s="27"/>
    </row>
    <row r="6" spans="1:5" x14ac:dyDescent="0.2">
      <c r="A6" s="22"/>
      <c r="B6" s="23"/>
      <c r="C6" s="24"/>
      <c r="D6" s="28"/>
      <c r="E6" s="24"/>
    </row>
    <row r="7" spans="1:5" x14ac:dyDescent="0.2">
      <c r="A7" s="25"/>
      <c r="B7" s="26"/>
      <c r="C7" s="27"/>
      <c r="D7" s="29"/>
      <c r="E7" s="27"/>
    </row>
    <row r="8" spans="1:5" x14ac:dyDescent="0.2">
      <c r="A8" s="22"/>
      <c r="B8" s="23"/>
      <c r="C8" s="24"/>
      <c r="D8" s="28"/>
      <c r="E8" s="24"/>
    </row>
    <row r="9" spans="1:5" x14ac:dyDescent="0.2">
      <c r="A9" s="25"/>
      <c r="B9" s="26"/>
      <c r="C9" s="27"/>
      <c r="D9" s="29"/>
      <c r="E9" s="27"/>
    </row>
    <row r="10" spans="1:5" x14ac:dyDescent="0.2">
      <c r="A10" s="22"/>
      <c r="B10" s="23"/>
      <c r="C10" s="24"/>
      <c r="D10" s="28"/>
      <c r="E10" s="24"/>
    </row>
    <row r="11" spans="1:5" x14ac:dyDescent="0.2">
      <c r="A11" s="25"/>
      <c r="B11" s="26"/>
      <c r="C11" s="27"/>
      <c r="D11" s="29"/>
      <c r="E11" s="27"/>
    </row>
    <row r="12" spans="1:5" x14ac:dyDescent="0.2">
      <c r="A12" s="22"/>
      <c r="B12" s="23"/>
      <c r="C12" s="24"/>
      <c r="D12" s="28"/>
      <c r="E12" s="24"/>
    </row>
    <row r="13" spans="1:5" x14ac:dyDescent="0.2">
      <c r="A13" s="25"/>
      <c r="B13" s="26"/>
      <c r="C13" s="27"/>
      <c r="D13" s="29"/>
      <c r="E13" s="27"/>
    </row>
    <row r="14" spans="1:5" x14ac:dyDescent="0.2">
      <c r="A14" s="22"/>
      <c r="B14" s="23"/>
      <c r="C14" s="24"/>
      <c r="D14" s="28"/>
      <c r="E14" s="24"/>
    </row>
    <row r="15" spans="1:5" x14ac:dyDescent="0.2">
      <c r="A15" s="25"/>
      <c r="B15" s="26"/>
      <c r="C15" s="27"/>
      <c r="D15" s="30"/>
      <c r="E15" s="27"/>
    </row>
    <row r="16" spans="1:5" x14ac:dyDescent="0.2">
      <c r="A16" s="22"/>
      <c r="B16" s="23"/>
      <c r="C16" s="24"/>
      <c r="D16" s="28"/>
      <c r="E16" s="24"/>
    </row>
    <row r="17" spans="1:5" x14ac:dyDescent="0.2">
      <c r="A17" s="25"/>
      <c r="B17" s="26"/>
      <c r="C17" s="27"/>
      <c r="D17" s="30"/>
      <c r="E17" s="27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FCAB-6FA9-4948-ACEE-2A0133206B64}">
  <dimension ref="A1:D13"/>
  <sheetViews>
    <sheetView workbookViewId="0"/>
  </sheetViews>
  <sheetFormatPr baseColWidth="10" defaultColWidth="11.5" defaultRowHeight="15" x14ac:dyDescent="0.2"/>
  <cols>
    <col min="1" max="1" width="18.1640625" customWidth="1"/>
    <col min="2" max="2" width="30.5" customWidth="1"/>
    <col min="3" max="3" width="14.5" customWidth="1"/>
    <col min="4" max="4" width="16.5" customWidth="1"/>
  </cols>
  <sheetData>
    <row r="1" spans="1:4" x14ac:dyDescent="0.2">
      <c r="A1" s="21" t="s">
        <v>40</v>
      </c>
      <c r="B1" s="31" t="s">
        <v>48</v>
      </c>
      <c r="C1" s="31" t="s">
        <v>49</v>
      </c>
      <c r="D1" s="31" t="s">
        <v>50</v>
      </c>
    </row>
    <row r="2" spans="1:4" x14ac:dyDescent="0.2">
      <c r="A2" s="25" t="s">
        <v>51</v>
      </c>
      <c r="B2" s="25" t="s">
        <v>52</v>
      </c>
      <c r="C2" s="32" t="s">
        <v>53</v>
      </c>
      <c r="D2" s="27">
        <v>0</v>
      </c>
    </row>
    <row r="3" spans="1:4" x14ac:dyDescent="0.2">
      <c r="A3" s="22" t="s">
        <v>51</v>
      </c>
      <c r="B3" s="22" t="s">
        <v>54</v>
      </c>
      <c r="C3" s="33" t="s">
        <v>55</v>
      </c>
      <c r="D3" s="24">
        <v>0</v>
      </c>
    </row>
    <row r="4" spans="1:4" x14ac:dyDescent="0.2">
      <c r="A4" s="25"/>
      <c r="B4" s="25"/>
      <c r="C4" s="32"/>
      <c r="D4" s="27"/>
    </row>
    <row r="5" spans="1:4" x14ac:dyDescent="0.2">
      <c r="A5" s="22"/>
      <c r="B5" s="22"/>
      <c r="C5" s="33"/>
      <c r="D5" s="24"/>
    </row>
    <row r="6" spans="1:4" x14ac:dyDescent="0.2">
      <c r="A6" s="25"/>
      <c r="B6" s="25"/>
      <c r="C6" s="32"/>
      <c r="D6" s="27"/>
    </row>
    <row r="7" spans="1:4" x14ac:dyDescent="0.2">
      <c r="A7" s="22"/>
      <c r="B7" s="22"/>
      <c r="C7" s="33"/>
      <c r="D7" s="24"/>
    </row>
    <row r="8" spans="1:4" x14ac:dyDescent="0.2">
      <c r="A8" s="25"/>
      <c r="B8" s="25"/>
      <c r="C8" s="25"/>
      <c r="D8" s="27"/>
    </row>
    <row r="9" spans="1:4" x14ac:dyDescent="0.2">
      <c r="A9" s="22"/>
      <c r="B9" s="22"/>
      <c r="C9" s="22"/>
      <c r="D9" s="24"/>
    </row>
    <row r="10" spans="1:4" x14ac:dyDescent="0.2">
      <c r="A10" s="25"/>
      <c r="B10" s="25"/>
      <c r="C10" s="25"/>
      <c r="D10" s="27"/>
    </row>
    <row r="11" spans="1:4" x14ac:dyDescent="0.2">
      <c r="A11" s="22"/>
      <c r="B11" s="22"/>
      <c r="C11" s="22"/>
      <c r="D11" s="24"/>
    </row>
    <row r="12" spans="1:4" x14ac:dyDescent="0.2">
      <c r="A12" s="25"/>
      <c r="B12" s="25"/>
      <c r="C12" s="25"/>
      <c r="D12" s="27"/>
    </row>
    <row r="13" spans="1:4" x14ac:dyDescent="0.2">
      <c r="A13" s="22"/>
      <c r="B13" s="22"/>
      <c r="C13" s="22"/>
      <c r="D13" s="2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6C28-0202-49F7-8FE5-BC32B68FB68B}">
  <dimension ref="C3:Z11"/>
  <sheetViews>
    <sheetView showGridLines="0" workbookViewId="0"/>
  </sheetViews>
  <sheetFormatPr baseColWidth="10" defaultColWidth="11.5" defaultRowHeight="15" x14ac:dyDescent="0.2"/>
  <cols>
    <col min="3" max="3" width="25.5" customWidth="1"/>
    <col min="4" max="25" width="50.5" customWidth="1"/>
  </cols>
  <sheetData>
    <row r="3" spans="3:26" x14ac:dyDescent="0.2">
      <c r="C3" t="s">
        <v>56</v>
      </c>
    </row>
    <row r="6" spans="3:26" ht="44" x14ac:dyDescent="0.2">
      <c r="C6" s="60" t="s">
        <v>57</v>
      </c>
      <c r="D6" s="61">
        <v>45597</v>
      </c>
      <c r="E6" s="61">
        <v>45627</v>
      </c>
      <c r="F6" s="61">
        <v>45658</v>
      </c>
      <c r="G6" s="61">
        <v>45689</v>
      </c>
      <c r="H6" s="61">
        <v>45717</v>
      </c>
      <c r="I6" s="61">
        <v>45748</v>
      </c>
      <c r="J6" s="61">
        <v>45778</v>
      </c>
      <c r="K6" s="61">
        <v>45809</v>
      </c>
      <c r="L6" s="61">
        <v>45839</v>
      </c>
      <c r="M6" s="61">
        <v>45870</v>
      </c>
      <c r="N6" s="61">
        <v>45901</v>
      </c>
      <c r="O6" s="61">
        <v>45931</v>
      </c>
      <c r="P6" s="61">
        <v>45962</v>
      </c>
      <c r="Q6" s="61">
        <v>45992</v>
      </c>
      <c r="R6" s="62"/>
      <c r="S6" s="62"/>
      <c r="T6" s="62"/>
      <c r="U6" s="62"/>
      <c r="V6" s="62"/>
      <c r="W6" s="62"/>
      <c r="X6" s="62"/>
      <c r="Y6" s="62"/>
      <c r="Z6" s="62"/>
    </row>
    <row r="7" spans="3:26" ht="150" customHeight="1" x14ac:dyDescent="0.2">
      <c r="C7" s="63" t="s">
        <v>58</v>
      </c>
      <c r="D7" s="66" t="s">
        <v>59</v>
      </c>
      <c r="E7" s="66" t="s">
        <v>60</v>
      </c>
      <c r="F7" s="66" t="s">
        <v>61</v>
      </c>
      <c r="G7" s="66" t="s">
        <v>62</v>
      </c>
      <c r="H7" s="64"/>
      <c r="I7" s="64"/>
      <c r="J7" s="64"/>
      <c r="K7" s="64"/>
      <c r="L7" s="64"/>
      <c r="M7" s="64"/>
      <c r="N7" s="64"/>
      <c r="O7" s="64"/>
      <c r="P7" s="64"/>
      <c r="Q7" s="64"/>
      <c r="R7" s="65"/>
      <c r="S7" s="65"/>
      <c r="T7" s="65"/>
      <c r="U7" s="65"/>
      <c r="V7" s="65"/>
      <c r="W7" s="65"/>
      <c r="X7" s="65"/>
      <c r="Y7" s="65"/>
      <c r="Z7" s="65"/>
    </row>
    <row r="8" spans="3:26" ht="150" customHeight="1" x14ac:dyDescent="0.2">
      <c r="C8" s="63" t="s">
        <v>63</v>
      </c>
      <c r="D8" s="66" t="s">
        <v>64</v>
      </c>
      <c r="E8" s="66" t="s">
        <v>65</v>
      </c>
      <c r="F8" s="66" t="s">
        <v>66</v>
      </c>
      <c r="G8" s="66" t="s">
        <v>67</v>
      </c>
      <c r="H8" s="64"/>
      <c r="I8" s="64"/>
      <c r="J8" s="64"/>
      <c r="K8" s="64"/>
      <c r="L8" s="64"/>
      <c r="M8" s="64"/>
      <c r="N8" s="64"/>
      <c r="O8" s="64"/>
      <c r="P8" s="64"/>
      <c r="Q8" s="64"/>
      <c r="R8" s="65"/>
      <c r="S8" s="65"/>
      <c r="T8" s="65"/>
      <c r="U8" s="65"/>
      <c r="V8" s="65"/>
      <c r="W8" s="65"/>
      <c r="X8" s="65"/>
      <c r="Y8" s="65"/>
      <c r="Z8" s="65"/>
    </row>
    <row r="9" spans="3:26" ht="150" customHeight="1" x14ac:dyDescent="0.2">
      <c r="C9" s="63" t="s">
        <v>68</v>
      </c>
      <c r="D9" s="66" t="s">
        <v>69</v>
      </c>
      <c r="E9" s="66" t="s">
        <v>70</v>
      </c>
      <c r="F9" s="66" t="s">
        <v>71</v>
      </c>
      <c r="G9" s="66" t="s">
        <v>72</v>
      </c>
      <c r="H9" s="64"/>
      <c r="I9" s="64"/>
      <c r="J9" s="64"/>
      <c r="K9" s="64"/>
      <c r="L9" s="64"/>
      <c r="M9" s="64"/>
      <c r="N9" s="64"/>
      <c r="O9" s="64"/>
      <c r="P9" s="64"/>
      <c r="Q9" s="64"/>
      <c r="R9" s="65"/>
      <c r="S9" s="65"/>
      <c r="T9" s="65"/>
      <c r="U9" s="65"/>
      <c r="V9" s="65"/>
      <c r="W9" s="65"/>
      <c r="X9" s="65"/>
      <c r="Y9" s="65"/>
      <c r="Z9" s="65"/>
    </row>
    <row r="10" spans="3:26" ht="150" customHeight="1" x14ac:dyDescent="0.2">
      <c r="C10" s="63" t="s">
        <v>73</v>
      </c>
      <c r="D10" s="66" t="s">
        <v>74</v>
      </c>
      <c r="E10" s="66" t="s">
        <v>75</v>
      </c>
      <c r="F10" s="66" t="s">
        <v>76</v>
      </c>
      <c r="G10" s="66" t="s">
        <v>77</v>
      </c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5"/>
      <c r="S10" s="65"/>
      <c r="T10" s="65"/>
      <c r="U10" s="65"/>
      <c r="V10" s="65"/>
      <c r="W10" s="65"/>
      <c r="X10" s="65"/>
      <c r="Y10" s="65"/>
      <c r="Z10" s="65"/>
    </row>
    <row r="11" spans="3:26" ht="150" customHeight="1" x14ac:dyDescent="0.2">
      <c r="C11" s="63" t="s">
        <v>78</v>
      </c>
      <c r="D11" s="66" t="s">
        <v>79</v>
      </c>
      <c r="E11" s="66" t="s">
        <v>80</v>
      </c>
      <c r="F11" s="66" t="s">
        <v>81</v>
      </c>
      <c r="G11" s="66" t="s">
        <v>82</v>
      </c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5"/>
      <c r="S11" s="65"/>
      <c r="T11" s="65"/>
      <c r="U11" s="65"/>
      <c r="V11" s="65"/>
      <c r="W11" s="65"/>
      <c r="X11" s="65"/>
      <c r="Y11" s="65"/>
      <c r="Z11" s="65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20D3-720A-4B83-9634-D5E382BC4683}">
  <dimension ref="A1:Q141"/>
  <sheetViews>
    <sheetView topLeftCell="D1" zoomScaleNormal="100" workbookViewId="0">
      <pane ySplit="3" topLeftCell="A4" activePane="bottomLeft" state="frozen"/>
      <selection pane="bottomLeft" activeCell="Q7" sqref="Q7:Q25"/>
    </sheetView>
  </sheetViews>
  <sheetFormatPr baseColWidth="10" defaultColWidth="11.5" defaultRowHeight="15" x14ac:dyDescent="0.2"/>
  <cols>
    <col min="1" max="1" width="16.5" customWidth="1"/>
    <col min="4" max="4" width="33.5" bestFit="1" customWidth="1"/>
    <col min="5" max="5" width="21" customWidth="1"/>
    <col min="6" max="6" width="17.83203125" bestFit="1" customWidth="1"/>
    <col min="7" max="7" width="19.5" bestFit="1" customWidth="1"/>
    <col min="8" max="8" width="15" style="47" bestFit="1" customWidth="1"/>
    <col min="9" max="9" width="17.5" style="47" bestFit="1" customWidth="1"/>
    <col min="10" max="10" width="15.83203125" style="47" customWidth="1"/>
    <col min="11" max="11" width="14.5" style="47" bestFit="1" customWidth="1"/>
    <col min="12" max="12" width="14.83203125" style="47" bestFit="1" customWidth="1"/>
    <col min="13" max="13" width="13.1640625" style="47" bestFit="1" customWidth="1"/>
    <col min="16" max="16" width="27.83203125" customWidth="1"/>
    <col min="17" max="17" width="14.5" bestFit="1" customWidth="1"/>
  </cols>
  <sheetData>
    <row r="1" spans="1:17" ht="16" thickBot="1" x14ac:dyDescent="0.25">
      <c r="A1" s="34"/>
      <c r="B1" s="34"/>
      <c r="C1" s="34"/>
      <c r="D1" s="34"/>
      <c r="E1" s="34"/>
      <c r="F1" s="34"/>
      <c r="G1" s="34"/>
      <c r="H1" s="52"/>
      <c r="I1" s="52"/>
      <c r="J1" s="52"/>
      <c r="K1" s="52"/>
      <c r="L1" s="52"/>
      <c r="M1" s="52"/>
      <c r="N1" s="34"/>
      <c r="O1" s="34"/>
      <c r="P1" s="34"/>
      <c r="Q1" s="34"/>
    </row>
    <row r="2" spans="1:17" ht="16" thickBot="1" x14ac:dyDescent="0.25">
      <c r="A2" s="34"/>
      <c r="B2" s="34"/>
      <c r="C2" s="34"/>
      <c r="D2" s="34"/>
      <c r="E2" s="34"/>
      <c r="F2" s="34"/>
      <c r="G2" s="34"/>
      <c r="H2" s="157" t="s">
        <v>83</v>
      </c>
      <c r="I2" s="158"/>
      <c r="J2" s="159"/>
      <c r="K2" s="158" t="s">
        <v>84</v>
      </c>
      <c r="L2" s="159"/>
      <c r="M2" s="160" t="s">
        <v>85</v>
      </c>
      <c r="N2" s="161"/>
      <c r="O2" s="162"/>
      <c r="P2" s="35" t="s">
        <v>86</v>
      </c>
      <c r="Q2" s="35" t="s">
        <v>24</v>
      </c>
    </row>
    <row r="3" spans="1:17" x14ac:dyDescent="0.2">
      <c r="A3" s="34" t="s">
        <v>87</v>
      </c>
      <c r="B3" s="34" t="s">
        <v>88</v>
      </c>
      <c r="C3" s="34" t="s">
        <v>89</v>
      </c>
      <c r="D3" s="34" t="s">
        <v>90</v>
      </c>
      <c r="E3" s="34" t="s">
        <v>91</v>
      </c>
      <c r="F3" s="34" t="s">
        <v>92</v>
      </c>
      <c r="G3" s="34" t="s">
        <v>93</v>
      </c>
      <c r="H3" s="59" t="s">
        <v>94</v>
      </c>
      <c r="I3" s="53" t="s">
        <v>95</v>
      </c>
      <c r="J3" s="54" t="s">
        <v>96</v>
      </c>
      <c r="K3" s="54" t="s">
        <v>97</v>
      </c>
      <c r="L3" s="54" t="s">
        <v>98</v>
      </c>
      <c r="M3" s="54" t="s">
        <v>99</v>
      </c>
      <c r="N3" s="36" t="s">
        <v>100</v>
      </c>
      <c r="O3" s="36" t="s">
        <v>101</v>
      </c>
      <c r="P3" s="36"/>
      <c r="Q3" s="36"/>
    </row>
    <row r="4" spans="1:17" x14ac:dyDescent="0.2">
      <c r="A4" s="37" t="s">
        <v>13</v>
      </c>
      <c r="B4" s="56">
        <v>45716</v>
      </c>
      <c r="E4" s="38"/>
      <c r="F4" s="38" t="s">
        <v>102</v>
      </c>
      <c r="G4" s="38" t="s">
        <v>103</v>
      </c>
      <c r="J4" s="55"/>
      <c r="K4" s="55"/>
      <c r="L4" s="55"/>
      <c r="M4" s="55"/>
      <c r="N4" s="39"/>
      <c r="O4" s="40"/>
      <c r="P4" s="38"/>
      <c r="Q4" s="38"/>
    </row>
    <row r="5" spans="1:17" s="50" customFormat="1" x14ac:dyDescent="0.2">
      <c r="B5" s="57"/>
      <c r="C5" s="50" t="s">
        <v>104</v>
      </c>
      <c r="D5" s="51" t="s">
        <v>105</v>
      </c>
      <c r="E5" s="51"/>
      <c r="F5" s="51"/>
      <c r="G5" s="51"/>
      <c r="H5" s="49">
        <f>SUM(H4:H4)</f>
        <v>0</v>
      </c>
      <c r="I5" s="49">
        <f>SUM(I4:I4)</f>
        <v>0</v>
      </c>
      <c r="J5" s="49">
        <f>SUM(J4:J4)</f>
        <v>0</v>
      </c>
      <c r="K5" s="49"/>
      <c r="L5" s="49"/>
      <c r="M5" s="49">
        <f>SUM(M4:M4)</f>
        <v>0</v>
      </c>
    </row>
    <row r="6" spans="1:17" x14ac:dyDescent="0.2">
      <c r="B6" s="58"/>
      <c r="D6" s="38"/>
      <c r="E6" s="38"/>
      <c r="F6" s="38"/>
      <c r="G6" s="38"/>
    </row>
    <row r="7" spans="1:17" x14ac:dyDescent="0.2">
      <c r="A7" s="37" t="s">
        <v>13</v>
      </c>
      <c r="B7" s="56">
        <v>45716</v>
      </c>
      <c r="C7" t="s">
        <v>106</v>
      </c>
      <c r="D7" t="s">
        <v>107</v>
      </c>
      <c r="E7" s="38"/>
      <c r="F7" s="38" t="s">
        <v>102</v>
      </c>
      <c r="G7" s="38" t="s">
        <v>108</v>
      </c>
      <c r="H7" s="47">
        <v>362600</v>
      </c>
      <c r="I7" s="47">
        <v>32501.440000000002</v>
      </c>
      <c r="J7" s="47">
        <v>378849.43</v>
      </c>
      <c r="K7" s="47">
        <v>3972.38</v>
      </c>
      <c r="L7" s="47">
        <v>3292.1939290856258</v>
      </c>
      <c r="M7" s="47">
        <v>-399620.65</v>
      </c>
      <c r="Q7" s="47"/>
    </row>
    <row r="8" spans="1:17" x14ac:dyDescent="0.2">
      <c r="A8" s="37" t="s">
        <v>13</v>
      </c>
      <c r="B8" s="56">
        <v>45716</v>
      </c>
      <c r="C8" t="s">
        <v>109</v>
      </c>
      <c r="D8" t="s">
        <v>110</v>
      </c>
      <c r="E8" s="38"/>
      <c r="F8" s="38" t="s">
        <v>102</v>
      </c>
      <c r="G8" s="38" t="s">
        <v>108</v>
      </c>
      <c r="H8" s="47">
        <v>576422.25</v>
      </c>
      <c r="I8" s="47">
        <v>199176.65</v>
      </c>
      <c r="J8" s="47">
        <v>831906.65</v>
      </c>
      <c r="K8" s="47">
        <v>249579.82</v>
      </c>
      <c r="L8" s="47">
        <v>206844.55369986841</v>
      </c>
      <c r="M8" s="47">
        <v>-799345.96</v>
      </c>
      <c r="Q8" s="47"/>
    </row>
    <row r="9" spans="1:17" x14ac:dyDescent="0.2">
      <c r="A9" s="37" t="s">
        <v>13</v>
      </c>
      <c r="B9" s="56">
        <v>45716</v>
      </c>
      <c r="C9" t="s">
        <v>111</v>
      </c>
      <c r="D9" t="s">
        <v>112</v>
      </c>
      <c r="E9" s="38"/>
      <c r="F9" s="38" t="s">
        <v>102</v>
      </c>
      <c r="G9" s="38" t="s">
        <v>108</v>
      </c>
      <c r="H9" s="47">
        <v>3865983.31</v>
      </c>
      <c r="I9" s="47">
        <v>162114.16999999998</v>
      </c>
      <c r="J9" s="47">
        <v>5246381.7699999996</v>
      </c>
      <c r="K9" s="47">
        <v>0</v>
      </c>
      <c r="L9" s="47">
        <v>0</v>
      </c>
      <c r="M9" s="47">
        <v>-5026853.91</v>
      </c>
      <c r="Q9" s="47"/>
    </row>
    <row r="10" spans="1:17" x14ac:dyDescent="0.2">
      <c r="A10" s="37" t="s">
        <v>13</v>
      </c>
      <c r="B10" s="56">
        <v>45716</v>
      </c>
      <c r="C10" t="s">
        <v>113</v>
      </c>
      <c r="D10" t="s">
        <v>114</v>
      </c>
      <c r="E10" s="38"/>
      <c r="F10" s="38" t="s">
        <v>102</v>
      </c>
      <c r="G10" s="38" t="s">
        <v>108</v>
      </c>
      <c r="H10" s="47">
        <v>1678970.15</v>
      </c>
      <c r="I10" s="47">
        <v>0</v>
      </c>
      <c r="J10" s="47">
        <v>1271914.3400000001</v>
      </c>
      <c r="K10" s="47">
        <v>1508300.95</v>
      </c>
      <c r="L10" s="47">
        <v>1250036.3084156304</v>
      </c>
      <c r="M10" s="47">
        <v>-1510353.7</v>
      </c>
      <c r="Q10" s="47">
        <f>+H10+I10+M10</f>
        <v>168616.44999999995</v>
      </c>
    </row>
    <row r="11" spans="1:17" x14ac:dyDescent="0.2">
      <c r="A11" s="37" t="s">
        <v>13</v>
      </c>
      <c r="B11" s="56">
        <v>45716</v>
      </c>
      <c r="C11" t="s">
        <v>115</v>
      </c>
      <c r="D11" t="s">
        <v>116</v>
      </c>
      <c r="E11" s="38"/>
      <c r="F11" s="38" t="s">
        <v>102</v>
      </c>
      <c r="G11" s="38" t="s">
        <v>108</v>
      </c>
      <c r="H11" s="47">
        <v>1293311.8999999999</v>
      </c>
      <c r="I11" s="47">
        <v>87738.12</v>
      </c>
      <c r="J11" s="47">
        <v>1668748.19</v>
      </c>
      <c r="K11" s="47">
        <v>26656.87</v>
      </c>
      <c r="L11" s="47">
        <v>22092.444726442271</v>
      </c>
      <c r="M11" s="47">
        <v>-1700899.06</v>
      </c>
      <c r="Q11" s="47"/>
    </row>
    <row r="12" spans="1:17" x14ac:dyDescent="0.2">
      <c r="A12" s="37" t="s">
        <v>13</v>
      </c>
      <c r="B12" s="56">
        <v>45716</v>
      </c>
      <c r="C12" t="s">
        <v>117</v>
      </c>
      <c r="D12" t="s">
        <v>118</v>
      </c>
      <c r="E12" s="38"/>
      <c r="F12" s="38" t="s">
        <v>102</v>
      </c>
      <c r="G12" s="38" t="s">
        <v>108</v>
      </c>
      <c r="H12" s="47">
        <v>487562.67</v>
      </c>
      <c r="I12" s="47">
        <v>37256.67</v>
      </c>
      <c r="J12" s="47">
        <v>647635.97</v>
      </c>
      <c r="K12" s="47">
        <v>499046.7</v>
      </c>
      <c r="L12" s="47">
        <v>413595.50598638994</v>
      </c>
      <c r="M12" s="47">
        <v>-499046.7</v>
      </c>
      <c r="Q12" s="47">
        <f>+H12+I12+M12</f>
        <v>25772.639999999956</v>
      </c>
    </row>
    <row r="13" spans="1:17" x14ac:dyDescent="0.2">
      <c r="A13" s="37" t="s">
        <v>13</v>
      </c>
      <c r="B13" s="56">
        <v>45716</v>
      </c>
      <c r="C13" t="s">
        <v>119</v>
      </c>
      <c r="D13" t="s">
        <v>120</v>
      </c>
      <c r="E13" s="38"/>
      <c r="F13" s="38" t="s">
        <v>102</v>
      </c>
      <c r="G13" s="38" t="s">
        <v>108</v>
      </c>
      <c r="H13" s="47">
        <v>638675</v>
      </c>
      <c r="I13" s="47">
        <v>0</v>
      </c>
      <c r="J13" s="47">
        <v>391079.8</v>
      </c>
      <c r="K13" s="47">
        <v>0</v>
      </c>
      <c r="L13" s="47">
        <v>2.8706997400149703E-3</v>
      </c>
      <c r="M13" s="47">
        <v>-781733.49</v>
      </c>
      <c r="Q13" s="47"/>
    </row>
    <row r="14" spans="1:17" x14ac:dyDescent="0.2">
      <c r="A14" s="37" t="s">
        <v>13</v>
      </c>
      <c r="B14" s="56">
        <v>45716</v>
      </c>
      <c r="C14" t="s">
        <v>121</v>
      </c>
      <c r="D14" t="s">
        <v>122</v>
      </c>
      <c r="E14" s="38"/>
      <c r="F14" s="38" t="s">
        <v>102</v>
      </c>
      <c r="G14" s="38" t="s">
        <v>108</v>
      </c>
      <c r="H14" s="47">
        <v>1649588.93</v>
      </c>
      <c r="I14" s="47">
        <v>1774157.5299999998</v>
      </c>
      <c r="J14" s="47">
        <v>2522901.58</v>
      </c>
      <c r="K14" s="47">
        <v>0</v>
      </c>
      <c r="L14" s="47">
        <v>-2.0226865890435874E-3</v>
      </c>
      <c r="M14" s="47">
        <v>-3807025.42</v>
      </c>
      <c r="Q14" s="47"/>
    </row>
    <row r="15" spans="1:17" x14ac:dyDescent="0.2">
      <c r="A15" s="37" t="s">
        <v>13</v>
      </c>
      <c r="B15" s="56">
        <v>45716</v>
      </c>
      <c r="C15" t="s">
        <v>123</v>
      </c>
      <c r="D15" t="s">
        <v>124</v>
      </c>
      <c r="E15" s="38"/>
      <c r="F15" s="38" t="s">
        <v>102</v>
      </c>
      <c r="G15" s="38" t="s">
        <v>108</v>
      </c>
      <c r="H15" s="47">
        <v>1341319.48</v>
      </c>
      <c r="I15" s="47">
        <v>1742257.6</v>
      </c>
      <c r="J15" s="47">
        <v>999787.43</v>
      </c>
      <c r="K15" s="47">
        <v>2241729.41</v>
      </c>
      <c r="L15" s="47">
        <v>989995.35208590841</v>
      </c>
      <c r="M15" s="47">
        <v>-2248328.91</v>
      </c>
      <c r="Q15" s="47">
        <f>+H15+I15+M15</f>
        <v>835248.16999999993</v>
      </c>
    </row>
    <row r="16" spans="1:17" x14ac:dyDescent="0.2">
      <c r="A16" s="37" t="s">
        <v>13</v>
      </c>
      <c r="B16" s="56">
        <v>45716</v>
      </c>
      <c r="C16" t="s">
        <v>125</v>
      </c>
      <c r="D16" t="s">
        <v>126</v>
      </c>
      <c r="E16" s="38"/>
      <c r="F16" s="38" t="s">
        <v>102</v>
      </c>
      <c r="G16" s="38" t="s">
        <v>108</v>
      </c>
      <c r="H16" s="47">
        <v>1961124.44</v>
      </c>
      <c r="I16" s="47">
        <v>0</v>
      </c>
      <c r="J16" s="47">
        <v>757008.94</v>
      </c>
      <c r="K16" s="47">
        <v>774415.17</v>
      </c>
      <c r="L16" s="47">
        <v>641812.94872741611</v>
      </c>
      <c r="M16" s="47">
        <v>-774415.17</v>
      </c>
      <c r="Q16" s="47">
        <f>+H16+I16+M16</f>
        <v>1186709.27</v>
      </c>
    </row>
    <row r="17" spans="1:17" x14ac:dyDescent="0.2">
      <c r="A17" s="37" t="s">
        <v>13</v>
      </c>
      <c r="B17" s="56">
        <v>45716</v>
      </c>
      <c r="C17" t="s">
        <v>127</v>
      </c>
      <c r="D17" t="s">
        <v>128</v>
      </c>
      <c r="E17" s="38"/>
      <c r="F17" s="38" t="s">
        <v>102</v>
      </c>
      <c r="G17" s="38" t="s">
        <v>108</v>
      </c>
      <c r="H17" s="47">
        <v>1133068.43</v>
      </c>
      <c r="I17" s="47">
        <v>547557.97</v>
      </c>
      <c r="J17" s="47">
        <v>1337234.06</v>
      </c>
      <c r="K17" s="47">
        <v>1585639.26</v>
      </c>
      <c r="L17" s="47">
        <v>1314132.0683045993</v>
      </c>
      <c r="M17" s="47">
        <v>-1585639.26</v>
      </c>
      <c r="Q17" s="47">
        <f>+H17+I17+M17</f>
        <v>94987.139999999898</v>
      </c>
    </row>
    <row r="18" spans="1:17" x14ac:dyDescent="0.2">
      <c r="A18" s="37" t="s">
        <v>13</v>
      </c>
      <c r="B18" s="56">
        <v>45716</v>
      </c>
      <c r="C18" t="s">
        <v>129</v>
      </c>
      <c r="D18" t="s">
        <v>130</v>
      </c>
      <c r="E18" s="38"/>
      <c r="F18" s="38" t="s">
        <v>102</v>
      </c>
      <c r="G18" s="38" t="s">
        <v>108</v>
      </c>
      <c r="H18" s="47">
        <v>3783000</v>
      </c>
      <c r="I18" s="47">
        <v>774054.21</v>
      </c>
      <c r="J18" s="47">
        <v>1063431.3999999999</v>
      </c>
      <c r="K18" s="47">
        <v>2341223.87</v>
      </c>
      <c r="L18" s="47">
        <v>1056641.8999480845</v>
      </c>
      <c r="M18" s="47">
        <v>-2343543.87</v>
      </c>
      <c r="Q18" s="47">
        <f>+H18+I18+M18</f>
        <v>2213510.34</v>
      </c>
    </row>
    <row r="19" spans="1:17" x14ac:dyDescent="0.2">
      <c r="A19" s="37" t="s">
        <v>13</v>
      </c>
      <c r="B19" s="56">
        <v>45716</v>
      </c>
      <c r="C19" t="s">
        <v>131</v>
      </c>
      <c r="D19" t="s">
        <v>132</v>
      </c>
      <c r="E19" s="38"/>
      <c r="F19" s="38" t="s">
        <v>102</v>
      </c>
      <c r="G19" s="38" t="s">
        <v>108</v>
      </c>
      <c r="H19" s="47">
        <v>242171.78</v>
      </c>
      <c r="I19" s="47">
        <v>0</v>
      </c>
      <c r="J19" s="47">
        <v>198374.66</v>
      </c>
      <c r="K19" s="47">
        <v>291351.59999999998</v>
      </c>
      <c r="L19" s="47">
        <v>197442.03632132598</v>
      </c>
      <c r="M19" s="47">
        <v>-291351.59999999998</v>
      </c>
      <c r="Q19" s="47"/>
    </row>
    <row r="20" spans="1:17" x14ac:dyDescent="0.2">
      <c r="A20" s="37" t="s">
        <v>13</v>
      </c>
      <c r="B20" s="56">
        <v>45716</v>
      </c>
      <c r="C20" t="s">
        <v>133</v>
      </c>
      <c r="D20" t="s">
        <v>134</v>
      </c>
      <c r="E20" s="38"/>
      <c r="F20" s="38" t="s">
        <v>102</v>
      </c>
      <c r="G20" s="38" t="s">
        <v>108</v>
      </c>
      <c r="H20" s="47">
        <v>650000</v>
      </c>
      <c r="I20" s="47">
        <v>36696.160000000003</v>
      </c>
      <c r="J20" s="47">
        <v>295757.25</v>
      </c>
      <c r="K20" s="47">
        <v>653773.42000000004</v>
      </c>
      <c r="L20" s="47">
        <v>294366.79915063491</v>
      </c>
      <c r="M20" s="47">
        <v>-653773.42000000004</v>
      </c>
      <c r="Q20" s="47">
        <f t="shared" ref="Q20:Q25" si="0">+H20+I20+M20</f>
        <v>32922.739999999991</v>
      </c>
    </row>
    <row r="21" spans="1:17" x14ac:dyDescent="0.2">
      <c r="A21" s="37" t="s">
        <v>13</v>
      </c>
      <c r="B21" s="56">
        <v>45716</v>
      </c>
      <c r="C21" t="s">
        <v>135</v>
      </c>
      <c r="D21" t="s">
        <v>136</v>
      </c>
      <c r="E21" s="38"/>
      <c r="F21" s="38" t="s">
        <v>102</v>
      </c>
      <c r="G21" s="38" t="s">
        <v>108</v>
      </c>
      <c r="H21" s="47">
        <v>411167.43</v>
      </c>
      <c r="I21" s="47">
        <v>0</v>
      </c>
      <c r="J21" s="47">
        <v>289712.46000000002</v>
      </c>
      <c r="K21" s="47">
        <v>344481.39</v>
      </c>
      <c r="L21" s="47">
        <v>285496.23672482942</v>
      </c>
      <c r="M21" s="47">
        <v>-344481.39</v>
      </c>
      <c r="Q21" s="47">
        <f>+H21+I21+M21</f>
        <v>66686.039999999979</v>
      </c>
    </row>
    <row r="22" spans="1:17" x14ac:dyDescent="0.2">
      <c r="A22" s="37" t="s">
        <v>13</v>
      </c>
      <c r="B22" s="56">
        <v>45716</v>
      </c>
      <c r="C22" t="s">
        <v>137</v>
      </c>
      <c r="D22" t="s">
        <v>138</v>
      </c>
      <c r="E22" s="38"/>
      <c r="F22" s="38" t="s">
        <v>102</v>
      </c>
      <c r="G22" s="38" t="s">
        <v>108</v>
      </c>
      <c r="H22" s="47">
        <v>239468.37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Q22" s="47">
        <f>+H22+I22+M22</f>
        <v>239468.37</v>
      </c>
    </row>
    <row r="23" spans="1:17" x14ac:dyDescent="0.2">
      <c r="A23" s="37" t="s">
        <v>13</v>
      </c>
      <c r="B23" s="56">
        <v>45716</v>
      </c>
      <c r="C23" t="s">
        <v>139</v>
      </c>
      <c r="D23" t="s">
        <v>140</v>
      </c>
      <c r="E23" s="38"/>
      <c r="F23" s="38" t="s">
        <v>102</v>
      </c>
      <c r="G23" s="38" t="s">
        <v>108</v>
      </c>
      <c r="H23" s="47">
        <v>242561.47</v>
      </c>
      <c r="I23" s="47">
        <v>0</v>
      </c>
      <c r="J23" s="47">
        <v>184270.16</v>
      </c>
      <c r="K23" s="47">
        <v>224571.6</v>
      </c>
      <c r="L23" s="47">
        <v>183403.8461548292</v>
      </c>
      <c r="M23" s="47">
        <v>-224571.6</v>
      </c>
      <c r="Q23" s="47">
        <f t="shared" si="0"/>
        <v>17989.869999999995</v>
      </c>
    </row>
    <row r="24" spans="1:17" x14ac:dyDescent="0.2">
      <c r="A24" s="37" t="s">
        <v>13</v>
      </c>
      <c r="B24" s="56">
        <v>45716</v>
      </c>
      <c r="C24" t="s">
        <v>141</v>
      </c>
      <c r="D24" t="s">
        <v>142</v>
      </c>
      <c r="E24" s="38"/>
      <c r="F24" s="38" t="s">
        <v>102</v>
      </c>
      <c r="G24" s="38" t="s">
        <v>108</v>
      </c>
      <c r="H24" s="47">
        <v>25985.63</v>
      </c>
      <c r="I24" s="47">
        <v>2660.49</v>
      </c>
      <c r="J24" s="47">
        <v>6132.16</v>
      </c>
      <c r="K24" s="47">
        <v>6103.33</v>
      </c>
      <c r="L24" s="47">
        <v>6103.33</v>
      </c>
      <c r="M24" s="47">
        <v>-8495.98</v>
      </c>
      <c r="Q24" s="47">
        <f t="shared" si="0"/>
        <v>20150.140000000003</v>
      </c>
    </row>
    <row r="25" spans="1:17" x14ac:dyDescent="0.2">
      <c r="A25" s="37" t="s">
        <v>13</v>
      </c>
      <c r="B25" s="56">
        <v>45716</v>
      </c>
      <c r="C25" t="s">
        <v>143</v>
      </c>
      <c r="D25" t="s">
        <v>144</v>
      </c>
      <c r="E25" s="38"/>
      <c r="F25" s="38" t="s">
        <v>102</v>
      </c>
      <c r="G25" s="38" t="s">
        <v>108</v>
      </c>
      <c r="H25" s="47">
        <v>1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Q25" s="47">
        <f t="shared" si="0"/>
        <v>1</v>
      </c>
    </row>
    <row r="26" spans="1:17" x14ac:dyDescent="0.2">
      <c r="A26" s="37"/>
      <c r="B26" s="56"/>
      <c r="E26" s="38"/>
      <c r="F26" s="38"/>
      <c r="G26" s="38"/>
      <c r="Q26" s="47"/>
    </row>
    <row r="27" spans="1:17" s="50" customFormat="1" x14ac:dyDescent="0.2">
      <c r="B27" s="57"/>
      <c r="C27" s="50" t="s">
        <v>104</v>
      </c>
      <c r="D27" s="51" t="s">
        <v>145</v>
      </c>
      <c r="E27" s="51"/>
      <c r="F27" s="51"/>
      <c r="G27" s="51"/>
      <c r="H27" s="49">
        <f>SUM(H7:H25)</f>
        <v>20582982.240000002</v>
      </c>
      <c r="I27" s="49">
        <f t="shared" ref="I27:M27" si="1">SUM(I7:I25)</f>
        <v>5396171.0099999998</v>
      </c>
      <c r="J27" s="49">
        <f t="shared" si="1"/>
        <v>18091126.25</v>
      </c>
      <c r="K27" s="49">
        <f t="shared" si="1"/>
        <v>10750845.77</v>
      </c>
      <c r="L27" s="49">
        <f t="shared" si="1"/>
        <v>6865255.5250230571</v>
      </c>
      <c r="M27" s="49">
        <f t="shared" si="1"/>
        <v>-22999480.090000007</v>
      </c>
      <c r="Q27" s="49">
        <f t="shared" ref="Q27" si="2">SUM(Q7:Q25)</f>
        <v>4902062.17</v>
      </c>
    </row>
    <row r="28" spans="1:17" x14ac:dyDescent="0.2">
      <c r="B28" s="58"/>
      <c r="D28" s="38"/>
      <c r="E28" s="38"/>
      <c r="F28" s="38"/>
      <c r="G28" s="38"/>
    </row>
    <row r="29" spans="1:17" x14ac:dyDescent="0.2">
      <c r="A29" s="37" t="s">
        <v>13</v>
      </c>
      <c r="B29" s="56">
        <v>45716</v>
      </c>
      <c r="C29" t="s">
        <v>146</v>
      </c>
      <c r="D29" t="s">
        <v>147</v>
      </c>
      <c r="E29" s="38"/>
      <c r="F29" s="38" t="s">
        <v>102</v>
      </c>
      <c r="G29" s="38" t="s">
        <v>103</v>
      </c>
      <c r="H29" s="47">
        <v>0</v>
      </c>
      <c r="I29" s="47">
        <v>0</v>
      </c>
      <c r="J29" s="47">
        <v>71077.7</v>
      </c>
      <c r="M29" s="47">
        <v>-3348.22</v>
      </c>
    </row>
    <row r="30" spans="1:17" x14ac:dyDescent="0.2">
      <c r="A30" s="37" t="s">
        <v>13</v>
      </c>
      <c r="B30" s="56">
        <v>45716</v>
      </c>
      <c r="C30" t="s">
        <v>148</v>
      </c>
      <c r="D30" t="s">
        <v>149</v>
      </c>
      <c r="E30" s="38"/>
      <c r="F30" s="38" t="s">
        <v>102</v>
      </c>
      <c r="G30" s="38" t="s">
        <v>103</v>
      </c>
      <c r="H30" s="47">
        <v>424893.43</v>
      </c>
      <c r="I30" s="47">
        <v>0</v>
      </c>
      <c r="J30" s="47">
        <v>400699.7</v>
      </c>
      <c r="M30" s="47">
        <v>-885628.67</v>
      </c>
    </row>
    <row r="31" spans="1:17" x14ac:dyDescent="0.2">
      <c r="A31" s="37" t="s">
        <v>13</v>
      </c>
      <c r="B31" s="56">
        <v>45716</v>
      </c>
      <c r="C31" t="s">
        <v>150</v>
      </c>
      <c r="D31" t="s">
        <v>151</v>
      </c>
      <c r="E31" s="38"/>
      <c r="F31" s="38" t="s">
        <v>102</v>
      </c>
      <c r="G31" s="38" t="s">
        <v>103</v>
      </c>
      <c r="H31" s="47">
        <v>1046218.49</v>
      </c>
      <c r="I31" s="47">
        <v>73370.039999999994</v>
      </c>
      <c r="J31" s="47">
        <v>937900.04</v>
      </c>
      <c r="M31" s="47">
        <v>-1167005.19</v>
      </c>
    </row>
    <row r="32" spans="1:17" x14ac:dyDescent="0.2">
      <c r="A32" s="37" t="s">
        <v>13</v>
      </c>
      <c r="B32" s="56">
        <v>45716</v>
      </c>
      <c r="C32" t="s">
        <v>152</v>
      </c>
      <c r="D32" t="s">
        <v>153</v>
      </c>
      <c r="E32" s="38"/>
      <c r="F32" s="38" t="s">
        <v>102</v>
      </c>
      <c r="G32" s="38" t="s">
        <v>103</v>
      </c>
      <c r="H32" s="47">
        <v>2315843.2000000002</v>
      </c>
      <c r="I32" s="47">
        <v>315817.96000000002</v>
      </c>
      <c r="J32" s="47">
        <v>1524513.64</v>
      </c>
      <c r="M32" s="47">
        <v>-2571714.7000000002</v>
      </c>
    </row>
    <row r="33" spans="1:17" x14ac:dyDescent="0.2">
      <c r="A33" s="37" t="s">
        <v>13</v>
      </c>
      <c r="B33" s="56">
        <v>45716</v>
      </c>
      <c r="C33" t="s">
        <v>154</v>
      </c>
      <c r="D33" t="s">
        <v>155</v>
      </c>
      <c r="E33" s="38"/>
      <c r="F33" s="38" t="s">
        <v>102</v>
      </c>
      <c r="G33" s="38" t="s">
        <v>103</v>
      </c>
      <c r="H33" s="47">
        <v>650667.6</v>
      </c>
      <c r="I33" s="47">
        <v>117184.56</v>
      </c>
      <c r="J33" s="47">
        <v>810322.53</v>
      </c>
      <c r="M33" s="47">
        <v>-759861.48</v>
      </c>
    </row>
    <row r="34" spans="1:17" x14ac:dyDescent="0.2">
      <c r="A34" s="37" t="s">
        <v>13</v>
      </c>
      <c r="B34" s="56">
        <v>45716</v>
      </c>
      <c r="C34" t="s">
        <v>156</v>
      </c>
      <c r="D34" t="s">
        <v>157</v>
      </c>
      <c r="E34" s="38"/>
      <c r="F34" s="38" t="s">
        <v>102</v>
      </c>
      <c r="G34" s="38" t="s">
        <v>103</v>
      </c>
      <c r="H34" s="47">
        <v>242599.15</v>
      </c>
      <c r="I34" s="47">
        <v>88691.63</v>
      </c>
      <c r="J34" s="47">
        <v>160421.47</v>
      </c>
      <c r="M34" s="47">
        <v>-288618.71000000002</v>
      </c>
    </row>
    <row r="35" spans="1:17" x14ac:dyDescent="0.2">
      <c r="A35" s="37" t="s">
        <v>13</v>
      </c>
      <c r="B35" s="56">
        <v>45716</v>
      </c>
      <c r="C35" t="s">
        <v>158</v>
      </c>
      <c r="D35" t="s">
        <v>159</v>
      </c>
      <c r="E35" s="38"/>
      <c r="F35" s="38" t="s">
        <v>102</v>
      </c>
      <c r="G35" s="38" t="s">
        <v>103</v>
      </c>
      <c r="H35" s="47">
        <v>121290.78</v>
      </c>
      <c r="I35" s="47">
        <v>0</v>
      </c>
      <c r="J35" s="47">
        <v>137338.04999999999</v>
      </c>
      <c r="M35" s="47">
        <v>-168756.83</v>
      </c>
    </row>
    <row r="36" spans="1:17" x14ac:dyDescent="0.2">
      <c r="A36" s="37" t="s">
        <v>13</v>
      </c>
      <c r="B36" s="56">
        <v>45716</v>
      </c>
      <c r="C36" t="s">
        <v>160</v>
      </c>
      <c r="D36" t="s">
        <v>161</v>
      </c>
      <c r="E36" s="38"/>
      <c r="F36" s="38" t="s">
        <v>102</v>
      </c>
      <c r="G36" s="38" t="s">
        <v>103</v>
      </c>
      <c r="H36" s="47">
        <v>5500</v>
      </c>
      <c r="I36" s="47">
        <v>0</v>
      </c>
      <c r="J36" s="47">
        <v>5745.9</v>
      </c>
      <c r="M36" s="47">
        <v>-5500</v>
      </c>
    </row>
    <row r="37" spans="1:17" x14ac:dyDescent="0.2">
      <c r="A37" s="37" t="s">
        <v>13</v>
      </c>
      <c r="B37" s="56">
        <v>45716</v>
      </c>
      <c r="C37" t="s">
        <v>162</v>
      </c>
      <c r="D37" t="s">
        <v>163</v>
      </c>
      <c r="E37" s="38"/>
      <c r="F37" s="38" t="s">
        <v>102</v>
      </c>
      <c r="G37" s="38" t="s">
        <v>103</v>
      </c>
      <c r="H37" s="47">
        <v>9725.08</v>
      </c>
      <c r="I37" s="47">
        <v>0</v>
      </c>
      <c r="J37" s="47">
        <v>7110.68</v>
      </c>
      <c r="M37" s="47">
        <v>-12034.48</v>
      </c>
    </row>
    <row r="38" spans="1:17" x14ac:dyDescent="0.2">
      <c r="A38" s="37" t="s">
        <v>13</v>
      </c>
      <c r="B38" s="56">
        <v>45716</v>
      </c>
      <c r="C38" t="s">
        <v>164</v>
      </c>
      <c r="D38" t="s">
        <v>165</v>
      </c>
      <c r="E38" s="38"/>
      <c r="F38" s="38" t="s">
        <v>102</v>
      </c>
      <c r="G38" s="38" t="s">
        <v>103</v>
      </c>
      <c r="H38" s="47">
        <v>0</v>
      </c>
      <c r="I38" s="47">
        <v>0</v>
      </c>
      <c r="J38" s="47">
        <v>38319.629999999997</v>
      </c>
      <c r="M38" s="47">
        <v>-25029.82</v>
      </c>
    </row>
    <row r="39" spans="1:17" s="50" customFormat="1" x14ac:dyDescent="0.2">
      <c r="B39" s="57"/>
      <c r="C39" s="50" t="s">
        <v>104</v>
      </c>
      <c r="D39" s="51" t="s">
        <v>166</v>
      </c>
      <c r="E39" s="51"/>
      <c r="F39" s="51"/>
      <c r="G39" s="51"/>
      <c r="H39" s="49">
        <f>SUM(H29:H38)</f>
        <v>4816737.7300000004</v>
      </c>
      <c r="I39" s="49">
        <f>SUM(I29:I38)</f>
        <v>595064.18999999994</v>
      </c>
      <c r="J39" s="49">
        <f>SUM(J29:J38)</f>
        <v>4093449.3400000003</v>
      </c>
      <c r="K39" s="49"/>
      <c r="L39" s="49"/>
      <c r="M39" s="49">
        <f>SUM(M29:M38)</f>
        <v>-5887498.1000000006</v>
      </c>
    </row>
    <row r="40" spans="1:17" x14ac:dyDescent="0.2">
      <c r="B40" s="58"/>
      <c r="D40" s="38"/>
      <c r="E40" s="38"/>
      <c r="F40" s="38"/>
      <c r="G40" s="38"/>
    </row>
    <row r="41" spans="1:17" x14ac:dyDescent="0.2">
      <c r="B41" s="58"/>
      <c r="C41" s="50" t="s">
        <v>167</v>
      </c>
      <c r="D41" s="38"/>
      <c r="E41" s="38"/>
      <c r="F41" s="38"/>
      <c r="G41" s="38"/>
      <c r="H41" s="49">
        <f>+H39+H27+H5</f>
        <v>25399719.970000003</v>
      </c>
      <c r="I41" s="49">
        <f>+I39+I27+I5</f>
        <v>5991235.1999999993</v>
      </c>
      <c r="J41" s="49">
        <f>+J39+J27+J5</f>
        <v>22184575.59</v>
      </c>
      <c r="M41" s="49">
        <f>+M39+M27+M5</f>
        <v>-28886978.190000009</v>
      </c>
    </row>
    <row r="42" spans="1:17" x14ac:dyDescent="0.2">
      <c r="B42" s="58"/>
      <c r="D42" s="38"/>
      <c r="E42" s="38"/>
      <c r="F42" s="38"/>
      <c r="G42" s="38"/>
    </row>
    <row r="43" spans="1:17" x14ac:dyDescent="0.2">
      <c r="B43" s="58"/>
      <c r="D43" s="38"/>
      <c r="E43" s="38"/>
      <c r="F43" s="38"/>
      <c r="G43" s="38"/>
      <c r="H43" s="163">
        <f>SUM(H41:I41)</f>
        <v>31390955.170000002</v>
      </c>
      <c r="I43" s="163"/>
    </row>
    <row r="44" spans="1:17" x14ac:dyDescent="0.2">
      <c r="B44" s="58"/>
      <c r="D44" s="38"/>
      <c r="E44" s="38"/>
      <c r="F44" s="38"/>
      <c r="G44" s="38"/>
    </row>
    <row r="45" spans="1:17" x14ac:dyDescent="0.2">
      <c r="B45" s="58"/>
      <c r="D45" s="38"/>
      <c r="E45" s="38"/>
      <c r="F45" s="38"/>
      <c r="G45" s="38"/>
    </row>
    <row r="46" spans="1:17" s="47" customFormat="1" x14ac:dyDescent="0.2">
      <c r="A46"/>
      <c r="B46" s="58"/>
      <c r="C46"/>
      <c r="D46" s="38"/>
      <c r="E46" s="38"/>
      <c r="F46" s="38"/>
      <c r="G46" s="38"/>
      <c r="N46"/>
      <c r="O46"/>
      <c r="P46"/>
      <c r="Q46"/>
    </row>
    <row r="47" spans="1:17" s="47" customFormat="1" x14ac:dyDescent="0.2">
      <c r="A47"/>
      <c r="B47" s="58"/>
      <c r="C47"/>
      <c r="D47" s="38"/>
      <c r="E47" s="38"/>
      <c r="F47" s="38"/>
      <c r="G47" s="38"/>
      <c r="N47"/>
      <c r="O47"/>
      <c r="P47"/>
      <c r="Q47"/>
    </row>
    <row r="48" spans="1:17" s="47" customFormat="1" x14ac:dyDescent="0.2">
      <c r="A48"/>
      <c r="B48" s="58"/>
      <c r="C48"/>
      <c r="D48" s="38"/>
      <c r="E48" s="38"/>
      <c r="F48" s="38"/>
      <c r="G48" s="38"/>
      <c r="N48"/>
      <c r="O48"/>
      <c r="P48"/>
      <c r="Q48"/>
    </row>
    <row r="49" spans="1:17" s="47" customFormat="1" x14ac:dyDescent="0.2">
      <c r="A49"/>
      <c r="B49" s="58"/>
      <c r="C49"/>
      <c r="D49" s="38"/>
      <c r="E49" s="38"/>
      <c r="F49" s="38"/>
      <c r="G49" s="38"/>
      <c r="N49"/>
      <c r="O49"/>
      <c r="P49"/>
      <c r="Q49"/>
    </row>
    <row r="50" spans="1:17" s="47" customFormat="1" x14ac:dyDescent="0.2">
      <c r="A50"/>
      <c r="B50" s="58"/>
      <c r="C50"/>
      <c r="D50" s="38"/>
      <c r="E50" s="38"/>
      <c r="F50" s="38"/>
      <c r="G50" s="38"/>
      <c r="N50"/>
      <c r="O50"/>
      <c r="P50"/>
      <c r="Q50"/>
    </row>
    <row r="51" spans="1:17" s="47" customFormat="1" x14ac:dyDescent="0.2">
      <c r="A51"/>
      <c r="B51" s="58"/>
      <c r="C51"/>
      <c r="D51" s="38"/>
      <c r="E51" s="38"/>
      <c r="F51" s="38"/>
      <c r="G51" s="38"/>
      <c r="N51"/>
      <c r="O51"/>
      <c r="P51"/>
      <c r="Q51"/>
    </row>
    <row r="52" spans="1:17" s="47" customFormat="1" x14ac:dyDescent="0.2">
      <c r="A52"/>
      <c r="B52" s="58"/>
      <c r="C52"/>
      <c r="D52" s="38"/>
      <c r="E52" s="38"/>
      <c r="F52" s="38"/>
      <c r="G52" s="38"/>
      <c r="N52"/>
      <c r="O52"/>
      <c r="P52"/>
      <c r="Q52"/>
    </row>
    <row r="53" spans="1:17" s="47" customFormat="1" x14ac:dyDescent="0.2">
      <c r="A53"/>
      <c r="B53" s="58"/>
      <c r="C53"/>
      <c r="D53" s="38"/>
      <c r="E53" s="38"/>
      <c r="F53" s="38"/>
      <c r="G53" s="38"/>
      <c r="N53"/>
      <c r="O53"/>
      <c r="P53"/>
      <c r="Q53"/>
    </row>
    <row r="54" spans="1:17" s="47" customFormat="1" x14ac:dyDescent="0.2">
      <c r="A54"/>
      <c r="B54" s="58"/>
      <c r="C54"/>
      <c r="D54" s="38"/>
      <c r="E54" s="38"/>
      <c r="F54" s="38"/>
      <c r="G54" s="38"/>
      <c r="N54"/>
      <c r="O54"/>
      <c r="P54"/>
      <c r="Q54"/>
    </row>
    <row r="55" spans="1:17" s="47" customFormat="1" x14ac:dyDescent="0.2">
      <c r="A55"/>
      <c r="B55" s="58"/>
      <c r="C55"/>
      <c r="D55" s="38"/>
      <c r="E55" s="38"/>
      <c r="F55" s="38"/>
      <c r="G55" s="38"/>
      <c r="N55"/>
      <c r="O55"/>
      <c r="P55"/>
      <c r="Q55"/>
    </row>
    <row r="56" spans="1:17" s="47" customFormat="1" x14ac:dyDescent="0.2">
      <c r="A56"/>
      <c r="B56" s="58"/>
      <c r="C56"/>
      <c r="D56" s="38"/>
      <c r="E56" s="38"/>
      <c r="F56" s="38"/>
      <c r="G56" s="38"/>
      <c r="N56"/>
      <c r="O56"/>
      <c r="P56"/>
      <c r="Q56"/>
    </row>
    <row r="57" spans="1:17" s="47" customFormat="1" x14ac:dyDescent="0.2">
      <c r="A57"/>
      <c r="B57" s="58"/>
      <c r="C57"/>
      <c r="D57" s="38"/>
      <c r="E57" s="38"/>
      <c r="F57" s="38"/>
      <c r="G57" s="38"/>
      <c r="N57"/>
      <c r="O57"/>
      <c r="P57"/>
      <c r="Q57"/>
    </row>
    <row r="58" spans="1:17" s="47" customFormat="1" x14ac:dyDescent="0.2">
      <c r="A58"/>
      <c r="B58" s="58"/>
      <c r="C58"/>
      <c r="D58" s="38"/>
      <c r="E58" s="38"/>
      <c r="F58" s="38"/>
      <c r="G58" s="38"/>
      <c r="N58"/>
      <c r="O58"/>
      <c r="P58"/>
      <c r="Q58"/>
    </row>
    <row r="59" spans="1:17" s="47" customFormat="1" x14ac:dyDescent="0.2">
      <c r="A59"/>
      <c r="B59" s="58"/>
      <c r="C59"/>
      <c r="D59" s="38"/>
      <c r="E59" s="38"/>
      <c r="F59" s="38"/>
      <c r="G59" s="38"/>
      <c r="N59"/>
      <c r="O59"/>
      <c r="P59"/>
      <c r="Q59"/>
    </row>
    <row r="60" spans="1:17" s="47" customFormat="1" x14ac:dyDescent="0.2">
      <c r="A60"/>
      <c r="B60" s="58"/>
      <c r="C60"/>
      <c r="D60" s="38"/>
      <c r="E60" s="38"/>
      <c r="F60" s="38"/>
      <c r="G60" s="38"/>
      <c r="N60"/>
      <c r="O60"/>
      <c r="P60"/>
      <c r="Q60"/>
    </row>
    <row r="61" spans="1:17" s="47" customFormat="1" x14ac:dyDescent="0.2">
      <c r="A61"/>
      <c r="B61" s="58"/>
      <c r="C61"/>
      <c r="D61" s="38"/>
      <c r="E61" s="38"/>
      <c r="F61" s="38"/>
      <c r="G61" s="38"/>
      <c r="N61"/>
      <c r="O61"/>
      <c r="P61"/>
      <c r="Q61"/>
    </row>
    <row r="62" spans="1:17" s="47" customFormat="1" x14ac:dyDescent="0.2">
      <c r="A62"/>
      <c r="B62" s="58"/>
      <c r="C62"/>
      <c r="D62" s="38"/>
      <c r="E62" s="38"/>
      <c r="F62" s="38"/>
      <c r="G62" s="38"/>
      <c r="N62"/>
      <c r="O62"/>
      <c r="P62"/>
      <c r="Q62"/>
    </row>
    <row r="63" spans="1:17" s="47" customFormat="1" x14ac:dyDescent="0.2">
      <c r="A63"/>
      <c r="B63" s="58"/>
      <c r="C63"/>
      <c r="D63" s="38"/>
      <c r="E63" s="38"/>
      <c r="F63" s="38"/>
      <c r="G63" s="38"/>
      <c r="N63"/>
      <c r="O63"/>
      <c r="P63"/>
      <c r="Q63"/>
    </row>
    <row r="64" spans="1:17" s="47" customFormat="1" x14ac:dyDescent="0.2">
      <c r="A64"/>
      <c r="B64" s="58"/>
      <c r="C64"/>
      <c r="D64" s="38"/>
      <c r="E64" s="38"/>
      <c r="F64" s="38"/>
      <c r="G64" s="38"/>
      <c r="N64"/>
      <c r="O64"/>
      <c r="P64"/>
      <c r="Q64"/>
    </row>
    <row r="65" spans="1:17" s="47" customFormat="1" x14ac:dyDescent="0.2">
      <c r="A65"/>
      <c r="B65" s="58"/>
      <c r="C65"/>
      <c r="D65" s="38"/>
      <c r="E65" s="38"/>
      <c r="F65" s="38"/>
      <c r="G65" s="38"/>
      <c r="N65"/>
      <c r="O65"/>
      <c r="P65"/>
      <c r="Q65"/>
    </row>
    <row r="66" spans="1:17" s="47" customFormat="1" x14ac:dyDescent="0.2">
      <c r="A66"/>
      <c r="B66" s="58"/>
      <c r="C66"/>
      <c r="D66" s="38"/>
      <c r="E66" s="38"/>
      <c r="F66" s="38"/>
      <c r="G66" s="38"/>
      <c r="N66"/>
      <c r="O66"/>
      <c r="P66"/>
      <c r="Q66"/>
    </row>
    <row r="67" spans="1:17" s="47" customFormat="1" x14ac:dyDescent="0.2">
      <c r="A67"/>
      <c r="B67" s="58"/>
      <c r="C67"/>
      <c r="D67" s="38"/>
      <c r="E67" s="38"/>
      <c r="F67" s="38"/>
      <c r="G67" s="38"/>
      <c r="N67"/>
      <c r="O67"/>
      <c r="P67"/>
      <c r="Q67"/>
    </row>
    <row r="68" spans="1:17" s="47" customFormat="1" x14ac:dyDescent="0.2">
      <c r="A68"/>
      <c r="B68" s="58"/>
      <c r="C68"/>
      <c r="D68" s="38"/>
      <c r="E68" s="38"/>
      <c r="F68" s="38"/>
      <c r="G68" s="38"/>
      <c r="N68"/>
      <c r="O68"/>
      <c r="P68"/>
      <c r="Q68"/>
    </row>
    <row r="69" spans="1:17" s="47" customFormat="1" x14ac:dyDescent="0.2">
      <c r="A69"/>
      <c r="B69" s="58"/>
      <c r="C69"/>
      <c r="D69" s="38"/>
      <c r="E69" s="38"/>
      <c r="F69" s="38"/>
      <c r="G69" s="38"/>
      <c r="N69"/>
      <c r="O69"/>
      <c r="P69"/>
      <c r="Q69"/>
    </row>
    <row r="70" spans="1:17" s="47" customFormat="1" x14ac:dyDescent="0.2">
      <c r="A70"/>
      <c r="B70" s="58"/>
      <c r="C70"/>
      <c r="D70" s="38"/>
      <c r="E70" s="38"/>
      <c r="F70" s="38"/>
      <c r="G70" s="38"/>
      <c r="N70"/>
      <c r="O70"/>
      <c r="P70"/>
      <c r="Q70"/>
    </row>
    <row r="71" spans="1:17" s="47" customFormat="1" x14ac:dyDescent="0.2">
      <c r="A71"/>
      <c r="B71" s="58"/>
      <c r="C71"/>
      <c r="D71" s="38"/>
      <c r="E71" s="38"/>
      <c r="F71" s="38"/>
      <c r="G71" s="38"/>
      <c r="N71"/>
      <c r="O71"/>
      <c r="P71"/>
      <c r="Q71"/>
    </row>
    <row r="72" spans="1:17" s="47" customFormat="1" x14ac:dyDescent="0.2">
      <c r="A72"/>
      <c r="B72" s="58"/>
      <c r="C72"/>
      <c r="D72" s="38"/>
      <c r="E72" s="38"/>
      <c r="F72" s="38"/>
      <c r="G72" s="38"/>
      <c r="N72"/>
      <c r="O72"/>
      <c r="P72"/>
      <c r="Q72"/>
    </row>
    <row r="73" spans="1:17" s="47" customFormat="1" x14ac:dyDescent="0.2">
      <c r="A73"/>
      <c r="B73" s="58"/>
      <c r="C73"/>
      <c r="D73" s="38"/>
      <c r="E73" s="38"/>
      <c r="F73" s="38"/>
      <c r="G73" s="38"/>
      <c r="N73"/>
      <c r="O73"/>
      <c r="P73"/>
      <c r="Q73"/>
    </row>
    <row r="74" spans="1:17" s="47" customFormat="1" x14ac:dyDescent="0.2">
      <c r="A74"/>
      <c r="B74" s="58"/>
      <c r="C74"/>
      <c r="D74" s="38"/>
      <c r="E74" s="38"/>
      <c r="F74" s="38"/>
      <c r="G74" s="38"/>
      <c r="N74"/>
      <c r="O74"/>
      <c r="P74"/>
      <c r="Q74"/>
    </row>
    <row r="75" spans="1:17" s="47" customFormat="1" x14ac:dyDescent="0.2">
      <c r="A75"/>
      <c r="B75" s="58"/>
      <c r="C75"/>
      <c r="D75" s="38"/>
      <c r="E75" s="38"/>
      <c r="F75" s="38"/>
      <c r="G75" s="38"/>
      <c r="N75"/>
      <c r="O75"/>
      <c r="P75"/>
      <c r="Q75"/>
    </row>
    <row r="76" spans="1:17" s="47" customFormat="1" x14ac:dyDescent="0.2">
      <c r="A76"/>
      <c r="B76" s="58"/>
      <c r="C76"/>
      <c r="D76" s="38"/>
      <c r="E76" s="38"/>
      <c r="F76" s="38"/>
      <c r="G76" s="38"/>
      <c r="N76"/>
      <c r="O76"/>
      <c r="P76"/>
      <c r="Q76"/>
    </row>
    <row r="77" spans="1:17" s="47" customFormat="1" x14ac:dyDescent="0.2">
      <c r="A77"/>
      <c r="B77" s="58"/>
      <c r="C77"/>
      <c r="D77" s="38"/>
      <c r="E77" s="38"/>
      <c r="F77" s="38"/>
      <c r="G77" s="38"/>
      <c r="N77"/>
      <c r="O77"/>
      <c r="P77"/>
      <c r="Q77"/>
    </row>
    <row r="78" spans="1:17" s="47" customFormat="1" x14ac:dyDescent="0.2">
      <c r="A78"/>
      <c r="B78" s="58"/>
      <c r="C78"/>
      <c r="D78" s="38"/>
      <c r="E78" s="38"/>
      <c r="F78" s="38"/>
      <c r="G78" s="38"/>
      <c r="N78"/>
      <c r="O78"/>
      <c r="P78"/>
      <c r="Q78"/>
    </row>
    <row r="79" spans="1:17" s="47" customFormat="1" x14ac:dyDescent="0.2">
      <c r="A79"/>
      <c r="B79" s="58"/>
      <c r="C79"/>
      <c r="D79" s="38"/>
      <c r="E79" s="38"/>
      <c r="F79" s="38"/>
      <c r="G79" s="38"/>
      <c r="N79"/>
      <c r="O79"/>
      <c r="P79"/>
      <c r="Q79"/>
    </row>
    <row r="80" spans="1:17" s="47" customFormat="1" x14ac:dyDescent="0.2">
      <c r="A80"/>
      <c r="B80" s="58"/>
      <c r="C80"/>
      <c r="D80" s="38"/>
      <c r="E80" s="38"/>
      <c r="F80" s="38"/>
      <c r="G80" s="38"/>
      <c r="N80"/>
      <c r="O80"/>
      <c r="P80"/>
      <c r="Q80"/>
    </row>
    <row r="81" spans="1:17" s="47" customFormat="1" x14ac:dyDescent="0.2">
      <c r="A81"/>
      <c r="B81" s="58"/>
      <c r="C81"/>
      <c r="D81" s="38"/>
      <c r="E81" s="38"/>
      <c r="F81" s="38"/>
      <c r="G81" s="38"/>
      <c r="N81"/>
      <c r="O81"/>
      <c r="P81"/>
      <c r="Q81"/>
    </row>
    <row r="82" spans="1:17" s="47" customFormat="1" x14ac:dyDescent="0.2">
      <c r="A82"/>
      <c r="B82" s="58"/>
      <c r="C82"/>
      <c r="D82" s="38"/>
      <c r="E82" s="38"/>
      <c r="F82" s="38"/>
      <c r="G82" s="38"/>
      <c r="N82"/>
      <c r="O82"/>
      <c r="P82"/>
      <c r="Q82"/>
    </row>
    <row r="83" spans="1:17" s="47" customFormat="1" x14ac:dyDescent="0.2">
      <c r="A83"/>
      <c r="B83" s="58"/>
      <c r="C83"/>
      <c r="D83" s="38"/>
      <c r="E83" s="38"/>
      <c r="F83" s="38"/>
      <c r="G83" s="38"/>
      <c r="N83"/>
      <c r="O83"/>
      <c r="P83"/>
      <c r="Q83"/>
    </row>
    <row r="84" spans="1:17" s="47" customFormat="1" x14ac:dyDescent="0.2">
      <c r="A84"/>
      <c r="B84" s="58"/>
      <c r="C84"/>
      <c r="D84" s="38"/>
      <c r="E84" s="38"/>
      <c r="F84" s="38"/>
      <c r="G84" s="38"/>
      <c r="N84"/>
      <c r="O84"/>
      <c r="P84"/>
      <c r="Q84"/>
    </row>
    <row r="85" spans="1:17" s="47" customFormat="1" x14ac:dyDescent="0.2">
      <c r="A85"/>
      <c r="B85" s="58"/>
      <c r="C85"/>
      <c r="D85" s="38"/>
      <c r="E85" s="38"/>
      <c r="F85" s="38"/>
      <c r="G85" s="38"/>
      <c r="N85"/>
      <c r="O85"/>
      <c r="P85"/>
      <c r="Q85"/>
    </row>
    <row r="86" spans="1:17" s="47" customFormat="1" x14ac:dyDescent="0.2">
      <c r="A86"/>
      <c r="B86" s="58"/>
      <c r="C86"/>
      <c r="D86" s="38"/>
      <c r="E86" s="38"/>
      <c r="F86" s="38"/>
      <c r="G86" s="38"/>
      <c r="N86"/>
      <c r="O86"/>
      <c r="P86"/>
      <c r="Q86"/>
    </row>
    <row r="87" spans="1:17" s="47" customFormat="1" x14ac:dyDescent="0.2">
      <c r="A87"/>
      <c r="B87" s="58"/>
      <c r="C87"/>
      <c r="D87" s="38"/>
      <c r="E87" s="38"/>
      <c r="F87" s="38"/>
      <c r="G87" s="38"/>
      <c r="N87"/>
      <c r="O87"/>
      <c r="P87"/>
      <c r="Q87"/>
    </row>
    <row r="88" spans="1:17" s="47" customFormat="1" x14ac:dyDescent="0.2">
      <c r="A88"/>
      <c r="B88" s="58"/>
      <c r="C88"/>
      <c r="D88" s="38"/>
      <c r="E88" s="38"/>
      <c r="F88" s="38"/>
      <c r="G88" s="38"/>
      <c r="N88"/>
      <c r="O88"/>
      <c r="P88"/>
      <c r="Q88"/>
    </row>
    <row r="89" spans="1:17" s="47" customFormat="1" x14ac:dyDescent="0.2">
      <c r="A89"/>
      <c r="B89" s="58"/>
      <c r="C89"/>
      <c r="D89" s="38"/>
      <c r="E89" s="38"/>
      <c r="F89" s="38"/>
      <c r="G89" s="38"/>
      <c r="N89"/>
      <c r="O89"/>
      <c r="P89"/>
      <c r="Q89"/>
    </row>
    <row r="90" spans="1:17" s="47" customFormat="1" x14ac:dyDescent="0.2">
      <c r="A90"/>
      <c r="B90" s="58"/>
      <c r="C90"/>
      <c r="D90" s="38"/>
      <c r="E90" s="38"/>
      <c r="F90" s="38"/>
      <c r="G90" s="38"/>
      <c r="N90"/>
      <c r="O90"/>
      <c r="P90"/>
      <c r="Q90"/>
    </row>
    <row r="91" spans="1:17" s="47" customFormat="1" x14ac:dyDescent="0.2">
      <c r="A91"/>
      <c r="B91" s="58"/>
      <c r="C91"/>
      <c r="D91" s="38"/>
      <c r="E91" s="38"/>
      <c r="F91" s="38"/>
      <c r="G91" s="38"/>
      <c r="N91"/>
      <c r="O91"/>
      <c r="P91"/>
      <c r="Q91"/>
    </row>
    <row r="92" spans="1:17" s="47" customFormat="1" x14ac:dyDescent="0.2">
      <c r="A92"/>
      <c r="B92" s="58"/>
      <c r="C92"/>
      <c r="D92" s="38"/>
      <c r="E92" s="38"/>
      <c r="F92" s="38"/>
      <c r="G92" s="38"/>
      <c r="N92"/>
      <c r="O92"/>
      <c r="P92"/>
      <c r="Q92"/>
    </row>
    <row r="93" spans="1:17" s="47" customFormat="1" x14ac:dyDescent="0.2">
      <c r="A93"/>
      <c r="B93" s="58"/>
      <c r="C93"/>
      <c r="D93" s="38"/>
      <c r="E93" s="38"/>
      <c r="F93" s="38"/>
      <c r="G93" s="38"/>
      <c r="N93"/>
      <c r="O93"/>
      <c r="P93"/>
      <c r="Q93"/>
    </row>
    <row r="94" spans="1:17" s="47" customFormat="1" x14ac:dyDescent="0.2">
      <c r="A94"/>
      <c r="B94" s="58"/>
      <c r="C94"/>
      <c r="D94" s="38"/>
      <c r="E94" s="38"/>
      <c r="F94" s="38"/>
      <c r="G94" s="38"/>
      <c r="N94"/>
      <c r="O94"/>
      <c r="P94"/>
      <c r="Q94"/>
    </row>
    <row r="95" spans="1:17" s="47" customFormat="1" x14ac:dyDescent="0.2">
      <c r="A95"/>
      <c r="B95" s="58"/>
      <c r="C95"/>
      <c r="D95" s="38"/>
      <c r="E95" s="38"/>
      <c r="F95" s="38"/>
      <c r="G95" s="38"/>
      <c r="N95"/>
      <c r="O95"/>
      <c r="P95"/>
      <c r="Q95"/>
    </row>
    <row r="96" spans="1:17" s="47" customFormat="1" x14ac:dyDescent="0.2">
      <c r="A96"/>
      <c r="B96" s="58"/>
      <c r="C96"/>
      <c r="D96" s="38"/>
      <c r="E96" s="38"/>
      <c r="F96" s="38"/>
      <c r="G96" s="38"/>
      <c r="N96"/>
      <c r="O96"/>
      <c r="P96"/>
      <c r="Q96"/>
    </row>
    <row r="97" spans="1:17" s="47" customFormat="1" x14ac:dyDescent="0.2">
      <c r="A97"/>
      <c r="B97" s="58"/>
      <c r="C97"/>
      <c r="D97" s="38"/>
      <c r="E97" s="38"/>
      <c r="F97" s="38"/>
      <c r="G97" s="38"/>
      <c r="N97"/>
      <c r="O97"/>
      <c r="P97"/>
      <c r="Q97"/>
    </row>
    <row r="98" spans="1:17" s="47" customFormat="1" x14ac:dyDescent="0.2">
      <c r="A98"/>
      <c r="B98" s="58"/>
      <c r="C98"/>
      <c r="D98" s="38"/>
      <c r="E98" s="38"/>
      <c r="F98" s="38"/>
      <c r="G98" s="38"/>
      <c r="N98"/>
      <c r="O98"/>
      <c r="P98"/>
      <c r="Q98"/>
    </row>
    <row r="99" spans="1:17" s="47" customFormat="1" x14ac:dyDescent="0.2">
      <c r="A99"/>
      <c r="B99" s="58"/>
      <c r="C99"/>
      <c r="D99" s="38"/>
      <c r="E99" s="38"/>
      <c r="F99" s="38"/>
      <c r="G99" s="38"/>
      <c r="N99"/>
      <c r="O99"/>
      <c r="P99"/>
      <c r="Q99"/>
    </row>
    <row r="100" spans="1:17" s="47" customFormat="1" x14ac:dyDescent="0.2">
      <c r="A100"/>
      <c r="B100" s="58"/>
      <c r="C100"/>
      <c r="D100" s="38"/>
      <c r="E100" s="38"/>
      <c r="F100" s="38"/>
      <c r="G100" s="38"/>
      <c r="N100"/>
      <c r="O100"/>
      <c r="P100"/>
      <c r="Q100"/>
    </row>
    <row r="101" spans="1:17" s="47" customFormat="1" x14ac:dyDescent="0.2">
      <c r="A101"/>
      <c r="B101" s="58"/>
      <c r="C101"/>
      <c r="D101" s="38"/>
      <c r="E101" s="38"/>
      <c r="F101" s="38"/>
      <c r="G101" s="38"/>
      <c r="N101"/>
      <c r="O101"/>
      <c r="P101"/>
      <c r="Q101"/>
    </row>
    <row r="102" spans="1:17" s="47" customFormat="1" x14ac:dyDescent="0.2">
      <c r="A102"/>
      <c r="B102" s="58"/>
      <c r="C102"/>
      <c r="D102" s="38"/>
      <c r="E102" s="38"/>
      <c r="F102" s="38"/>
      <c r="G102" s="38"/>
      <c r="N102"/>
      <c r="O102"/>
      <c r="P102"/>
      <c r="Q102"/>
    </row>
    <row r="103" spans="1:17" s="47" customFormat="1" x14ac:dyDescent="0.2">
      <c r="A103"/>
      <c r="B103" s="58"/>
      <c r="C103"/>
      <c r="D103" s="38"/>
      <c r="E103" s="38"/>
      <c r="F103" s="38"/>
      <c r="G103" s="38"/>
      <c r="N103"/>
      <c r="O103"/>
      <c r="P103"/>
      <c r="Q103"/>
    </row>
    <row r="104" spans="1:17" s="47" customFormat="1" x14ac:dyDescent="0.2">
      <c r="A104"/>
      <c r="B104" s="58"/>
      <c r="C104"/>
      <c r="D104" s="38"/>
      <c r="E104" s="38"/>
      <c r="F104" s="38"/>
      <c r="G104" s="38"/>
      <c r="N104"/>
      <c r="O104"/>
      <c r="P104"/>
      <c r="Q104"/>
    </row>
    <row r="105" spans="1:17" s="47" customFormat="1" x14ac:dyDescent="0.2">
      <c r="A105"/>
      <c r="B105" s="58"/>
      <c r="C105"/>
      <c r="D105" s="38"/>
      <c r="E105" s="38"/>
      <c r="F105" s="38"/>
      <c r="G105" s="38"/>
      <c r="N105"/>
      <c r="O105"/>
      <c r="P105"/>
      <c r="Q105"/>
    </row>
    <row r="106" spans="1:17" s="47" customFormat="1" x14ac:dyDescent="0.2">
      <c r="A106"/>
      <c r="B106" s="58"/>
      <c r="C106"/>
      <c r="D106" s="38"/>
      <c r="E106" s="38"/>
      <c r="F106" s="38"/>
      <c r="G106" s="38"/>
      <c r="N106"/>
      <c r="O106"/>
      <c r="P106"/>
      <c r="Q106"/>
    </row>
    <row r="107" spans="1:17" s="47" customFormat="1" x14ac:dyDescent="0.2">
      <c r="A107"/>
      <c r="B107" s="58"/>
      <c r="C107"/>
      <c r="D107" s="38"/>
      <c r="E107" s="38"/>
      <c r="F107" s="38"/>
      <c r="G107" s="38"/>
      <c r="N107"/>
      <c r="O107"/>
      <c r="P107"/>
      <c r="Q107"/>
    </row>
    <row r="108" spans="1:17" s="47" customFormat="1" x14ac:dyDescent="0.2">
      <c r="A108"/>
      <c r="B108" s="58"/>
      <c r="C108"/>
      <c r="D108" s="38"/>
      <c r="E108" s="38"/>
      <c r="F108" s="38"/>
      <c r="G108" s="38"/>
      <c r="N108"/>
      <c r="O108"/>
      <c r="P108"/>
      <c r="Q108"/>
    </row>
    <row r="109" spans="1:17" s="47" customFormat="1" x14ac:dyDescent="0.2">
      <c r="A109"/>
      <c r="B109" s="58"/>
      <c r="C109"/>
      <c r="D109" s="38"/>
      <c r="E109" s="38"/>
      <c r="F109" s="38"/>
      <c r="G109" s="38"/>
      <c r="N109"/>
      <c r="O109"/>
      <c r="P109"/>
      <c r="Q109"/>
    </row>
    <row r="110" spans="1:17" s="47" customFormat="1" x14ac:dyDescent="0.2">
      <c r="A110"/>
      <c r="B110" s="58"/>
      <c r="C110"/>
      <c r="D110" s="38"/>
      <c r="E110" s="38"/>
      <c r="F110" s="38"/>
      <c r="G110" s="38"/>
      <c r="N110"/>
      <c r="O110"/>
      <c r="P110"/>
      <c r="Q110"/>
    </row>
    <row r="111" spans="1:17" s="47" customFormat="1" x14ac:dyDescent="0.2">
      <c r="A111"/>
      <c r="B111" s="58"/>
      <c r="C111"/>
      <c r="D111" s="38"/>
      <c r="E111" s="38"/>
      <c r="F111" s="38"/>
      <c r="G111" s="38"/>
      <c r="N111"/>
      <c r="O111"/>
      <c r="P111"/>
      <c r="Q111"/>
    </row>
    <row r="112" spans="1:17" s="47" customFormat="1" x14ac:dyDescent="0.2">
      <c r="A112"/>
      <c r="B112" s="58"/>
      <c r="C112"/>
      <c r="D112" s="38"/>
      <c r="E112" s="38"/>
      <c r="F112" s="38"/>
      <c r="G112" s="38"/>
      <c r="N112"/>
      <c r="O112"/>
      <c r="P112"/>
      <c r="Q112"/>
    </row>
    <row r="113" spans="1:17" s="47" customFormat="1" x14ac:dyDescent="0.2">
      <c r="A113"/>
      <c r="B113" s="58"/>
      <c r="C113"/>
      <c r="D113" s="38"/>
      <c r="E113" s="38"/>
      <c r="F113" s="38"/>
      <c r="G113" s="38"/>
      <c r="N113"/>
      <c r="O113"/>
      <c r="P113"/>
      <c r="Q113"/>
    </row>
    <row r="114" spans="1:17" s="47" customFormat="1" x14ac:dyDescent="0.2">
      <c r="A114"/>
      <c r="B114" s="58"/>
      <c r="C114"/>
      <c r="D114" s="38"/>
      <c r="E114" s="38"/>
      <c r="F114" s="38"/>
      <c r="G114" s="38"/>
      <c r="N114"/>
      <c r="O114"/>
      <c r="P114"/>
      <c r="Q114"/>
    </row>
    <row r="115" spans="1:17" s="47" customFormat="1" x14ac:dyDescent="0.2">
      <c r="A115"/>
      <c r="B115" s="58"/>
      <c r="C115"/>
      <c r="D115" s="38"/>
      <c r="E115" s="38"/>
      <c r="F115" s="38"/>
      <c r="G115" s="38"/>
      <c r="N115"/>
      <c r="O115"/>
      <c r="P115"/>
      <c r="Q115"/>
    </row>
    <row r="116" spans="1:17" s="47" customFormat="1" x14ac:dyDescent="0.2">
      <c r="A116"/>
      <c r="B116" s="58"/>
      <c r="C116"/>
      <c r="D116" s="38"/>
      <c r="E116" s="38"/>
      <c r="F116" s="38"/>
      <c r="G116" s="38"/>
      <c r="N116"/>
      <c r="O116"/>
      <c r="P116"/>
      <c r="Q116"/>
    </row>
    <row r="117" spans="1:17" s="47" customFormat="1" x14ac:dyDescent="0.2">
      <c r="A117"/>
      <c r="B117" s="58"/>
      <c r="C117"/>
      <c r="D117" s="38"/>
      <c r="E117" s="38"/>
      <c r="F117" s="38"/>
      <c r="G117" s="38"/>
      <c r="N117"/>
      <c r="O117"/>
      <c r="P117"/>
      <c r="Q117"/>
    </row>
    <row r="118" spans="1:17" s="47" customFormat="1" x14ac:dyDescent="0.2">
      <c r="A118"/>
      <c r="B118" s="58"/>
      <c r="C118"/>
      <c r="D118" s="38"/>
      <c r="E118" s="38"/>
      <c r="F118" s="38"/>
      <c r="G118" s="38"/>
      <c r="N118"/>
      <c r="O118"/>
      <c r="P118"/>
      <c r="Q118"/>
    </row>
    <row r="119" spans="1:17" s="47" customFormat="1" x14ac:dyDescent="0.2">
      <c r="A119"/>
      <c r="B119" s="58"/>
      <c r="C119"/>
      <c r="D119" s="38"/>
      <c r="E119" s="38"/>
      <c r="F119" s="38"/>
      <c r="G119" s="38"/>
      <c r="N119"/>
      <c r="O119"/>
      <c r="P119"/>
      <c r="Q119"/>
    </row>
    <row r="120" spans="1:17" s="47" customFormat="1" x14ac:dyDescent="0.2">
      <c r="A120"/>
      <c r="B120" s="58"/>
      <c r="C120"/>
      <c r="D120" s="38"/>
      <c r="E120" s="38"/>
      <c r="F120" s="38"/>
      <c r="G120" s="38"/>
      <c r="N120"/>
      <c r="O120"/>
      <c r="P120"/>
      <c r="Q120"/>
    </row>
    <row r="121" spans="1:17" s="47" customFormat="1" x14ac:dyDescent="0.2">
      <c r="A121"/>
      <c r="B121" s="58"/>
      <c r="C121"/>
      <c r="D121" s="38"/>
      <c r="E121" s="38"/>
      <c r="F121" s="38"/>
      <c r="G121" s="38"/>
      <c r="N121"/>
      <c r="O121"/>
      <c r="P121"/>
      <c r="Q121"/>
    </row>
    <row r="122" spans="1:17" s="47" customFormat="1" x14ac:dyDescent="0.2">
      <c r="A122"/>
      <c r="B122" s="58"/>
      <c r="C122"/>
      <c r="D122" s="38"/>
      <c r="E122" s="38"/>
      <c r="F122" s="38"/>
      <c r="G122" s="38"/>
      <c r="N122"/>
      <c r="O122"/>
      <c r="P122"/>
      <c r="Q122"/>
    </row>
    <row r="123" spans="1:17" s="47" customFormat="1" x14ac:dyDescent="0.2">
      <c r="A123"/>
      <c r="B123" s="58"/>
      <c r="C123"/>
      <c r="D123" s="38"/>
      <c r="E123" s="38"/>
      <c r="F123" s="38"/>
      <c r="G123" s="38"/>
      <c r="N123"/>
      <c r="O123"/>
      <c r="P123"/>
      <c r="Q123"/>
    </row>
    <row r="124" spans="1:17" s="47" customFormat="1" x14ac:dyDescent="0.2">
      <c r="A124"/>
      <c r="B124" s="58"/>
      <c r="C124"/>
      <c r="D124" s="38"/>
      <c r="E124" s="38"/>
      <c r="F124" s="38"/>
      <c r="G124" s="38"/>
      <c r="N124"/>
      <c r="O124"/>
      <c r="P124"/>
      <c r="Q124"/>
    </row>
    <row r="125" spans="1:17" s="47" customFormat="1" x14ac:dyDescent="0.2">
      <c r="A125"/>
      <c r="B125" s="58"/>
      <c r="C125"/>
      <c r="D125" s="38"/>
      <c r="E125" s="38"/>
      <c r="F125" s="38"/>
      <c r="G125" s="38"/>
      <c r="N125"/>
      <c r="O125"/>
      <c r="P125"/>
      <c r="Q125"/>
    </row>
    <row r="126" spans="1:17" s="47" customFormat="1" x14ac:dyDescent="0.2">
      <c r="A126"/>
      <c r="B126" s="58"/>
      <c r="C126"/>
      <c r="D126" s="38"/>
      <c r="E126" s="38"/>
      <c r="F126" s="38"/>
      <c r="G126" s="38"/>
      <c r="N126"/>
      <c r="O126"/>
      <c r="P126"/>
      <c r="Q126"/>
    </row>
    <row r="127" spans="1:17" s="47" customFormat="1" x14ac:dyDescent="0.2">
      <c r="A127"/>
      <c r="B127" s="58"/>
      <c r="C127"/>
      <c r="D127" s="38"/>
      <c r="E127" s="38"/>
      <c r="F127" s="38"/>
      <c r="G127" s="38"/>
      <c r="N127"/>
      <c r="O127"/>
      <c r="P127"/>
      <c r="Q127"/>
    </row>
    <row r="128" spans="1:17" s="47" customFormat="1" x14ac:dyDescent="0.2">
      <c r="A128"/>
      <c r="B128" s="58"/>
      <c r="C128"/>
      <c r="D128" s="38"/>
      <c r="E128" s="38"/>
      <c r="F128" s="38"/>
      <c r="G128" s="38"/>
      <c r="N128"/>
      <c r="O128"/>
      <c r="P128"/>
      <c r="Q128"/>
    </row>
    <row r="129" spans="1:17" s="47" customFormat="1" x14ac:dyDescent="0.2">
      <c r="A129"/>
      <c r="B129"/>
      <c r="C129"/>
      <c r="D129" s="38"/>
      <c r="E129" s="38"/>
      <c r="F129" s="38"/>
      <c r="G129" s="38"/>
      <c r="N129"/>
      <c r="O129"/>
      <c r="P129"/>
      <c r="Q129"/>
    </row>
    <row r="130" spans="1:17" s="47" customFormat="1" x14ac:dyDescent="0.2">
      <c r="A130"/>
      <c r="B130"/>
      <c r="C130"/>
      <c r="D130" s="38"/>
      <c r="E130" s="38"/>
      <c r="F130" s="38"/>
      <c r="G130" s="38"/>
      <c r="N130"/>
      <c r="O130"/>
      <c r="P130"/>
      <c r="Q130"/>
    </row>
    <row r="131" spans="1:17" s="47" customFormat="1" x14ac:dyDescent="0.2">
      <c r="A131"/>
      <c r="B131"/>
      <c r="C131"/>
      <c r="D131" s="38"/>
      <c r="E131" s="38"/>
      <c r="F131" s="38"/>
      <c r="G131" s="38"/>
      <c r="N131"/>
      <c r="O131"/>
      <c r="P131"/>
      <c r="Q131"/>
    </row>
    <row r="132" spans="1:17" s="47" customFormat="1" x14ac:dyDescent="0.2">
      <c r="A132"/>
      <c r="B132"/>
      <c r="C132"/>
      <c r="D132" s="38"/>
      <c r="E132" s="38"/>
      <c r="F132" s="38"/>
      <c r="G132" s="38"/>
      <c r="N132"/>
      <c r="O132"/>
      <c r="P132"/>
      <c r="Q132"/>
    </row>
    <row r="133" spans="1:17" s="47" customFormat="1" x14ac:dyDescent="0.2">
      <c r="A133"/>
      <c r="B133"/>
      <c r="C133"/>
      <c r="D133" s="38"/>
      <c r="E133" s="38"/>
      <c r="F133" s="38"/>
      <c r="G133" s="38"/>
      <c r="N133"/>
      <c r="O133"/>
      <c r="P133"/>
      <c r="Q133"/>
    </row>
    <row r="134" spans="1:17" s="47" customFormat="1" x14ac:dyDescent="0.2">
      <c r="A134"/>
      <c r="B134"/>
      <c r="C134"/>
      <c r="D134" s="38"/>
      <c r="E134" s="38"/>
      <c r="F134"/>
      <c r="G134"/>
      <c r="N134"/>
      <c r="O134"/>
      <c r="P134"/>
      <c r="Q134"/>
    </row>
    <row r="135" spans="1:17" s="47" customFormat="1" x14ac:dyDescent="0.2">
      <c r="A135"/>
      <c r="B135"/>
      <c r="C135"/>
      <c r="D135" s="38"/>
      <c r="E135" s="38"/>
      <c r="F135"/>
      <c r="G135"/>
      <c r="N135"/>
      <c r="O135"/>
      <c r="P135"/>
      <c r="Q135"/>
    </row>
    <row r="136" spans="1:17" s="47" customFormat="1" x14ac:dyDescent="0.2">
      <c r="A136"/>
      <c r="B136"/>
      <c r="C136"/>
      <c r="D136" s="38"/>
      <c r="E136" s="38"/>
      <c r="F136"/>
      <c r="G136"/>
      <c r="N136"/>
      <c r="O136"/>
      <c r="P136"/>
      <c r="Q136"/>
    </row>
    <row r="137" spans="1:17" s="47" customFormat="1" x14ac:dyDescent="0.2">
      <c r="A137"/>
      <c r="B137"/>
      <c r="C137"/>
      <c r="D137" s="38"/>
      <c r="E137" s="38"/>
      <c r="F137"/>
      <c r="G137"/>
      <c r="N137"/>
      <c r="O137"/>
      <c r="P137"/>
      <c r="Q137"/>
    </row>
    <row r="138" spans="1:17" s="47" customFormat="1" x14ac:dyDescent="0.2">
      <c r="A138"/>
      <c r="B138"/>
      <c r="C138"/>
      <c r="D138" s="38"/>
      <c r="E138" s="38"/>
      <c r="F138"/>
      <c r="G138"/>
      <c r="N138"/>
      <c r="O138"/>
      <c r="P138"/>
      <c r="Q138"/>
    </row>
    <row r="139" spans="1:17" s="47" customFormat="1" x14ac:dyDescent="0.2">
      <c r="A139"/>
      <c r="B139"/>
      <c r="C139"/>
      <c r="D139" s="38"/>
      <c r="E139" s="38"/>
      <c r="F139"/>
      <c r="G139"/>
      <c r="N139"/>
      <c r="O139"/>
      <c r="P139"/>
      <c r="Q139"/>
    </row>
    <row r="140" spans="1:17" s="47" customFormat="1" x14ac:dyDescent="0.2">
      <c r="A140"/>
      <c r="B140"/>
      <c r="C140"/>
      <c r="D140" s="38"/>
      <c r="E140" s="38"/>
      <c r="F140"/>
      <c r="G140"/>
      <c r="N140"/>
      <c r="O140"/>
      <c r="P140"/>
      <c r="Q140"/>
    </row>
    <row r="141" spans="1:17" s="47" customFormat="1" x14ac:dyDescent="0.2">
      <c r="A141"/>
      <c r="B141"/>
      <c r="C141"/>
      <c r="D141"/>
      <c r="E141" s="38"/>
      <c r="F141"/>
      <c r="G141"/>
      <c r="N141"/>
      <c r="O141"/>
      <c r="P141"/>
      <c r="Q141"/>
    </row>
  </sheetData>
  <mergeCells count="4">
    <mergeCell ref="H2:J2"/>
    <mergeCell ref="K2:L2"/>
    <mergeCell ref="M2:O2"/>
    <mergeCell ref="H43:I43"/>
  </mergeCells>
  <dataValidations count="1">
    <dataValidation type="list" allowBlank="1" showInputMessage="1" showErrorMessage="1" sqref="E4:E131 F4:G133" xr:uid="{D0B62FBE-E986-41DD-9F66-6516E3870C65}">
      <formula1>#REF!</formula1>
    </dataValidation>
  </dataValidation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9E7DC-3932-4D9A-B901-1D63161FF835}">
  <dimension ref="A1:AJ227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A3" sqref="A3:AJ35"/>
    </sheetView>
  </sheetViews>
  <sheetFormatPr baseColWidth="10" defaultColWidth="11.5" defaultRowHeight="11.25" customHeight="1" x14ac:dyDescent="0.2"/>
  <cols>
    <col min="1" max="1" width="34.5" style="78" bestFit="1" customWidth="1"/>
    <col min="2" max="2" width="12.5" style="78" customWidth="1"/>
    <col min="3" max="3" width="13.5" style="78" customWidth="1"/>
    <col min="4" max="4" width="18.5" style="78" customWidth="1"/>
    <col min="5" max="5" width="40.5" style="78" bestFit="1" customWidth="1"/>
    <col min="6" max="6" width="58.1640625" style="78" bestFit="1" customWidth="1"/>
    <col min="7" max="7" width="49.1640625" style="78" hidden="1" customWidth="1"/>
    <col min="8" max="8" width="28.83203125" style="78" customWidth="1"/>
    <col min="9" max="9" width="17" style="78" customWidth="1"/>
    <col min="10" max="10" width="17.83203125" style="78" customWidth="1"/>
    <col min="11" max="11" width="23.5" style="78" customWidth="1"/>
    <col min="12" max="12" width="30.5" style="78" customWidth="1"/>
    <col min="13" max="13" width="27.5" style="78" customWidth="1"/>
    <col min="14" max="16" width="28.5" style="78" customWidth="1"/>
    <col min="17" max="17" width="13.83203125" style="78" bestFit="1" customWidth="1"/>
    <col min="18" max="18" width="12.83203125" style="78" bestFit="1" customWidth="1"/>
    <col min="19" max="19" width="19.1640625" style="78" bestFit="1" customWidth="1"/>
    <col min="20" max="20" width="21.5" style="78" bestFit="1" customWidth="1"/>
    <col min="21" max="21" width="16.5" style="78" bestFit="1" customWidth="1"/>
    <col min="22" max="22" width="23.1640625" style="78" bestFit="1" customWidth="1"/>
    <col min="23" max="23" width="24" style="78" bestFit="1" customWidth="1"/>
    <col min="24" max="24" width="24" style="78" customWidth="1"/>
    <col min="25" max="25" width="19.5" style="78" bestFit="1" customWidth="1"/>
    <col min="26" max="26" width="20" style="78" bestFit="1" customWidth="1"/>
    <col min="27" max="27" width="18.5" style="78" customWidth="1"/>
    <col min="28" max="28" width="14.5" style="78" bestFit="1" customWidth="1"/>
    <col min="29" max="29" width="7.5" style="78" bestFit="1" customWidth="1"/>
    <col min="30" max="30" width="21.5" style="78" customWidth="1"/>
    <col min="31" max="31" width="51.5" style="78" customWidth="1"/>
    <col min="32" max="32" width="19.1640625" style="78" bestFit="1" customWidth="1"/>
    <col min="33" max="33" width="29.5" style="78" bestFit="1" customWidth="1"/>
    <col min="34" max="34" width="18.1640625" style="122" customWidth="1"/>
    <col min="35" max="35" width="29.5" style="78" bestFit="1" customWidth="1"/>
    <col min="36" max="36" width="28.5" style="78" bestFit="1" customWidth="1"/>
    <col min="37" max="16384" width="11.5" style="78"/>
  </cols>
  <sheetData>
    <row r="1" spans="1:36" ht="28" customHeight="1" thickBot="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</row>
    <row r="2" spans="1:36" ht="22" customHeight="1" thickBot="1" x14ac:dyDescent="0.25">
      <c r="A2" s="77"/>
      <c r="B2" s="77"/>
      <c r="C2" s="77"/>
      <c r="D2" s="77"/>
      <c r="E2" s="77"/>
      <c r="F2" s="77"/>
      <c r="G2" s="77"/>
      <c r="H2" s="79" t="s">
        <v>168</v>
      </c>
      <c r="I2" s="79"/>
      <c r="J2" s="79"/>
      <c r="K2" s="77"/>
      <c r="L2" s="77"/>
      <c r="M2" s="77"/>
      <c r="N2" s="77"/>
      <c r="O2" s="77"/>
      <c r="P2" s="77"/>
      <c r="Q2" s="77"/>
      <c r="R2" s="77"/>
      <c r="S2" s="80"/>
      <c r="T2" s="81"/>
      <c r="U2" s="164" t="s">
        <v>169</v>
      </c>
      <c r="V2" s="164"/>
      <c r="W2" s="164"/>
      <c r="X2" s="164"/>
      <c r="Y2" s="164" t="s">
        <v>84</v>
      </c>
      <c r="Z2" s="164"/>
      <c r="AA2" s="165" t="s">
        <v>85</v>
      </c>
      <c r="AB2" s="164"/>
      <c r="AC2" s="164"/>
      <c r="AD2" s="166"/>
      <c r="AE2" s="82" t="s">
        <v>86</v>
      </c>
      <c r="AF2" s="167" t="s">
        <v>170</v>
      </c>
      <c r="AG2" s="168"/>
      <c r="AH2" s="168"/>
      <c r="AI2" s="168"/>
      <c r="AJ2" s="169"/>
    </row>
    <row r="3" spans="1:36" ht="16" x14ac:dyDescent="0.2">
      <c r="A3" s="77" t="s">
        <v>87</v>
      </c>
      <c r="B3" s="77" t="s">
        <v>171</v>
      </c>
      <c r="C3" s="77" t="s">
        <v>88</v>
      </c>
      <c r="D3" s="77" t="s">
        <v>89</v>
      </c>
      <c r="E3" s="77" t="s">
        <v>172</v>
      </c>
      <c r="F3" s="77" t="s">
        <v>173</v>
      </c>
      <c r="G3" s="77" t="s">
        <v>174</v>
      </c>
      <c r="H3" s="77" t="s">
        <v>175</v>
      </c>
      <c r="I3" s="77" t="s">
        <v>176</v>
      </c>
      <c r="J3" s="77" t="s">
        <v>177</v>
      </c>
      <c r="K3" s="77" t="s">
        <v>178</v>
      </c>
      <c r="L3" s="77" t="s">
        <v>91</v>
      </c>
      <c r="M3" s="77" t="s">
        <v>92</v>
      </c>
      <c r="N3" s="77" t="s">
        <v>179</v>
      </c>
      <c r="O3" s="77" t="s">
        <v>180</v>
      </c>
      <c r="P3" s="77" t="s">
        <v>93</v>
      </c>
      <c r="Q3" s="77" t="s">
        <v>181</v>
      </c>
      <c r="R3" s="83" t="s">
        <v>182</v>
      </c>
      <c r="S3" s="84" t="s">
        <v>94</v>
      </c>
      <c r="T3" s="85" t="s">
        <v>183</v>
      </c>
      <c r="U3" s="86" t="s">
        <v>96</v>
      </c>
      <c r="V3" s="87" t="s">
        <v>184</v>
      </c>
      <c r="W3" s="87" t="s">
        <v>185</v>
      </c>
      <c r="X3" s="87" t="s">
        <v>186</v>
      </c>
      <c r="Y3" s="88" t="s">
        <v>97</v>
      </c>
      <c r="Z3" s="89" t="s">
        <v>98</v>
      </c>
      <c r="AA3" s="90" t="s">
        <v>99</v>
      </c>
      <c r="AB3" s="91" t="s">
        <v>187</v>
      </c>
      <c r="AC3" s="89" t="s">
        <v>101</v>
      </c>
      <c r="AD3" s="92" t="s">
        <v>24</v>
      </c>
      <c r="AE3" s="93"/>
      <c r="AF3" s="94" t="s">
        <v>188</v>
      </c>
      <c r="AG3" s="95" t="s">
        <v>189</v>
      </c>
      <c r="AH3" s="96" t="s">
        <v>171</v>
      </c>
      <c r="AI3" s="97" t="s">
        <v>190</v>
      </c>
      <c r="AJ3" s="98" t="s">
        <v>191</v>
      </c>
    </row>
    <row r="4" spans="1:36" ht="16" x14ac:dyDescent="0.2">
      <c r="A4" s="99" t="s">
        <v>13</v>
      </c>
      <c r="B4" s="99" cm="1">
        <f t="array" ref="B4:B35">_xlfn.XLOOKUP(A$4:A$35,[2]Config!$I3:I40,[2]Config!H3:H40)</f>
        <v>2409680</v>
      </c>
      <c r="C4" s="101">
        <v>45716</v>
      </c>
      <c r="D4" s="102" t="s">
        <v>106</v>
      </c>
      <c r="E4" s="103" t="s">
        <v>107</v>
      </c>
      <c r="F4" s="104" t="s">
        <v>102</v>
      </c>
      <c r="G4" s="104"/>
      <c r="H4" s="104"/>
      <c r="I4" s="104"/>
      <c r="J4" s="104"/>
      <c r="K4" s="105"/>
      <c r="L4" s="106"/>
      <c r="M4" s="105" t="s">
        <v>102</v>
      </c>
      <c r="N4" s="106"/>
      <c r="O4" s="106"/>
      <c r="P4" s="107" t="s">
        <v>108</v>
      </c>
      <c r="Q4" s="108"/>
      <c r="R4" s="109"/>
      <c r="S4" s="110">
        <v>362600</v>
      </c>
      <c r="T4" s="111">
        <v>32501.440000000002</v>
      </c>
      <c r="U4" s="112">
        <v>378849.43</v>
      </c>
      <c r="V4" s="113"/>
      <c r="W4" s="113"/>
      <c r="X4" s="113"/>
      <c r="Y4" s="114">
        <v>3972.38</v>
      </c>
      <c r="Z4" s="115">
        <v>3292.1939290856258</v>
      </c>
      <c r="AA4" s="116">
        <v>-399620.65</v>
      </c>
      <c r="AB4" s="117"/>
      <c r="AC4" s="118"/>
      <c r="AD4" s="156"/>
      <c r="AE4" s="120"/>
      <c r="AF4" s="121"/>
      <c r="AG4" s="117"/>
      <c r="AI4" s="117"/>
      <c r="AJ4" s="123"/>
    </row>
    <row r="5" spans="1:36" ht="16" x14ac:dyDescent="0.2">
      <c r="A5" s="99" t="s">
        <v>13</v>
      </c>
      <c r="B5" s="100">
        <v>2409680</v>
      </c>
      <c r="C5" s="101">
        <v>45716</v>
      </c>
      <c r="D5" s="102" t="s">
        <v>109</v>
      </c>
      <c r="E5" s="103" t="s">
        <v>110</v>
      </c>
      <c r="F5" s="104" t="s">
        <v>102</v>
      </c>
      <c r="G5" s="104"/>
      <c r="H5" s="104"/>
      <c r="I5" s="104"/>
      <c r="J5" s="104"/>
      <c r="K5" s="105"/>
      <c r="L5" s="106"/>
      <c r="M5" s="105" t="s">
        <v>102</v>
      </c>
      <c r="N5" s="106"/>
      <c r="O5" s="106"/>
      <c r="P5" s="107" t="s">
        <v>108</v>
      </c>
      <c r="Q5" s="108"/>
      <c r="R5" s="109"/>
      <c r="S5" s="110">
        <v>576422.25</v>
      </c>
      <c r="T5" s="111">
        <v>199176.65</v>
      </c>
      <c r="U5" s="112">
        <v>831906.65</v>
      </c>
      <c r="V5" s="113"/>
      <c r="W5" s="113"/>
      <c r="X5" s="113"/>
      <c r="Y5" s="114">
        <v>249579.82</v>
      </c>
      <c r="Z5" s="115">
        <v>206844.55369986841</v>
      </c>
      <c r="AA5" s="116">
        <v>-799345.96</v>
      </c>
      <c r="AB5" s="117"/>
      <c r="AC5" s="118"/>
      <c r="AD5" s="156"/>
      <c r="AE5" s="120"/>
      <c r="AF5" s="121"/>
      <c r="AG5" s="117"/>
      <c r="AI5" s="117"/>
      <c r="AJ5" s="123"/>
    </row>
    <row r="6" spans="1:36" ht="16" x14ac:dyDescent="0.2">
      <c r="A6" s="99" t="s">
        <v>13</v>
      </c>
      <c r="B6" s="100">
        <v>2409680</v>
      </c>
      <c r="C6" s="101">
        <v>45716</v>
      </c>
      <c r="D6" s="102" t="s">
        <v>111</v>
      </c>
      <c r="E6" s="103" t="s">
        <v>112</v>
      </c>
      <c r="F6" s="104" t="s">
        <v>102</v>
      </c>
      <c r="G6" s="104"/>
      <c r="H6" s="104"/>
      <c r="I6" s="104"/>
      <c r="J6" s="104"/>
      <c r="K6" s="105"/>
      <c r="L6" s="106"/>
      <c r="M6" s="105" t="s">
        <v>102</v>
      </c>
      <c r="N6" s="106"/>
      <c r="O6" s="106"/>
      <c r="P6" s="107" t="s">
        <v>108</v>
      </c>
      <c r="Q6" s="108"/>
      <c r="R6" s="109"/>
      <c r="S6" s="110">
        <v>3865983.31</v>
      </c>
      <c r="T6" s="111">
        <v>162114.16999999998</v>
      </c>
      <c r="U6" s="112">
        <v>5246381.7699999996</v>
      </c>
      <c r="V6" s="113"/>
      <c r="W6" s="113"/>
      <c r="X6" s="113"/>
      <c r="Y6" s="114">
        <v>0</v>
      </c>
      <c r="Z6" s="115">
        <v>0</v>
      </c>
      <c r="AA6" s="116">
        <v>-5026853.91</v>
      </c>
      <c r="AB6" s="117"/>
      <c r="AC6" s="118"/>
      <c r="AD6" s="156"/>
      <c r="AE6" s="120"/>
      <c r="AF6" s="121"/>
      <c r="AG6" s="117"/>
      <c r="AI6" s="117"/>
      <c r="AJ6" s="123"/>
    </row>
    <row r="7" spans="1:36" ht="16" x14ac:dyDescent="0.2">
      <c r="A7" s="99" t="s">
        <v>13</v>
      </c>
      <c r="B7" s="100">
        <v>2409680</v>
      </c>
      <c r="C7" s="101">
        <v>45716</v>
      </c>
      <c r="D7" s="102" t="s">
        <v>113</v>
      </c>
      <c r="E7" s="103" t="s">
        <v>114</v>
      </c>
      <c r="F7" s="104" t="s">
        <v>102</v>
      </c>
      <c r="G7" s="104"/>
      <c r="H7" s="104"/>
      <c r="I7" s="104"/>
      <c r="J7" s="104"/>
      <c r="K7" s="105"/>
      <c r="L7" s="106"/>
      <c r="M7" s="105" t="s">
        <v>102</v>
      </c>
      <c r="N7" s="106"/>
      <c r="O7" s="106"/>
      <c r="P7" s="107" t="s">
        <v>108</v>
      </c>
      <c r="Q7" s="108"/>
      <c r="R7" s="109"/>
      <c r="S7" s="110">
        <v>1678970.15</v>
      </c>
      <c r="T7" s="111">
        <v>0</v>
      </c>
      <c r="U7" s="112">
        <v>1271914.3400000001</v>
      </c>
      <c r="V7" s="113"/>
      <c r="W7" s="113"/>
      <c r="X7" s="113"/>
      <c r="Y7" s="114">
        <v>1508300.95</v>
      </c>
      <c r="Z7" s="115">
        <v>1250036.3084156304</v>
      </c>
      <c r="AA7" s="116">
        <v>-1510353.7</v>
      </c>
      <c r="AB7" s="117"/>
      <c r="AC7" s="118"/>
      <c r="AD7" s="156">
        <v>168616.44999999995</v>
      </c>
      <c r="AE7" s="120"/>
      <c r="AF7" s="121"/>
      <c r="AG7" s="117"/>
      <c r="AI7" s="117"/>
      <c r="AJ7" s="123"/>
    </row>
    <row r="8" spans="1:36" ht="16" x14ac:dyDescent="0.2">
      <c r="A8" s="99" t="s">
        <v>13</v>
      </c>
      <c r="B8" s="100">
        <v>2409680</v>
      </c>
      <c r="C8" s="101">
        <v>45716</v>
      </c>
      <c r="D8" s="102" t="s">
        <v>115</v>
      </c>
      <c r="E8" s="103" t="s">
        <v>116</v>
      </c>
      <c r="F8" s="104" t="s">
        <v>102</v>
      </c>
      <c r="G8" s="104"/>
      <c r="H8" s="104"/>
      <c r="I8" s="104"/>
      <c r="J8" s="104"/>
      <c r="K8" s="105"/>
      <c r="L8" s="106"/>
      <c r="M8" s="105" t="s">
        <v>102</v>
      </c>
      <c r="N8" s="106"/>
      <c r="O8" s="106"/>
      <c r="P8" s="107" t="s">
        <v>108</v>
      </c>
      <c r="Q8" s="108"/>
      <c r="R8" s="109"/>
      <c r="S8" s="110">
        <v>1293311.8999999999</v>
      </c>
      <c r="T8" s="111">
        <v>87738.12</v>
      </c>
      <c r="U8" s="112">
        <v>1668748.19</v>
      </c>
      <c r="V8" s="113"/>
      <c r="W8" s="113"/>
      <c r="X8" s="113"/>
      <c r="Y8" s="114">
        <v>26656.87</v>
      </c>
      <c r="Z8" s="115">
        <v>22092.444726442271</v>
      </c>
      <c r="AA8" s="116">
        <v>-1700899.06</v>
      </c>
      <c r="AB8" s="117"/>
      <c r="AC8" s="118"/>
      <c r="AD8" s="156"/>
      <c r="AE8" s="120"/>
      <c r="AF8" s="121"/>
      <c r="AG8" s="117"/>
      <c r="AI8" s="117"/>
      <c r="AJ8" s="123"/>
    </row>
    <row r="9" spans="1:36" ht="16" x14ac:dyDescent="0.2">
      <c r="A9" s="99" t="s">
        <v>13</v>
      </c>
      <c r="B9" s="100">
        <v>2409680</v>
      </c>
      <c r="C9" s="101">
        <v>45716</v>
      </c>
      <c r="D9" s="102" t="s">
        <v>117</v>
      </c>
      <c r="E9" s="103" t="s">
        <v>118</v>
      </c>
      <c r="F9" s="104" t="s">
        <v>102</v>
      </c>
      <c r="G9" s="104"/>
      <c r="H9" s="104"/>
      <c r="I9" s="104"/>
      <c r="J9" s="104"/>
      <c r="K9" s="105"/>
      <c r="L9" s="106"/>
      <c r="M9" s="105" t="s">
        <v>102</v>
      </c>
      <c r="N9" s="106"/>
      <c r="O9" s="106"/>
      <c r="P9" s="107" t="s">
        <v>108</v>
      </c>
      <c r="Q9" s="108"/>
      <c r="R9" s="109"/>
      <c r="S9" s="110">
        <v>487562.67</v>
      </c>
      <c r="T9" s="111">
        <v>37256.67</v>
      </c>
      <c r="U9" s="112">
        <v>647635.97</v>
      </c>
      <c r="V9" s="113"/>
      <c r="W9" s="113"/>
      <c r="X9" s="113"/>
      <c r="Y9" s="114">
        <v>499046.7</v>
      </c>
      <c r="Z9" s="115">
        <v>413595.50598638994</v>
      </c>
      <c r="AA9" s="116">
        <v>-499046.7</v>
      </c>
      <c r="AB9" s="117"/>
      <c r="AC9" s="118"/>
      <c r="AD9" s="156">
        <v>25772.639999999956</v>
      </c>
      <c r="AE9" s="120"/>
      <c r="AF9" s="121"/>
      <c r="AG9" s="117"/>
      <c r="AI9" s="117"/>
      <c r="AJ9" s="123"/>
    </row>
    <row r="10" spans="1:36" ht="16" x14ac:dyDescent="0.2">
      <c r="A10" s="99" t="s">
        <v>13</v>
      </c>
      <c r="B10" s="100">
        <v>2409680</v>
      </c>
      <c r="C10" s="101">
        <v>45716</v>
      </c>
      <c r="D10" s="102" t="s">
        <v>119</v>
      </c>
      <c r="E10" s="103" t="s">
        <v>120</v>
      </c>
      <c r="F10" s="104" t="s">
        <v>102</v>
      </c>
      <c r="G10" s="104"/>
      <c r="H10" s="104"/>
      <c r="I10" s="104"/>
      <c r="J10" s="104"/>
      <c r="K10" s="105"/>
      <c r="L10" s="106"/>
      <c r="M10" s="105" t="s">
        <v>102</v>
      </c>
      <c r="N10" s="106"/>
      <c r="O10" s="106"/>
      <c r="P10" s="107" t="s">
        <v>108</v>
      </c>
      <c r="Q10" s="108"/>
      <c r="R10" s="109"/>
      <c r="S10" s="110">
        <v>638675</v>
      </c>
      <c r="T10" s="111">
        <v>0</v>
      </c>
      <c r="U10" s="112">
        <v>391079.8</v>
      </c>
      <c r="V10" s="113"/>
      <c r="W10" s="113"/>
      <c r="X10" s="113"/>
      <c r="Y10" s="114">
        <v>0</v>
      </c>
      <c r="Z10" s="115">
        <v>2.8706997400149703E-3</v>
      </c>
      <c r="AA10" s="116">
        <v>-781733.49</v>
      </c>
      <c r="AB10" s="117"/>
      <c r="AC10" s="118"/>
      <c r="AD10" s="156"/>
      <c r="AE10" s="120"/>
      <c r="AF10" s="121"/>
      <c r="AG10" s="117"/>
      <c r="AI10" s="117"/>
      <c r="AJ10" s="123"/>
    </row>
    <row r="11" spans="1:36" ht="16" x14ac:dyDescent="0.2">
      <c r="A11" s="99" t="s">
        <v>13</v>
      </c>
      <c r="B11" s="100">
        <v>2409680</v>
      </c>
      <c r="C11" s="101">
        <v>45716</v>
      </c>
      <c r="D11" s="102" t="s">
        <v>121</v>
      </c>
      <c r="E11" s="103" t="s">
        <v>122</v>
      </c>
      <c r="F11" s="104" t="s">
        <v>102</v>
      </c>
      <c r="G11" s="104"/>
      <c r="H11" s="104"/>
      <c r="I11" s="104"/>
      <c r="J11" s="104"/>
      <c r="K11" s="105"/>
      <c r="L11" s="106"/>
      <c r="M11" s="105" t="s">
        <v>102</v>
      </c>
      <c r="N11" s="106"/>
      <c r="O11" s="106"/>
      <c r="P11" s="107" t="s">
        <v>108</v>
      </c>
      <c r="Q11" s="108"/>
      <c r="R11" s="109"/>
      <c r="S11" s="110">
        <v>1649588.93</v>
      </c>
      <c r="T11" s="111">
        <v>1774157.5299999998</v>
      </c>
      <c r="U11" s="112">
        <v>2522901.58</v>
      </c>
      <c r="V11" s="113"/>
      <c r="W11" s="113"/>
      <c r="X11" s="113"/>
      <c r="Y11" s="114">
        <v>0</v>
      </c>
      <c r="Z11" s="115">
        <v>-2.0226865890435874E-3</v>
      </c>
      <c r="AA11" s="116">
        <v>-3807025.42</v>
      </c>
      <c r="AB11" s="117"/>
      <c r="AC11" s="118"/>
      <c r="AD11" s="156"/>
      <c r="AE11" s="120"/>
      <c r="AF11" s="121"/>
      <c r="AG11" s="117"/>
      <c r="AI11" s="117"/>
      <c r="AJ11" s="123"/>
    </row>
    <row r="12" spans="1:36" ht="16" x14ac:dyDescent="0.2">
      <c r="A12" s="99" t="s">
        <v>13</v>
      </c>
      <c r="B12" s="100">
        <v>2409680</v>
      </c>
      <c r="C12" s="101">
        <v>45716</v>
      </c>
      <c r="D12" s="102" t="s">
        <v>123</v>
      </c>
      <c r="E12" s="103" t="s">
        <v>124</v>
      </c>
      <c r="F12" s="104" t="s">
        <v>102</v>
      </c>
      <c r="G12" s="104"/>
      <c r="H12" s="104"/>
      <c r="I12" s="104"/>
      <c r="J12" s="104"/>
      <c r="K12" s="105"/>
      <c r="L12" s="106"/>
      <c r="M12" s="105" t="s">
        <v>102</v>
      </c>
      <c r="N12" s="106"/>
      <c r="O12" s="106"/>
      <c r="P12" s="107" t="s">
        <v>108</v>
      </c>
      <c r="Q12" s="108"/>
      <c r="R12" s="109"/>
      <c r="S12" s="110">
        <v>1341319.48</v>
      </c>
      <c r="T12" s="111">
        <v>1742257.6</v>
      </c>
      <c r="U12" s="112">
        <v>999787.43</v>
      </c>
      <c r="V12" s="113"/>
      <c r="W12" s="113"/>
      <c r="X12" s="113"/>
      <c r="Y12" s="114">
        <v>2241729.41</v>
      </c>
      <c r="Z12" s="115">
        <v>989995.35208590841</v>
      </c>
      <c r="AA12" s="116">
        <v>-2248328.91</v>
      </c>
      <c r="AB12" s="117"/>
      <c r="AC12" s="118"/>
      <c r="AD12" s="156">
        <v>835248.16999999993</v>
      </c>
      <c r="AE12" s="120"/>
      <c r="AF12" s="121"/>
      <c r="AG12" s="117"/>
      <c r="AI12" s="117"/>
      <c r="AJ12" s="123"/>
    </row>
    <row r="13" spans="1:36" ht="16" x14ac:dyDescent="0.2">
      <c r="A13" s="99" t="s">
        <v>13</v>
      </c>
      <c r="B13" s="100">
        <v>2409680</v>
      </c>
      <c r="C13" s="101">
        <v>45716</v>
      </c>
      <c r="D13" s="102" t="s">
        <v>125</v>
      </c>
      <c r="E13" s="103" t="s">
        <v>126</v>
      </c>
      <c r="F13" s="104" t="s">
        <v>102</v>
      </c>
      <c r="G13" s="104"/>
      <c r="H13" s="104"/>
      <c r="I13" s="104"/>
      <c r="J13" s="104"/>
      <c r="K13" s="105"/>
      <c r="L13" s="106"/>
      <c r="M13" s="105" t="s">
        <v>102</v>
      </c>
      <c r="N13" s="106"/>
      <c r="O13" s="106"/>
      <c r="P13" s="107" t="s">
        <v>108</v>
      </c>
      <c r="Q13" s="108"/>
      <c r="R13" s="109"/>
      <c r="S13" s="110">
        <v>1961124.44</v>
      </c>
      <c r="T13" s="111">
        <v>0</v>
      </c>
      <c r="U13" s="112">
        <v>757008.94</v>
      </c>
      <c r="V13" s="113"/>
      <c r="W13" s="113"/>
      <c r="X13" s="113"/>
      <c r="Y13" s="114">
        <v>774415.17</v>
      </c>
      <c r="Z13" s="115">
        <v>641812.94872741611</v>
      </c>
      <c r="AA13" s="116">
        <v>-774415.17</v>
      </c>
      <c r="AB13" s="117"/>
      <c r="AC13" s="118"/>
      <c r="AD13" s="156">
        <v>1186709.27</v>
      </c>
      <c r="AE13" s="120"/>
      <c r="AF13" s="121"/>
      <c r="AG13" s="117"/>
      <c r="AI13" s="117"/>
      <c r="AJ13" s="123"/>
    </row>
    <row r="14" spans="1:36" ht="16" x14ac:dyDescent="0.2">
      <c r="A14" s="99" t="s">
        <v>13</v>
      </c>
      <c r="B14" s="100">
        <v>2409680</v>
      </c>
      <c r="C14" s="101">
        <v>45716</v>
      </c>
      <c r="D14" s="102" t="s">
        <v>127</v>
      </c>
      <c r="E14" s="103" t="s">
        <v>128</v>
      </c>
      <c r="F14" s="104" t="s">
        <v>102</v>
      </c>
      <c r="G14" s="104"/>
      <c r="H14" s="104"/>
      <c r="I14" s="104"/>
      <c r="J14" s="104"/>
      <c r="K14" s="105"/>
      <c r="L14" s="106"/>
      <c r="M14" s="105" t="s">
        <v>102</v>
      </c>
      <c r="N14" s="106"/>
      <c r="O14" s="106"/>
      <c r="P14" s="107" t="s">
        <v>108</v>
      </c>
      <c r="Q14" s="108"/>
      <c r="R14" s="109"/>
      <c r="S14" s="110">
        <v>1133068.43</v>
      </c>
      <c r="T14" s="111">
        <v>547557.97</v>
      </c>
      <c r="U14" s="112">
        <v>1337234.06</v>
      </c>
      <c r="V14" s="113"/>
      <c r="W14" s="113"/>
      <c r="X14" s="113"/>
      <c r="Y14" s="114">
        <v>1585639.26</v>
      </c>
      <c r="Z14" s="115">
        <v>1314132.0683045993</v>
      </c>
      <c r="AA14" s="116">
        <v>-1585639.26</v>
      </c>
      <c r="AB14" s="117"/>
      <c r="AC14" s="118"/>
      <c r="AD14" s="156">
        <v>94987.139999999898</v>
      </c>
      <c r="AE14" s="120"/>
      <c r="AF14" s="121"/>
      <c r="AG14" s="117"/>
      <c r="AI14" s="117"/>
      <c r="AJ14" s="123"/>
    </row>
    <row r="15" spans="1:36" ht="16" x14ac:dyDescent="0.2">
      <c r="A15" s="99" t="s">
        <v>13</v>
      </c>
      <c r="B15" s="100">
        <v>2409680</v>
      </c>
      <c r="C15" s="101">
        <v>45716</v>
      </c>
      <c r="D15" s="102" t="s">
        <v>129</v>
      </c>
      <c r="E15" s="103" t="s">
        <v>130</v>
      </c>
      <c r="F15" s="104" t="s">
        <v>102</v>
      </c>
      <c r="G15" s="104"/>
      <c r="H15" s="104"/>
      <c r="I15" s="104"/>
      <c r="J15" s="104"/>
      <c r="K15" s="105"/>
      <c r="L15" s="106"/>
      <c r="M15" s="105" t="s">
        <v>102</v>
      </c>
      <c r="N15" s="106"/>
      <c r="O15" s="106"/>
      <c r="P15" s="107" t="s">
        <v>108</v>
      </c>
      <c r="Q15" s="108"/>
      <c r="R15" s="109"/>
      <c r="S15" s="110">
        <v>3783000</v>
      </c>
      <c r="T15" s="111">
        <v>774054.21</v>
      </c>
      <c r="U15" s="112">
        <v>1063431.3999999999</v>
      </c>
      <c r="V15" s="113"/>
      <c r="W15" s="113"/>
      <c r="X15" s="113"/>
      <c r="Y15" s="114">
        <v>2341223.87</v>
      </c>
      <c r="Z15" s="115">
        <v>1056641.8999480845</v>
      </c>
      <c r="AA15" s="116">
        <v>-2343543.87</v>
      </c>
      <c r="AB15" s="117"/>
      <c r="AC15" s="118"/>
      <c r="AD15" s="156">
        <v>2213510.34</v>
      </c>
      <c r="AE15" s="120"/>
      <c r="AF15" s="121"/>
      <c r="AG15" s="117"/>
      <c r="AI15" s="117"/>
      <c r="AJ15" s="123"/>
    </row>
    <row r="16" spans="1:36" ht="16" x14ac:dyDescent="0.2">
      <c r="A16" s="99" t="s">
        <v>13</v>
      </c>
      <c r="B16" s="100">
        <v>2409680</v>
      </c>
      <c r="C16" s="101">
        <v>45716</v>
      </c>
      <c r="D16" s="102" t="s">
        <v>131</v>
      </c>
      <c r="E16" s="103" t="s">
        <v>132</v>
      </c>
      <c r="F16" s="104" t="s">
        <v>102</v>
      </c>
      <c r="G16" s="104"/>
      <c r="H16" s="104"/>
      <c r="I16" s="104"/>
      <c r="J16" s="104"/>
      <c r="K16" s="105"/>
      <c r="L16" s="106"/>
      <c r="M16" s="105" t="s">
        <v>102</v>
      </c>
      <c r="N16" s="106"/>
      <c r="O16" s="106"/>
      <c r="P16" s="107" t="s">
        <v>108</v>
      </c>
      <c r="Q16" s="108"/>
      <c r="R16" s="109"/>
      <c r="S16" s="110">
        <v>242171.78</v>
      </c>
      <c r="T16" s="111">
        <v>0</v>
      </c>
      <c r="U16" s="112">
        <v>198374.66</v>
      </c>
      <c r="V16" s="113"/>
      <c r="W16" s="113"/>
      <c r="X16" s="113"/>
      <c r="Y16" s="114">
        <v>291351.59999999998</v>
      </c>
      <c r="Z16" s="115">
        <v>197442.03632132598</v>
      </c>
      <c r="AA16" s="116">
        <v>-291351.59999999998</v>
      </c>
      <c r="AB16" s="117"/>
      <c r="AC16" s="118"/>
      <c r="AD16" s="156"/>
      <c r="AE16" s="120"/>
      <c r="AF16" s="121"/>
      <c r="AG16" s="117"/>
      <c r="AI16" s="117"/>
      <c r="AJ16" s="123"/>
    </row>
    <row r="17" spans="1:36" ht="16" x14ac:dyDescent="0.2">
      <c r="A17" s="99" t="s">
        <v>13</v>
      </c>
      <c r="B17" s="100">
        <v>2409680</v>
      </c>
      <c r="C17" s="101">
        <v>45716</v>
      </c>
      <c r="D17" s="102" t="s">
        <v>133</v>
      </c>
      <c r="E17" s="103" t="s">
        <v>134</v>
      </c>
      <c r="F17" s="104" t="s">
        <v>102</v>
      </c>
      <c r="G17" s="104"/>
      <c r="H17" s="104"/>
      <c r="I17" s="104"/>
      <c r="J17" s="104"/>
      <c r="K17" s="105"/>
      <c r="L17" s="106"/>
      <c r="M17" s="105" t="s">
        <v>102</v>
      </c>
      <c r="N17" s="106"/>
      <c r="O17" s="106"/>
      <c r="P17" s="107" t="s">
        <v>108</v>
      </c>
      <c r="Q17" s="108"/>
      <c r="R17" s="109"/>
      <c r="S17" s="110">
        <v>650000</v>
      </c>
      <c r="T17" s="111">
        <v>36696.160000000003</v>
      </c>
      <c r="U17" s="112">
        <v>295757.25</v>
      </c>
      <c r="V17" s="113"/>
      <c r="W17" s="113"/>
      <c r="X17" s="113"/>
      <c r="Y17" s="114">
        <v>653773.42000000004</v>
      </c>
      <c r="Z17" s="115">
        <v>294366.79915063491</v>
      </c>
      <c r="AA17" s="116">
        <v>-653773.42000000004</v>
      </c>
      <c r="AB17" s="117"/>
      <c r="AC17" s="118"/>
      <c r="AD17" s="156">
        <v>32922.739999999991</v>
      </c>
      <c r="AE17" s="120"/>
      <c r="AF17" s="121"/>
      <c r="AG17" s="117"/>
      <c r="AI17" s="117"/>
      <c r="AJ17" s="123"/>
    </row>
    <row r="18" spans="1:36" ht="16" x14ac:dyDescent="0.2">
      <c r="A18" s="99" t="s">
        <v>13</v>
      </c>
      <c r="B18" s="100">
        <v>2409680</v>
      </c>
      <c r="C18" s="101">
        <v>45716</v>
      </c>
      <c r="D18" s="102" t="s">
        <v>135</v>
      </c>
      <c r="E18" s="103" t="s">
        <v>136</v>
      </c>
      <c r="F18" s="104" t="s">
        <v>102</v>
      </c>
      <c r="G18" s="104"/>
      <c r="H18" s="104"/>
      <c r="I18" s="104"/>
      <c r="J18" s="104"/>
      <c r="K18" s="105"/>
      <c r="L18" s="106"/>
      <c r="M18" s="105" t="s">
        <v>102</v>
      </c>
      <c r="N18" s="106"/>
      <c r="O18" s="106"/>
      <c r="P18" s="107" t="s">
        <v>108</v>
      </c>
      <c r="Q18" s="108"/>
      <c r="R18" s="109"/>
      <c r="S18" s="110">
        <v>411167.43</v>
      </c>
      <c r="T18" s="111">
        <v>0</v>
      </c>
      <c r="U18" s="112">
        <v>289712.46000000002</v>
      </c>
      <c r="V18" s="113"/>
      <c r="W18" s="113"/>
      <c r="X18" s="113"/>
      <c r="Y18" s="114">
        <v>344481.39</v>
      </c>
      <c r="Z18" s="115">
        <v>285496.23672482942</v>
      </c>
      <c r="AA18" s="116">
        <v>-344481.39</v>
      </c>
      <c r="AB18" s="117"/>
      <c r="AC18" s="118"/>
      <c r="AD18" s="156">
        <v>66686.039999999979</v>
      </c>
      <c r="AE18" s="120"/>
      <c r="AF18" s="121"/>
      <c r="AG18" s="117"/>
      <c r="AI18" s="117"/>
      <c r="AJ18" s="123"/>
    </row>
    <row r="19" spans="1:36" ht="16" x14ac:dyDescent="0.2">
      <c r="A19" s="99" t="s">
        <v>13</v>
      </c>
      <c r="B19" s="100">
        <v>2409680</v>
      </c>
      <c r="C19" s="101">
        <v>45716</v>
      </c>
      <c r="D19" s="102" t="s">
        <v>137</v>
      </c>
      <c r="E19" s="103" t="s">
        <v>138</v>
      </c>
      <c r="F19" s="104" t="s">
        <v>102</v>
      </c>
      <c r="G19" s="104"/>
      <c r="H19" s="104"/>
      <c r="I19" s="104"/>
      <c r="J19" s="104"/>
      <c r="K19" s="105"/>
      <c r="L19" s="106"/>
      <c r="M19" s="105" t="s">
        <v>102</v>
      </c>
      <c r="N19" s="106"/>
      <c r="O19" s="106"/>
      <c r="P19" s="107" t="s">
        <v>108</v>
      </c>
      <c r="Q19" s="108"/>
      <c r="R19" s="109"/>
      <c r="S19" s="110">
        <v>239468.37</v>
      </c>
      <c r="T19" s="111">
        <v>0</v>
      </c>
      <c r="U19" s="112">
        <v>0</v>
      </c>
      <c r="V19" s="113"/>
      <c r="W19" s="113"/>
      <c r="X19" s="113"/>
      <c r="Y19" s="114">
        <v>0</v>
      </c>
      <c r="Z19" s="115">
        <v>0</v>
      </c>
      <c r="AA19" s="116">
        <v>0</v>
      </c>
      <c r="AB19" s="117"/>
      <c r="AC19" s="118"/>
      <c r="AD19" s="156">
        <v>239468.37</v>
      </c>
      <c r="AE19" s="120"/>
      <c r="AF19" s="121"/>
      <c r="AG19" s="117"/>
      <c r="AI19" s="117"/>
      <c r="AJ19" s="123"/>
    </row>
    <row r="20" spans="1:36" ht="16" x14ac:dyDescent="0.2">
      <c r="A20" s="99" t="s">
        <v>13</v>
      </c>
      <c r="B20" s="100">
        <v>2409680</v>
      </c>
      <c r="C20" s="101">
        <v>45716</v>
      </c>
      <c r="D20" s="102" t="s">
        <v>139</v>
      </c>
      <c r="E20" s="103" t="s">
        <v>140</v>
      </c>
      <c r="F20" s="104" t="s">
        <v>102</v>
      </c>
      <c r="G20" s="104"/>
      <c r="H20" s="104"/>
      <c r="I20" s="104"/>
      <c r="J20" s="104"/>
      <c r="K20" s="105"/>
      <c r="L20" s="106"/>
      <c r="M20" s="105" t="s">
        <v>102</v>
      </c>
      <c r="N20" s="106"/>
      <c r="O20" s="106"/>
      <c r="P20" s="107" t="s">
        <v>108</v>
      </c>
      <c r="Q20" s="108"/>
      <c r="R20" s="109"/>
      <c r="S20" s="110">
        <v>242561.47</v>
      </c>
      <c r="T20" s="111">
        <v>0</v>
      </c>
      <c r="U20" s="112">
        <v>184270.16</v>
      </c>
      <c r="V20" s="113"/>
      <c r="W20" s="113"/>
      <c r="X20" s="113"/>
      <c r="Y20" s="114">
        <v>224571.6</v>
      </c>
      <c r="Z20" s="115">
        <v>183403.8461548292</v>
      </c>
      <c r="AA20" s="116">
        <v>-224571.6</v>
      </c>
      <c r="AB20" s="117"/>
      <c r="AC20" s="118"/>
      <c r="AD20" s="156">
        <v>17989.869999999995</v>
      </c>
      <c r="AE20" s="120"/>
      <c r="AF20" s="121"/>
      <c r="AG20" s="117"/>
      <c r="AI20" s="117"/>
      <c r="AJ20" s="123"/>
    </row>
    <row r="21" spans="1:36" ht="16" x14ac:dyDescent="0.2">
      <c r="A21" s="99" t="s">
        <v>13</v>
      </c>
      <c r="B21" s="100">
        <v>2409680</v>
      </c>
      <c r="C21" s="101">
        <v>45716</v>
      </c>
      <c r="D21" s="102" t="s">
        <v>141</v>
      </c>
      <c r="E21" s="103" t="s">
        <v>142</v>
      </c>
      <c r="F21" s="104" t="s">
        <v>102</v>
      </c>
      <c r="G21" s="104"/>
      <c r="H21" s="104"/>
      <c r="I21" s="104"/>
      <c r="J21" s="104"/>
      <c r="K21" s="105"/>
      <c r="L21" s="106"/>
      <c r="M21" s="105" t="s">
        <v>102</v>
      </c>
      <c r="N21" s="106"/>
      <c r="O21" s="106"/>
      <c r="P21" s="107" t="s">
        <v>108</v>
      </c>
      <c r="Q21" s="108"/>
      <c r="R21" s="109"/>
      <c r="S21" s="110">
        <v>25985.63</v>
      </c>
      <c r="T21" s="111">
        <v>2660.49</v>
      </c>
      <c r="U21" s="112">
        <v>6132.16</v>
      </c>
      <c r="V21" s="113"/>
      <c r="W21" s="113"/>
      <c r="X21" s="113"/>
      <c r="Y21" s="114">
        <v>6103.33</v>
      </c>
      <c r="Z21" s="115">
        <v>6103.33</v>
      </c>
      <c r="AA21" s="116">
        <v>-8495.98</v>
      </c>
      <c r="AB21" s="117"/>
      <c r="AC21" s="118"/>
      <c r="AD21" s="156">
        <v>20150.140000000003</v>
      </c>
      <c r="AE21" s="120"/>
      <c r="AF21" s="121"/>
      <c r="AG21" s="117"/>
      <c r="AI21" s="117"/>
      <c r="AJ21" s="123"/>
    </row>
    <row r="22" spans="1:36" ht="16" x14ac:dyDescent="0.2">
      <c r="A22" s="99" t="s">
        <v>13</v>
      </c>
      <c r="B22" s="100">
        <v>2409680</v>
      </c>
      <c r="C22" s="101">
        <v>45716</v>
      </c>
      <c r="D22" s="102" t="s">
        <v>143</v>
      </c>
      <c r="E22" s="103" t="s">
        <v>144</v>
      </c>
      <c r="F22" s="104" t="s">
        <v>102</v>
      </c>
      <c r="G22" s="104"/>
      <c r="H22" s="104"/>
      <c r="I22" s="104"/>
      <c r="J22" s="104"/>
      <c r="K22" s="105"/>
      <c r="L22" s="106"/>
      <c r="M22" s="105" t="s">
        <v>102</v>
      </c>
      <c r="N22" s="106"/>
      <c r="O22" s="106"/>
      <c r="P22" s="107" t="s">
        <v>108</v>
      </c>
      <c r="Q22" s="108"/>
      <c r="R22" s="109"/>
      <c r="S22" s="110">
        <v>1</v>
      </c>
      <c r="T22" s="111">
        <v>0</v>
      </c>
      <c r="U22" s="112">
        <v>0</v>
      </c>
      <c r="V22" s="113"/>
      <c r="W22" s="113"/>
      <c r="X22" s="113"/>
      <c r="Y22" s="114">
        <v>0</v>
      </c>
      <c r="Z22" s="115">
        <v>0</v>
      </c>
      <c r="AA22" s="116">
        <v>0</v>
      </c>
      <c r="AB22" s="117"/>
      <c r="AC22" s="118"/>
      <c r="AD22" s="156">
        <v>1</v>
      </c>
      <c r="AE22" s="120"/>
      <c r="AF22" s="121"/>
      <c r="AG22" s="117"/>
      <c r="AI22" s="117"/>
      <c r="AJ22" s="123"/>
    </row>
    <row r="23" spans="1:36" ht="16" x14ac:dyDescent="0.2">
      <c r="A23" s="99" t="s">
        <v>13</v>
      </c>
      <c r="B23" s="100">
        <v>2409680</v>
      </c>
      <c r="C23" s="101">
        <v>45716</v>
      </c>
      <c r="D23" s="102" t="s">
        <v>146</v>
      </c>
      <c r="E23" s="103" t="s">
        <v>147</v>
      </c>
      <c r="F23" s="104" t="s">
        <v>102</v>
      </c>
      <c r="G23" s="104"/>
      <c r="H23" s="104"/>
      <c r="I23" s="104"/>
      <c r="J23" s="104"/>
      <c r="K23" s="105"/>
      <c r="L23" s="106"/>
      <c r="M23" s="105" t="s">
        <v>102</v>
      </c>
      <c r="N23" s="106"/>
      <c r="O23" s="106"/>
      <c r="P23" s="107" t="s">
        <v>103</v>
      </c>
      <c r="Q23" s="108"/>
      <c r="R23" s="109"/>
      <c r="S23" s="110">
        <v>0</v>
      </c>
      <c r="T23" s="111">
        <v>0</v>
      </c>
      <c r="U23" s="112">
        <v>71077.7</v>
      </c>
      <c r="V23" s="113"/>
      <c r="W23" s="113"/>
      <c r="X23" s="113"/>
      <c r="Y23" s="114"/>
      <c r="Z23" s="115"/>
      <c r="AA23" s="116">
        <v>-3348.22</v>
      </c>
      <c r="AB23" s="117"/>
      <c r="AC23" s="118"/>
      <c r="AD23" s="156"/>
      <c r="AE23" s="120"/>
      <c r="AF23" s="121"/>
      <c r="AG23" s="117"/>
      <c r="AI23" s="117"/>
      <c r="AJ23" s="123"/>
    </row>
    <row r="24" spans="1:36" ht="16" x14ac:dyDescent="0.2">
      <c r="A24" s="99" t="s">
        <v>13</v>
      </c>
      <c r="B24" s="100">
        <v>2409680</v>
      </c>
      <c r="C24" s="101">
        <v>45716</v>
      </c>
      <c r="D24" s="102" t="s">
        <v>148</v>
      </c>
      <c r="E24" s="103" t="s">
        <v>149</v>
      </c>
      <c r="F24" s="104" t="s">
        <v>102</v>
      </c>
      <c r="G24" s="104"/>
      <c r="H24" s="104"/>
      <c r="I24" s="104"/>
      <c r="J24" s="104"/>
      <c r="K24" s="105"/>
      <c r="L24" s="106"/>
      <c r="M24" s="105" t="s">
        <v>102</v>
      </c>
      <c r="N24" s="106"/>
      <c r="O24" s="106"/>
      <c r="P24" s="107" t="s">
        <v>103</v>
      </c>
      <c r="Q24" s="108"/>
      <c r="R24" s="109"/>
      <c r="S24" s="110">
        <v>424893.43</v>
      </c>
      <c r="T24" s="111">
        <v>0</v>
      </c>
      <c r="U24" s="112">
        <v>400699.7</v>
      </c>
      <c r="V24" s="113"/>
      <c r="W24" s="113"/>
      <c r="X24" s="113"/>
      <c r="Y24" s="114"/>
      <c r="Z24" s="115"/>
      <c r="AA24" s="116">
        <v>-885628.67</v>
      </c>
      <c r="AB24" s="117"/>
      <c r="AC24" s="118"/>
      <c r="AD24" s="156"/>
      <c r="AE24" s="120"/>
      <c r="AF24" s="121"/>
      <c r="AG24" s="117"/>
      <c r="AI24" s="117"/>
      <c r="AJ24" s="123"/>
    </row>
    <row r="25" spans="1:36" ht="16" x14ac:dyDescent="0.2">
      <c r="A25" s="99" t="s">
        <v>13</v>
      </c>
      <c r="B25" s="100">
        <v>2409680</v>
      </c>
      <c r="C25" s="101">
        <v>45716</v>
      </c>
      <c r="D25" s="102" t="s">
        <v>150</v>
      </c>
      <c r="E25" s="103" t="s">
        <v>151</v>
      </c>
      <c r="F25" s="104" t="s">
        <v>102</v>
      </c>
      <c r="G25" s="104"/>
      <c r="H25" s="104"/>
      <c r="I25" s="104"/>
      <c r="J25" s="104"/>
      <c r="K25" s="105"/>
      <c r="L25" s="106"/>
      <c r="M25" s="105" t="s">
        <v>102</v>
      </c>
      <c r="N25" s="106"/>
      <c r="O25" s="106"/>
      <c r="P25" s="107" t="s">
        <v>103</v>
      </c>
      <c r="Q25" s="108"/>
      <c r="R25" s="109"/>
      <c r="S25" s="110">
        <v>1046218.49</v>
      </c>
      <c r="T25" s="111">
        <v>73370.039999999994</v>
      </c>
      <c r="U25" s="112">
        <v>937900.04</v>
      </c>
      <c r="V25" s="113"/>
      <c r="W25" s="113"/>
      <c r="X25" s="113"/>
      <c r="Y25" s="114"/>
      <c r="Z25" s="115"/>
      <c r="AA25" s="116">
        <v>-1167005.19</v>
      </c>
      <c r="AB25" s="117"/>
      <c r="AC25" s="118"/>
      <c r="AD25" s="156"/>
      <c r="AE25" s="120"/>
      <c r="AF25" s="121"/>
      <c r="AG25" s="117"/>
      <c r="AI25" s="117"/>
      <c r="AJ25" s="123"/>
    </row>
    <row r="26" spans="1:36" ht="16" x14ac:dyDescent="0.2">
      <c r="A26" s="99" t="s">
        <v>13</v>
      </c>
      <c r="B26" s="100">
        <v>2409680</v>
      </c>
      <c r="C26" s="101">
        <v>45716</v>
      </c>
      <c r="D26" s="102" t="s">
        <v>152</v>
      </c>
      <c r="E26" s="103" t="s">
        <v>153</v>
      </c>
      <c r="F26" s="104" t="s">
        <v>102</v>
      </c>
      <c r="G26" s="104"/>
      <c r="H26" s="104"/>
      <c r="I26" s="104"/>
      <c r="J26" s="104"/>
      <c r="K26" s="105"/>
      <c r="L26" s="106"/>
      <c r="M26" s="105" t="s">
        <v>102</v>
      </c>
      <c r="N26" s="106"/>
      <c r="O26" s="106"/>
      <c r="P26" s="107" t="s">
        <v>103</v>
      </c>
      <c r="Q26" s="108"/>
      <c r="R26" s="109"/>
      <c r="S26" s="110">
        <v>2315843.2000000002</v>
      </c>
      <c r="T26" s="111">
        <v>315817.96000000002</v>
      </c>
      <c r="U26" s="112">
        <v>1524513.64</v>
      </c>
      <c r="V26" s="113"/>
      <c r="W26" s="113"/>
      <c r="X26" s="113"/>
      <c r="Y26" s="114"/>
      <c r="Z26" s="115"/>
      <c r="AA26" s="116">
        <v>-2571714.7000000002</v>
      </c>
      <c r="AB26" s="117"/>
      <c r="AC26" s="118"/>
      <c r="AD26" s="156"/>
      <c r="AE26" s="120"/>
      <c r="AF26" s="121"/>
      <c r="AG26" s="117"/>
      <c r="AI26" s="117"/>
      <c r="AJ26" s="123"/>
    </row>
    <row r="27" spans="1:36" ht="16" x14ac:dyDescent="0.2">
      <c r="A27" s="99" t="s">
        <v>13</v>
      </c>
      <c r="B27" s="100">
        <v>2409680</v>
      </c>
      <c r="C27" s="101">
        <v>45716</v>
      </c>
      <c r="D27" s="102" t="s">
        <v>154</v>
      </c>
      <c r="E27" s="103" t="s">
        <v>155</v>
      </c>
      <c r="F27" s="104" t="s">
        <v>102</v>
      </c>
      <c r="G27" s="104"/>
      <c r="H27" s="104"/>
      <c r="I27" s="104"/>
      <c r="J27" s="104"/>
      <c r="K27" s="105"/>
      <c r="L27" s="106"/>
      <c r="M27" s="105" t="s">
        <v>102</v>
      </c>
      <c r="N27" s="106"/>
      <c r="O27" s="106"/>
      <c r="P27" s="107" t="s">
        <v>103</v>
      </c>
      <c r="Q27" s="108"/>
      <c r="R27" s="109"/>
      <c r="S27" s="110">
        <v>650667.6</v>
      </c>
      <c r="T27" s="111">
        <v>117184.56</v>
      </c>
      <c r="U27" s="112">
        <v>810322.53</v>
      </c>
      <c r="V27" s="113"/>
      <c r="W27" s="113"/>
      <c r="X27" s="113"/>
      <c r="Y27" s="114"/>
      <c r="Z27" s="115"/>
      <c r="AA27" s="116">
        <v>-759861.48</v>
      </c>
      <c r="AB27" s="117"/>
      <c r="AC27" s="118"/>
      <c r="AD27" s="156"/>
      <c r="AE27" s="120"/>
      <c r="AF27" s="121"/>
      <c r="AG27" s="117"/>
      <c r="AI27" s="117"/>
      <c r="AJ27" s="123"/>
    </row>
    <row r="28" spans="1:36" ht="16" x14ac:dyDescent="0.2">
      <c r="A28" s="99" t="s">
        <v>13</v>
      </c>
      <c r="B28" s="100">
        <v>2409680</v>
      </c>
      <c r="C28" s="101">
        <v>45716</v>
      </c>
      <c r="D28" s="102" t="s">
        <v>156</v>
      </c>
      <c r="E28" s="103" t="s">
        <v>157</v>
      </c>
      <c r="F28" s="104" t="s">
        <v>102</v>
      </c>
      <c r="G28" s="104"/>
      <c r="H28" s="104"/>
      <c r="I28" s="104"/>
      <c r="J28" s="104"/>
      <c r="K28" s="105"/>
      <c r="L28" s="106"/>
      <c r="M28" s="105" t="s">
        <v>102</v>
      </c>
      <c r="N28" s="106"/>
      <c r="O28" s="106"/>
      <c r="P28" s="107" t="s">
        <v>103</v>
      </c>
      <c r="Q28" s="108"/>
      <c r="R28" s="109"/>
      <c r="S28" s="110">
        <v>242599.15</v>
      </c>
      <c r="T28" s="111">
        <v>88691.63</v>
      </c>
      <c r="U28" s="112">
        <v>160421.47</v>
      </c>
      <c r="V28" s="113"/>
      <c r="W28" s="113"/>
      <c r="X28" s="113"/>
      <c r="Y28" s="114"/>
      <c r="Z28" s="115"/>
      <c r="AA28" s="116">
        <v>-288618.71000000002</v>
      </c>
      <c r="AB28" s="117"/>
      <c r="AC28" s="118"/>
      <c r="AD28" s="156"/>
      <c r="AE28" s="120"/>
      <c r="AF28" s="121"/>
      <c r="AG28" s="117"/>
      <c r="AI28" s="117"/>
      <c r="AJ28" s="123"/>
    </row>
    <row r="29" spans="1:36" ht="16" x14ac:dyDescent="0.2">
      <c r="A29" s="99" t="s">
        <v>13</v>
      </c>
      <c r="B29" s="100">
        <v>2409680</v>
      </c>
      <c r="C29" s="101">
        <v>45716</v>
      </c>
      <c r="D29" s="102" t="s">
        <v>158</v>
      </c>
      <c r="E29" s="103" t="s">
        <v>159</v>
      </c>
      <c r="F29" s="104" t="s">
        <v>102</v>
      </c>
      <c r="G29" s="104"/>
      <c r="H29" s="104"/>
      <c r="I29" s="104"/>
      <c r="J29" s="104"/>
      <c r="K29" s="105"/>
      <c r="L29" s="106"/>
      <c r="M29" s="105" t="s">
        <v>102</v>
      </c>
      <c r="N29" s="106"/>
      <c r="O29" s="106"/>
      <c r="P29" s="107" t="s">
        <v>103</v>
      </c>
      <c r="Q29" s="108"/>
      <c r="R29" s="109"/>
      <c r="S29" s="110">
        <v>121290.78</v>
      </c>
      <c r="T29" s="111">
        <v>0</v>
      </c>
      <c r="U29" s="112">
        <v>137338.04999999999</v>
      </c>
      <c r="V29" s="113"/>
      <c r="W29" s="113"/>
      <c r="X29" s="113"/>
      <c r="Y29" s="114"/>
      <c r="Z29" s="115"/>
      <c r="AA29" s="116">
        <v>-168756.83</v>
      </c>
      <c r="AB29" s="117"/>
      <c r="AC29" s="118"/>
      <c r="AD29" s="156"/>
      <c r="AE29" s="120"/>
      <c r="AF29" s="121"/>
      <c r="AG29" s="117"/>
      <c r="AI29" s="117"/>
      <c r="AJ29" s="123"/>
    </row>
    <row r="30" spans="1:36" ht="16" x14ac:dyDescent="0.2">
      <c r="A30" s="99" t="s">
        <v>13</v>
      </c>
      <c r="B30" s="100">
        <v>2409680</v>
      </c>
      <c r="C30" s="101">
        <v>45716</v>
      </c>
      <c r="D30" s="102" t="s">
        <v>160</v>
      </c>
      <c r="E30" s="103" t="s">
        <v>161</v>
      </c>
      <c r="F30" s="104" t="s">
        <v>102</v>
      </c>
      <c r="G30" s="104"/>
      <c r="H30" s="104"/>
      <c r="I30" s="104"/>
      <c r="J30" s="104"/>
      <c r="K30" s="105"/>
      <c r="L30" s="106"/>
      <c r="M30" s="105" t="s">
        <v>102</v>
      </c>
      <c r="N30" s="106"/>
      <c r="O30" s="106"/>
      <c r="P30" s="107" t="s">
        <v>103</v>
      </c>
      <c r="Q30" s="108"/>
      <c r="R30" s="109"/>
      <c r="S30" s="110">
        <v>5500</v>
      </c>
      <c r="T30" s="111">
        <v>0</v>
      </c>
      <c r="U30" s="112">
        <v>5745.9</v>
      </c>
      <c r="V30" s="113"/>
      <c r="W30" s="113"/>
      <c r="X30" s="113"/>
      <c r="Y30" s="114"/>
      <c r="Z30" s="115"/>
      <c r="AA30" s="116">
        <v>-5500</v>
      </c>
      <c r="AB30" s="117"/>
      <c r="AC30" s="118"/>
      <c r="AD30" s="156"/>
      <c r="AE30" s="120"/>
      <c r="AF30" s="121"/>
      <c r="AG30" s="117"/>
      <c r="AI30" s="117"/>
      <c r="AJ30" s="123"/>
    </row>
    <row r="31" spans="1:36" ht="16" x14ac:dyDescent="0.2">
      <c r="A31" s="99" t="s">
        <v>13</v>
      </c>
      <c r="B31" s="100">
        <v>2409680</v>
      </c>
      <c r="C31" s="101">
        <v>45716</v>
      </c>
      <c r="D31" s="102" t="s">
        <v>162</v>
      </c>
      <c r="E31" s="103" t="s">
        <v>163</v>
      </c>
      <c r="F31" s="104" t="s">
        <v>102</v>
      </c>
      <c r="G31" s="104"/>
      <c r="H31" s="104"/>
      <c r="I31" s="104"/>
      <c r="J31" s="104"/>
      <c r="K31" s="105"/>
      <c r="L31" s="106"/>
      <c r="M31" s="105" t="s">
        <v>102</v>
      </c>
      <c r="N31" s="106"/>
      <c r="O31" s="106"/>
      <c r="P31" s="107" t="s">
        <v>103</v>
      </c>
      <c r="Q31" s="108"/>
      <c r="R31" s="109"/>
      <c r="S31" s="110">
        <v>9725.08</v>
      </c>
      <c r="T31" s="111">
        <v>0</v>
      </c>
      <c r="U31" s="112">
        <v>7110.68</v>
      </c>
      <c r="V31" s="113"/>
      <c r="W31" s="113"/>
      <c r="X31" s="113"/>
      <c r="Y31" s="114"/>
      <c r="Z31" s="115"/>
      <c r="AA31" s="116">
        <v>-12034.48</v>
      </c>
      <c r="AB31" s="117"/>
      <c r="AC31" s="118"/>
      <c r="AD31" s="156"/>
      <c r="AE31" s="120"/>
      <c r="AF31" s="121"/>
      <c r="AG31" s="117"/>
      <c r="AI31" s="117"/>
      <c r="AJ31" s="123"/>
    </row>
    <row r="32" spans="1:36" ht="16" x14ac:dyDescent="0.2">
      <c r="A32" s="99" t="s">
        <v>13</v>
      </c>
      <c r="B32" s="100">
        <v>2409680</v>
      </c>
      <c r="C32" s="101">
        <v>45716</v>
      </c>
      <c r="D32" s="102" t="s">
        <v>164</v>
      </c>
      <c r="E32" s="103" t="s">
        <v>165</v>
      </c>
      <c r="F32" s="104" t="s">
        <v>102</v>
      </c>
      <c r="G32" s="104"/>
      <c r="H32" s="104"/>
      <c r="I32" s="104"/>
      <c r="J32" s="104"/>
      <c r="K32" s="105"/>
      <c r="L32" s="106"/>
      <c r="M32" s="105" t="s">
        <v>102</v>
      </c>
      <c r="N32" s="106"/>
      <c r="O32" s="106"/>
      <c r="P32" s="107" t="s">
        <v>103</v>
      </c>
      <c r="Q32" s="108"/>
      <c r="R32" s="109"/>
      <c r="S32" s="110">
        <v>0</v>
      </c>
      <c r="T32" s="111">
        <v>0</v>
      </c>
      <c r="U32" s="112">
        <v>38319.629999999997</v>
      </c>
      <c r="V32" s="113"/>
      <c r="W32" s="113"/>
      <c r="X32" s="113"/>
      <c r="Y32" s="114"/>
      <c r="Z32" s="115"/>
      <c r="AA32" s="116">
        <v>-25029.82</v>
      </c>
      <c r="AB32" s="117"/>
      <c r="AC32" s="118"/>
      <c r="AD32" s="156"/>
      <c r="AE32" s="120"/>
      <c r="AF32" s="121"/>
      <c r="AG32" s="117"/>
      <c r="AI32" s="117"/>
      <c r="AJ32" s="123"/>
    </row>
    <row r="33" spans="1:36" ht="16" x14ac:dyDescent="0.2">
      <c r="A33" s="99" t="s">
        <v>13</v>
      </c>
      <c r="B33" s="100">
        <v>2409680</v>
      </c>
      <c r="C33" s="101"/>
      <c r="D33" s="102"/>
      <c r="E33" s="103"/>
      <c r="F33" s="104"/>
      <c r="G33" s="104"/>
      <c r="H33" s="104"/>
      <c r="I33" s="104"/>
      <c r="J33" s="104"/>
      <c r="K33" s="105"/>
      <c r="L33" s="106"/>
      <c r="M33" s="105"/>
      <c r="N33" s="106"/>
      <c r="O33" s="106"/>
      <c r="P33" s="107"/>
      <c r="Q33" s="108"/>
      <c r="R33" s="109"/>
      <c r="S33" s="110"/>
      <c r="T33" s="111"/>
      <c r="U33" s="112">
        <f t="shared" ref="U33:U35" si="0">SUM(V33:X33)</f>
        <v>0</v>
      </c>
      <c r="V33" s="113"/>
      <c r="W33" s="113"/>
      <c r="X33" s="113"/>
      <c r="Y33" s="114"/>
      <c r="Z33" s="115"/>
      <c r="AA33" s="116"/>
      <c r="AB33" s="117"/>
      <c r="AC33" s="118"/>
      <c r="AD33" s="155"/>
      <c r="AE33" s="120"/>
      <c r="AF33" s="121"/>
      <c r="AG33" s="117"/>
      <c r="AI33" s="117"/>
      <c r="AJ33" s="123"/>
    </row>
    <row r="34" spans="1:36" ht="16" x14ac:dyDescent="0.2">
      <c r="A34" s="99" t="s">
        <v>13</v>
      </c>
      <c r="B34" s="100">
        <v>2409680</v>
      </c>
      <c r="C34" s="101"/>
      <c r="D34" s="102"/>
      <c r="E34" s="103"/>
      <c r="F34" s="104"/>
      <c r="G34" s="104"/>
      <c r="H34" s="104"/>
      <c r="I34" s="104"/>
      <c r="J34" s="104"/>
      <c r="K34" s="105"/>
      <c r="L34" s="106"/>
      <c r="M34" s="105"/>
      <c r="N34" s="106"/>
      <c r="O34" s="106"/>
      <c r="P34" s="107"/>
      <c r="Q34" s="108"/>
      <c r="R34" s="109"/>
      <c r="S34" s="110"/>
      <c r="T34" s="111"/>
      <c r="U34" s="112">
        <f t="shared" si="0"/>
        <v>0</v>
      </c>
      <c r="V34" s="113"/>
      <c r="W34" s="113"/>
      <c r="X34" s="113"/>
      <c r="Y34" s="114"/>
      <c r="Z34" s="115"/>
      <c r="AA34" s="116"/>
      <c r="AB34" s="117"/>
      <c r="AC34" s="118"/>
      <c r="AD34" s="155"/>
      <c r="AE34" s="120"/>
      <c r="AF34" s="121"/>
      <c r="AG34" s="117"/>
      <c r="AI34" s="117"/>
      <c r="AJ34" s="123"/>
    </row>
    <row r="35" spans="1:36" ht="16" x14ac:dyDescent="0.2">
      <c r="A35" s="99" t="s">
        <v>13</v>
      </c>
      <c r="B35" s="100">
        <v>2409680</v>
      </c>
      <c r="C35" s="101"/>
      <c r="D35" s="102"/>
      <c r="E35" s="103"/>
      <c r="F35" s="104"/>
      <c r="G35" s="104"/>
      <c r="H35" s="104"/>
      <c r="I35" s="104"/>
      <c r="J35" s="104"/>
      <c r="K35" s="105"/>
      <c r="L35" s="106"/>
      <c r="M35" s="105"/>
      <c r="N35" s="106"/>
      <c r="O35" s="106"/>
      <c r="P35" s="107"/>
      <c r="Q35" s="108"/>
      <c r="R35" s="109"/>
      <c r="S35" s="110"/>
      <c r="T35" s="111"/>
      <c r="U35" s="112">
        <f t="shared" si="0"/>
        <v>0</v>
      </c>
      <c r="V35" s="113"/>
      <c r="W35" s="113"/>
      <c r="X35" s="113"/>
      <c r="Y35" s="114"/>
      <c r="Z35" s="115"/>
      <c r="AA35" s="116"/>
      <c r="AB35" s="117"/>
      <c r="AC35" s="118"/>
      <c r="AD35" s="155"/>
      <c r="AE35" s="120"/>
      <c r="AF35" s="121"/>
      <c r="AG35" s="117"/>
      <c r="AI35" s="117"/>
      <c r="AJ35" s="123"/>
    </row>
    <row r="36" spans="1:36" ht="16" x14ac:dyDescent="0.2">
      <c r="A36" s="99"/>
      <c r="B36" s="100"/>
      <c r="C36" s="101"/>
      <c r="D36" s="126"/>
      <c r="E36" s="103"/>
      <c r="F36" s="104"/>
      <c r="G36" s="104"/>
      <c r="H36" s="104"/>
      <c r="I36" s="104"/>
      <c r="J36" s="104"/>
      <c r="K36" s="105"/>
      <c r="L36" s="106"/>
      <c r="M36" s="105"/>
      <c r="N36" s="106"/>
      <c r="O36" s="106"/>
      <c r="P36" s="107"/>
      <c r="Q36" s="108"/>
      <c r="R36" s="109"/>
      <c r="S36" s="110"/>
      <c r="T36" s="111"/>
      <c r="U36" s="112">
        <f t="shared" ref="U36:U41" si="1">SUM(V36:X36)</f>
        <v>0</v>
      </c>
      <c r="V36" s="113"/>
      <c r="W36" s="113"/>
      <c r="X36" s="113"/>
      <c r="Y36" s="124"/>
      <c r="Z36" s="115"/>
      <c r="AA36" s="125"/>
      <c r="AB36" s="117"/>
      <c r="AC36" s="118"/>
      <c r="AD36" s="119"/>
      <c r="AE36" s="120"/>
      <c r="AF36" s="121"/>
      <c r="AG36" s="117"/>
      <c r="AI36" s="117"/>
      <c r="AJ36" s="123"/>
    </row>
    <row r="37" spans="1:36" ht="16" x14ac:dyDescent="0.2">
      <c r="A37" s="99"/>
      <c r="B37" s="100"/>
      <c r="C37" s="101"/>
      <c r="D37" s="126"/>
      <c r="E37" s="103"/>
      <c r="F37" s="104"/>
      <c r="G37" s="104"/>
      <c r="H37" s="104"/>
      <c r="I37" s="104"/>
      <c r="J37" s="104"/>
      <c r="K37" s="105"/>
      <c r="L37" s="106"/>
      <c r="M37" s="105"/>
      <c r="N37" s="106"/>
      <c r="O37" s="106"/>
      <c r="P37" s="107"/>
      <c r="Q37" s="108"/>
      <c r="R37" s="109"/>
      <c r="S37" s="110"/>
      <c r="T37" s="111"/>
      <c r="U37" s="112">
        <f t="shared" si="1"/>
        <v>0</v>
      </c>
      <c r="V37" s="113"/>
      <c r="W37" s="113"/>
      <c r="X37" s="113"/>
      <c r="Y37" s="124"/>
      <c r="Z37" s="115"/>
      <c r="AA37" s="125"/>
      <c r="AB37" s="117"/>
      <c r="AC37" s="118"/>
      <c r="AD37" s="119"/>
      <c r="AE37" s="120"/>
      <c r="AF37" s="121"/>
      <c r="AG37" s="117"/>
      <c r="AI37" s="117"/>
      <c r="AJ37" s="123"/>
    </row>
    <row r="38" spans="1:36" ht="16" x14ac:dyDescent="0.2">
      <c r="A38" s="99"/>
      <c r="B38" s="100"/>
      <c r="C38" s="101"/>
      <c r="D38" s="126"/>
      <c r="E38" s="103"/>
      <c r="F38" s="104"/>
      <c r="G38" s="104"/>
      <c r="H38" s="104"/>
      <c r="I38" s="104"/>
      <c r="J38" s="104"/>
      <c r="K38" s="105"/>
      <c r="M38" s="105"/>
      <c r="P38" s="107"/>
      <c r="Q38" s="108"/>
      <c r="R38" s="109"/>
      <c r="S38" s="127"/>
      <c r="T38" s="111"/>
      <c r="U38" s="112">
        <f t="shared" si="1"/>
        <v>0</v>
      </c>
      <c r="V38" s="113"/>
      <c r="W38" s="113"/>
      <c r="X38" s="113"/>
      <c r="Y38" s="124"/>
      <c r="Z38" s="115"/>
      <c r="AA38" s="125"/>
      <c r="AB38" s="117"/>
      <c r="AC38" s="118"/>
      <c r="AD38" s="119"/>
      <c r="AE38" s="120"/>
      <c r="AF38" s="121"/>
      <c r="AG38" s="117"/>
      <c r="AI38" s="117"/>
      <c r="AJ38" s="123"/>
    </row>
    <row r="39" spans="1:36" ht="16" x14ac:dyDescent="0.2">
      <c r="A39" s="99"/>
      <c r="B39" s="100"/>
      <c r="C39" s="101"/>
      <c r="D39" s="128"/>
      <c r="E39" s="103"/>
      <c r="F39" s="104"/>
      <c r="G39" s="104"/>
      <c r="H39" s="104"/>
      <c r="I39" s="104"/>
      <c r="J39" s="104"/>
      <c r="K39" s="105"/>
      <c r="L39" s="106"/>
      <c r="M39" s="105"/>
      <c r="N39" s="106"/>
      <c r="O39" s="106"/>
      <c r="P39" s="107"/>
      <c r="Q39" s="108"/>
      <c r="R39" s="109"/>
      <c r="S39" s="110"/>
      <c r="T39" s="111"/>
      <c r="U39" s="112">
        <f t="shared" si="1"/>
        <v>0</v>
      </c>
      <c r="V39" s="113"/>
      <c r="W39" s="113"/>
      <c r="X39" s="113"/>
      <c r="Y39" s="124"/>
      <c r="Z39" s="115"/>
      <c r="AA39" s="125"/>
      <c r="AB39" s="117"/>
      <c r="AC39" s="118"/>
      <c r="AD39" s="119"/>
      <c r="AE39" s="120"/>
      <c r="AF39" s="121"/>
      <c r="AG39" s="117"/>
      <c r="AI39" s="117"/>
      <c r="AJ39" s="123"/>
    </row>
    <row r="40" spans="1:36" ht="16" x14ac:dyDescent="0.2">
      <c r="A40" s="99"/>
      <c r="B40" s="99"/>
      <c r="C40" s="101"/>
      <c r="D40" s="129"/>
      <c r="E40" s="105"/>
      <c r="F40" s="105"/>
      <c r="G40" s="105"/>
      <c r="H40" s="105"/>
      <c r="I40" s="105"/>
      <c r="J40" s="105"/>
      <c r="K40" s="105"/>
      <c r="L40" s="106"/>
      <c r="M40" s="105"/>
      <c r="N40" s="106"/>
      <c r="O40" s="106"/>
      <c r="P40" s="106"/>
      <c r="Q40" s="113"/>
      <c r="R40" s="113"/>
      <c r="S40" s="110"/>
      <c r="T40" s="111"/>
      <c r="U40" s="112">
        <f t="shared" si="1"/>
        <v>0</v>
      </c>
      <c r="V40" s="113"/>
      <c r="W40" s="113"/>
      <c r="X40" s="113"/>
      <c r="Y40" s="124"/>
      <c r="Z40" s="115"/>
      <c r="AA40" s="125"/>
      <c r="AB40" s="117"/>
      <c r="AC40" s="118"/>
      <c r="AD40" s="119"/>
      <c r="AE40" s="120"/>
      <c r="AF40" s="121"/>
      <c r="AG40" s="117"/>
      <c r="AI40" s="117"/>
      <c r="AJ40" s="123"/>
    </row>
    <row r="41" spans="1:36" ht="17" thickBot="1" x14ac:dyDescent="0.25">
      <c r="A41" s="130"/>
      <c r="B41" s="130"/>
      <c r="C41" s="131"/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2"/>
      <c r="R41" s="132"/>
      <c r="S41" s="134"/>
      <c r="T41" s="135"/>
      <c r="U41" s="112">
        <f t="shared" si="1"/>
        <v>0</v>
      </c>
      <c r="V41" s="132"/>
      <c r="W41" s="132"/>
      <c r="X41" s="132"/>
      <c r="Y41" s="136"/>
      <c r="Z41" s="137"/>
      <c r="AA41" s="138"/>
      <c r="AB41" s="139"/>
      <c r="AC41" s="139"/>
      <c r="AD41" s="140"/>
      <c r="AE41" s="141"/>
      <c r="AF41" s="142"/>
      <c r="AG41" s="139"/>
      <c r="AH41" s="143"/>
      <c r="AI41" s="139"/>
      <c r="AJ41" s="144"/>
    </row>
    <row r="42" spans="1:36" ht="16" x14ac:dyDescent="0.2">
      <c r="L42" s="145"/>
      <c r="M42" s="145"/>
      <c r="N42" s="145"/>
      <c r="O42" s="145"/>
      <c r="P42" s="145"/>
      <c r="Q42" s="146"/>
      <c r="R42" s="146"/>
      <c r="S42" s="146"/>
      <c r="T42" s="146"/>
      <c r="U42" s="146"/>
      <c r="V42" s="146"/>
      <c r="W42" s="146"/>
      <c r="X42" s="146"/>
      <c r="Y42" s="146"/>
      <c r="Z42" s="146"/>
      <c r="AA42" s="147"/>
      <c r="AB42" s="147"/>
      <c r="AC42" s="147"/>
      <c r="AD42" s="147"/>
    </row>
    <row r="43" spans="1:36" s="148" customFormat="1" ht="16" x14ac:dyDescent="0.2">
      <c r="A43" s="148" t="s">
        <v>192</v>
      </c>
      <c r="L43" s="149"/>
      <c r="M43" s="149"/>
      <c r="N43" s="149"/>
      <c r="O43" s="149"/>
      <c r="P43" s="149"/>
      <c r="U43" s="150">
        <f>SUM(U4:U41)</f>
        <v>22184575.589999996</v>
      </c>
      <c r="V43" s="150">
        <f t="shared" ref="V43:AD43" si="2">SUM(V4:V41)</f>
        <v>0</v>
      </c>
      <c r="W43" s="150">
        <f t="shared" si="2"/>
        <v>0</v>
      </c>
      <c r="X43" s="150"/>
      <c r="Y43" s="150">
        <f t="shared" si="2"/>
        <v>10750845.77</v>
      </c>
      <c r="Z43" s="150">
        <f t="shared" si="2"/>
        <v>6865255.5250230571</v>
      </c>
      <c r="AA43" s="150">
        <f t="shared" si="2"/>
        <v>-28886978.190000009</v>
      </c>
      <c r="AB43" s="150">
        <f t="shared" si="2"/>
        <v>0</v>
      </c>
      <c r="AC43" s="150"/>
      <c r="AD43" s="150">
        <f t="shared" si="2"/>
        <v>4902062.17</v>
      </c>
      <c r="AH43" s="151"/>
    </row>
    <row r="44" spans="1:36" ht="16" x14ac:dyDescent="0.2">
      <c r="L44" s="145"/>
      <c r="M44" s="145"/>
      <c r="N44" s="145"/>
      <c r="O44" s="145"/>
      <c r="T44" s="148"/>
      <c r="U44" s="148"/>
      <c r="V44" s="148"/>
      <c r="W44" s="148"/>
      <c r="X44" s="148"/>
      <c r="Y44" s="152"/>
      <c r="Z44" s="152"/>
      <c r="AA44" s="153"/>
      <c r="AF44" s="153"/>
      <c r="AG44" s="153"/>
      <c r="AH44" s="154"/>
    </row>
    <row r="45" spans="1:36" ht="16" x14ac:dyDescent="0.2">
      <c r="L45" s="145"/>
      <c r="M45" s="145"/>
      <c r="N45" s="145"/>
      <c r="O45" s="145"/>
      <c r="AA45" s="153"/>
      <c r="AF45" s="153"/>
      <c r="AG45" s="153"/>
      <c r="AH45" s="154"/>
    </row>
    <row r="46" spans="1:36" ht="16" x14ac:dyDescent="0.2">
      <c r="L46" s="145"/>
      <c r="M46" s="145"/>
      <c r="N46" s="145"/>
      <c r="O46" s="145"/>
      <c r="Y46" s="152"/>
      <c r="Z46" s="152"/>
      <c r="AA46" s="153"/>
      <c r="AF46" s="153"/>
      <c r="AG46" s="153"/>
      <c r="AH46" s="154"/>
    </row>
    <row r="47" spans="1:36" ht="16" x14ac:dyDescent="0.2">
      <c r="L47" s="145"/>
      <c r="M47" s="145"/>
      <c r="N47" s="145"/>
      <c r="O47" s="145"/>
      <c r="AA47" s="153"/>
      <c r="AF47" s="153"/>
      <c r="AG47" s="153"/>
      <c r="AH47" s="154"/>
    </row>
    <row r="48" spans="1:36" ht="16" x14ac:dyDescent="0.2">
      <c r="L48" s="145"/>
      <c r="M48" s="145"/>
      <c r="N48" s="145"/>
      <c r="O48" s="145"/>
      <c r="T48" s="148"/>
      <c r="U48" s="148"/>
      <c r="V48" s="148"/>
      <c r="W48" s="148"/>
      <c r="X48" s="148"/>
      <c r="Y48" s="150"/>
      <c r="Z48" s="150"/>
      <c r="AA48" s="153"/>
      <c r="AF48" s="153"/>
      <c r="AG48" s="153"/>
      <c r="AH48" s="154"/>
    </row>
    <row r="49" spans="12:34" ht="16" x14ac:dyDescent="0.2">
      <c r="L49" s="145"/>
      <c r="M49" s="145"/>
      <c r="N49" s="145"/>
      <c r="O49" s="145"/>
      <c r="AF49" s="153"/>
      <c r="AG49" s="153"/>
      <c r="AH49" s="154"/>
    </row>
    <row r="50" spans="12:34" ht="16" x14ac:dyDescent="0.2">
      <c r="L50" s="145"/>
      <c r="M50" s="145"/>
      <c r="N50" s="145"/>
      <c r="O50" s="145"/>
      <c r="Y50" s="153"/>
      <c r="Z50" s="153"/>
      <c r="AA50" s="153"/>
    </row>
    <row r="51" spans="12:34" ht="16" x14ac:dyDescent="0.2">
      <c r="L51" s="145"/>
      <c r="M51" s="145"/>
      <c r="N51" s="145"/>
      <c r="O51" s="145"/>
      <c r="P51" s="145"/>
    </row>
    <row r="52" spans="12:34" ht="16" x14ac:dyDescent="0.2">
      <c r="L52" s="145"/>
      <c r="M52" s="145"/>
      <c r="N52" s="145"/>
      <c r="O52" s="145"/>
      <c r="P52" s="145"/>
    </row>
    <row r="53" spans="12:34" ht="16" x14ac:dyDescent="0.2">
      <c r="L53" s="145"/>
      <c r="M53" s="145"/>
      <c r="N53" s="145"/>
      <c r="O53" s="145"/>
      <c r="P53" s="145"/>
      <c r="Z53" s="146"/>
    </row>
    <row r="54" spans="12:34" ht="16" x14ac:dyDescent="0.2">
      <c r="L54" s="145"/>
      <c r="M54" s="145"/>
      <c r="N54" s="145"/>
      <c r="O54" s="145"/>
      <c r="P54" s="145"/>
      <c r="AB54" s="147"/>
      <c r="AC54" s="147"/>
    </row>
    <row r="55" spans="12:34" ht="16" x14ac:dyDescent="0.2">
      <c r="L55" s="145"/>
      <c r="M55" s="145"/>
      <c r="N55" s="145"/>
      <c r="O55" s="145"/>
      <c r="P55" s="145"/>
    </row>
    <row r="56" spans="12:34" ht="16" x14ac:dyDescent="0.2">
      <c r="L56" s="145"/>
      <c r="M56" s="145"/>
      <c r="N56" s="145"/>
      <c r="O56" s="145"/>
      <c r="P56" s="145"/>
    </row>
    <row r="57" spans="12:34" ht="16" x14ac:dyDescent="0.2">
      <c r="L57" s="145"/>
      <c r="M57" s="145"/>
      <c r="N57" s="145"/>
      <c r="O57" s="145"/>
      <c r="P57" s="145"/>
    </row>
    <row r="58" spans="12:34" ht="16" x14ac:dyDescent="0.2">
      <c r="L58" s="145"/>
      <c r="M58" s="145"/>
      <c r="N58" s="145"/>
      <c r="O58" s="145"/>
      <c r="P58" s="145"/>
    </row>
    <row r="59" spans="12:34" ht="16" x14ac:dyDescent="0.2">
      <c r="L59" s="145"/>
      <c r="M59" s="145"/>
      <c r="N59" s="145"/>
      <c r="O59" s="145"/>
      <c r="P59" s="145"/>
    </row>
    <row r="60" spans="12:34" ht="16" x14ac:dyDescent="0.2">
      <c r="L60" s="145"/>
      <c r="M60" s="145"/>
      <c r="N60" s="145"/>
      <c r="O60" s="145"/>
      <c r="P60" s="145"/>
    </row>
    <row r="61" spans="12:34" ht="16" x14ac:dyDescent="0.2">
      <c r="L61" s="145"/>
      <c r="M61" s="145"/>
      <c r="N61" s="145"/>
      <c r="O61" s="145"/>
      <c r="P61" s="145"/>
    </row>
    <row r="62" spans="12:34" ht="16" x14ac:dyDescent="0.2">
      <c r="L62" s="145"/>
      <c r="M62" s="145"/>
      <c r="N62" s="145"/>
      <c r="O62" s="145"/>
      <c r="P62" s="145"/>
    </row>
    <row r="63" spans="12:34" ht="16" x14ac:dyDescent="0.2">
      <c r="L63" s="145"/>
      <c r="M63" s="145"/>
      <c r="N63" s="145"/>
      <c r="O63" s="145"/>
      <c r="P63" s="145"/>
    </row>
    <row r="64" spans="12:34" ht="16" x14ac:dyDescent="0.2">
      <c r="L64" s="145"/>
      <c r="M64" s="145"/>
      <c r="N64" s="145"/>
      <c r="O64" s="145"/>
      <c r="P64" s="145"/>
    </row>
    <row r="65" spans="12:16" ht="16" x14ac:dyDescent="0.2">
      <c r="L65" s="145"/>
      <c r="M65" s="145"/>
      <c r="N65" s="145"/>
      <c r="O65" s="145"/>
      <c r="P65" s="145"/>
    </row>
    <row r="66" spans="12:16" ht="16" x14ac:dyDescent="0.2">
      <c r="L66" s="145"/>
      <c r="M66" s="145"/>
      <c r="N66" s="145"/>
      <c r="O66" s="145"/>
      <c r="P66" s="145"/>
    </row>
    <row r="67" spans="12:16" ht="16" x14ac:dyDescent="0.2">
      <c r="L67" s="145"/>
      <c r="M67" s="145"/>
      <c r="N67" s="145"/>
      <c r="O67" s="145"/>
      <c r="P67" s="145"/>
    </row>
    <row r="68" spans="12:16" ht="16" x14ac:dyDescent="0.2">
      <c r="L68" s="145"/>
      <c r="M68" s="145"/>
      <c r="N68" s="145"/>
      <c r="O68" s="145"/>
      <c r="P68" s="145"/>
    </row>
    <row r="69" spans="12:16" ht="16" x14ac:dyDescent="0.2">
      <c r="L69" s="145"/>
      <c r="M69" s="145"/>
      <c r="N69" s="145"/>
      <c r="O69" s="145"/>
      <c r="P69" s="145"/>
    </row>
    <row r="70" spans="12:16" ht="16" x14ac:dyDescent="0.2">
      <c r="L70" s="145"/>
      <c r="M70" s="145"/>
      <c r="N70" s="145"/>
      <c r="O70" s="145"/>
      <c r="P70" s="145"/>
    </row>
    <row r="71" spans="12:16" ht="16" x14ac:dyDescent="0.2">
      <c r="L71" s="145"/>
      <c r="M71" s="145"/>
      <c r="N71" s="145"/>
      <c r="O71" s="145"/>
      <c r="P71" s="145"/>
    </row>
    <row r="72" spans="12:16" ht="16" x14ac:dyDescent="0.2">
      <c r="L72" s="145"/>
      <c r="M72" s="145"/>
      <c r="N72" s="145"/>
      <c r="O72" s="145"/>
      <c r="P72" s="145"/>
    </row>
    <row r="73" spans="12:16" ht="16" x14ac:dyDescent="0.2">
      <c r="L73" s="145"/>
      <c r="M73" s="145"/>
      <c r="N73" s="145"/>
      <c r="O73" s="145"/>
      <c r="P73" s="145"/>
    </row>
    <row r="74" spans="12:16" ht="16" x14ac:dyDescent="0.2">
      <c r="L74" s="145"/>
      <c r="M74" s="145"/>
      <c r="N74" s="145"/>
      <c r="O74" s="145"/>
      <c r="P74" s="145"/>
    </row>
    <row r="75" spans="12:16" ht="16" x14ac:dyDescent="0.2">
      <c r="L75" s="145"/>
      <c r="M75" s="145"/>
      <c r="N75" s="145"/>
      <c r="O75" s="145"/>
      <c r="P75" s="145"/>
    </row>
    <row r="76" spans="12:16" ht="16" x14ac:dyDescent="0.2">
      <c r="L76" s="145"/>
      <c r="M76" s="145"/>
      <c r="N76" s="145"/>
      <c r="O76" s="145"/>
      <c r="P76" s="145"/>
    </row>
    <row r="77" spans="12:16" ht="16" x14ac:dyDescent="0.2">
      <c r="L77" s="145"/>
      <c r="M77" s="145"/>
      <c r="N77" s="145"/>
      <c r="O77" s="145"/>
      <c r="P77" s="145"/>
    </row>
    <row r="78" spans="12:16" ht="16" x14ac:dyDescent="0.2">
      <c r="L78" s="145"/>
      <c r="M78" s="145"/>
      <c r="N78" s="145"/>
      <c r="O78" s="145"/>
      <c r="P78" s="145"/>
    </row>
    <row r="79" spans="12:16" ht="16" x14ac:dyDescent="0.2">
      <c r="L79" s="145"/>
      <c r="M79" s="145"/>
      <c r="N79" s="145"/>
      <c r="O79" s="145"/>
      <c r="P79" s="145"/>
    </row>
    <row r="80" spans="12:16" ht="16" x14ac:dyDescent="0.2">
      <c r="L80" s="145"/>
      <c r="M80" s="145"/>
      <c r="N80" s="145"/>
      <c r="O80" s="145"/>
      <c r="P80" s="145"/>
    </row>
    <row r="81" spans="12:16" ht="16" x14ac:dyDescent="0.2">
      <c r="L81" s="145"/>
      <c r="M81" s="145"/>
      <c r="N81" s="145"/>
      <c r="O81" s="145"/>
      <c r="P81" s="145"/>
    </row>
    <row r="82" spans="12:16" ht="16" x14ac:dyDescent="0.2">
      <c r="L82" s="145"/>
      <c r="M82" s="145"/>
      <c r="N82" s="145"/>
      <c r="O82" s="145"/>
      <c r="P82" s="145"/>
    </row>
    <row r="83" spans="12:16" ht="16" x14ac:dyDescent="0.2">
      <c r="L83" s="145"/>
      <c r="M83" s="145"/>
      <c r="N83" s="145"/>
      <c r="O83" s="145"/>
      <c r="P83" s="145"/>
    </row>
    <row r="84" spans="12:16" ht="16" x14ac:dyDescent="0.2">
      <c r="L84" s="145"/>
      <c r="M84" s="145"/>
      <c r="N84" s="145"/>
      <c r="O84" s="145"/>
      <c r="P84" s="145"/>
    </row>
    <row r="85" spans="12:16" ht="16" x14ac:dyDescent="0.2">
      <c r="L85" s="145"/>
      <c r="M85" s="145"/>
      <c r="N85" s="145"/>
      <c r="O85" s="145"/>
      <c r="P85" s="145"/>
    </row>
    <row r="86" spans="12:16" ht="16" x14ac:dyDescent="0.2">
      <c r="L86" s="145"/>
      <c r="M86" s="145"/>
      <c r="N86" s="145"/>
      <c r="O86" s="145"/>
      <c r="P86" s="145"/>
    </row>
    <row r="87" spans="12:16" ht="16" x14ac:dyDescent="0.2">
      <c r="L87" s="145"/>
      <c r="M87" s="145"/>
      <c r="N87" s="145"/>
      <c r="O87" s="145"/>
      <c r="P87" s="145"/>
    </row>
    <row r="88" spans="12:16" ht="16" x14ac:dyDescent="0.2">
      <c r="L88" s="145"/>
      <c r="M88" s="145"/>
      <c r="N88" s="145"/>
      <c r="O88" s="145"/>
      <c r="P88" s="145"/>
    </row>
    <row r="89" spans="12:16" ht="16" x14ac:dyDescent="0.2">
      <c r="L89" s="145"/>
      <c r="M89" s="145"/>
      <c r="N89" s="145"/>
      <c r="O89" s="145"/>
      <c r="P89" s="145"/>
    </row>
    <row r="90" spans="12:16" ht="16" x14ac:dyDescent="0.2">
      <c r="L90" s="145"/>
      <c r="M90" s="145"/>
      <c r="N90" s="145"/>
      <c r="O90" s="145"/>
      <c r="P90" s="145"/>
    </row>
    <row r="91" spans="12:16" ht="16" x14ac:dyDescent="0.2">
      <c r="L91" s="145"/>
      <c r="M91" s="145"/>
      <c r="N91" s="145"/>
      <c r="O91" s="145"/>
      <c r="P91" s="145"/>
    </row>
    <row r="92" spans="12:16" ht="16" x14ac:dyDescent="0.2">
      <c r="L92" s="145"/>
      <c r="M92" s="145"/>
      <c r="N92" s="145"/>
      <c r="O92" s="145"/>
      <c r="P92" s="145"/>
    </row>
    <row r="93" spans="12:16" ht="16" x14ac:dyDescent="0.2">
      <c r="L93" s="145"/>
      <c r="M93" s="145"/>
      <c r="N93" s="145"/>
      <c r="O93" s="145"/>
      <c r="P93" s="145"/>
    </row>
    <row r="94" spans="12:16" ht="16" x14ac:dyDescent="0.2">
      <c r="L94" s="145"/>
      <c r="M94" s="145"/>
      <c r="N94" s="145"/>
      <c r="O94" s="145"/>
      <c r="P94" s="145"/>
    </row>
    <row r="95" spans="12:16" ht="16" x14ac:dyDescent="0.2">
      <c r="L95" s="145"/>
      <c r="M95" s="145"/>
      <c r="N95" s="145"/>
      <c r="O95" s="145"/>
      <c r="P95" s="145"/>
    </row>
    <row r="96" spans="12:16" ht="16" x14ac:dyDescent="0.2">
      <c r="L96" s="145"/>
      <c r="M96" s="145"/>
      <c r="N96" s="145"/>
      <c r="O96" s="145"/>
      <c r="P96" s="145"/>
    </row>
    <row r="97" spans="12:16" ht="16" x14ac:dyDescent="0.2">
      <c r="L97" s="145"/>
      <c r="M97" s="145"/>
      <c r="N97" s="145"/>
      <c r="O97" s="145"/>
      <c r="P97" s="145"/>
    </row>
    <row r="98" spans="12:16" ht="16" x14ac:dyDescent="0.2">
      <c r="L98" s="145"/>
      <c r="M98" s="145"/>
      <c r="N98" s="145"/>
      <c r="O98" s="145"/>
      <c r="P98" s="145"/>
    </row>
    <row r="99" spans="12:16" ht="16" x14ac:dyDescent="0.2">
      <c r="L99" s="145"/>
      <c r="M99" s="145"/>
      <c r="N99" s="145"/>
      <c r="O99" s="145"/>
      <c r="P99" s="145"/>
    </row>
    <row r="100" spans="12:16" ht="16" x14ac:dyDescent="0.2">
      <c r="L100" s="145"/>
      <c r="M100" s="145"/>
      <c r="N100" s="145"/>
      <c r="O100" s="145"/>
      <c r="P100" s="145"/>
    </row>
    <row r="101" spans="12:16" ht="16" x14ac:dyDescent="0.2">
      <c r="L101" s="145"/>
      <c r="M101" s="145"/>
      <c r="N101" s="145"/>
      <c r="O101" s="145"/>
      <c r="P101" s="145"/>
    </row>
    <row r="102" spans="12:16" ht="16" x14ac:dyDescent="0.2">
      <c r="L102" s="145"/>
      <c r="M102" s="145"/>
      <c r="N102" s="145"/>
      <c r="O102" s="145"/>
      <c r="P102" s="145"/>
    </row>
    <row r="103" spans="12:16" ht="16" x14ac:dyDescent="0.2">
      <c r="L103" s="145"/>
      <c r="M103" s="145"/>
      <c r="N103" s="145"/>
      <c r="O103" s="145"/>
      <c r="P103" s="145"/>
    </row>
    <row r="104" spans="12:16" ht="16" x14ac:dyDescent="0.2">
      <c r="L104" s="145"/>
      <c r="M104" s="145"/>
      <c r="N104" s="145"/>
      <c r="O104" s="145"/>
      <c r="P104" s="145"/>
    </row>
    <row r="105" spans="12:16" ht="16" x14ac:dyDescent="0.2">
      <c r="L105" s="145"/>
      <c r="M105" s="145"/>
      <c r="N105" s="145"/>
      <c r="O105" s="145"/>
      <c r="P105" s="145"/>
    </row>
    <row r="106" spans="12:16" ht="16" x14ac:dyDescent="0.2">
      <c r="L106" s="145"/>
      <c r="M106" s="145"/>
      <c r="N106" s="145"/>
      <c r="O106" s="145"/>
      <c r="P106" s="145"/>
    </row>
    <row r="107" spans="12:16" ht="16" x14ac:dyDescent="0.2">
      <c r="L107" s="145"/>
      <c r="M107" s="145"/>
      <c r="N107" s="145"/>
      <c r="O107" s="145"/>
      <c r="P107" s="145"/>
    </row>
    <row r="108" spans="12:16" ht="16" x14ac:dyDescent="0.2">
      <c r="L108" s="145"/>
      <c r="M108" s="145"/>
      <c r="N108" s="145"/>
      <c r="O108" s="145"/>
      <c r="P108" s="145"/>
    </row>
    <row r="109" spans="12:16" ht="16" x14ac:dyDescent="0.2">
      <c r="L109" s="145"/>
      <c r="M109" s="145"/>
      <c r="N109" s="145"/>
      <c r="O109" s="145"/>
      <c r="P109" s="145"/>
    </row>
    <row r="110" spans="12:16" ht="16" x14ac:dyDescent="0.2">
      <c r="L110" s="145"/>
      <c r="M110" s="145"/>
      <c r="N110" s="145"/>
      <c r="O110" s="145"/>
      <c r="P110" s="145"/>
    </row>
    <row r="111" spans="12:16" ht="16" x14ac:dyDescent="0.2">
      <c r="L111" s="145"/>
      <c r="M111" s="145"/>
      <c r="N111" s="145"/>
      <c r="O111" s="145"/>
      <c r="P111" s="145"/>
    </row>
    <row r="112" spans="12:16" ht="16" x14ac:dyDescent="0.2">
      <c r="L112" s="145"/>
      <c r="M112" s="145"/>
      <c r="N112" s="145"/>
      <c r="O112" s="145"/>
      <c r="P112" s="145"/>
    </row>
    <row r="113" spans="12:16" ht="16" x14ac:dyDescent="0.2">
      <c r="L113" s="145"/>
      <c r="M113" s="145"/>
      <c r="N113" s="145"/>
      <c r="O113" s="145"/>
      <c r="P113" s="145"/>
    </row>
    <row r="114" spans="12:16" ht="16" x14ac:dyDescent="0.2">
      <c r="L114" s="145"/>
      <c r="M114" s="145"/>
      <c r="N114" s="145"/>
      <c r="O114" s="145"/>
      <c r="P114" s="145"/>
    </row>
    <row r="115" spans="12:16" ht="16" x14ac:dyDescent="0.2">
      <c r="L115" s="145"/>
      <c r="M115" s="145"/>
      <c r="N115" s="145"/>
      <c r="O115" s="145"/>
      <c r="P115" s="145"/>
    </row>
    <row r="116" spans="12:16" ht="16" x14ac:dyDescent="0.2">
      <c r="L116" s="145"/>
      <c r="M116" s="145"/>
      <c r="N116" s="145"/>
      <c r="O116" s="145"/>
      <c r="P116" s="145"/>
    </row>
    <row r="117" spans="12:16" ht="16" x14ac:dyDescent="0.2">
      <c r="L117" s="145"/>
      <c r="M117" s="145"/>
      <c r="N117" s="145"/>
      <c r="O117" s="145"/>
      <c r="P117" s="145"/>
    </row>
    <row r="118" spans="12:16" ht="16" x14ac:dyDescent="0.2">
      <c r="L118" s="145"/>
      <c r="M118" s="145"/>
      <c r="N118" s="145"/>
      <c r="O118" s="145"/>
      <c r="P118" s="145"/>
    </row>
    <row r="119" spans="12:16" ht="16" x14ac:dyDescent="0.2">
      <c r="L119" s="145"/>
      <c r="M119" s="145"/>
      <c r="N119" s="145"/>
      <c r="O119" s="145"/>
      <c r="P119" s="145"/>
    </row>
    <row r="120" spans="12:16" ht="16" x14ac:dyDescent="0.2">
      <c r="L120" s="145"/>
      <c r="M120" s="145"/>
      <c r="N120" s="145"/>
      <c r="O120" s="145"/>
      <c r="P120" s="145"/>
    </row>
    <row r="121" spans="12:16" ht="16" x14ac:dyDescent="0.2">
      <c r="L121" s="145"/>
      <c r="M121" s="145"/>
      <c r="N121" s="145"/>
      <c r="O121" s="145"/>
      <c r="P121" s="145"/>
    </row>
    <row r="122" spans="12:16" ht="16" x14ac:dyDescent="0.2">
      <c r="L122" s="145"/>
      <c r="M122" s="145"/>
      <c r="N122" s="145"/>
      <c r="O122" s="145"/>
      <c r="P122" s="145"/>
    </row>
    <row r="123" spans="12:16" ht="16" x14ac:dyDescent="0.2">
      <c r="L123" s="145"/>
      <c r="M123" s="145"/>
      <c r="N123" s="145"/>
      <c r="O123" s="145"/>
      <c r="P123" s="145"/>
    </row>
    <row r="124" spans="12:16" ht="16" x14ac:dyDescent="0.2">
      <c r="L124" s="145"/>
      <c r="M124" s="145"/>
      <c r="N124" s="145"/>
      <c r="O124" s="145"/>
      <c r="P124" s="145"/>
    </row>
    <row r="125" spans="12:16" ht="16" x14ac:dyDescent="0.2">
      <c r="L125" s="145"/>
      <c r="M125" s="145"/>
      <c r="N125" s="145"/>
      <c r="O125" s="145"/>
      <c r="P125" s="145"/>
    </row>
    <row r="126" spans="12:16" ht="16" x14ac:dyDescent="0.2">
      <c r="L126" s="145"/>
      <c r="M126" s="145"/>
      <c r="N126" s="145"/>
      <c r="O126" s="145"/>
      <c r="P126" s="145"/>
    </row>
    <row r="127" spans="12:16" ht="16" x14ac:dyDescent="0.2">
      <c r="L127" s="145"/>
      <c r="M127" s="145"/>
      <c r="N127" s="145"/>
      <c r="O127" s="145"/>
      <c r="P127" s="145"/>
    </row>
    <row r="128" spans="12:16" ht="16" x14ac:dyDescent="0.2">
      <c r="L128" s="145"/>
      <c r="M128" s="145"/>
      <c r="N128" s="145"/>
      <c r="O128" s="145"/>
      <c r="P128" s="145"/>
    </row>
    <row r="129" spans="12:16" ht="16" x14ac:dyDescent="0.2">
      <c r="L129" s="145"/>
      <c r="M129" s="145"/>
      <c r="N129" s="145"/>
      <c r="O129" s="145"/>
      <c r="P129" s="145"/>
    </row>
    <row r="130" spans="12:16" ht="16" x14ac:dyDescent="0.2">
      <c r="L130" s="145"/>
      <c r="M130" s="145"/>
      <c r="N130" s="145"/>
      <c r="O130" s="145"/>
      <c r="P130" s="145"/>
    </row>
    <row r="131" spans="12:16" ht="16" x14ac:dyDescent="0.2">
      <c r="L131" s="145"/>
      <c r="M131" s="145"/>
      <c r="N131" s="145"/>
      <c r="O131" s="145"/>
      <c r="P131" s="145"/>
    </row>
    <row r="132" spans="12:16" ht="16" x14ac:dyDescent="0.2">
      <c r="L132" s="145"/>
      <c r="M132" s="145"/>
      <c r="N132" s="145"/>
      <c r="O132" s="145"/>
      <c r="P132" s="145"/>
    </row>
    <row r="133" spans="12:16" ht="16" x14ac:dyDescent="0.2">
      <c r="L133" s="145"/>
      <c r="M133" s="145"/>
      <c r="N133" s="145"/>
      <c r="O133" s="145"/>
      <c r="P133" s="145"/>
    </row>
    <row r="134" spans="12:16" ht="16" x14ac:dyDescent="0.2">
      <c r="L134" s="145"/>
      <c r="M134" s="145"/>
      <c r="N134" s="145"/>
      <c r="O134" s="145"/>
      <c r="P134" s="145"/>
    </row>
    <row r="135" spans="12:16" ht="16" x14ac:dyDescent="0.2">
      <c r="L135" s="145"/>
      <c r="M135" s="145"/>
      <c r="N135" s="145"/>
      <c r="O135" s="145"/>
      <c r="P135" s="145"/>
    </row>
    <row r="136" spans="12:16" ht="16" x14ac:dyDescent="0.2">
      <c r="L136" s="145"/>
      <c r="M136" s="145"/>
      <c r="N136" s="145"/>
      <c r="O136" s="145"/>
      <c r="P136" s="145"/>
    </row>
    <row r="137" spans="12:16" ht="16" x14ac:dyDescent="0.2">
      <c r="L137" s="145"/>
      <c r="M137" s="145"/>
      <c r="N137" s="145"/>
      <c r="O137" s="145"/>
      <c r="P137" s="145"/>
    </row>
    <row r="138" spans="12:16" ht="16" x14ac:dyDescent="0.2">
      <c r="L138" s="145"/>
      <c r="M138" s="145"/>
      <c r="N138" s="145"/>
      <c r="O138" s="145"/>
      <c r="P138" s="145"/>
    </row>
    <row r="139" spans="12:16" ht="16" x14ac:dyDescent="0.2">
      <c r="L139" s="145"/>
      <c r="M139" s="145"/>
      <c r="N139" s="145"/>
      <c r="O139" s="145"/>
      <c r="P139" s="145"/>
    </row>
    <row r="140" spans="12:16" ht="16" x14ac:dyDescent="0.2">
      <c r="L140" s="145"/>
      <c r="M140" s="145"/>
      <c r="N140" s="145"/>
      <c r="O140" s="145"/>
      <c r="P140" s="145"/>
    </row>
    <row r="141" spans="12:16" ht="16" x14ac:dyDescent="0.2">
      <c r="L141" s="145"/>
      <c r="M141" s="145"/>
      <c r="N141" s="145"/>
      <c r="O141" s="145"/>
      <c r="P141" s="145"/>
    </row>
    <row r="142" spans="12:16" ht="16" x14ac:dyDescent="0.2">
      <c r="L142" s="145"/>
      <c r="M142" s="145"/>
      <c r="N142" s="145"/>
      <c r="O142" s="145"/>
      <c r="P142" s="145"/>
    </row>
    <row r="143" spans="12:16" ht="16" x14ac:dyDescent="0.2">
      <c r="L143" s="145"/>
      <c r="M143" s="145"/>
      <c r="N143" s="145"/>
      <c r="O143" s="145"/>
      <c r="P143" s="145"/>
    </row>
    <row r="144" spans="12:16" ht="16" x14ac:dyDescent="0.2">
      <c r="L144" s="145"/>
      <c r="M144" s="145"/>
      <c r="N144" s="145"/>
      <c r="O144" s="145"/>
      <c r="P144" s="145"/>
    </row>
    <row r="145" spans="12:16" ht="16" x14ac:dyDescent="0.2">
      <c r="L145" s="145"/>
      <c r="M145" s="145"/>
      <c r="N145" s="145"/>
      <c r="O145" s="145"/>
      <c r="P145" s="145"/>
    </row>
    <row r="146" spans="12:16" ht="16" x14ac:dyDescent="0.2">
      <c r="L146" s="145"/>
      <c r="M146" s="145"/>
      <c r="N146" s="145"/>
      <c r="O146" s="145"/>
      <c r="P146" s="145"/>
    </row>
    <row r="147" spans="12:16" ht="16" x14ac:dyDescent="0.2">
      <c r="L147" s="145"/>
      <c r="M147" s="145"/>
      <c r="N147" s="145"/>
      <c r="O147" s="145"/>
      <c r="P147" s="145"/>
    </row>
    <row r="148" spans="12:16" ht="16" x14ac:dyDescent="0.2">
      <c r="L148" s="145"/>
      <c r="M148" s="145"/>
      <c r="N148" s="145"/>
      <c r="O148" s="145"/>
      <c r="P148" s="145"/>
    </row>
    <row r="149" spans="12:16" ht="16" x14ac:dyDescent="0.2">
      <c r="L149" s="145"/>
      <c r="M149" s="145"/>
      <c r="N149" s="145"/>
      <c r="O149" s="145"/>
      <c r="P149" s="145"/>
    </row>
    <row r="150" spans="12:16" ht="16" x14ac:dyDescent="0.2">
      <c r="L150" s="145"/>
      <c r="M150" s="145"/>
      <c r="N150" s="145"/>
      <c r="O150" s="145"/>
      <c r="P150" s="145"/>
    </row>
    <row r="151" spans="12:16" ht="16" x14ac:dyDescent="0.2">
      <c r="L151" s="145"/>
      <c r="M151" s="145"/>
      <c r="N151" s="145"/>
      <c r="O151" s="145"/>
      <c r="P151" s="145"/>
    </row>
    <row r="152" spans="12:16" ht="16" x14ac:dyDescent="0.2">
      <c r="L152" s="145"/>
      <c r="M152" s="145"/>
      <c r="N152" s="145"/>
      <c r="O152" s="145"/>
      <c r="P152" s="145"/>
    </row>
    <row r="153" spans="12:16" ht="16" x14ac:dyDescent="0.2">
      <c r="L153" s="145"/>
      <c r="M153" s="145"/>
      <c r="N153" s="145"/>
      <c r="O153" s="145"/>
      <c r="P153" s="145"/>
    </row>
    <row r="154" spans="12:16" ht="16" x14ac:dyDescent="0.2">
      <c r="L154" s="145"/>
      <c r="M154" s="145"/>
      <c r="N154" s="145"/>
      <c r="O154" s="145"/>
      <c r="P154" s="145"/>
    </row>
    <row r="155" spans="12:16" ht="16" x14ac:dyDescent="0.2">
      <c r="L155" s="145"/>
      <c r="M155" s="145"/>
      <c r="N155" s="145"/>
      <c r="O155" s="145"/>
      <c r="P155" s="145"/>
    </row>
    <row r="156" spans="12:16" ht="16" x14ac:dyDescent="0.2">
      <c r="L156" s="145"/>
      <c r="M156" s="145"/>
      <c r="N156" s="145"/>
      <c r="O156" s="145"/>
      <c r="P156" s="145"/>
    </row>
    <row r="157" spans="12:16" ht="16" x14ac:dyDescent="0.2">
      <c r="L157" s="145"/>
      <c r="M157" s="145"/>
      <c r="N157" s="145"/>
      <c r="O157" s="145"/>
      <c r="P157" s="145"/>
    </row>
    <row r="158" spans="12:16" ht="16" x14ac:dyDescent="0.2">
      <c r="L158" s="145"/>
      <c r="M158" s="145"/>
      <c r="N158" s="145"/>
      <c r="O158" s="145"/>
      <c r="P158" s="145"/>
    </row>
    <row r="159" spans="12:16" ht="16" x14ac:dyDescent="0.2">
      <c r="L159" s="145"/>
      <c r="M159" s="145"/>
      <c r="N159" s="145"/>
      <c r="O159" s="145"/>
      <c r="P159" s="145"/>
    </row>
    <row r="160" spans="12:16" ht="16" x14ac:dyDescent="0.2">
      <c r="L160" s="145"/>
      <c r="M160" s="145"/>
      <c r="N160" s="145"/>
      <c r="O160" s="145"/>
      <c r="P160" s="145"/>
    </row>
    <row r="161" spans="12:16" ht="16" x14ac:dyDescent="0.2">
      <c r="L161" s="145"/>
      <c r="M161" s="145"/>
      <c r="N161" s="145"/>
      <c r="O161" s="145"/>
      <c r="P161" s="145"/>
    </row>
    <row r="162" spans="12:16" ht="16" x14ac:dyDescent="0.2">
      <c r="L162" s="145"/>
      <c r="M162" s="145"/>
      <c r="N162" s="145"/>
      <c r="O162" s="145"/>
      <c r="P162" s="145"/>
    </row>
    <row r="163" spans="12:16" ht="16" x14ac:dyDescent="0.2">
      <c r="L163" s="145"/>
      <c r="M163" s="145"/>
      <c r="N163" s="145"/>
      <c r="O163" s="145"/>
      <c r="P163" s="145"/>
    </row>
    <row r="164" spans="12:16" ht="16" x14ac:dyDescent="0.2">
      <c r="L164" s="145"/>
      <c r="M164" s="145"/>
      <c r="N164" s="145"/>
      <c r="O164" s="145"/>
      <c r="P164" s="145"/>
    </row>
    <row r="165" spans="12:16" ht="16" x14ac:dyDescent="0.2">
      <c r="L165" s="145"/>
      <c r="M165" s="145"/>
      <c r="N165" s="145"/>
      <c r="O165" s="145"/>
      <c r="P165" s="145"/>
    </row>
    <row r="166" spans="12:16" ht="16" x14ac:dyDescent="0.2">
      <c r="L166" s="145"/>
      <c r="M166" s="145"/>
      <c r="N166" s="145"/>
      <c r="O166" s="145"/>
      <c r="P166" s="145"/>
    </row>
    <row r="167" spans="12:16" ht="16" x14ac:dyDescent="0.2">
      <c r="L167" s="145"/>
      <c r="M167" s="145"/>
      <c r="N167" s="145"/>
      <c r="O167" s="145"/>
      <c r="P167" s="145"/>
    </row>
    <row r="168" spans="12:16" ht="16" x14ac:dyDescent="0.2">
      <c r="L168" s="145"/>
      <c r="M168" s="145"/>
      <c r="N168" s="145"/>
      <c r="O168" s="145"/>
      <c r="P168" s="145"/>
    </row>
    <row r="169" spans="12:16" ht="16" x14ac:dyDescent="0.2">
      <c r="L169" s="145"/>
      <c r="M169" s="145"/>
      <c r="N169" s="145"/>
      <c r="O169" s="145"/>
      <c r="P169" s="145"/>
    </row>
    <row r="170" spans="12:16" ht="16" x14ac:dyDescent="0.2">
      <c r="L170" s="145"/>
      <c r="M170" s="145"/>
      <c r="N170" s="145"/>
      <c r="O170" s="145"/>
      <c r="P170" s="145"/>
    </row>
    <row r="171" spans="12:16" ht="16" x14ac:dyDescent="0.2">
      <c r="L171" s="145"/>
      <c r="M171" s="145"/>
      <c r="N171" s="145"/>
      <c r="O171" s="145"/>
      <c r="P171" s="145"/>
    </row>
    <row r="172" spans="12:16" ht="16" x14ac:dyDescent="0.2">
      <c r="L172" s="145"/>
      <c r="M172" s="145"/>
      <c r="N172" s="145"/>
      <c r="O172" s="145"/>
      <c r="P172" s="145"/>
    </row>
    <row r="173" spans="12:16" ht="16" x14ac:dyDescent="0.2">
      <c r="L173" s="145"/>
      <c r="M173" s="145"/>
      <c r="N173" s="145"/>
      <c r="O173" s="145"/>
      <c r="P173" s="145"/>
    </row>
    <row r="174" spans="12:16" ht="16" x14ac:dyDescent="0.2">
      <c r="L174" s="145"/>
      <c r="M174" s="145"/>
      <c r="N174" s="145"/>
      <c r="O174" s="145"/>
      <c r="P174" s="145"/>
    </row>
    <row r="175" spans="12:16" ht="16" x14ac:dyDescent="0.2">
      <c r="L175" s="145"/>
      <c r="M175" s="145"/>
      <c r="N175" s="145"/>
      <c r="O175" s="145"/>
      <c r="P175" s="145"/>
    </row>
    <row r="176" spans="12:16" ht="16" x14ac:dyDescent="0.2">
      <c r="L176" s="145"/>
      <c r="M176" s="145"/>
      <c r="N176" s="145"/>
      <c r="O176" s="145"/>
      <c r="P176" s="145"/>
    </row>
    <row r="177" spans="12:16" ht="16" x14ac:dyDescent="0.2">
      <c r="L177" s="145"/>
      <c r="M177" s="145"/>
      <c r="N177" s="145"/>
      <c r="O177" s="145"/>
      <c r="P177" s="145"/>
    </row>
    <row r="178" spans="12:16" ht="16" x14ac:dyDescent="0.2">
      <c r="L178" s="145"/>
      <c r="M178" s="145"/>
      <c r="N178" s="145"/>
      <c r="O178" s="145"/>
      <c r="P178" s="145"/>
    </row>
    <row r="179" spans="12:16" ht="16" x14ac:dyDescent="0.2">
      <c r="L179" s="145"/>
      <c r="M179" s="145"/>
      <c r="N179" s="145"/>
      <c r="O179" s="145"/>
      <c r="P179" s="145"/>
    </row>
    <row r="180" spans="12:16" ht="16" x14ac:dyDescent="0.2">
      <c r="L180" s="145"/>
      <c r="M180" s="145"/>
      <c r="N180" s="145"/>
      <c r="O180" s="145"/>
      <c r="P180" s="145"/>
    </row>
    <row r="181" spans="12:16" ht="16" x14ac:dyDescent="0.2">
      <c r="L181" s="145"/>
      <c r="M181" s="145"/>
      <c r="N181" s="145"/>
      <c r="O181" s="145"/>
      <c r="P181" s="145"/>
    </row>
    <row r="182" spans="12:16" ht="16" x14ac:dyDescent="0.2">
      <c r="L182" s="145"/>
      <c r="M182" s="145"/>
      <c r="N182" s="145"/>
      <c r="O182" s="145"/>
      <c r="P182" s="145"/>
    </row>
    <row r="183" spans="12:16" ht="16" x14ac:dyDescent="0.2">
      <c r="L183" s="145"/>
      <c r="M183" s="145"/>
      <c r="N183" s="145"/>
      <c r="O183" s="145"/>
      <c r="P183" s="145"/>
    </row>
    <row r="184" spans="12:16" ht="16" x14ac:dyDescent="0.2">
      <c r="L184" s="145"/>
      <c r="M184" s="145"/>
      <c r="N184" s="145"/>
      <c r="O184" s="145"/>
      <c r="P184" s="145"/>
    </row>
    <row r="185" spans="12:16" ht="16" x14ac:dyDescent="0.2">
      <c r="L185" s="145"/>
      <c r="M185" s="145"/>
      <c r="N185" s="145"/>
      <c r="O185" s="145"/>
      <c r="P185" s="145"/>
    </row>
    <row r="186" spans="12:16" ht="16" x14ac:dyDescent="0.2">
      <c r="L186" s="145"/>
      <c r="M186" s="145"/>
      <c r="N186" s="145"/>
      <c r="O186" s="145"/>
      <c r="P186" s="145"/>
    </row>
    <row r="187" spans="12:16" ht="16" x14ac:dyDescent="0.2">
      <c r="L187" s="145"/>
      <c r="M187" s="145"/>
      <c r="N187" s="145"/>
      <c r="O187" s="145"/>
      <c r="P187" s="145"/>
    </row>
    <row r="188" spans="12:16" ht="16" x14ac:dyDescent="0.2">
      <c r="L188" s="145"/>
      <c r="M188" s="145"/>
      <c r="N188" s="145"/>
      <c r="O188" s="145"/>
      <c r="P188" s="145"/>
    </row>
    <row r="189" spans="12:16" ht="16" x14ac:dyDescent="0.2">
      <c r="L189" s="145"/>
      <c r="M189" s="145"/>
      <c r="N189" s="145"/>
      <c r="O189" s="145"/>
      <c r="P189" s="145"/>
    </row>
    <row r="190" spans="12:16" ht="16" x14ac:dyDescent="0.2">
      <c r="L190" s="145"/>
      <c r="M190" s="145"/>
      <c r="N190" s="145"/>
      <c r="O190" s="145"/>
      <c r="P190" s="145"/>
    </row>
    <row r="191" spans="12:16" ht="16" x14ac:dyDescent="0.2">
      <c r="L191" s="145"/>
      <c r="M191" s="145"/>
      <c r="N191" s="145"/>
      <c r="O191" s="145"/>
      <c r="P191" s="145"/>
    </row>
    <row r="192" spans="12:16" ht="16" x14ac:dyDescent="0.2">
      <c r="L192" s="145"/>
      <c r="M192" s="145"/>
      <c r="N192" s="145"/>
      <c r="O192" s="145"/>
      <c r="P192" s="145"/>
    </row>
    <row r="193" spans="12:16" ht="16" x14ac:dyDescent="0.2">
      <c r="L193" s="145"/>
      <c r="M193" s="145"/>
      <c r="N193" s="145"/>
      <c r="O193" s="145"/>
      <c r="P193" s="145"/>
    </row>
    <row r="194" spans="12:16" ht="16" x14ac:dyDescent="0.2">
      <c r="L194" s="145"/>
      <c r="M194" s="145"/>
      <c r="N194" s="145"/>
      <c r="O194" s="145"/>
      <c r="P194" s="145"/>
    </row>
    <row r="195" spans="12:16" ht="16" x14ac:dyDescent="0.2">
      <c r="L195" s="145"/>
      <c r="M195" s="145"/>
      <c r="N195" s="145"/>
      <c r="O195" s="145"/>
      <c r="P195" s="145"/>
    </row>
    <row r="196" spans="12:16" ht="16" x14ac:dyDescent="0.2">
      <c r="L196" s="145"/>
      <c r="M196" s="145"/>
      <c r="N196" s="145"/>
      <c r="O196" s="145"/>
      <c r="P196" s="145"/>
    </row>
    <row r="197" spans="12:16" ht="16" x14ac:dyDescent="0.2">
      <c r="L197" s="145"/>
      <c r="M197" s="145"/>
      <c r="N197" s="145"/>
      <c r="O197" s="145"/>
      <c r="P197" s="145"/>
    </row>
    <row r="198" spans="12:16" ht="16" x14ac:dyDescent="0.2">
      <c r="L198" s="145"/>
      <c r="M198" s="145"/>
      <c r="N198" s="145"/>
      <c r="O198" s="145"/>
      <c r="P198" s="145"/>
    </row>
    <row r="199" spans="12:16" ht="16" x14ac:dyDescent="0.2">
      <c r="L199" s="145"/>
      <c r="M199" s="145"/>
      <c r="N199" s="145"/>
      <c r="O199" s="145"/>
      <c r="P199" s="145"/>
    </row>
    <row r="200" spans="12:16" ht="16" x14ac:dyDescent="0.2">
      <c r="L200" s="145"/>
      <c r="M200" s="145"/>
      <c r="N200" s="145"/>
      <c r="O200" s="145"/>
      <c r="P200" s="145"/>
    </row>
    <row r="201" spans="12:16" ht="16" x14ac:dyDescent="0.2">
      <c r="L201" s="145"/>
      <c r="M201" s="145"/>
      <c r="N201" s="145"/>
      <c r="O201" s="145"/>
      <c r="P201" s="145"/>
    </row>
    <row r="202" spans="12:16" ht="16" x14ac:dyDescent="0.2">
      <c r="L202" s="145"/>
      <c r="M202" s="145"/>
      <c r="N202" s="145"/>
      <c r="O202" s="145"/>
      <c r="P202" s="145"/>
    </row>
    <row r="203" spans="12:16" ht="16" x14ac:dyDescent="0.2">
      <c r="L203" s="145"/>
      <c r="M203" s="145"/>
      <c r="N203" s="145"/>
      <c r="O203" s="145"/>
      <c r="P203" s="145"/>
    </row>
    <row r="204" spans="12:16" ht="16" x14ac:dyDescent="0.2">
      <c r="L204" s="145"/>
      <c r="M204" s="145"/>
      <c r="N204" s="145"/>
      <c r="O204" s="145"/>
      <c r="P204" s="145"/>
    </row>
    <row r="205" spans="12:16" ht="16" x14ac:dyDescent="0.2">
      <c r="L205" s="145"/>
      <c r="M205" s="145"/>
      <c r="N205" s="145"/>
      <c r="O205" s="145"/>
      <c r="P205" s="145"/>
    </row>
    <row r="206" spans="12:16" ht="16" x14ac:dyDescent="0.2">
      <c r="L206" s="145"/>
      <c r="M206" s="145"/>
      <c r="N206" s="145"/>
      <c r="O206" s="145"/>
      <c r="P206" s="145"/>
    </row>
    <row r="207" spans="12:16" ht="16" x14ac:dyDescent="0.2">
      <c r="L207" s="145"/>
      <c r="M207" s="145"/>
      <c r="N207" s="145"/>
      <c r="O207" s="145"/>
      <c r="P207" s="145"/>
    </row>
    <row r="208" spans="12:16" ht="16" x14ac:dyDescent="0.2">
      <c r="L208" s="145"/>
      <c r="M208" s="145"/>
      <c r="N208" s="145"/>
      <c r="O208" s="145"/>
      <c r="P208" s="145"/>
    </row>
    <row r="209" spans="12:16" ht="16" x14ac:dyDescent="0.2">
      <c r="L209" s="145"/>
      <c r="M209" s="145"/>
      <c r="N209" s="145"/>
      <c r="O209" s="145"/>
      <c r="P209" s="145"/>
    </row>
    <row r="210" spans="12:16" ht="16" x14ac:dyDescent="0.2">
      <c r="L210" s="145"/>
      <c r="M210" s="145"/>
      <c r="N210" s="145"/>
      <c r="O210" s="145"/>
      <c r="P210" s="145"/>
    </row>
    <row r="211" spans="12:16" ht="16" x14ac:dyDescent="0.2">
      <c r="L211" s="145"/>
      <c r="M211" s="145"/>
      <c r="N211" s="145"/>
      <c r="O211" s="145"/>
      <c r="P211" s="145"/>
    </row>
    <row r="212" spans="12:16" ht="16" x14ac:dyDescent="0.2">
      <c r="L212" s="145"/>
      <c r="M212" s="145"/>
      <c r="N212" s="145"/>
      <c r="O212" s="145"/>
      <c r="P212" s="145"/>
    </row>
    <row r="213" spans="12:16" ht="16" x14ac:dyDescent="0.2">
      <c r="L213" s="145"/>
      <c r="M213" s="145"/>
      <c r="N213" s="145"/>
      <c r="O213" s="145"/>
      <c r="P213" s="145"/>
    </row>
    <row r="214" spans="12:16" ht="16" x14ac:dyDescent="0.2">
      <c r="L214" s="145"/>
      <c r="M214" s="145"/>
      <c r="N214" s="145"/>
      <c r="O214" s="145"/>
      <c r="P214" s="145"/>
    </row>
    <row r="215" spans="12:16" ht="16" x14ac:dyDescent="0.2">
      <c r="L215" s="145"/>
      <c r="M215" s="145"/>
      <c r="N215" s="145"/>
      <c r="O215" s="145"/>
      <c r="P215" s="145"/>
    </row>
    <row r="216" spans="12:16" ht="16" x14ac:dyDescent="0.2">
      <c r="L216" s="145"/>
      <c r="M216" s="145"/>
      <c r="N216" s="145"/>
      <c r="O216" s="145"/>
      <c r="P216" s="145"/>
    </row>
    <row r="217" spans="12:16" ht="16" x14ac:dyDescent="0.2">
      <c r="L217" s="145"/>
      <c r="M217" s="145"/>
      <c r="N217" s="145"/>
      <c r="O217" s="145"/>
      <c r="P217" s="145"/>
    </row>
    <row r="218" spans="12:16" ht="16" x14ac:dyDescent="0.2">
      <c r="L218" s="145"/>
      <c r="M218" s="145"/>
      <c r="N218" s="145"/>
      <c r="O218" s="145"/>
    </row>
    <row r="219" spans="12:16" ht="16" x14ac:dyDescent="0.2">
      <c r="L219" s="145"/>
      <c r="M219" s="145"/>
      <c r="N219" s="145"/>
      <c r="O219" s="145"/>
    </row>
    <row r="220" spans="12:16" ht="16" x14ac:dyDescent="0.2">
      <c r="L220" s="145"/>
    </row>
    <row r="221" spans="12:16" ht="16" x14ac:dyDescent="0.2">
      <c r="L221" s="145"/>
    </row>
    <row r="222" spans="12:16" ht="16" x14ac:dyDescent="0.2">
      <c r="L222" s="145"/>
    </row>
    <row r="223" spans="12:16" ht="16" x14ac:dyDescent="0.2">
      <c r="L223" s="145"/>
    </row>
    <row r="224" spans="12:16" ht="16" x14ac:dyDescent="0.2">
      <c r="L224" s="145"/>
    </row>
    <row r="225" spans="12:12" ht="16" x14ac:dyDescent="0.2">
      <c r="L225" s="145"/>
    </row>
    <row r="226" spans="12:12" ht="16" x14ac:dyDescent="0.2">
      <c r="L226" s="145"/>
    </row>
    <row r="227" spans="12:12" ht="16" x14ac:dyDescent="0.2">
      <c r="L227" s="145"/>
    </row>
  </sheetData>
  <mergeCells count="4">
    <mergeCell ref="U2:X2"/>
    <mergeCell ref="Y2:Z2"/>
    <mergeCell ref="AA2:AD2"/>
    <mergeCell ref="AF2:AJ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FB80-953B-4B4C-9FE7-994BFAE8CCB7}">
  <dimension ref="A1:Q139"/>
  <sheetViews>
    <sheetView zoomScaleNormal="100" workbookViewId="0">
      <pane ySplit="3" topLeftCell="A4" activePane="bottomLeft" state="frozen"/>
      <selection pane="bottomLeft" activeCell="A4" sqref="A4"/>
    </sheetView>
  </sheetViews>
  <sheetFormatPr baseColWidth="10" defaultColWidth="11.5" defaultRowHeight="15" x14ac:dyDescent="0.2"/>
  <cols>
    <col min="1" max="1" width="16.5" customWidth="1"/>
    <col min="4" max="4" width="33.5" bestFit="1" customWidth="1"/>
    <col min="5" max="5" width="21" customWidth="1"/>
    <col min="6" max="6" width="17.83203125" bestFit="1" customWidth="1"/>
    <col min="7" max="7" width="19.5" bestFit="1" customWidth="1"/>
    <col min="8" max="8" width="15" style="47" bestFit="1" customWidth="1"/>
    <col min="9" max="9" width="17.5" style="47" bestFit="1" customWidth="1"/>
    <col min="10" max="10" width="15.83203125" style="47" customWidth="1"/>
    <col min="11" max="11" width="14.5" style="47" bestFit="1" customWidth="1"/>
    <col min="12" max="12" width="14.83203125" style="47" bestFit="1" customWidth="1"/>
    <col min="13" max="13" width="13.1640625" style="47" bestFit="1" customWidth="1"/>
    <col min="16" max="16" width="27.83203125" customWidth="1"/>
    <col min="17" max="17" width="14.5" bestFit="1" customWidth="1"/>
  </cols>
  <sheetData>
    <row r="1" spans="1:17" ht="16" thickBot="1" x14ac:dyDescent="0.25">
      <c r="A1" s="34"/>
      <c r="B1" s="34"/>
      <c r="C1" s="34"/>
      <c r="D1" s="34"/>
      <c r="E1" s="34"/>
      <c r="F1" s="34"/>
      <c r="G1" s="34"/>
      <c r="H1" s="52"/>
      <c r="I1" s="52"/>
      <c r="J1" s="52"/>
      <c r="K1" s="52"/>
      <c r="L1" s="52"/>
      <c r="M1" s="52"/>
      <c r="N1" s="34"/>
      <c r="O1" s="34"/>
      <c r="P1" s="34"/>
      <c r="Q1" s="34"/>
    </row>
    <row r="2" spans="1:17" ht="16" thickBot="1" x14ac:dyDescent="0.25">
      <c r="A2" s="34"/>
      <c r="B2" s="34"/>
      <c r="C2" s="34"/>
      <c r="D2" s="34"/>
      <c r="E2" s="34"/>
      <c r="F2" s="34"/>
      <c r="G2" s="34"/>
      <c r="H2" s="157" t="s">
        <v>83</v>
      </c>
      <c r="I2" s="158"/>
      <c r="J2" s="159"/>
      <c r="K2" s="158" t="s">
        <v>84</v>
      </c>
      <c r="L2" s="159"/>
      <c r="M2" s="160" t="s">
        <v>85</v>
      </c>
      <c r="N2" s="161"/>
      <c r="O2" s="162"/>
      <c r="P2" s="35" t="s">
        <v>86</v>
      </c>
      <c r="Q2" s="35" t="s">
        <v>24</v>
      </c>
    </row>
    <row r="3" spans="1:17" x14ac:dyDescent="0.2">
      <c r="A3" s="34" t="s">
        <v>87</v>
      </c>
      <c r="B3" s="34" t="s">
        <v>88</v>
      </c>
      <c r="C3" s="34" t="s">
        <v>89</v>
      </c>
      <c r="D3" s="34" t="s">
        <v>90</v>
      </c>
      <c r="E3" s="34" t="s">
        <v>91</v>
      </c>
      <c r="F3" s="34" t="s">
        <v>92</v>
      </c>
      <c r="G3" s="34" t="s">
        <v>93</v>
      </c>
      <c r="H3" s="59" t="s">
        <v>94</v>
      </c>
      <c r="I3" s="53" t="s">
        <v>95</v>
      </c>
      <c r="J3" s="54" t="s">
        <v>96</v>
      </c>
      <c r="K3" s="54" t="s">
        <v>97</v>
      </c>
      <c r="L3" s="54" t="s">
        <v>98</v>
      </c>
      <c r="M3" s="54" t="s">
        <v>99</v>
      </c>
      <c r="N3" s="36" t="s">
        <v>100</v>
      </c>
      <c r="O3" s="36" t="s">
        <v>101</v>
      </c>
      <c r="P3" s="36"/>
      <c r="Q3" s="36"/>
    </row>
    <row r="4" spans="1:17" x14ac:dyDescent="0.2">
      <c r="A4" s="37" t="s">
        <v>13</v>
      </c>
      <c r="B4" s="56">
        <v>45688</v>
      </c>
      <c r="E4" s="38"/>
      <c r="F4" s="38" t="s">
        <v>102</v>
      </c>
      <c r="G4" s="38" t="s">
        <v>103</v>
      </c>
      <c r="J4" s="55"/>
      <c r="K4" s="55"/>
      <c r="L4" s="55"/>
      <c r="M4" s="55"/>
      <c r="N4" s="39"/>
      <c r="O4" s="40"/>
      <c r="P4" s="38"/>
      <c r="Q4" s="38"/>
    </row>
    <row r="5" spans="1:17" s="50" customFormat="1" x14ac:dyDescent="0.2">
      <c r="B5" s="57"/>
      <c r="C5" s="50" t="s">
        <v>104</v>
      </c>
      <c r="D5" s="51" t="s">
        <v>105</v>
      </c>
      <c r="E5" s="51"/>
      <c r="F5" s="51"/>
      <c r="G5" s="51"/>
      <c r="H5" s="49">
        <f>SUM(H4:H4)</f>
        <v>0</v>
      </c>
      <c r="I5" s="49">
        <f>SUM(I4:I4)</f>
        <v>0</v>
      </c>
      <c r="J5" s="49">
        <f>SUM(J4:J4)</f>
        <v>0</v>
      </c>
      <c r="K5" s="49"/>
      <c r="L5" s="49"/>
      <c r="M5" s="49">
        <f>SUM(M4:M4)</f>
        <v>0</v>
      </c>
    </row>
    <row r="6" spans="1:17" x14ac:dyDescent="0.2">
      <c r="B6" s="58"/>
      <c r="D6" s="38"/>
      <c r="E6" s="38"/>
      <c r="F6" s="38"/>
      <c r="G6" s="38"/>
    </row>
    <row r="7" spans="1:17" x14ac:dyDescent="0.2">
      <c r="A7" s="37" t="s">
        <v>13</v>
      </c>
      <c r="B7" s="56">
        <v>45688</v>
      </c>
      <c r="C7" t="s">
        <v>106</v>
      </c>
      <c r="D7" t="s">
        <v>107</v>
      </c>
      <c r="E7" s="38"/>
      <c r="F7" s="38" t="s">
        <v>102</v>
      </c>
      <c r="G7" s="38" t="s">
        <v>108</v>
      </c>
      <c r="H7" s="47">
        <v>362600</v>
      </c>
      <c r="I7" s="47">
        <v>32501.440000000002</v>
      </c>
      <c r="J7" s="47">
        <v>378849.43</v>
      </c>
      <c r="K7" s="47">
        <v>3972.38</v>
      </c>
      <c r="L7" s="47">
        <v>3292.1939290856258</v>
      </c>
      <c r="M7" s="47">
        <v>-399620.65</v>
      </c>
      <c r="Q7" s="47"/>
    </row>
    <row r="8" spans="1:17" x14ac:dyDescent="0.2">
      <c r="A8" s="37" t="s">
        <v>13</v>
      </c>
      <c r="B8" s="56">
        <v>45688</v>
      </c>
      <c r="C8" t="s">
        <v>109</v>
      </c>
      <c r="D8" t="s">
        <v>110</v>
      </c>
      <c r="E8" s="38"/>
      <c r="F8" s="38" t="s">
        <v>102</v>
      </c>
      <c r="G8" s="38" t="s">
        <v>108</v>
      </c>
      <c r="H8" s="47">
        <v>576422.25</v>
      </c>
      <c r="I8" s="47">
        <v>199176.65</v>
      </c>
      <c r="J8" s="47">
        <v>823602.08</v>
      </c>
      <c r="K8" s="47">
        <v>249579.82</v>
      </c>
      <c r="L8" s="47">
        <v>206844.55369986841</v>
      </c>
      <c r="M8" s="47">
        <v>-799345.96</v>
      </c>
      <c r="Q8" s="47"/>
    </row>
    <row r="9" spans="1:17" x14ac:dyDescent="0.2">
      <c r="A9" s="37" t="s">
        <v>13</v>
      </c>
      <c r="B9" s="56">
        <v>45688</v>
      </c>
      <c r="C9" t="s">
        <v>111</v>
      </c>
      <c r="D9" t="s">
        <v>112</v>
      </c>
      <c r="E9" s="38"/>
      <c r="F9" s="38" t="s">
        <v>102</v>
      </c>
      <c r="G9" s="38" t="s">
        <v>108</v>
      </c>
      <c r="H9" s="47">
        <v>3865983.31</v>
      </c>
      <c r="I9" s="47">
        <v>162114.16999999998</v>
      </c>
      <c r="J9" s="47">
        <v>5206455.0599999996</v>
      </c>
      <c r="K9" s="47">
        <v>0</v>
      </c>
      <c r="L9" s="47">
        <v>0</v>
      </c>
      <c r="M9" s="47">
        <v>-5026853.91</v>
      </c>
      <c r="Q9" s="47"/>
    </row>
    <row r="10" spans="1:17" x14ac:dyDescent="0.2">
      <c r="A10" s="37" t="s">
        <v>13</v>
      </c>
      <c r="B10" s="56">
        <v>45688</v>
      </c>
      <c r="C10" t="s">
        <v>113</v>
      </c>
      <c r="D10" t="s">
        <v>114</v>
      </c>
      <c r="E10" s="38"/>
      <c r="F10" s="38" t="s">
        <v>102</v>
      </c>
      <c r="G10" s="38" t="s">
        <v>108</v>
      </c>
      <c r="H10" s="47">
        <v>1678970.15</v>
      </c>
      <c r="I10" s="47">
        <v>0</v>
      </c>
      <c r="J10" s="47">
        <v>1206740.44</v>
      </c>
      <c r="K10" s="47">
        <v>1508300.95</v>
      </c>
      <c r="L10" s="47">
        <v>1201998.2249894044</v>
      </c>
      <c r="M10" s="47">
        <v>-1510353.7</v>
      </c>
      <c r="Q10" s="47">
        <f t="shared" ref="Q10:Q24" si="0">+H10+I10+M10</f>
        <v>168616.44999999995</v>
      </c>
    </row>
    <row r="11" spans="1:17" x14ac:dyDescent="0.2">
      <c r="A11" s="37" t="s">
        <v>13</v>
      </c>
      <c r="B11" s="56">
        <v>45688</v>
      </c>
      <c r="C11" t="s">
        <v>115</v>
      </c>
      <c r="D11" t="s">
        <v>116</v>
      </c>
      <c r="E11" s="38"/>
      <c r="F11" s="38" t="s">
        <v>102</v>
      </c>
      <c r="G11" s="38" t="s">
        <v>108</v>
      </c>
      <c r="H11" s="47">
        <v>1293311.8999999999</v>
      </c>
      <c r="I11" s="47">
        <v>87738.12</v>
      </c>
      <c r="J11" s="47">
        <v>1668748.19</v>
      </c>
      <c r="K11" s="47">
        <v>26656.87</v>
      </c>
      <c r="L11" s="47">
        <v>22092.444726442271</v>
      </c>
      <c r="M11" s="47">
        <v>-1700899.06</v>
      </c>
      <c r="Q11" s="47"/>
    </row>
    <row r="12" spans="1:17" x14ac:dyDescent="0.2">
      <c r="A12" s="37" t="s">
        <v>13</v>
      </c>
      <c r="B12" s="56">
        <v>45688</v>
      </c>
      <c r="C12" t="s">
        <v>117</v>
      </c>
      <c r="D12" t="s">
        <v>118</v>
      </c>
      <c r="E12" s="38"/>
      <c r="F12" s="38" t="s">
        <v>102</v>
      </c>
      <c r="G12" s="38" t="s">
        <v>108</v>
      </c>
      <c r="H12" s="47">
        <v>487562.67</v>
      </c>
      <c r="I12" s="47">
        <v>37256.67</v>
      </c>
      <c r="J12" s="47">
        <v>647635.97</v>
      </c>
      <c r="K12" s="47">
        <v>499046.7</v>
      </c>
      <c r="L12" s="47">
        <v>413595.50598638994</v>
      </c>
      <c r="M12" s="47">
        <v>-499046.7</v>
      </c>
      <c r="Q12" s="47">
        <f t="shared" si="0"/>
        <v>25772.639999999956</v>
      </c>
    </row>
    <row r="13" spans="1:17" x14ac:dyDescent="0.2">
      <c r="A13" s="37" t="s">
        <v>13</v>
      </c>
      <c r="B13" s="56">
        <v>45688</v>
      </c>
      <c r="C13" t="s">
        <v>119</v>
      </c>
      <c r="D13" t="s">
        <v>120</v>
      </c>
      <c r="E13" s="38"/>
      <c r="F13" s="38" t="s">
        <v>102</v>
      </c>
      <c r="G13" s="38" t="s">
        <v>108</v>
      </c>
      <c r="H13" s="47">
        <v>638675</v>
      </c>
      <c r="I13" s="47">
        <v>0</v>
      </c>
      <c r="J13" s="47">
        <v>390904.11</v>
      </c>
      <c r="K13" s="47">
        <v>0</v>
      </c>
      <c r="L13" s="47">
        <v>1.6451548726763576E-3</v>
      </c>
      <c r="M13" s="47">
        <v>-781733.49</v>
      </c>
      <c r="Q13" s="47"/>
    </row>
    <row r="14" spans="1:17" x14ac:dyDescent="0.2">
      <c r="A14" s="37" t="s">
        <v>13</v>
      </c>
      <c r="B14" s="56">
        <v>45688</v>
      </c>
      <c r="C14" t="s">
        <v>121</v>
      </c>
      <c r="D14" t="s">
        <v>122</v>
      </c>
      <c r="E14" s="38"/>
      <c r="F14" s="38" t="s">
        <v>102</v>
      </c>
      <c r="G14" s="38" t="s">
        <v>108</v>
      </c>
      <c r="H14" s="47">
        <v>1649588.93</v>
      </c>
      <c r="I14" s="47">
        <v>1774157.5299999998</v>
      </c>
      <c r="J14" s="47">
        <v>2521218.2200000002</v>
      </c>
      <c r="K14" s="47">
        <v>0</v>
      </c>
      <c r="L14" s="47">
        <v>3.5574301145970821E-3</v>
      </c>
      <c r="M14" s="47">
        <v>-3807025.42</v>
      </c>
      <c r="Q14" s="47"/>
    </row>
    <row r="15" spans="1:17" x14ac:dyDescent="0.2">
      <c r="A15" s="37" t="s">
        <v>13</v>
      </c>
      <c r="B15" s="56">
        <v>45688</v>
      </c>
      <c r="C15" t="s">
        <v>123</v>
      </c>
      <c r="D15" t="s">
        <v>124</v>
      </c>
      <c r="E15" s="38"/>
      <c r="F15" s="38" t="s">
        <v>102</v>
      </c>
      <c r="G15" s="38" t="s">
        <v>108</v>
      </c>
      <c r="H15" s="47">
        <v>1341319.48</v>
      </c>
      <c r="I15" s="47">
        <v>1212257.6000000001</v>
      </c>
      <c r="J15" s="47">
        <v>959663.43</v>
      </c>
      <c r="K15" s="47">
        <v>2291729.4</v>
      </c>
      <c r="L15" s="47">
        <v>952051.88179392216</v>
      </c>
      <c r="M15" s="47">
        <v>-2248328.9</v>
      </c>
      <c r="Q15" s="47">
        <f t="shared" si="0"/>
        <v>305248.18000000017</v>
      </c>
    </row>
    <row r="16" spans="1:17" x14ac:dyDescent="0.2">
      <c r="A16" s="37" t="s">
        <v>13</v>
      </c>
      <c r="B16" s="56">
        <v>45688</v>
      </c>
      <c r="C16" t="s">
        <v>125</v>
      </c>
      <c r="D16" t="s">
        <v>126</v>
      </c>
      <c r="E16" s="38"/>
      <c r="F16" s="38" t="s">
        <v>102</v>
      </c>
      <c r="G16" s="38" t="s">
        <v>108</v>
      </c>
      <c r="H16" s="47">
        <v>1961124.44</v>
      </c>
      <c r="I16" s="47">
        <v>0</v>
      </c>
      <c r="J16" s="47">
        <v>753693.12</v>
      </c>
      <c r="K16" s="47">
        <v>774415.17</v>
      </c>
      <c r="L16" s="47">
        <v>641812.94872741611</v>
      </c>
      <c r="M16" s="47">
        <v>-774415.17</v>
      </c>
      <c r="Q16" s="47">
        <f t="shared" si="0"/>
        <v>1186709.27</v>
      </c>
    </row>
    <row r="17" spans="1:17" x14ac:dyDescent="0.2">
      <c r="A17" s="37" t="s">
        <v>13</v>
      </c>
      <c r="B17" s="56">
        <v>45688</v>
      </c>
      <c r="C17" t="s">
        <v>127</v>
      </c>
      <c r="D17" t="s">
        <v>128</v>
      </c>
      <c r="E17" s="38"/>
      <c r="F17" s="38" t="s">
        <v>102</v>
      </c>
      <c r="G17" s="38" t="s">
        <v>108</v>
      </c>
      <c r="H17" s="47">
        <v>1133068.43</v>
      </c>
      <c r="I17" s="47">
        <v>547557.97</v>
      </c>
      <c r="J17" s="47">
        <v>1220812.42</v>
      </c>
      <c r="K17" s="47">
        <v>1290999.9099999999</v>
      </c>
      <c r="L17" s="47">
        <v>1069943.4762414696</v>
      </c>
      <c r="M17" s="47">
        <v>-1290999.9099999999</v>
      </c>
      <c r="Q17" s="47">
        <f t="shared" si="0"/>
        <v>389626.49</v>
      </c>
    </row>
    <row r="18" spans="1:17" x14ac:dyDescent="0.2">
      <c r="A18" s="37" t="s">
        <v>13</v>
      </c>
      <c r="B18" s="56">
        <v>45688</v>
      </c>
      <c r="C18" t="s">
        <v>129</v>
      </c>
      <c r="D18" t="s">
        <v>130</v>
      </c>
      <c r="E18" s="38"/>
      <c r="F18" s="38" t="s">
        <v>102</v>
      </c>
      <c r="G18" s="38" t="s">
        <v>108</v>
      </c>
      <c r="H18" s="47">
        <v>3783000</v>
      </c>
      <c r="I18" s="47">
        <v>774054.21</v>
      </c>
      <c r="J18" s="47">
        <v>971942.77</v>
      </c>
      <c r="K18" s="47">
        <v>2180996.67</v>
      </c>
      <c r="L18" s="47">
        <v>967607.82778401417</v>
      </c>
      <c r="M18" s="47">
        <v>-2133316.67</v>
      </c>
      <c r="Q18" s="47">
        <f t="shared" si="0"/>
        <v>2423737.54</v>
      </c>
    </row>
    <row r="19" spans="1:17" x14ac:dyDescent="0.2">
      <c r="A19" s="37" t="s">
        <v>13</v>
      </c>
      <c r="B19" s="56">
        <v>45688</v>
      </c>
      <c r="C19" t="s">
        <v>131</v>
      </c>
      <c r="D19" t="s">
        <v>132</v>
      </c>
      <c r="E19" s="38"/>
      <c r="F19" s="38" t="s">
        <v>102</v>
      </c>
      <c r="G19" s="38" t="s">
        <v>108</v>
      </c>
      <c r="H19" s="47">
        <v>242171.78</v>
      </c>
      <c r="I19" s="47">
        <v>0</v>
      </c>
      <c r="J19" s="47">
        <v>103601.12</v>
      </c>
      <c r="K19" s="47">
        <v>241697.27</v>
      </c>
      <c r="L19" s="47">
        <v>103330.2462154099</v>
      </c>
      <c r="M19" s="47">
        <v>-241697.27</v>
      </c>
      <c r="Q19" s="47">
        <f t="shared" si="0"/>
        <v>474.51000000000931</v>
      </c>
    </row>
    <row r="20" spans="1:17" x14ac:dyDescent="0.2">
      <c r="A20" s="37" t="s">
        <v>13</v>
      </c>
      <c r="B20" s="56">
        <v>45688</v>
      </c>
      <c r="C20" t="s">
        <v>133</v>
      </c>
      <c r="D20" t="s">
        <v>134</v>
      </c>
      <c r="E20" s="38"/>
      <c r="F20" s="38" t="s">
        <v>102</v>
      </c>
      <c r="G20" s="38" t="s">
        <v>108</v>
      </c>
      <c r="H20" s="47">
        <v>650000</v>
      </c>
      <c r="I20" s="47">
        <v>36696.160000000003</v>
      </c>
      <c r="J20" s="47">
        <v>158544.79999999999</v>
      </c>
      <c r="K20" s="47">
        <v>365789.37</v>
      </c>
      <c r="L20" s="47">
        <v>158130.27137325273</v>
      </c>
      <c r="M20" s="47">
        <v>-365789.37</v>
      </c>
      <c r="Q20" s="47">
        <f t="shared" si="0"/>
        <v>320906.79000000004</v>
      </c>
    </row>
    <row r="21" spans="1:17" x14ac:dyDescent="0.2">
      <c r="A21" s="37" t="s">
        <v>13</v>
      </c>
      <c r="B21" s="56">
        <v>45688</v>
      </c>
      <c r="C21" t="s">
        <v>135</v>
      </c>
      <c r="D21" t="s">
        <v>136</v>
      </c>
      <c r="E21" s="38"/>
      <c r="F21" s="38" t="s">
        <v>102</v>
      </c>
      <c r="G21" s="38" t="s">
        <v>108</v>
      </c>
      <c r="H21" s="47">
        <v>411167.43</v>
      </c>
      <c r="I21" s="47">
        <v>0</v>
      </c>
      <c r="J21" s="47">
        <v>172084.74</v>
      </c>
      <c r="K21" s="47">
        <v>130729.55</v>
      </c>
      <c r="L21" s="47">
        <v>108344.87910574915</v>
      </c>
      <c r="M21" s="47">
        <v>-130729.55</v>
      </c>
      <c r="Q21" s="47">
        <f t="shared" si="0"/>
        <v>280437.88</v>
      </c>
    </row>
    <row r="22" spans="1:17" x14ac:dyDescent="0.2">
      <c r="A22" s="37" t="s">
        <v>13</v>
      </c>
      <c r="B22" s="56">
        <v>45688</v>
      </c>
      <c r="C22" t="s">
        <v>137</v>
      </c>
      <c r="D22" t="s">
        <v>138</v>
      </c>
      <c r="E22" s="38"/>
      <c r="F22" s="38" t="s">
        <v>102</v>
      </c>
      <c r="G22" s="38" t="s">
        <v>108</v>
      </c>
      <c r="H22" s="47">
        <v>239468.37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Q22" s="47">
        <f t="shared" si="0"/>
        <v>239468.37</v>
      </c>
    </row>
    <row r="23" spans="1:17" x14ac:dyDescent="0.2">
      <c r="A23" s="37" t="s">
        <v>13</v>
      </c>
      <c r="B23" s="56">
        <v>45688</v>
      </c>
      <c r="C23" t="s">
        <v>139</v>
      </c>
      <c r="D23" t="s">
        <v>140</v>
      </c>
      <c r="E23" s="38"/>
      <c r="F23" s="38" t="s">
        <v>102</v>
      </c>
      <c r="G23" s="38" t="s">
        <v>108</v>
      </c>
      <c r="H23" s="47">
        <v>242561.47</v>
      </c>
      <c r="I23" s="47">
        <v>0</v>
      </c>
      <c r="J23" s="47">
        <v>32591.15</v>
      </c>
      <c r="K23" s="47">
        <v>0</v>
      </c>
      <c r="L23" s="47">
        <v>0</v>
      </c>
      <c r="M23" s="47">
        <v>0</v>
      </c>
      <c r="Q23" s="47">
        <f t="shared" si="0"/>
        <v>242561.47</v>
      </c>
    </row>
    <row r="24" spans="1:17" x14ac:dyDescent="0.2">
      <c r="A24" s="37" t="s">
        <v>13</v>
      </c>
      <c r="B24" s="56">
        <v>45688</v>
      </c>
      <c r="C24" t="s">
        <v>141</v>
      </c>
      <c r="D24" t="s">
        <v>142</v>
      </c>
      <c r="E24" s="38"/>
      <c r="F24" s="38" t="s">
        <v>102</v>
      </c>
      <c r="G24" s="38" t="s">
        <v>108</v>
      </c>
      <c r="H24" s="47">
        <v>25985.63</v>
      </c>
      <c r="I24" s="47">
        <v>2660.49</v>
      </c>
      <c r="J24" s="47">
        <v>6132.16</v>
      </c>
      <c r="K24" s="47">
        <v>6116.1269553098273</v>
      </c>
      <c r="L24" s="47">
        <v>6116.1269553098273</v>
      </c>
      <c r="M24" s="47">
        <v>-8495.98</v>
      </c>
      <c r="Q24" s="47">
        <f t="shared" si="0"/>
        <v>20150.140000000003</v>
      </c>
    </row>
    <row r="25" spans="1:17" s="50" customFormat="1" x14ac:dyDescent="0.2">
      <c r="B25" s="57"/>
      <c r="C25" s="50" t="s">
        <v>104</v>
      </c>
      <c r="D25" s="51" t="s">
        <v>145</v>
      </c>
      <c r="E25" s="51"/>
      <c r="F25" s="51"/>
      <c r="G25" s="51"/>
      <c r="H25" s="49">
        <f t="shared" ref="H25:M25" si="1">SUM(H7:H24)</f>
        <v>20582981.240000002</v>
      </c>
      <c r="I25" s="49">
        <f t="shared" si="1"/>
        <v>4866171.01</v>
      </c>
      <c r="J25" s="49">
        <f t="shared" si="1"/>
        <v>17223219.209999997</v>
      </c>
      <c r="K25" s="49">
        <f t="shared" si="1"/>
        <v>9570030.1869553104</v>
      </c>
      <c r="L25" s="49">
        <f t="shared" si="1"/>
        <v>5855160.5867303181</v>
      </c>
      <c r="M25" s="49">
        <f t="shared" si="1"/>
        <v>-21718651.710000001</v>
      </c>
      <c r="Q25" s="49">
        <f>SUM(Q7:Q24)</f>
        <v>5603709.7299999995</v>
      </c>
    </row>
    <row r="26" spans="1:17" x14ac:dyDescent="0.2">
      <c r="B26" s="58"/>
      <c r="D26" s="38"/>
      <c r="E26" s="38"/>
      <c r="F26" s="38"/>
      <c r="G26" s="38"/>
    </row>
    <row r="27" spans="1:17" x14ac:dyDescent="0.2">
      <c r="A27" s="37" t="s">
        <v>13</v>
      </c>
      <c r="B27" s="56">
        <v>45688</v>
      </c>
      <c r="C27" t="s">
        <v>146</v>
      </c>
      <c r="D27" t="s">
        <v>147</v>
      </c>
      <c r="E27" s="38"/>
      <c r="F27" s="38" t="s">
        <v>102</v>
      </c>
      <c r="G27" s="38" t="s">
        <v>103</v>
      </c>
      <c r="H27" s="47">
        <v>0</v>
      </c>
      <c r="I27" s="47">
        <v>0</v>
      </c>
      <c r="J27" s="47">
        <v>71077.7</v>
      </c>
      <c r="M27" s="47">
        <v>-3348.22</v>
      </c>
    </row>
    <row r="28" spans="1:17" x14ac:dyDescent="0.2">
      <c r="A28" s="37" t="s">
        <v>13</v>
      </c>
      <c r="B28" s="56">
        <v>45688</v>
      </c>
      <c r="C28" t="s">
        <v>148</v>
      </c>
      <c r="D28" t="s">
        <v>149</v>
      </c>
      <c r="E28" s="38"/>
      <c r="F28" s="38" t="s">
        <v>102</v>
      </c>
      <c r="G28" s="38" t="s">
        <v>103</v>
      </c>
      <c r="H28" s="47">
        <v>424893.43</v>
      </c>
      <c r="I28" s="47">
        <v>0</v>
      </c>
      <c r="J28" s="47">
        <v>400988.45</v>
      </c>
      <c r="M28" s="47">
        <v>-885628.67</v>
      </c>
    </row>
    <row r="29" spans="1:17" x14ac:dyDescent="0.2">
      <c r="A29" s="37" t="s">
        <v>13</v>
      </c>
      <c r="B29" s="56">
        <v>45688</v>
      </c>
      <c r="C29" t="s">
        <v>150</v>
      </c>
      <c r="D29" t="s">
        <v>151</v>
      </c>
      <c r="E29" s="38"/>
      <c r="F29" s="38" t="s">
        <v>102</v>
      </c>
      <c r="G29" s="38" t="s">
        <v>103</v>
      </c>
      <c r="H29" s="47">
        <v>1046218.49</v>
      </c>
      <c r="I29" s="47">
        <v>73370.039999999994</v>
      </c>
      <c r="J29" s="47">
        <v>936583.1</v>
      </c>
      <c r="M29" s="47">
        <v>-1167005.19</v>
      </c>
    </row>
    <row r="30" spans="1:17" x14ac:dyDescent="0.2">
      <c r="A30" s="37" t="s">
        <v>13</v>
      </c>
      <c r="B30" s="56">
        <v>45688</v>
      </c>
      <c r="C30" t="s">
        <v>152</v>
      </c>
      <c r="D30" t="s">
        <v>153</v>
      </c>
      <c r="E30" s="38"/>
      <c r="F30" s="38" t="s">
        <v>102</v>
      </c>
      <c r="G30" s="38" t="s">
        <v>103</v>
      </c>
      <c r="H30" s="47">
        <v>2315843.2000000002</v>
      </c>
      <c r="I30" s="47">
        <v>315817.96000000002</v>
      </c>
      <c r="J30" s="47">
        <v>1517418.73</v>
      </c>
      <c r="M30" s="47">
        <v>-2571714.7000000002</v>
      </c>
    </row>
    <row r="31" spans="1:17" x14ac:dyDescent="0.2">
      <c r="A31" s="37" t="s">
        <v>13</v>
      </c>
      <c r="B31" s="56">
        <v>45688</v>
      </c>
      <c r="C31" t="s">
        <v>154</v>
      </c>
      <c r="D31" t="s">
        <v>155</v>
      </c>
      <c r="E31" s="38"/>
      <c r="F31" s="38" t="s">
        <v>102</v>
      </c>
      <c r="G31" s="38" t="s">
        <v>103</v>
      </c>
      <c r="H31" s="47">
        <v>650667.6</v>
      </c>
      <c r="I31" s="47">
        <v>117184.56</v>
      </c>
      <c r="J31" s="47">
        <v>810322.53</v>
      </c>
      <c r="M31" s="47">
        <v>-759861.48</v>
      </c>
    </row>
    <row r="32" spans="1:17" x14ac:dyDescent="0.2">
      <c r="A32" s="37" t="s">
        <v>13</v>
      </c>
      <c r="B32" s="56">
        <v>45688</v>
      </c>
      <c r="C32" t="s">
        <v>156</v>
      </c>
      <c r="D32" t="s">
        <v>157</v>
      </c>
      <c r="E32" s="38"/>
      <c r="F32" s="38" t="s">
        <v>102</v>
      </c>
      <c r="G32" s="38" t="s">
        <v>103</v>
      </c>
      <c r="H32" s="47">
        <v>242599.15</v>
      </c>
      <c r="I32" s="47">
        <v>88691.63</v>
      </c>
      <c r="J32" s="47">
        <v>158735.17000000001</v>
      </c>
      <c r="M32" s="47">
        <v>-288618.71000000002</v>
      </c>
    </row>
    <row r="33" spans="1:17" x14ac:dyDescent="0.2">
      <c r="A33" s="37" t="s">
        <v>13</v>
      </c>
      <c r="B33" s="56">
        <v>45688</v>
      </c>
      <c r="C33" t="s">
        <v>158</v>
      </c>
      <c r="D33" t="s">
        <v>159</v>
      </c>
      <c r="E33" s="38"/>
      <c r="F33" s="38" t="s">
        <v>102</v>
      </c>
      <c r="G33" s="38" t="s">
        <v>103</v>
      </c>
      <c r="H33" s="47">
        <v>121290.78</v>
      </c>
      <c r="I33" s="47">
        <v>0</v>
      </c>
      <c r="J33" s="47">
        <v>137338.04999999999</v>
      </c>
      <c r="M33" s="47">
        <v>-168756.83</v>
      </c>
    </row>
    <row r="34" spans="1:17" x14ac:dyDescent="0.2">
      <c r="A34" s="37" t="s">
        <v>13</v>
      </c>
      <c r="B34" s="56">
        <v>45688</v>
      </c>
      <c r="C34" t="s">
        <v>160</v>
      </c>
      <c r="D34" t="s">
        <v>161</v>
      </c>
      <c r="E34" s="38"/>
      <c r="F34" s="38" t="s">
        <v>102</v>
      </c>
      <c r="G34" s="38" t="s">
        <v>103</v>
      </c>
      <c r="H34" s="47">
        <v>5500</v>
      </c>
      <c r="I34" s="47">
        <v>0</v>
      </c>
      <c r="J34" s="47">
        <v>5747.48</v>
      </c>
      <c r="M34" s="47">
        <v>-5500</v>
      </c>
    </row>
    <row r="35" spans="1:17" x14ac:dyDescent="0.2">
      <c r="A35" s="37" t="s">
        <v>13</v>
      </c>
      <c r="B35" s="56">
        <v>45688</v>
      </c>
      <c r="C35" t="s">
        <v>162</v>
      </c>
      <c r="D35" t="s">
        <v>163</v>
      </c>
      <c r="E35" s="38"/>
      <c r="F35" s="38" t="s">
        <v>102</v>
      </c>
      <c r="G35" s="38" t="s">
        <v>103</v>
      </c>
      <c r="H35" s="47">
        <v>9725.08</v>
      </c>
      <c r="I35" s="47">
        <v>0</v>
      </c>
      <c r="J35" s="47">
        <v>7110.68</v>
      </c>
      <c r="M35" s="47">
        <v>-12034.48</v>
      </c>
    </row>
    <row r="36" spans="1:17" x14ac:dyDescent="0.2">
      <c r="A36" s="37" t="s">
        <v>13</v>
      </c>
      <c r="B36" s="56">
        <v>45688</v>
      </c>
      <c r="C36" t="s">
        <v>164</v>
      </c>
      <c r="D36" t="s">
        <v>165</v>
      </c>
      <c r="E36" s="38"/>
      <c r="F36" s="38" t="s">
        <v>102</v>
      </c>
      <c r="G36" s="38" t="s">
        <v>103</v>
      </c>
      <c r="H36" s="47">
        <v>0</v>
      </c>
      <c r="I36" s="47">
        <v>0</v>
      </c>
      <c r="J36" s="47">
        <v>38319.629999999997</v>
      </c>
      <c r="M36" s="47">
        <v>-25029.82</v>
      </c>
    </row>
    <row r="37" spans="1:17" s="50" customFormat="1" x14ac:dyDescent="0.2">
      <c r="B37" s="57"/>
      <c r="C37" s="50" t="s">
        <v>104</v>
      </c>
      <c r="D37" s="51" t="s">
        <v>166</v>
      </c>
      <c r="E37" s="51"/>
      <c r="F37" s="51"/>
      <c r="G37" s="51"/>
      <c r="H37" s="49">
        <f>SUM(H27:H36)</f>
        <v>4816737.7300000004</v>
      </c>
      <c r="I37" s="49">
        <f>SUM(I27:I36)</f>
        <v>595064.18999999994</v>
      </c>
      <c r="J37" s="49">
        <f>SUM(J27:J36)</f>
        <v>4083641.5199999996</v>
      </c>
      <c r="K37" s="49"/>
      <c r="L37" s="49"/>
      <c r="M37" s="49">
        <f>SUM(M27:M36)</f>
        <v>-5887498.1000000006</v>
      </c>
    </row>
    <row r="38" spans="1:17" x14ac:dyDescent="0.2">
      <c r="B38" s="58"/>
      <c r="D38" s="38"/>
      <c r="E38" s="38"/>
      <c r="F38" s="38"/>
      <c r="G38" s="38"/>
    </row>
    <row r="39" spans="1:17" x14ac:dyDescent="0.2">
      <c r="B39" s="58"/>
      <c r="C39" s="50" t="s">
        <v>167</v>
      </c>
      <c r="D39" s="38"/>
      <c r="E39" s="38"/>
      <c r="F39" s="38"/>
      <c r="G39" s="38"/>
      <c r="H39" s="49">
        <f>+H37+H25+H5</f>
        <v>25399718.970000003</v>
      </c>
      <c r="I39" s="49">
        <f>+I37+I25+I5</f>
        <v>5461235.1999999993</v>
      </c>
      <c r="J39" s="49">
        <f>+J37+J25+J5</f>
        <v>21306860.729999997</v>
      </c>
      <c r="M39" s="49">
        <f>+M37+M25+M5</f>
        <v>-27606149.810000002</v>
      </c>
    </row>
    <row r="40" spans="1:17" x14ac:dyDescent="0.2">
      <c r="B40" s="58"/>
      <c r="D40" s="38"/>
      <c r="E40" s="38"/>
      <c r="F40" s="38"/>
      <c r="G40" s="38"/>
    </row>
    <row r="41" spans="1:17" x14ac:dyDescent="0.2">
      <c r="B41" s="58"/>
      <c r="D41" s="38"/>
      <c r="E41" s="38"/>
      <c r="F41" s="38"/>
      <c r="G41" s="38"/>
      <c r="H41" s="163">
        <f>SUM(H39:I39)</f>
        <v>30860954.170000002</v>
      </c>
      <c r="I41" s="163"/>
    </row>
    <row r="42" spans="1:17" x14ac:dyDescent="0.2">
      <c r="B42" s="58"/>
      <c r="D42" s="38"/>
      <c r="E42" s="38"/>
      <c r="F42" s="38"/>
      <c r="G42" s="38"/>
    </row>
    <row r="43" spans="1:17" x14ac:dyDescent="0.2">
      <c r="B43" s="58"/>
      <c r="D43" s="38"/>
      <c r="E43" s="38"/>
      <c r="F43" s="38"/>
      <c r="G43" s="38"/>
    </row>
    <row r="44" spans="1:17" s="47" customFormat="1" x14ac:dyDescent="0.2">
      <c r="A44"/>
      <c r="B44" s="58"/>
      <c r="C44"/>
      <c r="D44" s="38"/>
      <c r="E44" s="38"/>
      <c r="F44" s="38"/>
      <c r="G44" s="38"/>
      <c r="N44"/>
      <c r="O44"/>
      <c r="P44"/>
      <c r="Q44"/>
    </row>
    <row r="45" spans="1:17" s="47" customFormat="1" x14ac:dyDescent="0.2">
      <c r="A45"/>
      <c r="B45" s="58"/>
      <c r="C45"/>
      <c r="D45" s="38"/>
      <c r="E45" s="38"/>
      <c r="F45" s="38"/>
      <c r="G45" s="38"/>
      <c r="N45"/>
      <c r="O45"/>
      <c r="P45"/>
      <c r="Q45"/>
    </row>
    <row r="46" spans="1:17" s="47" customFormat="1" x14ac:dyDescent="0.2">
      <c r="A46"/>
      <c r="B46" s="58"/>
      <c r="C46"/>
      <c r="D46" s="38"/>
      <c r="E46" s="38"/>
      <c r="F46" s="38"/>
      <c r="G46" s="38"/>
      <c r="N46"/>
      <c r="O46"/>
      <c r="P46"/>
      <c r="Q46"/>
    </row>
    <row r="47" spans="1:17" s="47" customFormat="1" x14ac:dyDescent="0.2">
      <c r="A47"/>
      <c r="B47" s="58"/>
      <c r="C47"/>
      <c r="D47" s="38"/>
      <c r="E47" s="38"/>
      <c r="F47" s="38"/>
      <c r="G47" s="38"/>
      <c r="N47"/>
      <c r="O47"/>
      <c r="P47"/>
      <c r="Q47"/>
    </row>
    <row r="48" spans="1:17" s="47" customFormat="1" x14ac:dyDescent="0.2">
      <c r="A48"/>
      <c r="B48" s="58"/>
      <c r="C48"/>
      <c r="D48" s="38"/>
      <c r="E48" s="38"/>
      <c r="F48" s="38"/>
      <c r="G48" s="38"/>
      <c r="N48"/>
      <c r="O48"/>
      <c r="P48"/>
      <c r="Q48"/>
    </row>
    <row r="49" spans="1:17" s="47" customFormat="1" x14ac:dyDescent="0.2">
      <c r="A49"/>
      <c r="B49" s="58"/>
      <c r="C49"/>
      <c r="D49" s="38"/>
      <c r="E49" s="38"/>
      <c r="F49" s="38"/>
      <c r="G49" s="38"/>
      <c r="N49"/>
      <c r="O49"/>
      <c r="P49"/>
      <c r="Q49"/>
    </row>
    <row r="50" spans="1:17" s="47" customFormat="1" x14ac:dyDescent="0.2">
      <c r="A50"/>
      <c r="B50" s="58"/>
      <c r="C50"/>
      <c r="D50" s="38"/>
      <c r="E50" s="38"/>
      <c r="F50" s="38"/>
      <c r="G50" s="38"/>
      <c r="N50"/>
      <c r="O50"/>
      <c r="P50"/>
      <c r="Q50"/>
    </row>
    <row r="51" spans="1:17" s="47" customFormat="1" x14ac:dyDescent="0.2">
      <c r="A51"/>
      <c r="B51" s="58"/>
      <c r="C51"/>
      <c r="D51" s="38"/>
      <c r="E51" s="38"/>
      <c r="F51" s="38"/>
      <c r="G51" s="38"/>
      <c r="N51"/>
      <c r="O51"/>
      <c r="P51"/>
      <c r="Q51"/>
    </row>
    <row r="52" spans="1:17" s="47" customFormat="1" x14ac:dyDescent="0.2">
      <c r="A52"/>
      <c r="B52" s="58"/>
      <c r="C52"/>
      <c r="D52" s="38"/>
      <c r="E52" s="38"/>
      <c r="F52" s="38"/>
      <c r="G52" s="38"/>
      <c r="N52"/>
      <c r="O52"/>
      <c r="P52"/>
      <c r="Q52"/>
    </row>
    <row r="53" spans="1:17" s="47" customFormat="1" x14ac:dyDescent="0.2">
      <c r="A53"/>
      <c r="B53" s="58"/>
      <c r="C53"/>
      <c r="D53" s="38"/>
      <c r="E53" s="38"/>
      <c r="F53" s="38"/>
      <c r="G53" s="38"/>
      <c r="N53"/>
      <c r="O53"/>
      <c r="P53"/>
      <c r="Q53"/>
    </row>
    <row r="54" spans="1:17" s="47" customFormat="1" x14ac:dyDescent="0.2">
      <c r="A54"/>
      <c r="B54" s="58"/>
      <c r="C54"/>
      <c r="D54" s="38"/>
      <c r="E54" s="38"/>
      <c r="F54" s="38"/>
      <c r="G54" s="38"/>
      <c r="N54"/>
      <c r="O54"/>
      <c r="P54"/>
      <c r="Q54"/>
    </row>
    <row r="55" spans="1:17" s="47" customFormat="1" x14ac:dyDescent="0.2">
      <c r="A55"/>
      <c r="B55" s="58"/>
      <c r="C55"/>
      <c r="D55" s="38"/>
      <c r="E55" s="38"/>
      <c r="F55" s="38"/>
      <c r="G55" s="38"/>
      <c r="N55"/>
      <c r="O55"/>
      <c r="P55"/>
      <c r="Q55"/>
    </row>
    <row r="56" spans="1:17" s="47" customFormat="1" x14ac:dyDescent="0.2">
      <c r="A56"/>
      <c r="B56" s="58"/>
      <c r="C56"/>
      <c r="D56" s="38"/>
      <c r="E56" s="38"/>
      <c r="F56" s="38"/>
      <c r="G56" s="38"/>
      <c r="N56"/>
      <c r="O56"/>
      <c r="P56"/>
      <c r="Q56"/>
    </row>
    <row r="57" spans="1:17" s="47" customFormat="1" x14ac:dyDescent="0.2">
      <c r="A57"/>
      <c r="B57" s="58"/>
      <c r="C57"/>
      <c r="D57" s="38"/>
      <c r="E57" s="38"/>
      <c r="F57" s="38"/>
      <c r="G57" s="38"/>
      <c r="N57"/>
      <c r="O57"/>
      <c r="P57"/>
      <c r="Q57"/>
    </row>
    <row r="58" spans="1:17" s="47" customFormat="1" x14ac:dyDescent="0.2">
      <c r="A58"/>
      <c r="B58" s="58"/>
      <c r="C58"/>
      <c r="D58" s="38"/>
      <c r="E58" s="38"/>
      <c r="F58" s="38"/>
      <c r="G58" s="38"/>
      <c r="N58"/>
      <c r="O58"/>
      <c r="P58"/>
      <c r="Q58"/>
    </row>
    <row r="59" spans="1:17" s="47" customFormat="1" x14ac:dyDescent="0.2">
      <c r="A59"/>
      <c r="B59" s="58"/>
      <c r="C59"/>
      <c r="D59" s="38"/>
      <c r="E59" s="38"/>
      <c r="F59" s="38"/>
      <c r="G59" s="38"/>
      <c r="N59"/>
      <c r="O59"/>
      <c r="P59"/>
      <c r="Q59"/>
    </row>
    <row r="60" spans="1:17" s="47" customFormat="1" x14ac:dyDescent="0.2">
      <c r="A60"/>
      <c r="B60" s="58"/>
      <c r="C60"/>
      <c r="D60" s="38"/>
      <c r="E60" s="38"/>
      <c r="F60" s="38"/>
      <c r="G60" s="38"/>
      <c r="N60"/>
      <c r="O60"/>
      <c r="P60"/>
      <c r="Q60"/>
    </row>
    <row r="61" spans="1:17" s="47" customFormat="1" x14ac:dyDescent="0.2">
      <c r="A61"/>
      <c r="B61" s="58"/>
      <c r="C61"/>
      <c r="D61" s="38"/>
      <c r="E61" s="38"/>
      <c r="F61" s="38"/>
      <c r="G61" s="38"/>
      <c r="N61"/>
      <c r="O61"/>
      <c r="P61"/>
      <c r="Q61"/>
    </row>
    <row r="62" spans="1:17" s="47" customFormat="1" x14ac:dyDescent="0.2">
      <c r="A62"/>
      <c r="B62" s="58"/>
      <c r="C62"/>
      <c r="D62" s="38"/>
      <c r="E62" s="38"/>
      <c r="F62" s="38"/>
      <c r="G62" s="38"/>
      <c r="N62"/>
      <c r="O62"/>
      <c r="P62"/>
      <c r="Q62"/>
    </row>
    <row r="63" spans="1:17" s="47" customFormat="1" x14ac:dyDescent="0.2">
      <c r="A63"/>
      <c r="B63" s="58"/>
      <c r="C63"/>
      <c r="D63" s="38"/>
      <c r="E63" s="38"/>
      <c r="F63" s="38"/>
      <c r="G63" s="38"/>
      <c r="N63"/>
      <c r="O63"/>
      <c r="P63"/>
      <c r="Q63"/>
    </row>
    <row r="64" spans="1:17" s="47" customFormat="1" x14ac:dyDescent="0.2">
      <c r="A64"/>
      <c r="B64" s="58"/>
      <c r="C64"/>
      <c r="D64" s="38"/>
      <c r="E64" s="38"/>
      <c r="F64" s="38"/>
      <c r="G64" s="38"/>
      <c r="N64"/>
      <c r="O64"/>
      <c r="P64"/>
      <c r="Q64"/>
    </row>
    <row r="65" spans="1:17" s="47" customFormat="1" x14ac:dyDescent="0.2">
      <c r="A65"/>
      <c r="B65" s="58"/>
      <c r="C65"/>
      <c r="D65" s="38"/>
      <c r="E65" s="38"/>
      <c r="F65" s="38"/>
      <c r="G65" s="38"/>
      <c r="N65"/>
      <c r="O65"/>
      <c r="P65"/>
      <c r="Q65"/>
    </row>
    <row r="66" spans="1:17" s="47" customFormat="1" x14ac:dyDescent="0.2">
      <c r="A66"/>
      <c r="B66" s="58"/>
      <c r="C66"/>
      <c r="D66" s="38"/>
      <c r="E66" s="38"/>
      <c r="F66" s="38"/>
      <c r="G66" s="38"/>
      <c r="N66"/>
      <c r="O66"/>
      <c r="P66"/>
      <c r="Q66"/>
    </row>
    <row r="67" spans="1:17" s="47" customFormat="1" x14ac:dyDescent="0.2">
      <c r="A67"/>
      <c r="B67" s="58"/>
      <c r="C67"/>
      <c r="D67" s="38"/>
      <c r="E67" s="38"/>
      <c r="F67" s="38"/>
      <c r="G67" s="38"/>
      <c r="N67"/>
      <c r="O67"/>
      <c r="P67"/>
      <c r="Q67"/>
    </row>
    <row r="68" spans="1:17" s="47" customFormat="1" x14ac:dyDescent="0.2">
      <c r="A68"/>
      <c r="B68" s="58"/>
      <c r="C68"/>
      <c r="D68" s="38"/>
      <c r="E68" s="38"/>
      <c r="F68" s="38"/>
      <c r="G68" s="38"/>
      <c r="N68"/>
      <c r="O68"/>
      <c r="P68"/>
      <c r="Q68"/>
    </row>
    <row r="69" spans="1:17" s="47" customFormat="1" x14ac:dyDescent="0.2">
      <c r="A69"/>
      <c r="B69" s="58"/>
      <c r="C69"/>
      <c r="D69" s="38"/>
      <c r="E69" s="38"/>
      <c r="F69" s="38"/>
      <c r="G69" s="38"/>
      <c r="N69"/>
      <c r="O69"/>
      <c r="P69"/>
      <c r="Q69"/>
    </row>
    <row r="70" spans="1:17" s="47" customFormat="1" x14ac:dyDescent="0.2">
      <c r="A70"/>
      <c r="B70" s="58"/>
      <c r="C70"/>
      <c r="D70" s="38"/>
      <c r="E70" s="38"/>
      <c r="F70" s="38"/>
      <c r="G70" s="38"/>
      <c r="N70"/>
      <c r="O70"/>
      <c r="P70"/>
      <c r="Q70"/>
    </row>
    <row r="71" spans="1:17" s="47" customFormat="1" x14ac:dyDescent="0.2">
      <c r="A71"/>
      <c r="B71" s="58"/>
      <c r="C71"/>
      <c r="D71" s="38"/>
      <c r="E71" s="38"/>
      <c r="F71" s="38"/>
      <c r="G71" s="38"/>
      <c r="N71"/>
      <c r="O71"/>
      <c r="P71"/>
      <c r="Q71"/>
    </row>
    <row r="72" spans="1:17" s="47" customFormat="1" x14ac:dyDescent="0.2">
      <c r="A72"/>
      <c r="B72" s="58"/>
      <c r="C72"/>
      <c r="D72" s="38"/>
      <c r="E72" s="38"/>
      <c r="F72" s="38"/>
      <c r="G72" s="38"/>
      <c r="N72"/>
      <c r="O72"/>
      <c r="P72"/>
      <c r="Q72"/>
    </row>
    <row r="73" spans="1:17" s="47" customFormat="1" x14ac:dyDescent="0.2">
      <c r="A73"/>
      <c r="B73" s="58"/>
      <c r="C73"/>
      <c r="D73" s="38"/>
      <c r="E73" s="38"/>
      <c r="F73" s="38"/>
      <c r="G73" s="38"/>
      <c r="N73"/>
      <c r="O73"/>
      <c r="P73"/>
      <c r="Q73"/>
    </row>
    <row r="74" spans="1:17" s="47" customFormat="1" x14ac:dyDescent="0.2">
      <c r="A74"/>
      <c r="B74" s="58"/>
      <c r="C74"/>
      <c r="D74" s="38"/>
      <c r="E74" s="38"/>
      <c r="F74" s="38"/>
      <c r="G74" s="38"/>
      <c r="N74"/>
      <c r="O74"/>
      <c r="P74"/>
      <c r="Q74"/>
    </row>
    <row r="75" spans="1:17" s="47" customFormat="1" x14ac:dyDescent="0.2">
      <c r="A75"/>
      <c r="B75" s="58"/>
      <c r="C75"/>
      <c r="D75" s="38"/>
      <c r="E75" s="38"/>
      <c r="F75" s="38"/>
      <c r="G75" s="38"/>
      <c r="N75"/>
      <c r="O75"/>
      <c r="P75"/>
      <c r="Q75"/>
    </row>
    <row r="76" spans="1:17" s="47" customFormat="1" x14ac:dyDescent="0.2">
      <c r="A76"/>
      <c r="B76" s="58"/>
      <c r="C76"/>
      <c r="D76" s="38"/>
      <c r="E76" s="38"/>
      <c r="F76" s="38"/>
      <c r="G76" s="38"/>
      <c r="N76"/>
      <c r="O76"/>
      <c r="P76"/>
      <c r="Q76"/>
    </row>
    <row r="77" spans="1:17" s="47" customFormat="1" x14ac:dyDescent="0.2">
      <c r="A77"/>
      <c r="B77" s="58"/>
      <c r="C77"/>
      <c r="D77" s="38"/>
      <c r="E77" s="38"/>
      <c r="F77" s="38"/>
      <c r="G77" s="38"/>
      <c r="N77"/>
      <c r="O77"/>
      <c r="P77"/>
      <c r="Q77"/>
    </row>
    <row r="78" spans="1:17" s="47" customFormat="1" x14ac:dyDescent="0.2">
      <c r="A78"/>
      <c r="B78" s="58"/>
      <c r="C78"/>
      <c r="D78" s="38"/>
      <c r="E78" s="38"/>
      <c r="F78" s="38"/>
      <c r="G78" s="38"/>
      <c r="N78"/>
      <c r="O78"/>
      <c r="P78"/>
      <c r="Q78"/>
    </row>
    <row r="79" spans="1:17" s="47" customFormat="1" x14ac:dyDescent="0.2">
      <c r="A79"/>
      <c r="B79" s="58"/>
      <c r="C79"/>
      <c r="D79" s="38"/>
      <c r="E79" s="38"/>
      <c r="F79" s="38"/>
      <c r="G79" s="38"/>
      <c r="N79"/>
      <c r="O79"/>
      <c r="P79"/>
      <c r="Q79"/>
    </row>
    <row r="80" spans="1:17" s="47" customFormat="1" x14ac:dyDescent="0.2">
      <c r="A80"/>
      <c r="B80" s="58"/>
      <c r="C80"/>
      <c r="D80" s="38"/>
      <c r="E80" s="38"/>
      <c r="F80" s="38"/>
      <c r="G80" s="38"/>
      <c r="N80"/>
      <c r="O80"/>
      <c r="P80"/>
      <c r="Q80"/>
    </row>
    <row r="81" spans="1:17" s="47" customFormat="1" x14ac:dyDescent="0.2">
      <c r="A81"/>
      <c r="B81" s="58"/>
      <c r="C81"/>
      <c r="D81" s="38"/>
      <c r="E81" s="38"/>
      <c r="F81" s="38"/>
      <c r="G81" s="38"/>
      <c r="N81"/>
      <c r="O81"/>
      <c r="P81"/>
      <c r="Q81"/>
    </row>
    <row r="82" spans="1:17" s="47" customFormat="1" x14ac:dyDescent="0.2">
      <c r="A82"/>
      <c r="B82" s="58"/>
      <c r="C82"/>
      <c r="D82" s="38"/>
      <c r="E82" s="38"/>
      <c r="F82" s="38"/>
      <c r="G82" s="38"/>
      <c r="N82"/>
      <c r="O82"/>
      <c r="P82"/>
      <c r="Q82"/>
    </row>
    <row r="83" spans="1:17" s="47" customFormat="1" x14ac:dyDescent="0.2">
      <c r="A83"/>
      <c r="B83" s="58"/>
      <c r="C83"/>
      <c r="D83" s="38"/>
      <c r="E83" s="38"/>
      <c r="F83" s="38"/>
      <c r="G83" s="38"/>
      <c r="N83"/>
      <c r="O83"/>
      <c r="P83"/>
      <c r="Q83"/>
    </row>
    <row r="84" spans="1:17" s="47" customFormat="1" x14ac:dyDescent="0.2">
      <c r="A84"/>
      <c r="B84" s="58"/>
      <c r="C84"/>
      <c r="D84" s="38"/>
      <c r="E84" s="38"/>
      <c r="F84" s="38"/>
      <c r="G84" s="38"/>
      <c r="N84"/>
      <c r="O84"/>
      <c r="P84"/>
      <c r="Q84"/>
    </row>
    <row r="85" spans="1:17" s="47" customFormat="1" x14ac:dyDescent="0.2">
      <c r="A85"/>
      <c r="B85" s="58"/>
      <c r="C85"/>
      <c r="D85" s="38"/>
      <c r="E85" s="38"/>
      <c r="F85" s="38"/>
      <c r="G85" s="38"/>
      <c r="N85"/>
      <c r="O85"/>
      <c r="P85"/>
      <c r="Q85"/>
    </row>
    <row r="86" spans="1:17" s="47" customFormat="1" x14ac:dyDescent="0.2">
      <c r="A86"/>
      <c r="B86" s="58"/>
      <c r="C86"/>
      <c r="D86" s="38"/>
      <c r="E86" s="38"/>
      <c r="F86" s="38"/>
      <c r="G86" s="38"/>
      <c r="N86"/>
      <c r="O86"/>
      <c r="P86"/>
      <c r="Q86"/>
    </row>
    <row r="87" spans="1:17" s="47" customFormat="1" x14ac:dyDescent="0.2">
      <c r="A87"/>
      <c r="B87" s="58"/>
      <c r="C87"/>
      <c r="D87" s="38"/>
      <c r="E87" s="38"/>
      <c r="F87" s="38"/>
      <c r="G87" s="38"/>
      <c r="N87"/>
      <c r="O87"/>
      <c r="P87"/>
      <c r="Q87"/>
    </row>
    <row r="88" spans="1:17" s="47" customFormat="1" x14ac:dyDescent="0.2">
      <c r="A88"/>
      <c r="B88" s="58"/>
      <c r="C88"/>
      <c r="D88" s="38"/>
      <c r="E88" s="38"/>
      <c r="F88" s="38"/>
      <c r="G88" s="38"/>
      <c r="N88"/>
      <c r="O88"/>
      <c r="P88"/>
      <c r="Q88"/>
    </row>
    <row r="89" spans="1:17" s="47" customFormat="1" x14ac:dyDescent="0.2">
      <c r="A89"/>
      <c r="B89" s="58"/>
      <c r="C89"/>
      <c r="D89" s="38"/>
      <c r="E89" s="38"/>
      <c r="F89" s="38"/>
      <c r="G89" s="38"/>
      <c r="N89"/>
      <c r="O89"/>
      <c r="P89"/>
      <c r="Q89"/>
    </row>
    <row r="90" spans="1:17" s="47" customFormat="1" x14ac:dyDescent="0.2">
      <c r="A90"/>
      <c r="B90" s="58"/>
      <c r="C90"/>
      <c r="D90" s="38"/>
      <c r="E90" s="38"/>
      <c r="F90" s="38"/>
      <c r="G90" s="38"/>
      <c r="N90"/>
      <c r="O90"/>
      <c r="P90"/>
      <c r="Q90"/>
    </row>
    <row r="91" spans="1:17" s="47" customFormat="1" x14ac:dyDescent="0.2">
      <c r="A91"/>
      <c r="B91" s="58"/>
      <c r="C91"/>
      <c r="D91" s="38"/>
      <c r="E91" s="38"/>
      <c r="F91" s="38"/>
      <c r="G91" s="38"/>
      <c r="N91"/>
      <c r="O91"/>
      <c r="P91"/>
      <c r="Q91"/>
    </row>
    <row r="92" spans="1:17" s="47" customFormat="1" x14ac:dyDescent="0.2">
      <c r="A92"/>
      <c r="B92" s="58"/>
      <c r="C92"/>
      <c r="D92" s="38"/>
      <c r="E92" s="38"/>
      <c r="F92" s="38"/>
      <c r="G92" s="38"/>
      <c r="N92"/>
      <c r="O92"/>
      <c r="P92"/>
      <c r="Q92"/>
    </row>
    <row r="93" spans="1:17" s="47" customFormat="1" x14ac:dyDescent="0.2">
      <c r="A93"/>
      <c r="B93" s="58"/>
      <c r="C93"/>
      <c r="D93" s="38"/>
      <c r="E93" s="38"/>
      <c r="F93" s="38"/>
      <c r="G93" s="38"/>
      <c r="N93"/>
      <c r="O93"/>
      <c r="P93"/>
      <c r="Q93"/>
    </row>
    <row r="94" spans="1:17" s="47" customFormat="1" x14ac:dyDescent="0.2">
      <c r="A94"/>
      <c r="B94" s="58"/>
      <c r="C94"/>
      <c r="D94" s="38"/>
      <c r="E94" s="38"/>
      <c r="F94" s="38"/>
      <c r="G94" s="38"/>
      <c r="N94"/>
      <c r="O94"/>
      <c r="P94"/>
      <c r="Q94"/>
    </row>
    <row r="95" spans="1:17" s="47" customFormat="1" x14ac:dyDescent="0.2">
      <c r="A95"/>
      <c r="B95" s="58"/>
      <c r="C95"/>
      <c r="D95" s="38"/>
      <c r="E95" s="38"/>
      <c r="F95" s="38"/>
      <c r="G95" s="38"/>
      <c r="N95"/>
      <c r="O95"/>
      <c r="P95"/>
      <c r="Q95"/>
    </row>
    <row r="96" spans="1:17" s="47" customFormat="1" x14ac:dyDescent="0.2">
      <c r="A96"/>
      <c r="B96" s="58"/>
      <c r="C96"/>
      <c r="D96" s="38"/>
      <c r="E96" s="38"/>
      <c r="F96" s="38"/>
      <c r="G96" s="38"/>
      <c r="N96"/>
      <c r="O96"/>
      <c r="P96"/>
      <c r="Q96"/>
    </row>
    <row r="97" spans="1:17" s="47" customFormat="1" x14ac:dyDescent="0.2">
      <c r="A97"/>
      <c r="B97" s="58"/>
      <c r="C97"/>
      <c r="D97" s="38"/>
      <c r="E97" s="38"/>
      <c r="F97" s="38"/>
      <c r="G97" s="38"/>
      <c r="N97"/>
      <c r="O97"/>
      <c r="P97"/>
      <c r="Q97"/>
    </row>
    <row r="98" spans="1:17" s="47" customFormat="1" x14ac:dyDescent="0.2">
      <c r="A98"/>
      <c r="B98" s="58"/>
      <c r="C98"/>
      <c r="D98" s="38"/>
      <c r="E98" s="38"/>
      <c r="F98" s="38"/>
      <c r="G98" s="38"/>
      <c r="N98"/>
      <c r="O98"/>
      <c r="P98"/>
      <c r="Q98"/>
    </row>
    <row r="99" spans="1:17" s="47" customFormat="1" x14ac:dyDescent="0.2">
      <c r="A99"/>
      <c r="B99" s="58"/>
      <c r="C99"/>
      <c r="D99" s="38"/>
      <c r="E99" s="38"/>
      <c r="F99" s="38"/>
      <c r="G99" s="38"/>
      <c r="N99"/>
      <c r="O99"/>
      <c r="P99"/>
      <c r="Q99"/>
    </row>
    <row r="100" spans="1:17" s="47" customFormat="1" x14ac:dyDescent="0.2">
      <c r="A100"/>
      <c r="B100" s="58"/>
      <c r="C100"/>
      <c r="D100" s="38"/>
      <c r="E100" s="38"/>
      <c r="F100" s="38"/>
      <c r="G100" s="38"/>
      <c r="N100"/>
      <c r="O100"/>
      <c r="P100"/>
      <c r="Q100"/>
    </row>
    <row r="101" spans="1:17" s="47" customFormat="1" x14ac:dyDescent="0.2">
      <c r="A101"/>
      <c r="B101" s="58"/>
      <c r="C101"/>
      <c r="D101" s="38"/>
      <c r="E101" s="38"/>
      <c r="F101" s="38"/>
      <c r="G101" s="38"/>
      <c r="N101"/>
      <c r="O101"/>
      <c r="P101"/>
      <c r="Q101"/>
    </row>
    <row r="102" spans="1:17" s="47" customFormat="1" x14ac:dyDescent="0.2">
      <c r="A102"/>
      <c r="B102" s="58"/>
      <c r="C102"/>
      <c r="D102" s="38"/>
      <c r="E102" s="38"/>
      <c r="F102" s="38"/>
      <c r="G102" s="38"/>
      <c r="N102"/>
      <c r="O102"/>
      <c r="P102"/>
      <c r="Q102"/>
    </row>
    <row r="103" spans="1:17" s="47" customFormat="1" x14ac:dyDescent="0.2">
      <c r="A103"/>
      <c r="B103" s="58"/>
      <c r="C103"/>
      <c r="D103" s="38"/>
      <c r="E103" s="38"/>
      <c r="F103" s="38"/>
      <c r="G103" s="38"/>
      <c r="N103"/>
      <c r="O103"/>
      <c r="P103"/>
      <c r="Q103"/>
    </row>
    <row r="104" spans="1:17" s="47" customFormat="1" x14ac:dyDescent="0.2">
      <c r="A104"/>
      <c r="B104" s="58"/>
      <c r="C104"/>
      <c r="D104" s="38"/>
      <c r="E104" s="38"/>
      <c r="F104" s="38"/>
      <c r="G104" s="38"/>
      <c r="N104"/>
      <c r="O104"/>
      <c r="P104"/>
      <c r="Q104"/>
    </row>
    <row r="105" spans="1:17" s="47" customFormat="1" x14ac:dyDescent="0.2">
      <c r="A105"/>
      <c r="B105" s="58"/>
      <c r="C105"/>
      <c r="D105" s="38"/>
      <c r="E105" s="38"/>
      <c r="F105" s="38"/>
      <c r="G105" s="38"/>
      <c r="N105"/>
      <c r="O105"/>
      <c r="P105"/>
      <c r="Q105"/>
    </row>
    <row r="106" spans="1:17" s="47" customFormat="1" x14ac:dyDescent="0.2">
      <c r="A106"/>
      <c r="B106" s="58"/>
      <c r="C106"/>
      <c r="D106" s="38"/>
      <c r="E106" s="38"/>
      <c r="F106" s="38"/>
      <c r="G106" s="38"/>
      <c r="N106"/>
      <c r="O106"/>
      <c r="P106"/>
      <c r="Q106"/>
    </row>
    <row r="107" spans="1:17" s="47" customFormat="1" x14ac:dyDescent="0.2">
      <c r="A107"/>
      <c r="B107" s="58"/>
      <c r="C107"/>
      <c r="D107" s="38"/>
      <c r="E107" s="38"/>
      <c r="F107" s="38"/>
      <c r="G107" s="38"/>
      <c r="N107"/>
      <c r="O107"/>
      <c r="P107"/>
      <c r="Q107"/>
    </row>
    <row r="108" spans="1:17" s="47" customFormat="1" x14ac:dyDescent="0.2">
      <c r="A108"/>
      <c r="B108" s="58"/>
      <c r="C108"/>
      <c r="D108" s="38"/>
      <c r="E108" s="38"/>
      <c r="F108" s="38"/>
      <c r="G108" s="38"/>
      <c r="N108"/>
      <c r="O108"/>
      <c r="P108"/>
      <c r="Q108"/>
    </row>
    <row r="109" spans="1:17" s="47" customFormat="1" x14ac:dyDescent="0.2">
      <c r="A109"/>
      <c r="B109" s="58"/>
      <c r="C109"/>
      <c r="D109" s="38"/>
      <c r="E109" s="38"/>
      <c r="F109" s="38"/>
      <c r="G109" s="38"/>
      <c r="N109"/>
      <c r="O109"/>
      <c r="P109"/>
      <c r="Q109"/>
    </row>
    <row r="110" spans="1:17" s="47" customFormat="1" x14ac:dyDescent="0.2">
      <c r="A110"/>
      <c r="B110" s="58"/>
      <c r="C110"/>
      <c r="D110" s="38"/>
      <c r="E110" s="38"/>
      <c r="F110" s="38"/>
      <c r="G110" s="38"/>
      <c r="N110"/>
      <c r="O110"/>
      <c r="P110"/>
      <c r="Q110"/>
    </row>
    <row r="111" spans="1:17" s="47" customFormat="1" x14ac:dyDescent="0.2">
      <c r="A111"/>
      <c r="B111" s="58"/>
      <c r="C111"/>
      <c r="D111" s="38"/>
      <c r="E111" s="38"/>
      <c r="F111" s="38"/>
      <c r="G111" s="38"/>
      <c r="N111"/>
      <c r="O111"/>
      <c r="P111"/>
      <c r="Q111"/>
    </row>
    <row r="112" spans="1:17" s="47" customFormat="1" x14ac:dyDescent="0.2">
      <c r="A112"/>
      <c r="B112" s="58"/>
      <c r="C112"/>
      <c r="D112" s="38"/>
      <c r="E112" s="38"/>
      <c r="F112" s="38"/>
      <c r="G112" s="38"/>
      <c r="N112"/>
      <c r="O112"/>
      <c r="P112"/>
      <c r="Q112"/>
    </row>
    <row r="113" spans="1:17" s="47" customFormat="1" x14ac:dyDescent="0.2">
      <c r="A113"/>
      <c r="B113" s="58"/>
      <c r="C113"/>
      <c r="D113" s="38"/>
      <c r="E113" s="38"/>
      <c r="F113" s="38"/>
      <c r="G113" s="38"/>
      <c r="N113"/>
      <c r="O113"/>
      <c r="P113"/>
      <c r="Q113"/>
    </row>
    <row r="114" spans="1:17" s="47" customFormat="1" x14ac:dyDescent="0.2">
      <c r="A114"/>
      <c r="B114" s="58"/>
      <c r="C114"/>
      <c r="D114" s="38"/>
      <c r="E114" s="38"/>
      <c r="F114" s="38"/>
      <c r="G114" s="38"/>
      <c r="N114"/>
      <c r="O114"/>
      <c r="P114"/>
      <c r="Q114"/>
    </row>
    <row r="115" spans="1:17" s="47" customFormat="1" x14ac:dyDescent="0.2">
      <c r="A115"/>
      <c r="B115" s="58"/>
      <c r="C115"/>
      <c r="D115" s="38"/>
      <c r="E115" s="38"/>
      <c r="F115" s="38"/>
      <c r="G115" s="38"/>
      <c r="N115"/>
      <c r="O115"/>
      <c r="P115"/>
      <c r="Q115"/>
    </row>
    <row r="116" spans="1:17" s="47" customFormat="1" x14ac:dyDescent="0.2">
      <c r="A116"/>
      <c r="B116" s="58"/>
      <c r="C116"/>
      <c r="D116" s="38"/>
      <c r="E116" s="38"/>
      <c r="F116" s="38"/>
      <c r="G116" s="38"/>
      <c r="N116"/>
      <c r="O116"/>
      <c r="P116"/>
      <c r="Q116"/>
    </row>
    <row r="117" spans="1:17" s="47" customFormat="1" x14ac:dyDescent="0.2">
      <c r="A117"/>
      <c r="B117" s="58"/>
      <c r="C117"/>
      <c r="D117" s="38"/>
      <c r="E117" s="38"/>
      <c r="F117" s="38"/>
      <c r="G117" s="38"/>
      <c r="N117"/>
      <c r="O117"/>
      <c r="P117"/>
      <c r="Q117"/>
    </row>
    <row r="118" spans="1:17" s="47" customFormat="1" x14ac:dyDescent="0.2">
      <c r="A118"/>
      <c r="B118" s="58"/>
      <c r="C118"/>
      <c r="D118" s="38"/>
      <c r="E118" s="38"/>
      <c r="F118" s="38"/>
      <c r="G118" s="38"/>
      <c r="N118"/>
      <c r="O118"/>
      <c r="P118"/>
      <c r="Q118"/>
    </row>
    <row r="119" spans="1:17" s="47" customFormat="1" x14ac:dyDescent="0.2">
      <c r="A119"/>
      <c r="B119" s="58"/>
      <c r="C119"/>
      <c r="D119" s="38"/>
      <c r="E119" s="38"/>
      <c r="F119" s="38"/>
      <c r="G119" s="38"/>
      <c r="N119"/>
      <c r="O119"/>
      <c r="P119"/>
      <c r="Q119"/>
    </row>
    <row r="120" spans="1:17" s="47" customFormat="1" x14ac:dyDescent="0.2">
      <c r="A120"/>
      <c r="B120" s="58"/>
      <c r="C120"/>
      <c r="D120" s="38"/>
      <c r="E120" s="38"/>
      <c r="F120" s="38"/>
      <c r="G120" s="38"/>
      <c r="N120"/>
      <c r="O120"/>
      <c r="P120"/>
      <c r="Q120"/>
    </row>
    <row r="121" spans="1:17" s="47" customFormat="1" x14ac:dyDescent="0.2">
      <c r="A121"/>
      <c r="B121" s="58"/>
      <c r="C121"/>
      <c r="D121" s="38"/>
      <c r="E121" s="38"/>
      <c r="F121" s="38"/>
      <c r="G121" s="38"/>
      <c r="N121"/>
      <c r="O121"/>
      <c r="P121"/>
      <c r="Q121"/>
    </row>
    <row r="122" spans="1:17" s="47" customFormat="1" x14ac:dyDescent="0.2">
      <c r="A122"/>
      <c r="B122" s="58"/>
      <c r="C122"/>
      <c r="D122" s="38"/>
      <c r="E122" s="38"/>
      <c r="F122" s="38"/>
      <c r="G122" s="38"/>
      <c r="N122"/>
      <c r="O122"/>
      <c r="P122"/>
      <c r="Q122"/>
    </row>
    <row r="123" spans="1:17" s="47" customFormat="1" x14ac:dyDescent="0.2">
      <c r="A123"/>
      <c r="B123" s="58"/>
      <c r="C123"/>
      <c r="D123" s="38"/>
      <c r="E123" s="38"/>
      <c r="F123" s="38"/>
      <c r="G123" s="38"/>
      <c r="N123"/>
      <c r="O123"/>
      <c r="P123"/>
      <c r="Q123"/>
    </row>
    <row r="124" spans="1:17" s="47" customFormat="1" x14ac:dyDescent="0.2">
      <c r="A124"/>
      <c r="B124" s="58"/>
      <c r="C124"/>
      <c r="D124" s="38"/>
      <c r="E124" s="38"/>
      <c r="F124" s="38"/>
      <c r="G124" s="38"/>
      <c r="N124"/>
      <c r="O124"/>
      <c r="P124"/>
      <c r="Q124"/>
    </row>
    <row r="125" spans="1:17" s="47" customFormat="1" x14ac:dyDescent="0.2">
      <c r="A125"/>
      <c r="B125" s="58"/>
      <c r="C125"/>
      <c r="D125" s="38"/>
      <c r="E125" s="38"/>
      <c r="F125" s="38"/>
      <c r="G125" s="38"/>
      <c r="N125"/>
      <c r="O125"/>
      <c r="P125"/>
      <c r="Q125"/>
    </row>
    <row r="126" spans="1:17" s="47" customFormat="1" x14ac:dyDescent="0.2">
      <c r="A126"/>
      <c r="B126" s="58"/>
      <c r="C126"/>
      <c r="D126" s="38"/>
      <c r="E126" s="38"/>
      <c r="F126" s="38"/>
      <c r="G126" s="38"/>
      <c r="N126"/>
      <c r="O126"/>
      <c r="P126"/>
      <c r="Q126"/>
    </row>
    <row r="127" spans="1:17" s="47" customFormat="1" x14ac:dyDescent="0.2">
      <c r="A127"/>
      <c r="B127"/>
      <c r="C127"/>
      <c r="D127" s="38"/>
      <c r="E127" s="38"/>
      <c r="F127" s="38"/>
      <c r="G127" s="38"/>
      <c r="N127"/>
      <c r="O127"/>
      <c r="P127"/>
      <c r="Q127"/>
    </row>
    <row r="128" spans="1:17" s="47" customFormat="1" x14ac:dyDescent="0.2">
      <c r="A128"/>
      <c r="B128"/>
      <c r="C128"/>
      <c r="D128" s="38"/>
      <c r="E128" s="38"/>
      <c r="F128" s="38"/>
      <c r="G128" s="38"/>
      <c r="N128"/>
      <c r="O128"/>
      <c r="P128"/>
      <c r="Q128"/>
    </row>
    <row r="129" spans="1:17" s="47" customFormat="1" x14ac:dyDescent="0.2">
      <c r="A129"/>
      <c r="B129"/>
      <c r="C129"/>
      <c r="D129" s="38"/>
      <c r="E129" s="38"/>
      <c r="F129" s="38"/>
      <c r="G129" s="38"/>
      <c r="N129"/>
      <c r="O129"/>
      <c r="P129"/>
      <c r="Q129"/>
    </row>
    <row r="130" spans="1:17" s="47" customFormat="1" x14ac:dyDescent="0.2">
      <c r="A130"/>
      <c r="B130"/>
      <c r="C130"/>
      <c r="D130" s="38"/>
      <c r="E130" s="38"/>
      <c r="F130" s="38"/>
      <c r="G130" s="38"/>
      <c r="N130"/>
      <c r="O130"/>
      <c r="P130"/>
      <c r="Q130"/>
    </row>
    <row r="131" spans="1:17" s="47" customFormat="1" x14ac:dyDescent="0.2">
      <c r="A131"/>
      <c r="B131"/>
      <c r="C131"/>
      <c r="D131" s="38"/>
      <c r="E131" s="38"/>
      <c r="F131" s="38"/>
      <c r="G131" s="38"/>
      <c r="N131"/>
      <c r="O131"/>
      <c r="P131"/>
      <c r="Q131"/>
    </row>
    <row r="132" spans="1:17" s="47" customFormat="1" x14ac:dyDescent="0.2">
      <c r="A132"/>
      <c r="B132"/>
      <c r="C132"/>
      <c r="D132" s="38"/>
      <c r="E132" s="38"/>
      <c r="F132"/>
      <c r="G132"/>
      <c r="N132"/>
      <c r="O132"/>
      <c r="P132"/>
      <c r="Q132"/>
    </row>
    <row r="133" spans="1:17" s="47" customFormat="1" x14ac:dyDescent="0.2">
      <c r="A133"/>
      <c r="B133"/>
      <c r="C133"/>
      <c r="D133" s="38"/>
      <c r="E133" s="38"/>
      <c r="F133"/>
      <c r="G133"/>
      <c r="N133"/>
      <c r="O133"/>
      <c r="P133"/>
      <c r="Q133"/>
    </row>
    <row r="134" spans="1:17" s="47" customFormat="1" x14ac:dyDescent="0.2">
      <c r="A134"/>
      <c r="B134"/>
      <c r="C134"/>
      <c r="D134" s="38"/>
      <c r="E134" s="38"/>
      <c r="F134"/>
      <c r="G134"/>
      <c r="N134"/>
      <c r="O134"/>
      <c r="P134"/>
      <c r="Q134"/>
    </row>
    <row r="135" spans="1:17" s="47" customFormat="1" x14ac:dyDescent="0.2">
      <c r="A135"/>
      <c r="B135"/>
      <c r="C135"/>
      <c r="D135" s="38"/>
      <c r="E135" s="38"/>
      <c r="F135"/>
      <c r="G135"/>
      <c r="N135"/>
      <c r="O135"/>
      <c r="P135"/>
      <c r="Q135"/>
    </row>
    <row r="136" spans="1:17" s="47" customFormat="1" x14ac:dyDescent="0.2">
      <c r="A136"/>
      <c r="B136"/>
      <c r="C136"/>
      <c r="D136" s="38"/>
      <c r="E136" s="38"/>
      <c r="F136"/>
      <c r="G136"/>
      <c r="N136"/>
      <c r="O136"/>
      <c r="P136"/>
      <c r="Q136"/>
    </row>
    <row r="137" spans="1:17" s="47" customFormat="1" x14ac:dyDescent="0.2">
      <c r="A137"/>
      <c r="B137"/>
      <c r="C137"/>
      <c r="D137" s="38"/>
      <c r="E137" s="38"/>
      <c r="F137"/>
      <c r="G137"/>
      <c r="N137"/>
      <c r="O137"/>
      <c r="P137"/>
      <c r="Q137"/>
    </row>
    <row r="138" spans="1:17" s="47" customFormat="1" x14ac:dyDescent="0.2">
      <c r="A138"/>
      <c r="B138"/>
      <c r="C138"/>
      <c r="D138" s="38"/>
      <c r="E138" s="38"/>
      <c r="F138"/>
      <c r="G138"/>
      <c r="N138"/>
      <c r="O138"/>
      <c r="P138"/>
      <c r="Q138"/>
    </row>
    <row r="139" spans="1:17" s="47" customFormat="1" x14ac:dyDescent="0.2">
      <c r="A139"/>
      <c r="B139"/>
      <c r="C139"/>
      <c r="D139"/>
      <c r="E139" s="38"/>
      <c r="F139"/>
      <c r="G139"/>
      <c r="N139"/>
      <c r="O139"/>
      <c r="P139"/>
      <c r="Q139"/>
    </row>
  </sheetData>
  <mergeCells count="4">
    <mergeCell ref="H2:J2"/>
    <mergeCell ref="K2:L2"/>
    <mergeCell ref="M2:O2"/>
    <mergeCell ref="H41:I41"/>
  </mergeCells>
  <dataValidations disablePrompts="1" count="1">
    <dataValidation type="list" allowBlank="1" showInputMessage="1" showErrorMessage="1" sqref="E4:E129 F4:G131" xr:uid="{E5CD5A5E-3BED-436F-AB05-2DA7B26C55E1}">
      <formula1>#REF!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6D6E-8F8E-4AF5-9432-A491802F11F3}">
  <dimension ref="A2:AB56"/>
  <sheetViews>
    <sheetView topLeftCell="B1" zoomScaleNormal="100" workbookViewId="0">
      <selection activeCell="C20" sqref="C20"/>
    </sheetView>
  </sheetViews>
  <sheetFormatPr baseColWidth="10" defaultColWidth="10.83203125" defaultRowHeight="15" x14ac:dyDescent="0.2"/>
  <cols>
    <col min="1" max="1" width="17" bestFit="1" customWidth="1"/>
    <col min="2" max="2" width="14.1640625" bestFit="1" customWidth="1"/>
    <col min="3" max="3" width="17.83203125" bestFit="1" customWidth="1"/>
    <col min="4" max="5" width="17.83203125" customWidth="1"/>
    <col min="6" max="6" width="19.5" bestFit="1" customWidth="1"/>
    <col min="7" max="7" width="14.5" bestFit="1" customWidth="1"/>
    <col min="8" max="8" width="11.5" bestFit="1" customWidth="1"/>
    <col min="9" max="9" width="29.5" bestFit="1" customWidth="1"/>
    <col min="11" max="11" width="18.5" bestFit="1" customWidth="1"/>
    <col min="12" max="12" width="21.1640625" bestFit="1" customWidth="1"/>
    <col min="13" max="13" width="22.83203125" customWidth="1"/>
    <col min="14" max="14" width="21.5" customWidth="1"/>
    <col min="15" max="15" width="19.83203125" customWidth="1"/>
    <col min="17" max="17" width="23.1640625" bestFit="1" customWidth="1"/>
    <col min="18" max="19" width="12.83203125" bestFit="1" customWidth="1"/>
    <col min="20" max="20" width="5.5" customWidth="1"/>
    <col min="21" max="21" width="23.1640625" bestFit="1" customWidth="1"/>
    <col min="22" max="23" width="12.83203125" bestFit="1" customWidth="1"/>
    <col min="24" max="24" width="7.1640625" customWidth="1"/>
    <col min="25" max="25" width="23.1640625" bestFit="1" customWidth="1"/>
    <col min="26" max="26" width="13.5" bestFit="1" customWidth="1"/>
    <col min="27" max="27" width="12.83203125" bestFit="1" customWidth="1"/>
  </cols>
  <sheetData>
    <row r="2" spans="1:28" x14ac:dyDescent="0.2">
      <c r="A2" s="68" t="s">
        <v>174</v>
      </c>
      <c r="B2" s="68" t="s">
        <v>91</v>
      </c>
      <c r="C2" s="68" t="s">
        <v>92</v>
      </c>
      <c r="D2" s="68" t="s">
        <v>179</v>
      </c>
      <c r="E2" s="68" t="s">
        <v>180</v>
      </c>
      <c r="F2" s="68" t="s">
        <v>93</v>
      </c>
      <c r="G2" s="68" t="s">
        <v>178</v>
      </c>
      <c r="H2" s="68" t="s">
        <v>193</v>
      </c>
      <c r="I2" s="68" t="s">
        <v>194</v>
      </c>
      <c r="J2" s="68" t="s">
        <v>195</v>
      </c>
      <c r="K2" s="68" t="s">
        <v>196</v>
      </c>
      <c r="L2" s="68" t="s">
        <v>191</v>
      </c>
      <c r="M2" s="68" t="s">
        <v>197</v>
      </c>
      <c r="N2" s="68" t="s">
        <v>198</v>
      </c>
      <c r="O2" s="68"/>
      <c r="P2" s="68"/>
      <c r="Q2" s="68" t="s">
        <v>199</v>
      </c>
      <c r="R2" s="68"/>
      <c r="S2" s="68"/>
      <c r="T2" s="68"/>
      <c r="U2" s="68" t="s">
        <v>200</v>
      </c>
      <c r="V2" s="68"/>
      <c r="W2" s="68"/>
      <c r="X2" s="68"/>
      <c r="Y2" s="68" t="s">
        <v>201</v>
      </c>
      <c r="Z2" s="68"/>
      <c r="AA2" s="68"/>
      <c r="AB2" s="68"/>
    </row>
    <row r="3" spans="1:28" x14ac:dyDescent="0.2">
      <c r="A3" t="s">
        <v>177</v>
      </c>
      <c r="B3" s="69" t="s">
        <v>202</v>
      </c>
      <c r="C3" s="69" t="s">
        <v>90</v>
      </c>
      <c r="D3" s="70" t="s">
        <v>203</v>
      </c>
      <c r="E3" s="69" t="s">
        <v>204</v>
      </c>
      <c r="F3" s="69" t="s">
        <v>108</v>
      </c>
      <c r="G3" s="71" t="s">
        <v>205</v>
      </c>
      <c r="H3" s="72">
        <v>2409692</v>
      </c>
      <c r="I3" s="73" t="s">
        <v>206</v>
      </c>
      <c r="J3" s="70" t="s">
        <v>207</v>
      </c>
      <c r="K3" s="70" t="s">
        <v>208</v>
      </c>
      <c r="L3" s="70" t="s">
        <v>209</v>
      </c>
      <c r="M3" s="70" t="s">
        <v>207</v>
      </c>
      <c r="N3" s="74" t="s">
        <v>210</v>
      </c>
      <c r="O3" s="47" t="e">
        <f>#REF!</f>
        <v>#REF!</v>
      </c>
      <c r="Q3" s="74" t="s">
        <v>210</v>
      </c>
      <c r="R3" s="47" t="e">
        <f>O3</f>
        <v>#REF!</v>
      </c>
      <c r="U3" t="s">
        <v>211</v>
      </c>
      <c r="V3" s="47" t="e">
        <f>O9</f>
        <v>#REF!</v>
      </c>
      <c r="Y3" t="s">
        <v>212</v>
      </c>
      <c r="Z3" s="47">
        <f>O13</f>
        <v>0</v>
      </c>
    </row>
    <row r="4" spans="1:28" x14ac:dyDescent="0.2">
      <c r="A4" t="s">
        <v>213</v>
      </c>
      <c r="B4" s="69" t="s">
        <v>214</v>
      </c>
      <c r="C4" s="69" t="s">
        <v>215</v>
      </c>
      <c r="D4" s="69" t="s">
        <v>216</v>
      </c>
      <c r="E4" s="69" t="s">
        <v>217</v>
      </c>
      <c r="F4" s="69" t="s">
        <v>218</v>
      </c>
      <c r="G4" s="71" t="s">
        <v>219</v>
      </c>
      <c r="H4" s="72">
        <v>2409698</v>
      </c>
      <c r="I4" s="73" t="s">
        <v>220</v>
      </c>
      <c r="J4" s="70" t="s">
        <v>221</v>
      </c>
      <c r="K4" s="70" t="s">
        <v>222</v>
      </c>
      <c r="L4" s="70" t="s">
        <v>223</v>
      </c>
      <c r="M4" s="70" t="s">
        <v>221</v>
      </c>
      <c r="N4" s="74" t="s">
        <v>224</v>
      </c>
      <c r="O4" s="47" t="e">
        <f>#REF!</f>
        <v>#REF!</v>
      </c>
      <c r="Q4" s="74" t="s">
        <v>224</v>
      </c>
      <c r="R4" s="47" t="e">
        <f>O3</f>
        <v>#REF!</v>
      </c>
      <c r="S4" s="47" t="e">
        <f>O4</f>
        <v>#REF!</v>
      </c>
      <c r="U4" t="s">
        <v>225</v>
      </c>
      <c r="V4" s="47" t="e">
        <f>O9</f>
        <v>#REF!</v>
      </c>
      <c r="W4" s="47" t="e">
        <f>O8</f>
        <v>#REF!</v>
      </c>
      <c r="Y4" t="s">
        <v>226</v>
      </c>
      <c r="Z4" s="47">
        <f>O13</f>
        <v>0</v>
      </c>
      <c r="AA4" s="47" t="e">
        <f>O12</f>
        <v>#REF!</v>
      </c>
    </row>
    <row r="5" spans="1:28" x14ac:dyDescent="0.2">
      <c r="A5" t="s">
        <v>227</v>
      </c>
      <c r="B5" s="69" t="s">
        <v>228</v>
      </c>
      <c r="C5" s="70" t="s">
        <v>229</v>
      </c>
      <c r="D5" s="70" t="s">
        <v>230</v>
      </c>
      <c r="E5" s="69" t="s">
        <v>231</v>
      </c>
      <c r="F5" s="69" t="s">
        <v>103</v>
      </c>
      <c r="G5" s="70" t="s">
        <v>232</v>
      </c>
      <c r="H5" s="72">
        <v>2411223</v>
      </c>
      <c r="I5" s="73" t="s">
        <v>233</v>
      </c>
      <c r="J5" s="70"/>
      <c r="K5" s="70" t="s">
        <v>234</v>
      </c>
      <c r="L5" s="70" t="s">
        <v>235</v>
      </c>
      <c r="N5" s="74" t="s">
        <v>236</v>
      </c>
      <c r="O5" s="47" t="e">
        <f>#REF!</f>
        <v>#REF!</v>
      </c>
      <c r="Q5" t="s">
        <v>236</v>
      </c>
      <c r="R5" s="47" t="e">
        <f>SUM(R4:S4)-O5</f>
        <v>#REF!</v>
      </c>
      <c r="S5" s="47" t="e">
        <f>O5</f>
        <v>#REF!</v>
      </c>
      <c r="U5" t="s">
        <v>224</v>
      </c>
      <c r="V5" s="47" t="e">
        <f>SUM(V4:W4)-O4</f>
        <v>#REF!</v>
      </c>
      <c r="W5" s="47" t="e">
        <f>O4</f>
        <v>#REF!</v>
      </c>
      <c r="Y5" t="s">
        <v>225</v>
      </c>
      <c r="Z5" s="47" t="e">
        <f>SUM(Z4:AA4)-O8</f>
        <v>#REF!</v>
      </c>
      <c r="AA5" s="47" t="e">
        <f>S4</f>
        <v>#REF!</v>
      </c>
    </row>
    <row r="6" spans="1:28" x14ac:dyDescent="0.2">
      <c r="A6" t="s">
        <v>237</v>
      </c>
      <c r="B6" s="69"/>
      <c r="C6" s="70"/>
      <c r="D6" s="69" t="s">
        <v>238</v>
      </c>
      <c r="E6" s="69" t="s">
        <v>239</v>
      </c>
      <c r="F6" s="70"/>
      <c r="G6" s="70"/>
      <c r="H6" s="72">
        <v>2409716</v>
      </c>
      <c r="I6" s="73" t="s">
        <v>240</v>
      </c>
      <c r="J6" s="70"/>
      <c r="K6" s="70" t="s">
        <v>241</v>
      </c>
      <c r="L6" s="70" t="s">
        <v>242</v>
      </c>
      <c r="N6" s="74" t="s">
        <v>243</v>
      </c>
      <c r="O6" s="47" t="e">
        <f>#REF!</f>
        <v>#REF!</v>
      </c>
      <c r="Q6" t="s">
        <v>244</v>
      </c>
      <c r="R6" s="47" t="e">
        <f>R5</f>
        <v>#REF!</v>
      </c>
      <c r="U6" t="s">
        <v>245</v>
      </c>
      <c r="V6" s="47" t="e">
        <f>V5</f>
        <v>#REF!</v>
      </c>
      <c r="Y6" t="s">
        <v>246</v>
      </c>
      <c r="Z6" s="47" t="e">
        <f>Z5</f>
        <v>#REF!</v>
      </c>
    </row>
    <row r="7" spans="1:28" x14ac:dyDescent="0.2">
      <c r="A7" t="s">
        <v>247</v>
      </c>
      <c r="B7" s="69"/>
      <c r="C7" s="70"/>
      <c r="D7" s="69" t="s">
        <v>248</v>
      </c>
      <c r="E7" s="69" t="s">
        <v>249</v>
      </c>
      <c r="F7" s="69"/>
      <c r="G7" s="70"/>
      <c r="H7" s="72">
        <v>2409656</v>
      </c>
      <c r="I7" s="73" t="s">
        <v>250</v>
      </c>
      <c r="J7" s="70"/>
      <c r="K7" s="70" t="s">
        <v>232</v>
      </c>
      <c r="L7" s="70" t="s">
        <v>251</v>
      </c>
      <c r="N7" s="74" t="s">
        <v>252</v>
      </c>
      <c r="O7" s="47" t="e">
        <f>#REF!</f>
        <v>#REF!</v>
      </c>
      <c r="Q7" t="s">
        <v>253</v>
      </c>
      <c r="R7" s="47" t="e">
        <f>R6</f>
        <v>#REF!</v>
      </c>
      <c r="S7" s="47" t="e">
        <f>R8-R6</f>
        <v>#REF!</v>
      </c>
      <c r="U7" t="s">
        <v>253</v>
      </c>
      <c r="V7" s="47" t="e">
        <f>V6</f>
        <v>#REF!</v>
      </c>
      <c r="W7" s="47" t="e">
        <f>V8-V6</f>
        <v>#REF!</v>
      </c>
      <c r="Y7" t="s">
        <v>253</v>
      </c>
      <c r="Z7" s="47" t="e">
        <f>Z6</f>
        <v>#REF!</v>
      </c>
      <c r="AA7" s="47" t="e">
        <f>Z8-Z6</f>
        <v>#REF!</v>
      </c>
    </row>
    <row r="8" spans="1:28" x14ac:dyDescent="0.2">
      <c r="A8" t="s">
        <v>254</v>
      </c>
      <c r="B8" s="69"/>
      <c r="C8" s="70"/>
      <c r="D8" s="70" t="s">
        <v>255</v>
      </c>
      <c r="E8" s="69" t="s">
        <v>256</v>
      </c>
      <c r="F8" s="69"/>
      <c r="G8" s="70"/>
      <c r="H8" s="72">
        <v>2411229</v>
      </c>
      <c r="I8" s="73" t="s">
        <v>257</v>
      </c>
      <c r="J8" s="70" t="s">
        <v>258</v>
      </c>
      <c r="K8" s="70"/>
      <c r="L8" s="70" t="s">
        <v>259</v>
      </c>
      <c r="N8" s="74" t="s">
        <v>260</v>
      </c>
      <c r="O8" s="47" t="e">
        <f>#REF!</f>
        <v>#REF!</v>
      </c>
      <c r="Q8" t="s">
        <v>261</v>
      </c>
      <c r="R8" s="47" t="e">
        <f>O6</f>
        <v>#REF!</v>
      </c>
      <c r="U8" t="s">
        <v>262</v>
      </c>
      <c r="V8" s="47" t="e">
        <f>O10</f>
        <v>#REF!</v>
      </c>
      <c r="Y8" t="s">
        <v>263</v>
      </c>
      <c r="Z8" s="47" t="e">
        <f>O14</f>
        <v>#REF!</v>
      </c>
    </row>
    <row r="9" spans="1:28" x14ac:dyDescent="0.2">
      <c r="B9" s="69"/>
      <c r="C9" s="70"/>
      <c r="D9" s="70" t="s">
        <v>264</v>
      </c>
      <c r="E9" s="69" t="s">
        <v>265</v>
      </c>
      <c r="F9" s="69"/>
      <c r="G9" s="70"/>
      <c r="H9" s="72">
        <v>2409668</v>
      </c>
      <c r="I9" s="73" t="s">
        <v>266</v>
      </c>
      <c r="J9" s="70"/>
      <c r="K9" s="70"/>
      <c r="L9" s="70" t="s">
        <v>267</v>
      </c>
      <c r="N9" s="74" t="s">
        <v>268</v>
      </c>
      <c r="O9" s="47" t="e">
        <f>#REF!</f>
        <v>#REF!</v>
      </c>
    </row>
    <row r="10" spans="1:28" x14ac:dyDescent="0.2">
      <c r="B10" s="69"/>
      <c r="C10" s="70"/>
      <c r="D10" s="69" t="s">
        <v>269</v>
      </c>
      <c r="E10" s="69" t="s">
        <v>102</v>
      </c>
      <c r="F10" s="69"/>
      <c r="G10" s="70"/>
      <c r="H10" s="72">
        <v>2409686</v>
      </c>
      <c r="I10" s="73" t="s">
        <v>270</v>
      </c>
      <c r="J10" s="70"/>
      <c r="K10" s="70"/>
      <c r="L10" s="70" t="s">
        <v>232</v>
      </c>
      <c r="N10" s="74" t="s">
        <v>271</v>
      </c>
      <c r="O10" s="47" t="e">
        <f>#REF!</f>
        <v>#REF!</v>
      </c>
      <c r="Q10" s="75" t="s">
        <v>272</v>
      </c>
      <c r="R10" s="75"/>
      <c r="S10" s="75"/>
      <c r="T10" s="75"/>
      <c r="U10" s="75" t="s">
        <v>273</v>
      </c>
      <c r="V10" s="75"/>
      <c r="W10" s="75"/>
      <c r="X10" s="75"/>
      <c r="Y10" s="75" t="s">
        <v>274</v>
      </c>
      <c r="Z10" s="75"/>
      <c r="AA10" s="75"/>
      <c r="AB10" s="75"/>
    </row>
    <row r="11" spans="1:28" x14ac:dyDescent="0.2">
      <c r="B11" s="69"/>
      <c r="C11" s="70"/>
      <c r="D11" s="69" t="s">
        <v>275</v>
      </c>
      <c r="E11" s="69" t="s">
        <v>276</v>
      </c>
      <c r="F11" s="69"/>
      <c r="G11" s="70"/>
      <c r="H11" s="72">
        <v>2409674</v>
      </c>
      <c r="I11" s="73" t="s">
        <v>277</v>
      </c>
      <c r="J11" s="70"/>
      <c r="K11" s="70"/>
      <c r="L11" s="70"/>
      <c r="N11" s="74" t="s">
        <v>278</v>
      </c>
      <c r="O11" s="47" t="e">
        <f>#REF!</f>
        <v>#REF!</v>
      </c>
      <c r="Q11" t="s">
        <v>210</v>
      </c>
      <c r="R11" s="47" t="e">
        <f>O3</f>
        <v>#REF!</v>
      </c>
      <c r="S11" s="47"/>
      <c r="U11" t="s">
        <v>211</v>
      </c>
      <c r="V11" s="47" t="e">
        <f>O9</f>
        <v>#REF!</v>
      </c>
      <c r="Y11" t="s">
        <v>212</v>
      </c>
      <c r="Z11" s="47">
        <f>O13</f>
        <v>0</v>
      </c>
      <c r="AA11" s="47"/>
    </row>
    <row r="12" spans="1:28" x14ac:dyDescent="0.2">
      <c r="B12" s="69"/>
      <c r="C12" s="70"/>
      <c r="D12" s="70" t="s">
        <v>279</v>
      </c>
      <c r="E12" s="69" t="s">
        <v>280</v>
      </c>
      <c r="F12" s="69"/>
      <c r="G12" s="70"/>
      <c r="H12" s="72">
        <v>2409680</v>
      </c>
      <c r="I12" s="73" t="s">
        <v>13</v>
      </c>
      <c r="J12" s="70"/>
      <c r="K12" s="70"/>
      <c r="L12" s="70"/>
      <c r="N12" s="74" t="s">
        <v>226</v>
      </c>
      <c r="O12" s="47" t="e">
        <f>#REF!</f>
        <v>#REF!</v>
      </c>
      <c r="Q12" t="s">
        <v>224</v>
      </c>
      <c r="R12" s="47" t="e">
        <f>R11</f>
        <v>#REF!</v>
      </c>
      <c r="S12" s="47" t="e">
        <f>#REF!</f>
        <v>#REF!</v>
      </c>
      <c r="U12" t="s">
        <v>225</v>
      </c>
      <c r="V12" s="47" t="e">
        <f>O9</f>
        <v>#REF!</v>
      </c>
      <c r="W12" s="47" t="e">
        <f>#REF!</f>
        <v>#REF!</v>
      </c>
      <c r="Y12" t="s">
        <v>226</v>
      </c>
      <c r="Z12" s="47">
        <f>O13</f>
        <v>0</v>
      </c>
      <c r="AA12" s="47" t="e">
        <f>#REF!</f>
        <v>#REF!</v>
      </c>
    </row>
    <row r="13" spans="1:28" x14ac:dyDescent="0.2">
      <c r="B13" s="70"/>
      <c r="D13" s="69" t="s">
        <v>281</v>
      </c>
      <c r="E13" s="69" t="s">
        <v>282</v>
      </c>
      <c r="F13" s="70"/>
      <c r="G13" s="70"/>
      <c r="H13" s="72">
        <v>2409632</v>
      </c>
      <c r="I13" s="73" t="s">
        <v>283</v>
      </c>
      <c r="J13" s="70"/>
      <c r="K13" s="70"/>
      <c r="L13" s="70"/>
      <c r="N13" s="74" t="s">
        <v>212</v>
      </c>
      <c r="O13" s="47">
        <f>[3]Baustellenreporting!U116</f>
        <v>0</v>
      </c>
      <c r="Q13" t="s">
        <v>236</v>
      </c>
      <c r="R13" s="47" t="e">
        <f>SUM(R12:S12)-S13</f>
        <v>#REF!</v>
      </c>
      <c r="S13" s="47" t="e">
        <f>#REF!</f>
        <v>#REF!</v>
      </c>
      <c r="U13" t="s">
        <v>224</v>
      </c>
      <c r="V13" s="47" t="e">
        <f>SUM(V12:W12)-W13</f>
        <v>#REF!</v>
      </c>
      <c r="W13" s="47" t="e">
        <f>#REF!</f>
        <v>#REF!</v>
      </c>
      <c r="Y13" t="s">
        <v>225</v>
      </c>
      <c r="Z13" s="47" t="e">
        <f>SUM(Z12:AA12)-AA13</f>
        <v>#REF!</v>
      </c>
      <c r="AA13" s="47" t="e">
        <f>#REF!</f>
        <v>#REF!</v>
      </c>
    </row>
    <row r="14" spans="1:28" x14ac:dyDescent="0.2">
      <c r="B14" s="70"/>
      <c r="D14" s="70" t="s">
        <v>284</v>
      </c>
      <c r="E14" s="69" t="s">
        <v>285</v>
      </c>
      <c r="F14" s="70"/>
      <c r="G14" s="70"/>
      <c r="H14" s="72">
        <v>2409710</v>
      </c>
      <c r="I14" s="73" t="s">
        <v>286</v>
      </c>
      <c r="J14" s="70"/>
      <c r="K14" s="70"/>
      <c r="L14" s="70"/>
      <c r="N14" s="74" t="s">
        <v>287</v>
      </c>
      <c r="O14" s="47" t="e">
        <f>#REF!</f>
        <v>#REF!</v>
      </c>
      <c r="Q14" t="s">
        <v>244</v>
      </c>
      <c r="R14" s="47" t="e">
        <f>R13</f>
        <v>#REF!</v>
      </c>
      <c r="S14" s="47"/>
      <c r="U14" t="s">
        <v>245</v>
      </c>
      <c r="V14" s="47" t="e">
        <f>V13</f>
        <v>#REF!</v>
      </c>
      <c r="Y14" t="s">
        <v>246</v>
      </c>
      <c r="Z14" s="47" t="e">
        <f>Z13</f>
        <v>#REF!</v>
      </c>
      <c r="AA14" s="47"/>
    </row>
    <row r="15" spans="1:28" x14ac:dyDescent="0.2">
      <c r="B15" s="70"/>
      <c r="C15" s="70"/>
      <c r="D15" s="69" t="s">
        <v>288</v>
      </c>
      <c r="E15" s="69" t="s">
        <v>289</v>
      </c>
      <c r="F15" s="70"/>
      <c r="G15" s="70"/>
      <c r="H15" s="72">
        <v>2409704</v>
      </c>
      <c r="I15" s="73" t="s">
        <v>290</v>
      </c>
      <c r="J15" s="70"/>
      <c r="K15" s="70"/>
      <c r="L15" s="70"/>
      <c r="N15" s="74" t="s">
        <v>291</v>
      </c>
      <c r="O15" s="47" t="e">
        <f>#REF!</f>
        <v>#REF!</v>
      </c>
      <c r="Q15" t="s">
        <v>253</v>
      </c>
      <c r="R15" s="47" t="e">
        <f>R14</f>
        <v>#REF!</v>
      </c>
      <c r="S15" s="47" t="e">
        <f>R16-R14</f>
        <v>#REF!</v>
      </c>
      <c r="U15" t="s">
        <v>253</v>
      </c>
      <c r="V15" s="47" t="e">
        <f>V14</f>
        <v>#REF!</v>
      </c>
      <c r="W15" s="47" t="e">
        <f>V16-V14</f>
        <v>#REF!</v>
      </c>
      <c r="Y15" t="s">
        <v>253</v>
      </c>
      <c r="Z15" s="47" t="e">
        <f>Z14</f>
        <v>#REF!</v>
      </c>
      <c r="AA15" s="47" t="e">
        <f>Z14-Z16</f>
        <v>#REF!</v>
      </c>
    </row>
    <row r="16" spans="1:28" x14ac:dyDescent="0.2">
      <c r="B16" s="70"/>
      <c r="C16" s="70"/>
      <c r="D16" s="70" t="s">
        <v>292</v>
      </c>
      <c r="E16" s="69" t="s">
        <v>293</v>
      </c>
      <c r="F16" s="70"/>
      <c r="G16" s="70"/>
      <c r="H16" s="72">
        <v>2399309</v>
      </c>
      <c r="I16" s="73" t="s">
        <v>294</v>
      </c>
      <c r="J16" s="70"/>
      <c r="K16" s="70"/>
      <c r="L16" s="70"/>
      <c r="Q16" t="s">
        <v>295</v>
      </c>
      <c r="R16" s="47" t="e">
        <f>O7</f>
        <v>#REF!</v>
      </c>
      <c r="S16" s="47"/>
      <c r="U16" t="s">
        <v>296</v>
      </c>
      <c r="V16" s="47" t="e">
        <f>O11</f>
        <v>#REF!</v>
      </c>
      <c r="Y16" t="s">
        <v>297</v>
      </c>
      <c r="Z16" s="47" t="e">
        <f>O15</f>
        <v>#REF!</v>
      </c>
      <c r="AA16" s="47"/>
    </row>
    <row r="17" spans="2:17" x14ac:dyDescent="0.2">
      <c r="B17" s="70"/>
      <c r="C17" s="70"/>
      <c r="D17" s="70" t="s">
        <v>298</v>
      </c>
      <c r="E17" s="69" t="s">
        <v>299</v>
      </c>
      <c r="F17" s="70"/>
      <c r="G17" s="70"/>
      <c r="H17" s="72">
        <v>2409590</v>
      </c>
      <c r="I17" s="73" t="s">
        <v>300</v>
      </c>
      <c r="J17" s="70"/>
      <c r="K17" s="70"/>
      <c r="L17" s="70"/>
    </row>
    <row r="18" spans="2:17" x14ac:dyDescent="0.2">
      <c r="B18" s="70"/>
      <c r="C18" s="70"/>
      <c r="D18" s="69" t="s">
        <v>229</v>
      </c>
      <c r="E18" s="69" t="s">
        <v>301</v>
      </c>
      <c r="F18" s="70"/>
      <c r="G18" s="70"/>
      <c r="H18" s="72">
        <v>2409722</v>
      </c>
      <c r="I18" s="73" t="s">
        <v>302</v>
      </c>
      <c r="J18" s="70"/>
      <c r="K18" s="70"/>
      <c r="L18" s="70"/>
    </row>
    <row r="19" spans="2:17" x14ac:dyDescent="0.2">
      <c r="B19" s="70"/>
      <c r="C19" s="70"/>
      <c r="D19" s="70" t="s">
        <v>303</v>
      </c>
      <c r="E19" s="69"/>
      <c r="F19" s="70"/>
      <c r="G19" s="70"/>
      <c r="H19" s="72">
        <v>2409644</v>
      </c>
      <c r="I19" s="73" t="s">
        <v>304</v>
      </c>
      <c r="J19" s="70"/>
      <c r="K19" s="70"/>
      <c r="L19" s="70"/>
    </row>
    <row r="20" spans="2:17" x14ac:dyDescent="0.2">
      <c r="B20" s="70"/>
      <c r="C20" s="70"/>
      <c r="D20" s="69" t="s">
        <v>305</v>
      </c>
      <c r="E20" s="69"/>
      <c r="F20" s="70"/>
      <c r="G20" s="70"/>
      <c r="H20" s="72">
        <v>2417289</v>
      </c>
      <c r="I20" s="73" t="s">
        <v>306</v>
      </c>
      <c r="J20" s="70"/>
      <c r="K20" s="70"/>
      <c r="L20" s="70"/>
    </row>
    <row r="21" spans="2:17" x14ac:dyDescent="0.2">
      <c r="B21" s="70"/>
      <c r="C21" s="70"/>
      <c r="D21" s="70" t="s">
        <v>307</v>
      </c>
      <c r="E21" s="69"/>
      <c r="F21" s="70"/>
      <c r="G21" s="70"/>
      <c r="H21" s="72">
        <v>2417804</v>
      </c>
      <c r="I21" s="73" t="s">
        <v>308</v>
      </c>
      <c r="J21" s="70"/>
      <c r="K21" s="70"/>
      <c r="L21" s="70"/>
    </row>
    <row r="22" spans="2:17" x14ac:dyDescent="0.2">
      <c r="B22" s="70"/>
      <c r="C22" s="70"/>
      <c r="D22" s="69" t="s">
        <v>309</v>
      </c>
      <c r="E22" s="69"/>
      <c r="F22" s="70"/>
      <c r="G22" s="70"/>
      <c r="H22" s="72">
        <v>2417256</v>
      </c>
      <c r="I22" s="73" t="s">
        <v>310</v>
      </c>
      <c r="J22" s="70"/>
      <c r="K22" s="70"/>
      <c r="L22" s="70"/>
    </row>
    <row r="23" spans="2:17" x14ac:dyDescent="0.2">
      <c r="B23" s="70"/>
      <c r="C23" s="70"/>
      <c r="D23" s="70" t="s">
        <v>311</v>
      </c>
      <c r="E23" s="70"/>
      <c r="F23" s="70"/>
      <c r="G23" s="70"/>
      <c r="H23" s="72">
        <v>2418946</v>
      </c>
      <c r="I23" s="73" t="s">
        <v>312</v>
      </c>
      <c r="J23" s="70"/>
      <c r="K23" s="70"/>
      <c r="L23" s="70"/>
    </row>
    <row r="24" spans="2:17" x14ac:dyDescent="0.2">
      <c r="B24" s="70"/>
      <c r="C24" s="70"/>
      <c r="D24" s="69" t="s">
        <v>313</v>
      </c>
      <c r="E24" s="70"/>
      <c r="F24" s="70"/>
      <c r="G24" s="70"/>
      <c r="H24" s="72">
        <v>2417766</v>
      </c>
      <c r="I24" s="73" t="s">
        <v>314</v>
      </c>
      <c r="J24" s="70"/>
      <c r="K24" s="70"/>
      <c r="L24" s="70"/>
      <c r="Q24" s="47"/>
    </row>
    <row r="25" spans="2:17" x14ac:dyDescent="0.2">
      <c r="B25" s="70"/>
      <c r="C25" s="70"/>
      <c r="D25" s="69" t="s">
        <v>315</v>
      </c>
      <c r="E25" s="70"/>
      <c r="F25" s="70"/>
      <c r="G25" s="70"/>
      <c r="H25" s="72">
        <v>2417235</v>
      </c>
      <c r="I25" s="73" t="s">
        <v>316</v>
      </c>
      <c r="J25" s="70"/>
      <c r="K25" s="70"/>
      <c r="L25" s="70"/>
    </row>
    <row r="26" spans="2:17" x14ac:dyDescent="0.2">
      <c r="B26" s="70"/>
      <c r="C26" s="70"/>
      <c r="D26" s="70" t="s">
        <v>317</v>
      </c>
      <c r="E26" s="70"/>
      <c r="F26" s="70"/>
      <c r="G26" s="70"/>
      <c r="H26" s="72">
        <v>2418977</v>
      </c>
      <c r="I26" s="73" t="s">
        <v>318</v>
      </c>
      <c r="J26" s="70"/>
      <c r="K26" s="70"/>
      <c r="L26" s="70"/>
    </row>
    <row r="27" spans="2:17" x14ac:dyDescent="0.2">
      <c r="B27" s="70"/>
      <c r="C27" s="70"/>
      <c r="D27" s="69" t="s">
        <v>319</v>
      </c>
      <c r="E27" s="70"/>
      <c r="F27" s="70"/>
      <c r="G27" s="70"/>
      <c r="H27" s="72">
        <v>2419008</v>
      </c>
      <c r="I27" s="73" t="s">
        <v>320</v>
      </c>
      <c r="J27" s="70"/>
      <c r="K27" s="70"/>
      <c r="L27" s="70"/>
    </row>
    <row r="28" spans="2:17" x14ac:dyDescent="0.2">
      <c r="B28" s="70"/>
      <c r="C28" s="70"/>
      <c r="D28" s="69" t="s">
        <v>299</v>
      </c>
      <c r="E28" s="70"/>
      <c r="F28" s="70"/>
      <c r="G28" s="70"/>
      <c r="H28" s="72">
        <v>2419039</v>
      </c>
      <c r="I28" s="73" t="s">
        <v>321</v>
      </c>
      <c r="J28" s="70"/>
      <c r="K28" s="70"/>
      <c r="L28" s="70"/>
    </row>
    <row r="29" spans="2:17" x14ac:dyDescent="0.2">
      <c r="B29" s="70"/>
      <c r="C29" s="70"/>
      <c r="D29" s="70"/>
      <c r="E29" s="70"/>
      <c r="F29" s="70"/>
      <c r="G29" s="70"/>
      <c r="H29" s="72">
        <v>2419070</v>
      </c>
      <c r="I29" s="73" t="s">
        <v>322</v>
      </c>
      <c r="J29" s="70"/>
      <c r="K29" s="70"/>
      <c r="L29" s="70"/>
    </row>
    <row r="30" spans="2:17" x14ac:dyDescent="0.2">
      <c r="B30" s="70"/>
      <c r="C30" s="70"/>
      <c r="D30" s="70"/>
      <c r="E30" s="70"/>
      <c r="F30" s="70"/>
      <c r="G30" s="70"/>
      <c r="H30" s="72">
        <v>2425307</v>
      </c>
      <c r="I30" s="73" t="s">
        <v>323</v>
      </c>
      <c r="J30" s="70"/>
      <c r="K30" s="70"/>
      <c r="L30" s="70"/>
    </row>
    <row r="31" spans="2:17" x14ac:dyDescent="0.2">
      <c r="B31" s="70"/>
      <c r="C31" s="70"/>
      <c r="D31" s="70"/>
      <c r="E31" s="70"/>
      <c r="F31" s="70"/>
      <c r="G31" s="70"/>
      <c r="H31" s="72">
        <v>2425806</v>
      </c>
      <c r="I31" s="73" t="s">
        <v>324</v>
      </c>
      <c r="J31" s="70"/>
      <c r="K31" s="70"/>
      <c r="L31" s="70"/>
    </row>
    <row r="32" spans="2:17" x14ac:dyDescent="0.2">
      <c r="B32" s="70"/>
      <c r="C32" s="70"/>
      <c r="D32" s="70"/>
      <c r="E32" s="70"/>
      <c r="F32" s="70"/>
      <c r="G32" s="70"/>
      <c r="H32" s="72">
        <v>2411453</v>
      </c>
      <c r="I32" s="73" t="s">
        <v>325</v>
      </c>
      <c r="J32" s="70"/>
      <c r="K32" s="70"/>
      <c r="L32" s="70"/>
    </row>
    <row r="33" spans="2:12" x14ac:dyDescent="0.2">
      <c r="B33" s="70"/>
      <c r="C33" s="70"/>
      <c r="D33" s="70"/>
      <c r="E33" s="70"/>
      <c r="F33" s="70"/>
      <c r="G33" s="70"/>
      <c r="H33" s="72">
        <v>2411972</v>
      </c>
      <c r="I33" s="73" t="s">
        <v>326</v>
      </c>
      <c r="J33" s="70"/>
      <c r="K33" s="70"/>
      <c r="L33" s="70"/>
    </row>
    <row r="34" spans="2:12" x14ac:dyDescent="0.2">
      <c r="B34" s="70"/>
      <c r="C34" s="70"/>
      <c r="D34" s="70"/>
      <c r="E34" s="70"/>
      <c r="F34" s="70"/>
      <c r="G34" s="70"/>
      <c r="H34" s="72">
        <v>2425163</v>
      </c>
      <c r="I34" s="73" t="s">
        <v>327</v>
      </c>
      <c r="J34" s="70"/>
      <c r="K34" s="70"/>
      <c r="L34" s="70"/>
    </row>
    <row r="35" spans="2:12" x14ac:dyDescent="0.2">
      <c r="B35" s="70"/>
      <c r="C35" s="70"/>
      <c r="D35" s="70"/>
      <c r="E35" s="70"/>
      <c r="F35" s="70"/>
      <c r="G35" s="70"/>
      <c r="H35" s="72">
        <v>2425145</v>
      </c>
      <c r="I35" s="73" t="s">
        <v>328</v>
      </c>
      <c r="J35" s="70"/>
      <c r="K35" s="70"/>
      <c r="L35" s="70"/>
    </row>
    <row r="36" spans="2:12" x14ac:dyDescent="0.2">
      <c r="B36" s="70"/>
      <c r="C36" s="70"/>
      <c r="D36" s="70"/>
      <c r="E36" s="70"/>
      <c r="F36" s="70"/>
      <c r="G36" s="70"/>
      <c r="H36" s="72">
        <v>2425154</v>
      </c>
      <c r="I36" s="73" t="s">
        <v>329</v>
      </c>
      <c r="J36" s="70"/>
      <c r="K36" s="70"/>
      <c r="L36" s="70"/>
    </row>
    <row r="37" spans="2:12" x14ac:dyDescent="0.2">
      <c r="B37" s="70"/>
      <c r="C37" s="70"/>
      <c r="D37" s="70"/>
      <c r="E37" s="70"/>
      <c r="F37" s="70"/>
      <c r="G37" s="70"/>
      <c r="H37" s="72">
        <v>2416110</v>
      </c>
      <c r="I37" s="73" t="s">
        <v>330</v>
      </c>
      <c r="J37" s="70"/>
      <c r="K37" s="70"/>
      <c r="L37" s="70"/>
    </row>
    <row r="38" spans="2:12" x14ac:dyDescent="0.2">
      <c r="B38" s="70"/>
      <c r="C38" s="70"/>
      <c r="D38" s="70"/>
      <c r="E38" s="70"/>
      <c r="F38" s="70"/>
      <c r="G38" s="70"/>
      <c r="H38" s="72">
        <v>2415031</v>
      </c>
      <c r="I38" s="73" t="s">
        <v>331</v>
      </c>
      <c r="J38" s="70"/>
      <c r="K38" s="70"/>
      <c r="L38" s="70"/>
    </row>
    <row r="39" spans="2:12" x14ac:dyDescent="0.2">
      <c r="B39" s="70"/>
      <c r="C39" s="70"/>
      <c r="D39" s="70"/>
      <c r="E39" s="70"/>
      <c r="F39" s="70"/>
      <c r="G39" s="70"/>
      <c r="H39" s="72">
        <v>2416142</v>
      </c>
      <c r="I39" s="73" t="s">
        <v>332</v>
      </c>
      <c r="J39" s="70"/>
      <c r="K39" s="70"/>
      <c r="L39" s="70"/>
    </row>
    <row r="40" spans="2:12" x14ac:dyDescent="0.2">
      <c r="B40" s="70"/>
      <c r="C40" s="70"/>
      <c r="D40" s="70"/>
      <c r="E40" s="70"/>
      <c r="F40" s="70"/>
      <c r="G40" s="70"/>
      <c r="H40" s="72">
        <v>2424198</v>
      </c>
      <c r="I40" s="73" t="s">
        <v>333</v>
      </c>
      <c r="J40" s="70"/>
      <c r="K40" s="70"/>
      <c r="L40" s="70"/>
    </row>
    <row r="41" spans="2:12" x14ac:dyDescent="0.2">
      <c r="E41" s="70"/>
      <c r="H41" s="72">
        <v>2424291</v>
      </c>
      <c r="I41" s="73" t="s">
        <v>334</v>
      </c>
    </row>
    <row r="42" spans="2:12" x14ac:dyDescent="0.2">
      <c r="E42" s="70"/>
      <c r="H42" s="72">
        <v>2411667</v>
      </c>
      <c r="I42" s="73" t="s">
        <v>335</v>
      </c>
    </row>
    <row r="43" spans="2:12" x14ac:dyDescent="0.2">
      <c r="H43" s="72">
        <v>2427773</v>
      </c>
      <c r="I43" s="73" t="s">
        <v>336</v>
      </c>
    </row>
    <row r="44" spans="2:12" x14ac:dyDescent="0.2">
      <c r="H44" s="72">
        <v>2427824</v>
      </c>
      <c r="I44" s="73" t="s">
        <v>337</v>
      </c>
    </row>
    <row r="45" spans="2:12" x14ac:dyDescent="0.2">
      <c r="H45" s="72">
        <v>2427875</v>
      </c>
      <c r="I45" s="73" t="s">
        <v>338</v>
      </c>
    </row>
    <row r="46" spans="2:12" x14ac:dyDescent="0.2">
      <c r="H46" s="72">
        <v>2427926</v>
      </c>
      <c r="I46" s="73" t="s">
        <v>339</v>
      </c>
    </row>
    <row r="47" spans="2:12" x14ac:dyDescent="0.2">
      <c r="H47" s="72">
        <v>2427977</v>
      </c>
      <c r="I47" s="73" t="s">
        <v>340</v>
      </c>
    </row>
    <row r="48" spans="2:12" x14ac:dyDescent="0.2">
      <c r="H48" s="72">
        <v>2420158</v>
      </c>
      <c r="I48" s="73" t="s">
        <v>341</v>
      </c>
    </row>
    <row r="49" spans="8:21" x14ac:dyDescent="0.2">
      <c r="H49" s="72">
        <v>2427258</v>
      </c>
      <c r="I49" s="73" t="s">
        <v>342</v>
      </c>
      <c r="U49" s="76"/>
    </row>
    <row r="50" spans="8:21" x14ac:dyDescent="0.2">
      <c r="H50" s="72">
        <v>2416094</v>
      </c>
      <c r="I50" s="73" t="s">
        <v>343</v>
      </c>
    </row>
    <row r="51" spans="8:21" x14ac:dyDescent="0.2">
      <c r="H51" s="72">
        <v>2427309</v>
      </c>
      <c r="I51" s="73" t="s">
        <v>344</v>
      </c>
    </row>
    <row r="52" spans="8:21" x14ac:dyDescent="0.2">
      <c r="H52" s="72">
        <v>2427360</v>
      </c>
      <c r="I52" s="73" t="s">
        <v>345</v>
      </c>
    </row>
    <row r="53" spans="8:21" x14ac:dyDescent="0.2">
      <c r="H53" s="72">
        <v>2425760</v>
      </c>
      <c r="I53" s="73" t="s">
        <v>346</v>
      </c>
    </row>
    <row r="54" spans="8:21" x14ac:dyDescent="0.2">
      <c r="H54" s="72">
        <v>2409656</v>
      </c>
      <c r="I54" s="73" t="s">
        <v>347</v>
      </c>
    </row>
    <row r="55" spans="8:21" x14ac:dyDescent="0.2">
      <c r="H55" s="72">
        <v>2427418</v>
      </c>
      <c r="I55" s="73" t="s">
        <v>348</v>
      </c>
    </row>
    <row r="56" spans="8:21" x14ac:dyDescent="0.2">
      <c r="H56" s="72">
        <v>2424199</v>
      </c>
      <c r="I56" s="73" t="s">
        <v>349</v>
      </c>
    </row>
  </sheetData>
  <sheetProtection algorithmName="SHA-512" hashValue="4I3XmWL5s62RoBu67wZitsinix9eeGyFWc5m0KJiaPw6Ixt0KSgW2ze4e5GXIfjHVGtzE5skE/rg7HMD6aPqsQ==" saltValue="YR/5hX9NpZi2B04mwrTJ2g==" spinCount="100000" sheet="1" objects="1" scenarios="1"/>
  <dataValidations count="1">
    <dataValidation type="list" allowBlank="1" showInputMessage="1" showErrorMessage="1" sqref="C2:C5" xr:uid="{D7292D90-F6AB-4160-AA51-C2372FB66668}">
      <formula1>$C$2:$C$5</formula1>
    </dataValidation>
  </dataValidation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c06cb-e56f-44ef-a76d-05b9aa149d3b">
      <Terms xmlns="http://schemas.microsoft.com/office/infopath/2007/PartnerControls"/>
    </lcf76f155ced4ddcb4097134ff3c332f>
    <TaxCatchAll xmlns="e68c06b5-c5ba-43b3-8aaf-64b291a0da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600BE698FA51644849CE20A65712DAD" ma:contentTypeVersion="13" ma:contentTypeDescription="Ein neues Dokument erstellen." ma:contentTypeScope="" ma:versionID="3b7e48ccc0cc2a1d18f2cb9b809466a4">
  <xsd:schema xmlns:xsd="http://www.w3.org/2001/XMLSchema" xmlns:xs="http://www.w3.org/2001/XMLSchema" xmlns:p="http://schemas.microsoft.com/office/2006/metadata/properties" xmlns:ns2="853c06cb-e56f-44ef-a76d-05b9aa149d3b" xmlns:ns3="e68c06b5-c5ba-43b3-8aaf-64b291a0da77" targetNamespace="http://schemas.microsoft.com/office/2006/metadata/properties" ma:root="true" ma:fieldsID="77b258c9975c49133774963ef0a2135d" ns2:_="" ns3:_="">
    <xsd:import namespace="853c06cb-e56f-44ef-a76d-05b9aa149d3b"/>
    <xsd:import namespace="e68c06b5-c5ba-43b3-8aaf-64b291a0d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c06cb-e56f-44ef-a76d-05b9aa149d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6844fc06-83ba-4b6e-a0f7-15e181fd2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c06b5-c5ba-43b3-8aaf-64b291a0d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779d53d-17ca-4a2b-af13-c98e2154aa75}" ma:internalName="TaxCatchAll" ma:showField="CatchAllData" ma:web="e68c06b5-c5ba-43b3-8aaf-64b291a0da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FC1A0-CE03-4AC4-80BD-BDBEA41CFECD}">
  <ds:schemaRefs>
    <ds:schemaRef ds:uri="http://schemas.microsoft.com/office/2006/metadata/properties"/>
    <ds:schemaRef ds:uri="http://schemas.microsoft.com/office/infopath/2007/PartnerControls"/>
    <ds:schemaRef ds:uri="853c06cb-e56f-44ef-a76d-05b9aa149d3b"/>
    <ds:schemaRef ds:uri="e68c06b5-c5ba-43b3-8aaf-64b291a0da77"/>
  </ds:schemaRefs>
</ds:datastoreItem>
</file>

<file path=customXml/itemProps2.xml><?xml version="1.0" encoding="utf-8"?>
<ds:datastoreItem xmlns:ds="http://schemas.openxmlformats.org/officeDocument/2006/customXml" ds:itemID="{ABB71033-C2B7-45A4-AD1D-1060454B8B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c06cb-e56f-44ef-a76d-05b9aa149d3b"/>
    <ds:schemaRef ds:uri="e68c06b5-c5ba-43b3-8aaf-64b291a0d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994BE-520D-4C98-8C3F-EF33B0FF1B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Checkliste</vt:lpstr>
      <vt:lpstr>KPI</vt:lpstr>
      <vt:lpstr>Avale</vt:lpstr>
      <vt:lpstr>Finanzierungen</vt:lpstr>
      <vt:lpstr>Qualitatives Reporting</vt:lpstr>
      <vt:lpstr>Baustellenreporting 25-02 alt</vt:lpstr>
      <vt:lpstr>Baustellenreporting 02-2025</vt:lpstr>
      <vt:lpstr>Baustellenreporting Januar</vt:lpstr>
      <vt:lpstr>Config</vt:lpstr>
      <vt:lpstr>'Baustellenreporting 02-2025'!Auftragsart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Letschert</dc:creator>
  <cp:keywords/>
  <dc:description/>
  <cp:lastModifiedBy>Philipp Blum</cp:lastModifiedBy>
  <cp:revision/>
  <dcterms:created xsi:type="dcterms:W3CDTF">2023-10-17T17:51:55Z</dcterms:created>
  <dcterms:modified xsi:type="dcterms:W3CDTF">2025-04-11T13:47:30Z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0x010100F600BE698FA51644849CE20A65712DAD</vt:lpwstr>
  </property>
  <property fmtid="{D5CDD505-2E9C-101B-9397-08002B2CF9AE}" pid="3" name="MediaServiceImageTags">
    <vt:lpwstr/>
  </property>
</Properties>
</file>