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.blum/Desktop/excel_dateien/"/>
    </mc:Choice>
  </mc:AlternateContent>
  <xr:revisionPtr revIDLastSave="0" documentId="13_ncr:1_{9A92BCE5-8A18-DB43-9C8D-ECA52306C9D9}" xr6:coauthVersionLast="47" xr6:coauthVersionMax="47" xr10:uidLastSave="{00000000-0000-0000-0000-000000000000}"/>
  <bookViews>
    <workbookView xWindow="-29040" yWindow="500" windowWidth="29040" windowHeight="15720" tabRatio="913" firstSheet="5" activeTab="6" xr2:uid="{98D3F3BD-FAFC-4883-ACD4-26316C1FC8B1}"/>
  </bookViews>
  <sheets>
    <sheet name="Checkliste" sheetId="5" r:id="rId1"/>
    <sheet name="KPI" sheetId="1" r:id="rId2"/>
    <sheet name="Avale" sheetId="2" r:id="rId3"/>
    <sheet name="Finanzierungen" sheetId="3" r:id="rId4"/>
    <sheet name="Qualitatives Reporting" sheetId="21" r:id="rId5"/>
    <sheet name="Baustellenreporting - 2025-02 " sheetId="24" r:id="rId6"/>
    <sheet name="Baustellenreporting 02-2025" sheetId="25" r:id="rId7"/>
    <sheet name="Baustellenreporting - 2025-01" sheetId="23" r:id="rId8"/>
    <sheet name="Baustellenreporting - 2024-12" sheetId="22" r:id="rId9"/>
    <sheet name="Baustellenreporting - 2024-11" sheetId="20" r:id="rId10"/>
    <sheet name="Baustellenreporting - 2024- 10" sheetId="19" r:id="rId11"/>
    <sheet name="Baustellenreporting - 2024- 09" sheetId="16" r:id="rId12"/>
    <sheet name="Baustellenreporting - 2024-08" sheetId="12" r:id="rId13"/>
    <sheet name="Baustellenreporting -2023" sheetId="13" r:id="rId14"/>
    <sheet name="Baustellenreporting -2022" sheetId="17" r:id="rId15"/>
    <sheet name="Baustellenreporting -2021" sheetId="18" r:id="rId16"/>
    <sheet name="Config" sheetId="26" r:id="rId17"/>
  </sheets>
  <externalReferences>
    <externalReference r:id="rId18"/>
    <externalReference r:id="rId19"/>
    <externalReference r:id="rId20"/>
  </externalReferences>
  <definedNames>
    <definedName name="_xlnm._FilterDatabase" localSheetId="11" hidden="1">'Baustellenreporting - 2024- 09'!$A$3:$S$74</definedName>
    <definedName name="_xlnm._FilterDatabase" localSheetId="10" hidden="1">'Baustellenreporting - 2024- 10'!$A$3:$S$75</definedName>
    <definedName name="_xlnm._FilterDatabase" localSheetId="12" hidden="1">'Baustellenreporting - 2024-08'!$A$3:$S$73</definedName>
    <definedName name="_xlnm._FilterDatabase" localSheetId="9" hidden="1">'Baustellenreporting - 2024-11'!$A$3:$T$80</definedName>
    <definedName name="_xlnm._FilterDatabase" localSheetId="8" hidden="1">'Baustellenreporting - 2024-12'!$A$3:$U$84</definedName>
    <definedName name="_xlnm._FilterDatabase" localSheetId="7" hidden="1">'Baustellenreporting - 2025-01'!$A$3:$U$33</definedName>
    <definedName name="_xlnm._FilterDatabase" localSheetId="5" hidden="1">'Baustellenreporting - 2025-02 '!$A$3:$U$36</definedName>
    <definedName name="_xlnm._FilterDatabase" localSheetId="15" hidden="1">'Baustellenreporting -2021'!$A$3:$S$50</definedName>
    <definedName name="_xlnm._FilterDatabase" localSheetId="14" hidden="1">'Baustellenreporting -2022'!$A$3:$S$50</definedName>
    <definedName name="_xlnm._FilterDatabase" localSheetId="13" hidden="1">'Baustellenreporting -2023'!$A$3:$S$55</definedName>
    <definedName name="a_act">[1]Config!$G$32</definedName>
    <definedName name="a_date">[1]Config!$G$31</definedName>
    <definedName name="a_title">[1]Config!$G$42</definedName>
    <definedName name="Auftragsart" localSheetId="6">'Baustellenreporting 02-2025'!$M$4</definedName>
    <definedName name="Auftragsart">#REF!</definedName>
    <definedName name="h_date">[1]Config!$G$28</definedName>
    <definedName name="h_title">[1]Config!$G$41</definedName>
    <definedName name="p_date">[1]Config!$G$33</definedName>
    <definedName name="p_period">[1]Config!$G$34</definedName>
    <definedName name="p_title">[1]Config!$G$43</definedName>
    <definedName name="project">[1]Config!$G$16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4" l="1"/>
  <c r="R12" i="24"/>
  <c r="S43" i="25"/>
  <c r="T43" i="25"/>
  <c r="X43" i="25"/>
  <c r="J5" i="24"/>
  <c r="O15" i="26"/>
  <c r="Z16" i="26" s="1"/>
  <c r="O14" i="26"/>
  <c r="Z8" i="26" s="1"/>
  <c r="AA13" i="26"/>
  <c r="W13" i="26"/>
  <c r="S13" i="26"/>
  <c r="O13" i="26"/>
  <c r="Z12" i="26" s="1"/>
  <c r="Z13" i="26" s="1"/>
  <c r="Z14" i="26" s="1"/>
  <c r="AA12" i="26"/>
  <c r="W12" i="26"/>
  <c r="S12" i="26"/>
  <c r="O12" i="26"/>
  <c r="AA4" i="26" s="1"/>
  <c r="Z11" i="26"/>
  <c r="O11" i="26"/>
  <c r="V16" i="26" s="1"/>
  <c r="W15" i="26" s="1"/>
  <c r="O10" i="26"/>
  <c r="O9" i="26"/>
  <c r="V12" i="26" s="1"/>
  <c r="V13" i="26" s="1"/>
  <c r="V14" i="26" s="1"/>
  <c r="V15" i="26" s="1"/>
  <c r="V8" i="26"/>
  <c r="O8" i="26"/>
  <c r="Z5" i="26" s="1"/>
  <c r="Z6" i="26" s="1"/>
  <c r="Z7" i="26" s="1"/>
  <c r="O7" i="26"/>
  <c r="R16" i="26" s="1"/>
  <c r="O6" i="26"/>
  <c r="R8" i="26" s="1"/>
  <c r="AA5" i="26"/>
  <c r="W5" i="26"/>
  <c r="O5" i="26"/>
  <c r="S5" i="26" s="1"/>
  <c r="Z4" i="26"/>
  <c r="V4" i="26"/>
  <c r="V5" i="26" s="1"/>
  <c r="V6" i="26" s="1"/>
  <c r="V7" i="26" s="1"/>
  <c r="S4" i="26"/>
  <c r="R4" i="26"/>
  <c r="O4" i="26"/>
  <c r="Z3" i="26"/>
  <c r="R3" i="26"/>
  <c r="O3" i="26"/>
  <c r="R11" i="26" s="1"/>
  <c r="R12" i="26" s="1"/>
  <c r="R13" i="26" s="1"/>
  <c r="R14" i="26" s="1"/>
  <c r="R15" i="26" s="1"/>
  <c r="R9" i="24"/>
  <c r="R8" i="24"/>
  <c r="R7" i="24"/>
  <c r="R6" i="24"/>
  <c r="R5" i="24"/>
  <c r="B4" i="25" a="1"/>
  <c r="B4" i="25" s="1"/>
  <c r="AD43" i="25"/>
  <c r="AB43" i="25"/>
  <c r="AA43" i="25"/>
  <c r="Z43" i="25"/>
  <c r="Y43" i="25"/>
  <c r="W43" i="25"/>
  <c r="V43" i="25"/>
  <c r="U41" i="25"/>
  <c r="U40" i="25"/>
  <c r="U39" i="25"/>
  <c r="U38" i="25"/>
  <c r="U37" i="25"/>
  <c r="R36" i="24"/>
  <c r="R35" i="24"/>
  <c r="R34" i="24"/>
  <c r="R33" i="24"/>
  <c r="R32" i="24"/>
  <c r="R31" i="24"/>
  <c r="R30" i="24"/>
  <c r="R29" i="24"/>
  <c r="R28" i="24"/>
  <c r="R27" i="24"/>
  <c r="R26" i="24"/>
  <c r="R25" i="24"/>
  <c r="R24" i="24"/>
  <c r="R23" i="24"/>
  <c r="R22" i="24"/>
  <c r="R21" i="24"/>
  <c r="R20" i="24"/>
  <c r="R19" i="24"/>
  <c r="R18" i="24"/>
  <c r="R17" i="24"/>
  <c r="R16" i="24"/>
  <c r="R15" i="24"/>
  <c r="R14" i="24"/>
  <c r="R13" i="24"/>
  <c r="R11" i="24"/>
  <c r="R10" i="24"/>
  <c r="R4" i="24"/>
  <c r="L38" i="23"/>
  <c r="L36" i="24"/>
  <c r="L35" i="24"/>
  <c r="L34" i="24"/>
  <c r="L33" i="24"/>
  <c r="L32" i="24"/>
  <c r="L30" i="24"/>
  <c r="L29" i="24"/>
  <c r="L28" i="24"/>
  <c r="L24" i="24"/>
  <c r="L23" i="24"/>
  <c r="L22" i="24"/>
  <c r="L21" i="24"/>
  <c r="L20" i="24"/>
  <c r="L19" i="24"/>
  <c r="L18" i="24"/>
  <c r="L15" i="24"/>
  <c r="L13" i="24"/>
  <c r="L12" i="24"/>
  <c r="L11" i="24"/>
  <c r="L8" i="24"/>
  <c r="L4" i="24"/>
  <c r="W7" i="26" l="1"/>
  <c r="Z15" i="26"/>
  <c r="AA15" i="26"/>
  <c r="AA7" i="26"/>
  <c r="S15" i="26"/>
  <c r="W4" i="26"/>
  <c r="R5" i="26"/>
  <c r="R6" i="26" s="1"/>
  <c r="R7" i="26" s="1"/>
  <c r="V11" i="26"/>
  <c r="V3" i="26"/>
  <c r="U43" i="25"/>
  <c r="O38" i="24"/>
  <c r="O36" i="23"/>
  <c r="O86" i="22"/>
  <c r="S7" i="26" l="1"/>
  <c r="M28" i="24"/>
  <c r="M24" i="24"/>
  <c r="J31" i="24"/>
  <c r="J26" i="24"/>
  <c r="J7" i="24"/>
  <c r="M35" i="24"/>
  <c r="M36" i="24"/>
  <c r="J34" i="24"/>
  <c r="J35" i="24"/>
  <c r="J36" i="24"/>
  <c r="S36" i="24"/>
  <c r="S35" i="24"/>
  <c r="S34" i="24"/>
  <c r="J33" i="24"/>
  <c r="AR26" i="1" l="1"/>
  <c r="M78" i="22"/>
  <c r="M77" i="22"/>
  <c r="M71" i="22"/>
  <c r="M70" i="22"/>
  <c r="M68" i="22"/>
  <c r="M53" i="22"/>
  <c r="M45" i="22"/>
  <c r="M42" i="22"/>
  <c r="M32" i="23"/>
  <c r="M31" i="23"/>
  <c r="M29" i="23"/>
  <c r="M28" i="23"/>
  <c r="M27" i="23"/>
  <c r="M21" i="23"/>
  <c r="M15" i="23"/>
  <c r="M12" i="23"/>
  <c r="M11" i="23"/>
  <c r="M34" i="24"/>
  <c r="M32" i="24"/>
  <c r="M30" i="24"/>
  <c r="M29" i="24"/>
  <c r="M23" i="24"/>
  <c r="M22" i="24"/>
  <c r="M21" i="24"/>
  <c r="M15" i="24"/>
  <c r="M12" i="24"/>
  <c r="M11" i="24"/>
  <c r="S5" i="24"/>
  <c r="S6" i="24"/>
  <c r="S7" i="24"/>
  <c r="S9" i="24"/>
  <c r="S10" i="24"/>
  <c r="S11" i="24"/>
  <c r="S12" i="24"/>
  <c r="S14" i="24"/>
  <c r="S15" i="24"/>
  <c r="S16" i="24"/>
  <c r="S17" i="24"/>
  <c r="M18" i="24"/>
  <c r="S18" i="24"/>
  <c r="M19" i="24"/>
  <c r="S19" i="24"/>
  <c r="S21" i="24"/>
  <c r="S22" i="24"/>
  <c r="S23" i="24"/>
  <c r="S24" i="24"/>
  <c r="S25" i="24"/>
  <c r="S26" i="24"/>
  <c r="S27" i="24"/>
  <c r="S28" i="24"/>
  <c r="S29" i="24"/>
  <c r="S30" i="24"/>
  <c r="S31" i="24"/>
  <c r="S32" i="24"/>
  <c r="M33" i="24"/>
  <c r="S33" i="24"/>
  <c r="J24" i="24"/>
  <c r="J25" i="24"/>
  <c r="Q38" i="24" l="1"/>
  <c r="P38" i="24"/>
  <c r="N38" i="24"/>
  <c r="K38" i="24"/>
  <c r="J32" i="24"/>
  <c r="J30" i="24"/>
  <c r="J29" i="24"/>
  <c r="J28" i="24"/>
  <c r="J27" i="24"/>
  <c r="J23" i="24"/>
  <c r="J22" i="24"/>
  <c r="J21" i="24"/>
  <c r="J20" i="24"/>
  <c r="J19" i="24"/>
  <c r="J18" i="24"/>
  <c r="J17" i="24"/>
  <c r="J16" i="24"/>
  <c r="J15" i="24"/>
  <c r="J14" i="24"/>
  <c r="J13" i="24"/>
  <c r="J12" i="24"/>
  <c r="J11" i="24"/>
  <c r="J10" i="24"/>
  <c r="J9" i="24"/>
  <c r="S8" i="24"/>
  <c r="J8" i="24"/>
  <c r="J6" i="24"/>
  <c r="M4" i="24"/>
  <c r="AQ26" i="1"/>
  <c r="S4" i="24" l="1"/>
  <c r="R38" i="24"/>
  <c r="S13" i="24"/>
  <c r="M13" i="24"/>
  <c r="S20" i="24"/>
  <c r="M20" i="24"/>
  <c r="L38" i="24"/>
  <c r="L40" i="24" s="1"/>
  <c r="S38" i="24"/>
  <c r="R30" i="23"/>
  <c r="M30" i="23" s="1"/>
  <c r="S30" i="23"/>
  <c r="R31" i="23"/>
  <c r="S31" i="23"/>
  <c r="R32" i="23"/>
  <c r="S32" i="23"/>
  <c r="R33" i="23"/>
  <c r="M33" i="23" s="1"/>
  <c r="S33" i="23"/>
  <c r="J30" i="23"/>
  <c r="J31" i="23"/>
  <c r="J32" i="23"/>
  <c r="J33" i="23"/>
  <c r="M8" i="24" l="1"/>
  <c r="M38" i="24" s="1"/>
  <c r="M40" i="24" s="1"/>
  <c r="K36" i="23"/>
  <c r="N36" i="23"/>
  <c r="P36" i="23"/>
  <c r="Q36" i="23"/>
  <c r="Q38" i="23"/>
  <c r="R28" i="23" l="1"/>
  <c r="S28" i="23" s="1"/>
  <c r="R27" i="23"/>
  <c r="S27" i="23" s="1"/>
  <c r="R23" i="23"/>
  <c r="R22" i="23"/>
  <c r="R21" i="23"/>
  <c r="S21" i="23" s="1"/>
  <c r="R19" i="23"/>
  <c r="S19" i="23" l="1"/>
  <c r="M19" i="23"/>
  <c r="S22" i="23"/>
  <c r="M22" i="23"/>
  <c r="S23" i="23"/>
  <c r="M23" i="23"/>
  <c r="R29" i="23"/>
  <c r="L18" i="23"/>
  <c r="R18" i="23" s="1"/>
  <c r="S18" i="23" l="1"/>
  <c r="M18" i="23"/>
  <c r="S29" i="23"/>
  <c r="R4" i="23"/>
  <c r="M4" i="23"/>
  <c r="R5" i="23"/>
  <c r="S5" i="23" s="1"/>
  <c r="R6" i="23"/>
  <c r="S6" i="23" s="1"/>
  <c r="R7" i="23"/>
  <c r="S7" i="23" s="1"/>
  <c r="S4" i="23" l="1"/>
  <c r="J29" i="23"/>
  <c r="J28" i="23"/>
  <c r="J27" i="23"/>
  <c r="R26" i="23"/>
  <c r="S26" i="23" s="1"/>
  <c r="J26" i="23"/>
  <c r="R25" i="23"/>
  <c r="J25" i="23"/>
  <c r="R24" i="23"/>
  <c r="S24" i="23" s="1"/>
  <c r="J24" i="23"/>
  <c r="J23" i="23"/>
  <c r="J22" i="23"/>
  <c r="J21" i="23"/>
  <c r="L20" i="23"/>
  <c r="R20" i="23" s="1"/>
  <c r="J20" i="23"/>
  <c r="J19" i="23"/>
  <c r="J18" i="23"/>
  <c r="R17" i="23"/>
  <c r="S17" i="23" s="1"/>
  <c r="J17" i="23"/>
  <c r="R16" i="23"/>
  <c r="S16" i="23" s="1"/>
  <c r="J16" i="23"/>
  <c r="L15" i="23"/>
  <c r="R15" i="23" s="1"/>
  <c r="S15" i="23" s="1"/>
  <c r="J15" i="23"/>
  <c r="R14" i="23"/>
  <c r="S14" i="23" s="1"/>
  <c r="J14" i="23"/>
  <c r="L13" i="23"/>
  <c r="R13" i="23" s="1"/>
  <c r="J13" i="23"/>
  <c r="R12" i="23"/>
  <c r="S12" i="23" s="1"/>
  <c r="J12" i="23"/>
  <c r="R11" i="23"/>
  <c r="S11" i="23" s="1"/>
  <c r="J11" i="23"/>
  <c r="R10" i="23"/>
  <c r="S10" i="23" s="1"/>
  <c r="J10" i="23"/>
  <c r="R9" i="23"/>
  <c r="S9" i="23" s="1"/>
  <c r="J9" i="23"/>
  <c r="L8" i="23"/>
  <c r="L36" i="23" s="1"/>
  <c r="J8" i="23"/>
  <c r="J7" i="23"/>
  <c r="J6" i="23"/>
  <c r="J5" i="23"/>
  <c r="J4" i="23"/>
  <c r="S13" i="23" l="1"/>
  <c r="M13" i="23"/>
  <c r="S20" i="23"/>
  <c r="M20" i="23"/>
  <c r="R8" i="23"/>
  <c r="S25" i="23"/>
  <c r="S8" i="23" l="1"/>
  <c r="R36" i="23"/>
  <c r="S36" i="23" s="1"/>
  <c r="M8" i="23"/>
  <c r="M36" i="23" l="1"/>
  <c r="M38" i="23" s="1"/>
  <c r="R77" i="22"/>
  <c r="R71" i="22"/>
  <c r="R70" i="22"/>
  <c r="R68" i="22"/>
  <c r="R66" i="22"/>
  <c r="M66" i="22" s="1"/>
  <c r="R45" i="22"/>
  <c r="AP26" i="1" l="1"/>
  <c r="K86" i="22" l="1"/>
  <c r="S77" i="22"/>
  <c r="S70" i="22"/>
  <c r="S68" i="22"/>
  <c r="S45" i="22"/>
  <c r="M11" i="22"/>
  <c r="J79" i="22"/>
  <c r="J80" i="22"/>
  <c r="J81" i="22"/>
  <c r="J82" i="22"/>
  <c r="J83" i="22"/>
  <c r="J84" i="22"/>
  <c r="S66" i="22" l="1"/>
  <c r="S71" i="22"/>
  <c r="L78" i="22" l="1"/>
  <c r="R78" i="22" s="1"/>
  <c r="S78" i="22" s="1"/>
  <c r="L75" i="22"/>
  <c r="R75" i="22" s="1"/>
  <c r="L67" i="22"/>
  <c r="R67" i="22" s="1"/>
  <c r="L63" i="22"/>
  <c r="R63" i="22" s="1"/>
  <c r="L53" i="22"/>
  <c r="R53" i="22" s="1"/>
  <c r="S53" i="22" s="1"/>
  <c r="L51" i="22"/>
  <c r="R51" i="22" s="1"/>
  <c r="L42" i="22"/>
  <c r="R42" i="22" s="1"/>
  <c r="S42" i="22" s="1"/>
  <c r="L19" i="22"/>
  <c r="R19" i="22" s="1"/>
  <c r="S51" i="22" l="1"/>
  <c r="M51" i="22"/>
  <c r="M19" i="22"/>
  <c r="S19" i="22"/>
  <c r="M63" i="22"/>
  <c r="S63" i="22"/>
  <c r="M67" i="22"/>
  <c r="S67" i="22"/>
  <c r="M75" i="22"/>
  <c r="S75" i="22"/>
  <c r="P86" i="22"/>
  <c r="N86" i="22"/>
  <c r="J78" i="22"/>
  <c r="J77" i="22"/>
  <c r="R76" i="22"/>
  <c r="S76" i="22" s="1"/>
  <c r="J76" i="22"/>
  <c r="J75" i="22"/>
  <c r="R74" i="22"/>
  <c r="S74" i="22" s="1"/>
  <c r="J74" i="22"/>
  <c r="R73" i="22"/>
  <c r="S73" i="22" s="1"/>
  <c r="J73" i="22"/>
  <c r="R72" i="22"/>
  <c r="S72" i="22" s="1"/>
  <c r="J72" i="22"/>
  <c r="J71" i="22"/>
  <c r="J70" i="22"/>
  <c r="R69" i="22"/>
  <c r="S69" i="22" s="1"/>
  <c r="J69" i="22"/>
  <c r="J68" i="22"/>
  <c r="J67" i="22"/>
  <c r="J66" i="22"/>
  <c r="R65" i="22"/>
  <c r="S65" i="22" s="1"/>
  <c r="J65" i="22"/>
  <c r="R64" i="22"/>
  <c r="S64" i="22" s="1"/>
  <c r="J64" i="22"/>
  <c r="J63" i="22"/>
  <c r="R62" i="22"/>
  <c r="S62" i="22" s="1"/>
  <c r="J62" i="22"/>
  <c r="R61" i="22"/>
  <c r="S61" i="22" s="1"/>
  <c r="J61" i="22"/>
  <c r="R60" i="22"/>
  <c r="S60" i="22" s="1"/>
  <c r="J60" i="22"/>
  <c r="R59" i="22"/>
  <c r="S59" i="22" s="1"/>
  <c r="J59" i="22"/>
  <c r="R58" i="22"/>
  <c r="S58" i="22" s="1"/>
  <c r="J58" i="22"/>
  <c r="R57" i="22"/>
  <c r="S57" i="22" s="1"/>
  <c r="J57" i="22"/>
  <c r="R56" i="22"/>
  <c r="S56" i="22" s="1"/>
  <c r="J56" i="22"/>
  <c r="R55" i="22"/>
  <c r="S55" i="22" s="1"/>
  <c r="J55" i="22"/>
  <c r="R54" i="22"/>
  <c r="S54" i="22" s="1"/>
  <c r="J54" i="22"/>
  <c r="J53" i="22"/>
  <c r="R52" i="22"/>
  <c r="S52" i="22" s="1"/>
  <c r="J52" i="22"/>
  <c r="J51" i="22"/>
  <c r="R50" i="22"/>
  <c r="S50" i="22" s="1"/>
  <c r="J50" i="22"/>
  <c r="R49" i="22"/>
  <c r="S49" i="22" s="1"/>
  <c r="J49" i="22"/>
  <c r="R48" i="22"/>
  <c r="S48" i="22" s="1"/>
  <c r="J48" i="22"/>
  <c r="R47" i="22"/>
  <c r="S47" i="22" s="1"/>
  <c r="J47" i="22"/>
  <c r="R46" i="22"/>
  <c r="S46" i="22" s="1"/>
  <c r="J46" i="22"/>
  <c r="J45" i="22"/>
  <c r="R44" i="22"/>
  <c r="S44" i="22" s="1"/>
  <c r="J44" i="22"/>
  <c r="R43" i="22"/>
  <c r="S43" i="22" s="1"/>
  <c r="J43" i="22"/>
  <c r="J42" i="22"/>
  <c r="R41" i="22"/>
  <c r="S41" i="22" s="1"/>
  <c r="J41" i="22"/>
  <c r="R40" i="22"/>
  <c r="S40" i="22" s="1"/>
  <c r="J40" i="22"/>
  <c r="R39" i="22"/>
  <c r="S39" i="22" s="1"/>
  <c r="J39" i="22"/>
  <c r="R38" i="22"/>
  <c r="S38" i="22" s="1"/>
  <c r="J38" i="22"/>
  <c r="R37" i="22"/>
  <c r="S37" i="22" s="1"/>
  <c r="J37" i="22"/>
  <c r="R36" i="22"/>
  <c r="S36" i="22" s="1"/>
  <c r="J36" i="22"/>
  <c r="R35" i="22"/>
  <c r="S35" i="22" s="1"/>
  <c r="J35" i="22"/>
  <c r="R34" i="22"/>
  <c r="S34" i="22" s="1"/>
  <c r="J34" i="22"/>
  <c r="R33" i="22"/>
  <c r="S33" i="22" s="1"/>
  <c r="J33" i="22"/>
  <c r="R32" i="22"/>
  <c r="S32" i="22" s="1"/>
  <c r="J32" i="22"/>
  <c r="R31" i="22"/>
  <c r="S31" i="22" s="1"/>
  <c r="J31" i="22"/>
  <c r="R30" i="22"/>
  <c r="S30" i="22" s="1"/>
  <c r="J30" i="22"/>
  <c r="R29" i="22"/>
  <c r="S29" i="22" s="1"/>
  <c r="J29" i="22"/>
  <c r="R28" i="22"/>
  <c r="S28" i="22" s="1"/>
  <c r="J28" i="22"/>
  <c r="R27" i="22"/>
  <c r="S27" i="22" s="1"/>
  <c r="J27" i="22"/>
  <c r="R26" i="22"/>
  <c r="S26" i="22" s="1"/>
  <c r="J26" i="22"/>
  <c r="R25" i="22"/>
  <c r="S25" i="22" s="1"/>
  <c r="J25" i="22"/>
  <c r="R24" i="22"/>
  <c r="S24" i="22" s="1"/>
  <c r="J24" i="22"/>
  <c r="R23" i="22"/>
  <c r="S23" i="22" s="1"/>
  <c r="J23" i="22"/>
  <c r="R22" i="22"/>
  <c r="S22" i="22" s="1"/>
  <c r="J22" i="22"/>
  <c r="R21" i="22"/>
  <c r="S21" i="22" s="1"/>
  <c r="J21" i="22"/>
  <c r="R20" i="22"/>
  <c r="S20" i="22" s="1"/>
  <c r="J20" i="22"/>
  <c r="J19" i="22"/>
  <c r="R18" i="22"/>
  <c r="S18" i="22" s="1"/>
  <c r="J18" i="22"/>
  <c r="R17" i="22"/>
  <c r="S17" i="22" s="1"/>
  <c r="J17" i="22"/>
  <c r="R16" i="22"/>
  <c r="S16" i="22" s="1"/>
  <c r="J16" i="22"/>
  <c r="R15" i="22"/>
  <c r="S15" i="22" s="1"/>
  <c r="J15" i="22"/>
  <c r="R14" i="22"/>
  <c r="S14" i="22" s="1"/>
  <c r="J14" i="22"/>
  <c r="R13" i="22"/>
  <c r="S13" i="22" s="1"/>
  <c r="J13" i="22"/>
  <c r="R12" i="22"/>
  <c r="S12" i="22" s="1"/>
  <c r="J12" i="22"/>
  <c r="L11" i="22"/>
  <c r="R11" i="22" s="1"/>
  <c r="S11" i="22" s="1"/>
  <c r="J11" i="22"/>
  <c r="R10" i="22"/>
  <c r="S10" i="22" s="1"/>
  <c r="J10" i="22"/>
  <c r="R9" i="22"/>
  <c r="S9" i="22" s="1"/>
  <c r="J9" i="22"/>
  <c r="R8" i="22"/>
  <c r="S8" i="22" s="1"/>
  <c r="J8" i="22"/>
  <c r="R7" i="22"/>
  <c r="S7" i="22" s="1"/>
  <c r="J7" i="22"/>
  <c r="R6" i="22"/>
  <c r="S6" i="22" s="1"/>
  <c r="J6" i="22"/>
  <c r="R5" i="22"/>
  <c r="S5" i="22" s="1"/>
  <c r="J5" i="22"/>
  <c r="R4" i="22"/>
  <c r="S4" i="22" s="1"/>
  <c r="J4" i="22"/>
  <c r="R86" i="22" l="1"/>
  <c r="S86" i="22" s="1"/>
  <c r="L86" i="22"/>
  <c r="M86" i="22"/>
  <c r="M88" i="22" s="1"/>
  <c r="Q71" i="20"/>
  <c r="P81" i="20"/>
  <c r="Q78" i="20" l="1"/>
  <c r="Q77" i="20"/>
  <c r="Q76" i="20"/>
  <c r="Q75" i="20"/>
  <c r="Q74" i="20"/>
  <c r="Q73" i="20"/>
  <c r="Q72" i="20"/>
  <c r="Q70" i="20"/>
  <c r="Q69" i="20"/>
  <c r="Q68" i="20"/>
  <c r="Q67" i="20"/>
  <c r="Q66" i="20"/>
  <c r="Q65" i="20"/>
  <c r="Q64" i="20"/>
  <c r="Q63" i="20"/>
  <c r="Q62" i="20"/>
  <c r="Q61" i="20"/>
  <c r="Q60" i="20"/>
  <c r="Q59" i="20"/>
  <c r="Q58" i="20"/>
  <c r="Q57" i="20"/>
  <c r="Q56" i="20"/>
  <c r="Q55" i="20"/>
  <c r="Q54" i="20"/>
  <c r="Q53" i="20"/>
  <c r="Q52" i="20"/>
  <c r="Q51" i="20"/>
  <c r="Q50" i="20"/>
  <c r="Q49" i="20"/>
  <c r="Q48" i="20"/>
  <c r="Q47" i="20"/>
  <c r="Q46" i="20"/>
  <c r="Q45" i="20"/>
  <c r="Q44" i="20"/>
  <c r="Q43" i="20"/>
  <c r="Q42" i="20"/>
  <c r="Q41" i="20"/>
  <c r="Q40" i="20"/>
  <c r="Q39" i="20"/>
  <c r="Q38" i="20"/>
  <c r="Q37" i="20"/>
  <c r="Q36" i="20"/>
  <c r="Q35" i="20"/>
  <c r="Q34" i="20"/>
  <c r="Q33" i="20"/>
  <c r="Q32" i="20"/>
  <c r="Q31" i="20"/>
  <c r="Q30" i="20"/>
  <c r="Q29" i="20"/>
  <c r="Q28" i="20"/>
  <c r="Q27" i="20"/>
  <c r="Q26" i="20"/>
  <c r="Q25" i="20"/>
  <c r="Q24" i="20"/>
  <c r="Q23" i="20"/>
  <c r="Q22" i="20"/>
  <c r="Q21" i="20"/>
  <c r="Q20" i="20"/>
  <c r="Q19" i="20"/>
  <c r="Q18" i="20"/>
  <c r="Q17" i="20"/>
  <c r="Q16" i="20"/>
  <c r="Q15" i="20"/>
  <c r="Q14" i="20"/>
  <c r="Q13" i="20"/>
  <c r="Q12" i="20"/>
  <c r="Q11" i="20"/>
  <c r="Q10" i="20"/>
  <c r="Q9" i="20"/>
  <c r="Q8" i="20"/>
  <c r="Q7" i="20"/>
  <c r="Q6" i="20"/>
  <c r="Q5" i="20"/>
  <c r="Q4" i="20"/>
  <c r="M78" i="20" l="1"/>
  <c r="M75" i="20"/>
  <c r="M71" i="20"/>
  <c r="M70" i="20"/>
  <c r="M67" i="20"/>
  <c r="M66" i="20"/>
  <c r="M65" i="20"/>
  <c r="M63" i="20"/>
  <c r="M55" i="20"/>
  <c r="M53" i="20"/>
  <c r="M51" i="20"/>
  <c r="M45" i="20"/>
  <c r="M42" i="20"/>
  <c r="M27" i="20"/>
  <c r="M19" i="20"/>
  <c r="M15" i="20"/>
  <c r="M12" i="20"/>
  <c r="M11" i="20"/>
  <c r="N81" i="20" l="1"/>
  <c r="AO26" i="1" l="1"/>
  <c r="L78" i="20" l="1"/>
  <c r="L77" i="20"/>
  <c r="J35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R76" i="20"/>
  <c r="R77" i="20"/>
  <c r="R78" i="20"/>
  <c r="R75" i="20"/>
  <c r="O81" i="20"/>
  <c r="K81" i="20"/>
  <c r="L75" i="20"/>
  <c r="L71" i="20"/>
  <c r="L70" i="20"/>
  <c r="Q81" i="20" l="1"/>
  <c r="M81" i="20"/>
  <c r="R74" i="20"/>
  <c r="R73" i="20"/>
  <c r="R72" i="20"/>
  <c r="R71" i="20"/>
  <c r="R70" i="20"/>
  <c r="R69" i="20"/>
  <c r="R68" i="20"/>
  <c r="R67" i="20"/>
  <c r="L67" i="20"/>
  <c r="R66" i="20"/>
  <c r="L66" i="20"/>
  <c r="R65" i="20"/>
  <c r="L65" i="20"/>
  <c r="R64" i="20"/>
  <c r="R63" i="20"/>
  <c r="L63" i="20"/>
  <c r="R62" i="20"/>
  <c r="R61" i="20"/>
  <c r="R60" i="20"/>
  <c r="R59" i="20"/>
  <c r="R58" i="20"/>
  <c r="R57" i="20"/>
  <c r="R56" i="20"/>
  <c r="R55" i="20"/>
  <c r="L55" i="20"/>
  <c r="R54" i="20"/>
  <c r="R53" i="20"/>
  <c r="L53" i="20"/>
  <c r="R52" i="20"/>
  <c r="R51" i="20"/>
  <c r="L51" i="20"/>
  <c r="R50" i="20"/>
  <c r="R49" i="20"/>
  <c r="R48" i="20"/>
  <c r="R47" i="20"/>
  <c r="R46" i="20"/>
  <c r="R45" i="20"/>
  <c r="L45" i="20"/>
  <c r="R44" i="20"/>
  <c r="R43" i="20"/>
  <c r="R42" i="20"/>
  <c r="L42" i="20"/>
  <c r="R41" i="20"/>
  <c r="R40" i="20"/>
  <c r="R39" i="20"/>
  <c r="R38" i="20"/>
  <c r="R37" i="20"/>
  <c r="R36" i="20"/>
  <c r="R35" i="20"/>
  <c r="R34" i="20"/>
  <c r="R33" i="20"/>
  <c r="R32" i="20"/>
  <c r="R31" i="20"/>
  <c r="R30" i="20"/>
  <c r="R29" i="20"/>
  <c r="R28" i="20"/>
  <c r="R27" i="20"/>
  <c r="L27" i="20"/>
  <c r="R26" i="20"/>
  <c r="R25" i="20"/>
  <c r="R24" i="20"/>
  <c r="R23" i="20"/>
  <c r="R22" i="20"/>
  <c r="R21" i="20"/>
  <c r="R20" i="20"/>
  <c r="R19" i="20"/>
  <c r="L19" i="20"/>
  <c r="R18" i="20"/>
  <c r="L18" i="20"/>
  <c r="R17" i="20"/>
  <c r="R16" i="20"/>
  <c r="R15" i="20"/>
  <c r="L15" i="20"/>
  <c r="R14" i="20"/>
  <c r="R13" i="20"/>
  <c r="R12" i="20"/>
  <c r="L12" i="20"/>
  <c r="R11" i="20"/>
  <c r="L11" i="20"/>
  <c r="R10" i="20"/>
  <c r="R9" i="20"/>
  <c r="R8" i="20"/>
  <c r="R7" i="20"/>
  <c r="L7" i="20"/>
  <c r="R6" i="20"/>
  <c r="R5" i="20"/>
  <c r="R4" i="20"/>
  <c r="J4" i="20"/>
  <c r="L81" i="20" l="1"/>
  <c r="R81" i="20"/>
  <c r="AN26" i="1"/>
  <c r="O78" i="19" l="1"/>
  <c r="N78" i="19"/>
  <c r="K78" i="19"/>
  <c r="P74" i="19"/>
  <c r="Q74" i="19" s="1"/>
  <c r="M74" i="19"/>
  <c r="L74" i="19"/>
  <c r="J74" i="19"/>
  <c r="P73" i="19"/>
  <c r="Q73" i="19" s="1"/>
  <c r="M73" i="19"/>
  <c r="L73" i="19"/>
  <c r="J73" i="19"/>
  <c r="P72" i="19"/>
  <c r="Q72" i="19" s="1"/>
  <c r="J72" i="19"/>
  <c r="P71" i="19"/>
  <c r="Q71" i="19" s="1"/>
  <c r="J71" i="19"/>
  <c r="P70" i="19"/>
  <c r="Q70" i="19" s="1"/>
  <c r="M70" i="19"/>
  <c r="L70" i="19"/>
  <c r="J70" i="19"/>
  <c r="P69" i="19"/>
  <c r="Q69" i="19" s="1"/>
  <c r="M69" i="19"/>
  <c r="L69" i="19"/>
  <c r="J69" i="19"/>
  <c r="P68" i="19"/>
  <c r="Q68" i="19" s="1"/>
  <c r="J68" i="19"/>
  <c r="P67" i="19"/>
  <c r="Q67" i="19" s="1"/>
  <c r="M67" i="19"/>
  <c r="L67" i="19"/>
  <c r="J67" i="19"/>
  <c r="P66" i="19"/>
  <c r="Q66" i="19" s="1"/>
  <c r="M66" i="19"/>
  <c r="L66" i="19"/>
  <c r="J66" i="19"/>
  <c r="P65" i="19"/>
  <c r="Q65" i="19" s="1"/>
  <c r="M65" i="19"/>
  <c r="L65" i="19"/>
  <c r="J65" i="19"/>
  <c r="P64" i="19"/>
  <c r="Q64" i="19" s="1"/>
  <c r="M64" i="19"/>
  <c r="L64" i="19"/>
  <c r="J64" i="19"/>
  <c r="P63" i="19"/>
  <c r="Q63" i="19" s="1"/>
  <c r="M63" i="19"/>
  <c r="L63" i="19"/>
  <c r="J63" i="19"/>
  <c r="P62" i="19"/>
  <c r="Q62" i="19" s="1"/>
  <c r="J62" i="19"/>
  <c r="P61" i="19"/>
  <c r="Q61" i="19" s="1"/>
  <c r="J61" i="19"/>
  <c r="P60" i="19"/>
  <c r="Q60" i="19" s="1"/>
  <c r="J60" i="19"/>
  <c r="P59" i="19"/>
  <c r="Q59" i="19" s="1"/>
  <c r="M59" i="19"/>
  <c r="L59" i="19"/>
  <c r="J59" i="19"/>
  <c r="P58" i="19"/>
  <c r="Q58" i="19" s="1"/>
  <c r="M58" i="19"/>
  <c r="L58" i="19"/>
  <c r="J58" i="19"/>
  <c r="P57" i="19"/>
  <c r="Q57" i="19" s="1"/>
  <c r="M57" i="19"/>
  <c r="L57" i="19"/>
  <c r="J57" i="19"/>
  <c r="P56" i="19"/>
  <c r="Q56" i="19" s="1"/>
  <c r="J56" i="19"/>
  <c r="P55" i="19"/>
  <c r="Q55" i="19" s="1"/>
  <c r="M55" i="19"/>
  <c r="L55" i="19"/>
  <c r="J55" i="19"/>
  <c r="P54" i="19"/>
  <c r="Q54" i="19" s="1"/>
  <c r="J54" i="19"/>
  <c r="P53" i="19"/>
  <c r="Q53" i="19" s="1"/>
  <c r="M53" i="19"/>
  <c r="L53" i="19"/>
  <c r="J53" i="19"/>
  <c r="P52" i="19"/>
  <c r="Q52" i="19" s="1"/>
  <c r="M52" i="19"/>
  <c r="L52" i="19"/>
  <c r="J52" i="19"/>
  <c r="P51" i="19"/>
  <c r="Q51" i="19" s="1"/>
  <c r="M51" i="19"/>
  <c r="L51" i="19"/>
  <c r="J51" i="19"/>
  <c r="P50" i="19"/>
  <c r="Q50" i="19" s="1"/>
  <c r="J50" i="19"/>
  <c r="P49" i="19"/>
  <c r="Q49" i="19" s="1"/>
  <c r="J49" i="19"/>
  <c r="P48" i="19"/>
  <c r="Q48" i="19" s="1"/>
  <c r="J48" i="19"/>
  <c r="P47" i="19"/>
  <c r="Q47" i="19" s="1"/>
  <c r="J47" i="19"/>
  <c r="P46" i="19"/>
  <c r="Q46" i="19" s="1"/>
  <c r="J46" i="19"/>
  <c r="P45" i="19"/>
  <c r="Q45" i="19" s="1"/>
  <c r="M45" i="19"/>
  <c r="L45" i="19"/>
  <c r="J45" i="19"/>
  <c r="P44" i="19"/>
  <c r="Q44" i="19" s="1"/>
  <c r="J44" i="19"/>
  <c r="P43" i="19"/>
  <c r="Q43" i="19" s="1"/>
  <c r="J43" i="19"/>
  <c r="P42" i="19"/>
  <c r="Q42" i="19" s="1"/>
  <c r="M42" i="19"/>
  <c r="L42" i="19"/>
  <c r="J42" i="19"/>
  <c r="P41" i="19"/>
  <c r="Q41" i="19" s="1"/>
  <c r="J41" i="19"/>
  <c r="P40" i="19"/>
  <c r="Q40" i="19" s="1"/>
  <c r="J40" i="19"/>
  <c r="P39" i="19"/>
  <c r="Q39" i="19" s="1"/>
  <c r="J39" i="19"/>
  <c r="P38" i="19"/>
  <c r="Q38" i="19" s="1"/>
  <c r="M38" i="19"/>
  <c r="L38" i="19"/>
  <c r="J38" i="19"/>
  <c r="P37" i="19"/>
  <c r="Q37" i="19" s="1"/>
  <c r="J37" i="19"/>
  <c r="P36" i="19"/>
  <c r="Q36" i="19" s="1"/>
  <c r="J36" i="19"/>
  <c r="P35" i="19"/>
  <c r="Q35" i="19" s="1"/>
  <c r="M35" i="19"/>
  <c r="L35" i="19"/>
  <c r="J35" i="19"/>
  <c r="P34" i="19"/>
  <c r="Q34" i="19" s="1"/>
  <c r="J34" i="19"/>
  <c r="P33" i="19"/>
  <c r="Q33" i="19" s="1"/>
  <c r="J33" i="19"/>
  <c r="P32" i="19"/>
  <c r="Q32" i="19" s="1"/>
  <c r="J32" i="19"/>
  <c r="P31" i="19"/>
  <c r="Q31" i="19" s="1"/>
  <c r="M31" i="19"/>
  <c r="L31" i="19"/>
  <c r="J31" i="19"/>
  <c r="P30" i="19"/>
  <c r="Q30" i="19" s="1"/>
  <c r="J30" i="19"/>
  <c r="P29" i="19"/>
  <c r="Q29" i="19" s="1"/>
  <c r="J29" i="19"/>
  <c r="P28" i="19"/>
  <c r="Q28" i="19" s="1"/>
  <c r="J28" i="19"/>
  <c r="P27" i="19"/>
  <c r="Q27" i="19" s="1"/>
  <c r="M27" i="19"/>
  <c r="L27" i="19"/>
  <c r="J27" i="19"/>
  <c r="P26" i="19"/>
  <c r="Q26" i="19" s="1"/>
  <c r="J26" i="19"/>
  <c r="P25" i="19"/>
  <c r="Q25" i="19" s="1"/>
  <c r="J25" i="19"/>
  <c r="P24" i="19"/>
  <c r="Q24" i="19" s="1"/>
  <c r="J24" i="19"/>
  <c r="P23" i="19"/>
  <c r="Q23" i="19" s="1"/>
  <c r="J23" i="19"/>
  <c r="P22" i="19"/>
  <c r="Q22" i="19" s="1"/>
  <c r="J22" i="19"/>
  <c r="P21" i="19"/>
  <c r="Q21" i="19" s="1"/>
  <c r="J21" i="19"/>
  <c r="P20" i="19"/>
  <c r="Q20" i="19" s="1"/>
  <c r="J20" i="19"/>
  <c r="P19" i="19"/>
  <c r="Q19" i="19" s="1"/>
  <c r="M19" i="19"/>
  <c r="L19" i="19"/>
  <c r="J19" i="19"/>
  <c r="P18" i="19"/>
  <c r="Q18" i="19" s="1"/>
  <c r="M18" i="19"/>
  <c r="L18" i="19"/>
  <c r="J18" i="19"/>
  <c r="P17" i="19"/>
  <c r="Q17" i="19" s="1"/>
  <c r="J17" i="19"/>
  <c r="P16" i="19"/>
  <c r="Q16" i="19" s="1"/>
  <c r="J16" i="19"/>
  <c r="P15" i="19"/>
  <c r="Q15" i="19" s="1"/>
  <c r="M15" i="19"/>
  <c r="L15" i="19"/>
  <c r="J15" i="19"/>
  <c r="P14" i="19"/>
  <c r="Q14" i="19" s="1"/>
  <c r="J14" i="19"/>
  <c r="P13" i="19"/>
  <c r="Q13" i="19" s="1"/>
  <c r="J13" i="19"/>
  <c r="P12" i="19"/>
  <c r="Q12" i="19" s="1"/>
  <c r="M12" i="19"/>
  <c r="L12" i="19"/>
  <c r="J12" i="19"/>
  <c r="P11" i="19"/>
  <c r="Q11" i="19" s="1"/>
  <c r="M11" i="19"/>
  <c r="L11" i="19"/>
  <c r="J11" i="19"/>
  <c r="P10" i="19"/>
  <c r="Q10" i="19" s="1"/>
  <c r="J10" i="19"/>
  <c r="P9" i="19"/>
  <c r="Q9" i="19" s="1"/>
  <c r="J9" i="19"/>
  <c r="P8" i="19"/>
  <c r="Q8" i="19" s="1"/>
  <c r="J8" i="19"/>
  <c r="P7" i="19"/>
  <c r="Q7" i="19" s="1"/>
  <c r="M7" i="19"/>
  <c r="L7" i="19"/>
  <c r="J7" i="19"/>
  <c r="P6" i="19"/>
  <c r="Q6" i="19" s="1"/>
  <c r="J6" i="19"/>
  <c r="P5" i="19"/>
  <c r="Q5" i="19" s="1"/>
  <c r="J5" i="19"/>
  <c r="P4" i="19"/>
  <c r="Q4" i="19" s="1"/>
  <c r="J4" i="19"/>
  <c r="M78" i="19" l="1"/>
  <c r="L78" i="19"/>
  <c r="P78" i="19"/>
  <c r="Q78" i="19" s="1"/>
  <c r="P61" i="12"/>
  <c r="P19" i="16"/>
  <c r="E6" i="2"/>
  <c r="E5" i="2"/>
  <c r="E4" i="2"/>
  <c r="E3" i="2"/>
  <c r="E2" i="2"/>
  <c r="AM26" i="1"/>
  <c r="AL26" i="1"/>
  <c r="N59" i="18"/>
  <c r="N54" i="17"/>
  <c r="L54" i="17"/>
  <c r="M54" i="17" s="1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4" i="13"/>
  <c r="P5" i="12"/>
  <c r="P6" i="12"/>
  <c r="P7" i="12"/>
  <c r="P8" i="12"/>
  <c r="Q8" i="12" s="1"/>
  <c r="P9" i="12"/>
  <c r="P10" i="12"/>
  <c r="P11" i="12"/>
  <c r="P12" i="12"/>
  <c r="Q12" i="12" s="1"/>
  <c r="P13" i="12"/>
  <c r="P14" i="12"/>
  <c r="P15" i="12"/>
  <c r="P16" i="12"/>
  <c r="Q16" i="12" s="1"/>
  <c r="P17" i="12"/>
  <c r="P18" i="12"/>
  <c r="P19" i="12"/>
  <c r="P20" i="12"/>
  <c r="Q20" i="12" s="1"/>
  <c r="P21" i="12"/>
  <c r="P22" i="12"/>
  <c r="P23" i="12"/>
  <c r="P24" i="12"/>
  <c r="Q24" i="12" s="1"/>
  <c r="P25" i="12"/>
  <c r="P26" i="12"/>
  <c r="P27" i="12"/>
  <c r="P28" i="12"/>
  <c r="Q28" i="12" s="1"/>
  <c r="P29" i="12"/>
  <c r="P30" i="12"/>
  <c r="P31" i="12"/>
  <c r="P32" i="12"/>
  <c r="Q32" i="12" s="1"/>
  <c r="P33" i="12"/>
  <c r="P34" i="12"/>
  <c r="P35" i="12"/>
  <c r="P36" i="12"/>
  <c r="Q36" i="12" s="1"/>
  <c r="P37" i="12"/>
  <c r="P38" i="12"/>
  <c r="P39" i="12"/>
  <c r="P40" i="12"/>
  <c r="Q40" i="12" s="1"/>
  <c r="P41" i="12"/>
  <c r="P42" i="12"/>
  <c r="P43" i="12"/>
  <c r="P44" i="12"/>
  <c r="Q44" i="12" s="1"/>
  <c r="P45" i="12"/>
  <c r="P46" i="12"/>
  <c r="P47" i="12"/>
  <c r="P48" i="12"/>
  <c r="Q48" i="12" s="1"/>
  <c r="P49" i="12"/>
  <c r="P50" i="12"/>
  <c r="P51" i="12"/>
  <c r="P52" i="12"/>
  <c r="Q52" i="12" s="1"/>
  <c r="P53" i="12"/>
  <c r="P54" i="12"/>
  <c r="P55" i="12"/>
  <c r="P56" i="12"/>
  <c r="Q56" i="12" s="1"/>
  <c r="P57" i="12"/>
  <c r="P58" i="12"/>
  <c r="P59" i="12"/>
  <c r="P60" i="12"/>
  <c r="Q60" i="12" s="1"/>
  <c r="P62" i="12"/>
  <c r="P63" i="12"/>
  <c r="P64" i="12"/>
  <c r="Q64" i="12" s="1"/>
  <c r="P65" i="12"/>
  <c r="P66" i="12"/>
  <c r="P67" i="12"/>
  <c r="P68" i="12"/>
  <c r="P69" i="12"/>
  <c r="P70" i="12"/>
  <c r="P71" i="12"/>
  <c r="P72" i="12"/>
  <c r="P73" i="12"/>
  <c r="P4" i="12"/>
  <c r="Q65" i="12"/>
  <c r="Q5" i="12"/>
  <c r="Q6" i="12"/>
  <c r="Q7" i="12"/>
  <c r="Q9" i="12"/>
  <c r="Q10" i="12"/>
  <c r="Q11" i="12"/>
  <c r="Q13" i="12"/>
  <c r="Q14" i="12"/>
  <c r="Q15" i="12"/>
  <c r="Q17" i="12"/>
  <c r="Q18" i="12"/>
  <c r="Q19" i="12"/>
  <c r="Q21" i="12"/>
  <c r="Q22" i="12"/>
  <c r="Q23" i="12"/>
  <c r="Q25" i="12"/>
  <c r="Q26" i="12"/>
  <c r="Q27" i="12"/>
  <c r="Q29" i="12"/>
  <c r="Q30" i="12"/>
  <c r="Q31" i="12"/>
  <c r="Q33" i="12"/>
  <c r="Q34" i="12"/>
  <c r="Q35" i="12"/>
  <c r="Q37" i="12"/>
  <c r="Q38" i="12"/>
  <c r="Q39" i="12"/>
  <c r="Q41" i="12"/>
  <c r="Q42" i="12"/>
  <c r="Q43" i="12"/>
  <c r="Q45" i="12"/>
  <c r="Q46" i="12"/>
  <c r="Q47" i="12"/>
  <c r="Q49" i="12"/>
  <c r="Q50" i="12"/>
  <c r="Q51" i="12"/>
  <c r="Q53" i="12"/>
  <c r="Q54" i="12"/>
  <c r="Q55" i="12"/>
  <c r="Q57" i="12"/>
  <c r="Q58" i="12"/>
  <c r="Q59" i="12"/>
  <c r="Q61" i="12"/>
  <c r="Q62" i="12"/>
  <c r="Q63" i="12"/>
  <c r="Q66" i="12"/>
  <c r="Q67" i="12"/>
  <c r="Q68" i="12"/>
  <c r="Q69" i="12"/>
  <c r="Q70" i="12"/>
  <c r="Q71" i="12"/>
  <c r="Q72" i="12"/>
  <c r="Q73" i="12"/>
  <c r="Q4" i="12"/>
  <c r="Q19" i="16"/>
  <c r="P4" i="16"/>
  <c r="Q4" i="16" s="1"/>
  <c r="P69" i="16"/>
  <c r="Q69" i="16" s="1"/>
  <c r="M57" i="16"/>
  <c r="M58" i="16"/>
  <c r="K76" i="16"/>
  <c r="P13" i="16"/>
  <c r="Q13" i="16" s="1"/>
  <c r="P12" i="16"/>
  <c r="Q12" i="16" s="1"/>
  <c r="M12" i="16"/>
  <c r="M7" i="16"/>
  <c r="G26" i="1" l="1"/>
  <c r="M54" i="18" l="1"/>
  <c r="M53" i="18"/>
  <c r="M52" i="18"/>
  <c r="M51" i="18"/>
  <c r="M50" i="18"/>
  <c r="M49" i="18"/>
  <c r="M48" i="18"/>
  <c r="M47" i="18"/>
  <c r="M46" i="18"/>
  <c r="M45" i="18"/>
  <c r="M44" i="18"/>
  <c r="M43" i="18"/>
  <c r="M42" i="18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L59" i="18"/>
  <c r="M59" i="18" s="1"/>
  <c r="K59" i="18"/>
  <c r="J59" i="18"/>
  <c r="R26" i="1" l="1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O54" i="17" l="1"/>
  <c r="K54" i="17"/>
  <c r="P50" i="17"/>
  <c r="P49" i="17"/>
  <c r="P48" i="17"/>
  <c r="P47" i="17"/>
  <c r="P46" i="17"/>
  <c r="P45" i="17"/>
  <c r="P44" i="17"/>
  <c r="P43" i="17"/>
  <c r="P42" i="17"/>
  <c r="P41" i="17"/>
  <c r="P40" i="17"/>
  <c r="P39" i="17"/>
  <c r="P38" i="17"/>
  <c r="P37" i="17"/>
  <c r="P36" i="17"/>
  <c r="P35" i="17"/>
  <c r="P34" i="17"/>
  <c r="P33" i="17"/>
  <c r="P32" i="17"/>
  <c r="P31" i="17"/>
  <c r="P30" i="17"/>
  <c r="P29" i="17"/>
  <c r="P28" i="17"/>
  <c r="P27" i="17"/>
  <c r="P26" i="17"/>
  <c r="P25" i="17"/>
  <c r="P24" i="17"/>
  <c r="P23" i="17"/>
  <c r="P22" i="17"/>
  <c r="P21" i="17"/>
  <c r="P20" i="17"/>
  <c r="P19" i="17"/>
  <c r="P18" i="17"/>
  <c r="P17" i="17"/>
  <c r="P16" i="17"/>
  <c r="P15" i="17"/>
  <c r="P14" i="17"/>
  <c r="P13" i="17"/>
  <c r="P12" i="17"/>
  <c r="P11" i="17"/>
  <c r="P10" i="17"/>
  <c r="P9" i="17"/>
  <c r="P8" i="17"/>
  <c r="P7" i="17"/>
  <c r="P6" i="17"/>
  <c r="P5" i="17"/>
  <c r="P4" i="17"/>
  <c r="M4" i="17"/>
  <c r="J54" i="17"/>
  <c r="J7" i="13"/>
  <c r="J55" i="13"/>
  <c r="J54" i="13"/>
  <c r="J53" i="13"/>
  <c r="J52" i="13"/>
  <c r="J51" i="13"/>
  <c r="J50" i="13"/>
  <c r="J46" i="13"/>
  <c r="J45" i="13"/>
  <c r="J44" i="13"/>
  <c r="J43" i="13"/>
  <c r="J39" i="13"/>
  <c r="J38" i="13"/>
  <c r="J36" i="13"/>
  <c r="J35" i="13"/>
  <c r="J34" i="13"/>
  <c r="J33" i="13"/>
  <c r="J32" i="13"/>
  <c r="J31" i="13"/>
  <c r="J30" i="13"/>
  <c r="J29" i="13"/>
  <c r="J25" i="13"/>
  <c r="J24" i="13"/>
  <c r="J21" i="13"/>
  <c r="J19" i="13"/>
  <c r="J14" i="13"/>
  <c r="J13" i="13"/>
  <c r="J12" i="13"/>
  <c r="J11" i="13"/>
  <c r="J10" i="13"/>
  <c r="J9" i="13"/>
  <c r="J8" i="13"/>
  <c r="J6" i="13"/>
  <c r="J5" i="13"/>
  <c r="J4" i="13"/>
  <c r="AD26" i="1"/>
  <c r="M55" i="13"/>
  <c r="M54" i="13"/>
  <c r="M53" i="13"/>
  <c r="M52" i="13"/>
  <c r="M51" i="13"/>
  <c r="M50" i="13"/>
  <c r="M46" i="13"/>
  <c r="M45" i="13"/>
  <c r="M44" i="13"/>
  <c r="M43" i="13"/>
  <c r="M39" i="13"/>
  <c r="M38" i="13"/>
  <c r="M36" i="13"/>
  <c r="M35" i="13"/>
  <c r="M34" i="13"/>
  <c r="M33" i="13"/>
  <c r="M32" i="13"/>
  <c r="M31" i="13"/>
  <c r="M30" i="13"/>
  <c r="M29" i="13"/>
  <c r="M25" i="13"/>
  <c r="M24" i="13"/>
  <c r="M21" i="13"/>
  <c r="M19" i="13"/>
  <c r="M14" i="13"/>
  <c r="M13" i="13"/>
  <c r="M12" i="13"/>
  <c r="M11" i="13"/>
  <c r="M10" i="13"/>
  <c r="M9" i="13"/>
  <c r="M8" i="13"/>
  <c r="M7" i="13"/>
  <c r="M6" i="13"/>
  <c r="M5" i="13"/>
  <c r="M4" i="13"/>
  <c r="N57" i="13"/>
  <c r="J73" i="12"/>
  <c r="J72" i="12"/>
  <c r="J71" i="12"/>
  <c r="J70" i="12"/>
  <c r="J69" i="12"/>
  <c r="J68" i="12"/>
  <c r="J67" i="12"/>
  <c r="J66" i="12"/>
  <c r="J65" i="12"/>
  <c r="J64" i="12"/>
  <c r="J63" i="12"/>
  <c r="J62" i="12"/>
  <c r="J61" i="12"/>
  <c r="J60" i="12"/>
  <c r="J59" i="12"/>
  <c r="J58" i="12"/>
  <c r="J57" i="12"/>
  <c r="J56" i="12"/>
  <c r="J55" i="12"/>
  <c r="J54" i="12"/>
  <c r="J53" i="12"/>
  <c r="J52" i="12"/>
  <c r="J51" i="12"/>
  <c r="J50" i="12"/>
  <c r="J49" i="12"/>
  <c r="J48" i="12"/>
  <c r="J47" i="12"/>
  <c r="J46" i="12"/>
  <c r="J45" i="12"/>
  <c r="J44" i="12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J74" i="16"/>
  <c r="J73" i="16"/>
  <c r="J72" i="16"/>
  <c r="J71" i="16"/>
  <c r="J70" i="16"/>
  <c r="J69" i="16"/>
  <c r="J68" i="16"/>
  <c r="J67" i="16"/>
  <c r="J66" i="16"/>
  <c r="J65" i="16"/>
  <c r="J64" i="16"/>
  <c r="J63" i="16"/>
  <c r="J62" i="16"/>
  <c r="J61" i="16"/>
  <c r="J60" i="16"/>
  <c r="J59" i="16"/>
  <c r="J58" i="16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76" i="16" s="1"/>
  <c r="J57" i="13" l="1"/>
  <c r="M74" i="16" l="1"/>
  <c r="M73" i="16"/>
  <c r="M70" i="16"/>
  <c r="M69" i="16"/>
  <c r="M67" i="16"/>
  <c r="M66" i="16"/>
  <c r="L74" i="16"/>
  <c r="L73" i="16"/>
  <c r="L70" i="16"/>
  <c r="L69" i="16"/>
  <c r="L67" i="16"/>
  <c r="L66" i="16"/>
  <c r="P73" i="16"/>
  <c r="Q73" i="16" s="1"/>
  <c r="P74" i="16"/>
  <c r="Q74" i="16" s="1"/>
  <c r="O76" i="16"/>
  <c r="N76" i="16"/>
  <c r="P76" i="16" s="1"/>
  <c r="Q76" i="16" s="1"/>
  <c r="P72" i="16"/>
  <c r="Q72" i="16" s="1"/>
  <c r="P71" i="16"/>
  <c r="Q71" i="16" s="1"/>
  <c r="P70" i="16"/>
  <c r="Q70" i="16" s="1"/>
  <c r="P68" i="16"/>
  <c r="Q68" i="16" s="1"/>
  <c r="P67" i="16"/>
  <c r="Q67" i="16" s="1"/>
  <c r="P66" i="16"/>
  <c r="Q66" i="16" s="1"/>
  <c r="P65" i="16"/>
  <c r="Q65" i="16" s="1"/>
  <c r="M65" i="16"/>
  <c r="L65" i="16"/>
  <c r="P64" i="16"/>
  <c r="Q64" i="16" s="1"/>
  <c r="M64" i="16"/>
  <c r="L64" i="16"/>
  <c r="P63" i="16"/>
  <c r="Q63" i="16" s="1"/>
  <c r="M63" i="16"/>
  <c r="L63" i="16"/>
  <c r="P62" i="16"/>
  <c r="Q62" i="16" s="1"/>
  <c r="P61" i="16"/>
  <c r="Q61" i="16" s="1"/>
  <c r="P60" i="16"/>
  <c r="Q60" i="16" s="1"/>
  <c r="P59" i="16"/>
  <c r="Q59" i="16" s="1"/>
  <c r="M59" i="16"/>
  <c r="L59" i="16"/>
  <c r="P58" i="16"/>
  <c r="Q58" i="16" s="1"/>
  <c r="L58" i="16"/>
  <c r="P57" i="16"/>
  <c r="Q57" i="16" s="1"/>
  <c r="L57" i="16"/>
  <c r="P56" i="16"/>
  <c r="Q56" i="16" s="1"/>
  <c r="P55" i="16"/>
  <c r="Q55" i="16" s="1"/>
  <c r="M55" i="16"/>
  <c r="L55" i="16"/>
  <c r="P54" i="16"/>
  <c r="Q54" i="16" s="1"/>
  <c r="P53" i="16"/>
  <c r="Q53" i="16" s="1"/>
  <c r="M53" i="16"/>
  <c r="L53" i="16"/>
  <c r="P52" i="16"/>
  <c r="Q52" i="16" s="1"/>
  <c r="M52" i="16"/>
  <c r="L52" i="16"/>
  <c r="P51" i="16"/>
  <c r="Q51" i="16" s="1"/>
  <c r="M51" i="16"/>
  <c r="L51" i="16"/>
  <c r="P50" i="16"/>
  <c r="Q50" i="16" s="1"/>
  <c r="P49" i="16"/>
  <c r="Q49" i="16" s="1"/>
  <c r="P48" i="16"/>
  <c r="Q48" i="16" s="1"/>
  <c r="P47" i="16"/>
  <c r="Q47" i="16" s="1"/>
  <c r="P46" i="16"/>
  <c r="Q46" i="16" s="1"/>
  <c r="P45" i="16"/>
  <c r="Q45" i="16" s="1"/>
  <c r="M45" i="16"/>
  <c r="L45" i="16"/>
  <c r="P44" i="16"/>
  <c r="Q44" i="16" s="1"/>
  <c r="M44" i="16"/>
  <c r="L44" i="16"/>
  <c r="P43" i="16"/>
  <c r="Q43" i="16" s="1"/>
  <c r="P42" i="16"/>
  <c r="Q42" i="16" s="1"/>
  <c r="M42" i="16"/>
  <c r="L42" i="16"/>
  <c r="P41" i="16"/>
  <c r="Q41" i="16" s="1"/>
  <c r="P40" i="16"/>
  <c r="Q40" i="16" s="1"/>
  <c r="P39" i="16"/>
  <c r="Q39" i="16" s="1"/>
  <c r="M39" i="16"/>
  <c r="L39" i="16"/>
  <c r="P38" i="16"/>
  <c r="Q38" i="16" s="1"/>
  <c r="M38" i="16"/>
  <c r="L38" i="16"/>
  <c r="P37" i="16"/>
  <c r="Q37" i="16" s="1"/>
  <c r="P36" i="16"/>
  <c r="Q36" i="16" s="1"/>
  <c r="P35" i="16"/>
  <c r="Q35" i="16" s="1"/>
  <c r="M35" i="16"/>
  <c r="L35" i="16"/>
  <c r="P34" i="16"/>
  <c r="Q34" i="16" s="1"/>
  <c r="P33" i="16"/>
  <c r="Q33" i="16" s="1"/>
  <c r="P32" i="16"/>
  <c r="Q32" i="16" s="1"/>
  <c r="P31" i="16"/>
  <c r="Q31" i="16" s="1"/>
  <c r="M31" i="16"/>
  <c r="L31" i="16"/>
  <c r="P30" i="16"/>
  <c r="Q30" i="16" s="1"/>
  <c r="P29" i="16"/>
  <c r="Q29" i="16" s="1"/>
  <c r="P28" i="16"/>
  <c r="Q28" i="16" s="1"/>
  <c r="M28" i="16"/>
  <c r="L28" i="16"/>
  <c r="P27" i="16"/>
  <c r="Q27" i="16" s="1"/>
  <c r="M27" i="16"/>
  <c r="L27" i="16"/>
  <c r="P26" i="16"/>
  <c r="Q26" i="16" s="1"/>
  <c r="P25" i="16"/>
  <c r="Q25" i="16" s="1"/>
  <c r="P24" i="16"/>
  <c r="Q24" i="16" s="1"/>
  <c r="P23" i="16"/>
  <c r="Q23" i="16" s="1"/>
  <c r="P22" i="16"/>
  <c r="Q22" i="16" s="1"/>
  <c r="P21" i="16"/>
  <c r="Q21" i="16" s="1"/>
  <c r="P20" i="16"/>
  <c r="Q20" i="16" s="1"/>
  <c r="M19" i="16"/>
  <c r="L19" i="16"/>
  <c r="P18" i="16"/>
  <c r="Q18" i="16" s="1"/>
  <c r="M18" i="16"/>
  <c r="L18" i="16"/>
  <c r="P17" i="16"/>
  <c r="Q17" i="16" s="1"/>
  <c r="P16" i="16"/>
  <c r="Q16" i="16" s="1"/>
  <c r="P15" i="16"/>
  <c r="Q15" i="16" s="1"/>
  <c r="M15" i="16"/>
  <c r="L15" i="16"/>
  <c r="P14" i="16"/>
  <c r="Q14" i="16" s="1"/>
  <c r="M14" i="16"/>
  <c r="L14" i="16"/>
  <c r="L12" i="16"/>
  <c r="P11" i="16"/>
  <c r="Q11" i="16" s="1"/>
  <c r="M11" i="16"/>
  <c r="M76" i="16" s="1"/>
  <c r="L11" i="16"/>
  <c r="P10" i="16"/>
  <c r="Q10" i="16" s="1"/>
  <c r="P9" i="16"/>
  <c r="Q9" i="16" s="1"/>
  <c r="P8" i="16"/>
  <c r="Q8" i="16" s="1"/>
  <c r="P7" i="16"/>
  <c r="Q7" i="16" s="1"/>
  <c r="L7" i="16"/>
  <c r="L76" i="16" s="1"/>
  <c r="P6" i="16"/>
  <c r="Q6" i="16" s="1"/>
  <c r="P5" i="16"/>
  <c r="Q5" i="16" s="1"/>
  <c r="N75" i="12"/>
  <c r="M72" i="12"/>
  <c r="L72" i="12"/>
  <c r="M67" i="12"/>
  <c r="L67" i="12"/>
  <c r="M65" i="12"/>
  <c r="L65" i="12"/>
  <c r="M64" i="12"/>
  <c r="L64" i="12"/>
  <c r="M63" i="12"/>
  <c r="L63" i="12"/>
  <c r="M62" i="12"/>
  <c r="L62" i="12"/>
  <c r="M61" i="12"/>
  <c r="L61" i="12"/>
  <c r="M59" i="12"/>
  <c r="L59" i="12"/>
  <c r="M58" i="12"/>
  <c r="L58" i="12"/>
  <c r="M57" i="12"/>
  <c r="L57" i="12"/>
  <c r="M55" i="12"/>
  <c r="L55" i="12"/>
  <c r="M53" i="12"/>
  <c r="L53" i="12"/>
  <c r="M52" i="12"/>
  <c r="L52" i="12"/>
  <c r="M51" i="12"/>
  <c r="L51" i="12"/>
  <c r="M49" i="12"/>
  <c r="L49" i="12"/>
  <c r="M45" i="12"/>
  <c r="L45" i="12"/>
  <c r="M44" i="12"/>
  <c r="L44" i="12"/>
  <c r="M42" i="12"/>
  <c r="L42" i="12"/>
  <c r="M39" i="12"/>
  <c r="L39" i="12"/>
  <c r="M38" i="12"/>
  <c r="L38" i="12"/>
  <c r="M37" i="12"/>
  <c r="L37" i="12"/>
  <c r="M35" i="12"/>
  <c r="L35" i="12"/>
  <c r="M31" i="12"/>
  <c r="L31" i="12"/>
  <c r="M29" i="12"/>
  <c r="L29" i="12"/>
  <c r="M28" i="12"/>
  <c r="L28" i="12"/>
  <c r="M27" i="12"/>
  <c r="L27" i="12"/>
  <c r="M23" i="12"/>
  <c r="L23" i="12"/>
  <c r="M19" i="12"/>
  <c r="L19" i="12"/>
  <c r="M18" i="12"/>
  <c r="L18" i="12"/>
  <c r="M15" i="12"/>
  <c r="L15" i="12"/>
  <c r="M14" i="12"/>
  <c r="L14" i="12"/>
  <c r="M13" i="12"/>
  <c r="L13" i="12"/>
  <c r="M12" i="12"/>
  <c r="L12" i="12"/>
  <c r="M11" i="12"/>
  <c r="L11" i="12"/>
  <c r="L7" i="12"/>
  <c r="M7" i="12"/>
  <c r="O75" i="12"/>
  <c r="K75" i="12" l="1"/>
  <c r="P75" i="12" s="1"/>
  <c r="Q75" i="12" s="1"/>
  <c r="L75" i="12" l="1"/>
  <c r="J75" i="12"/>
  <c r="L57" i="13" l="1"/>
  <c r="K57" i="13"/>
  <c r="M57" i="13" l="1"/>
  <c r="O57" i="13"/>
  <c r="P57" i="13" s="1"/>
  <c r="Q57" i="13" s="1"/>
  <c r="M75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<sst xmlns="http://schemas.openxmlformats.org/spreadsheetml/2006/main" count="4516" uniqueCount="664">
  <si>
    <t>Benötigte Unterlagen</t>
  </si>
  <si>
    <t>GDPDU Datei</t>
  </si>
  <si>
    <t>BWA/SuSa</t>
  </si>
  <si>
    <t>IC Abstimmung</t>
  </si>
  <si>
    <t>OP Liste Forderungen LuL</t>
  </si>
  <si>
    <t>Neue Rechtsstreite</t>
  </si>
  <si>
    <t>Anstehende Betriebsprüfungen (Steuer)</t>
  </si>
  <si>
    <t>nachrichtlich/informativ:</t>
  </si>
  <si>
    <t>1) Die Wendt GbR als Teil der Wendt Gruppe erzielte bis zum 15.07.2024 einen Gewinn in Höhe von ca. 190.616,00 € vor Steuern. Dieser Gewinn ist dem aktuellen Betriebsergebnis zur Ermittlung des Erfolges der Wendt-Gruppe in 2024 hinzuzurechnen.</t>
  </si>
  <si>
    <t xml:space="preserve">2) Die hier im Blatt "Baustellenreporting - 2024" gezeigten POC-Werte werden auf Wunsch der Terras Spez.tiefbau bzw. Terras Holding gezeigt. Rückschlüsse auf das tatsächliche Ergebnis für das Geschäftsjahr können nicht unmittelbar hieraus gezogen werden, </t>
  </si>
  <si>
    <t xml:space="preserve">da hierfür die HGB-Bewertung im Jahresabschluss entscheidend ist. </t>
  </si>
  <si>
    <t>Lucanet</t>
  </si>
  <si>
    <t>Project: Deep</t>
  </si>
  <si>
    <t>Sheetname:  KPI</t>
  </si>
  <si>
    <t>IST</t>
  </si>
  <si>
    <t>PLAN</t>
  </si>
  <si>
    <t>Wendt Grundbau GmbH</t>
  </si>
  <si>
    <t>Datenebene</t>
  </si>
  <si>
    <t xml:space="preserve">Bewertungsebene </t>
  </si>
  <si>
    <t>Anpassungen im Einzelabschluss</t>
  </si>
  <si>
    <t>Spaltendefinition</t>
  </si>
  <si>
    <t>Konto</t>
  </si>
  <si>
    <t>Wert</t>
  </si>
  <si>
    <t>Buchungsdatum</t>
  </si>
  <si>
    <t>Leistungskennzahlen</t>
  </si>
  <si>
    <t>Geleistete_Stunden</t>
  </si>
  <si>
    <t>Auftragsbestand</t>
  </si>
  <si>
    <t>Bewertung HF</t>
  </si>
  <si>
    <t/>
  </si>
  <si>
    <t>HF gem. HGB</t>
  </si>
  <si>
    <t>HF gem. PoC</t>
  </si>
  <si>
    <t>Delta HF zu PoC</t>
  </si>
  <si>
    <t>Mitarbeiteranzahl (Köpfe)</t>
  </si>
  <si>
    <t>Geschäftsführer</t>
  </si>
  <si>
    <t>Kaufm. Angestellte</t>
  </si>
  <si>
    <t>Gewerbliche Angestellte</t>
  </si>
  <si>
    <t>Auszubildende</t>
  </si>
  <si>
    <t>Mitarbeiteranzahl (VZK)</t>
  </si>
  <si>
    <t>Veränderungen Mitarbeter</t>
  </si>
  <si>
    <t>Eintritte</t>
  </si>
  <si>
    <t>Austritte</t>
  </si>
  <si>
    <t>Gesellschaft</t>
  </si>
  <si>
    <t>Versicherer/Bank</t>
  </si>
  <si>
    <t>Avallinie</t>
  </si>
  <si>
    <t>Inanspruchnahme</t>
  </si>
  <si>
    <t>Freie Avallinie</t>
  </si>
  <si>
    <t>Wendt Grundbau</t>
  </si>
  <si>
    <t>R+V Allgemeine Versicherung AG</t>
  </si>
  <si>
    <t>VHV Allgemeine Versicherung AG</t>
  </si>
  <si>
    <t>AXA Versicherung AG</t>
  </si>
  <si>
    <t>Berliner Sparkasse</t>
  </si>
  <si>
    <t>Berliner Volksbank</t>
  </si>
  <si>
    <t>Kreditgeber</t>
  </si>
  <si>
    <t>Fälligkeit</t>
  </si>
  <si>
    <t>Valuta</t>
  </si>
  <si>
    <t>Südleasing Bohrgerät BG23</t>
  </si>
  <si>
    <t>Südleasing CAT Radlader 908</t>
  </si>
  <si>
    <t>Südleasing Ziehvibrator HVR 60</t>
  </si>
  <si>
    <t>Südleasing Mobilbagger A924 G6.0</t>
  </si>
  <si>
    <t>Südleasing Bohrgerät LB24</t>
  </si>
  <si>
    <t>Südleasing CAT Kettenbagger 326</t>
  </si>
  <si>
    <t>Südleasing Bohrgerät BG15</t>
  </si>
  <si>
    <t>Südleasing ABI Mobilram TM 14/17</t>
  </si>
  <si>
    <t>Südleasing Lkw MAN TGS 26.500</t>
  </si>
  <si>
    <t>Dt. Leasing Bohrgerät LB36</t>
  </si>
  <si>
    <t>Dt. Leasing Lkw MB Actros 1851</t>
  </si>
  <si>
    <t>Dt. Leasing Sattelanhänger</t>
  </si>
  <si>
    <t>Dt. Leasing Bohrgerät BG33</t>
  </si>
  <si>
    <t>VW Bank Pkw B-W 1514</t>
  </si>
  <si>
    <t>Stand Buchhaltung 28.02.2025</t>
  </si>
  <si>
    <t>Bitte das monatliche Reporting um die unten aufgelisteten qualitativen Angaben erweitern.</t>
  </si>
  <si>
    <t xml:space="preserve">Qualitatives Reporting </t>
  </si>
  <si>
    <t>Auftragslage/Auftragseingang</t>
  </si>
  <si>
    <t>Der Gesamtauftragsbestand ist im Vergleich zum Vormonat gesunken. Der Auftragseingang bewegt sich unterhalb des Wertes aus dem Vormonat. Der Auftragsbestand liegt über dem Wert im Vorjahreszeitraum.</t>
  </si>
  <si>
    <t>2,108 Mio. € Auftragseingang in 01/2025. Gesamtvolumen ist 7,37 Mio. €.</t>
  </si>
  <si>
    <t xml:space="preserve">0,232 Mio. € Auftragseingang in 01/2025. </t>
  </si>
  <si>
    <t>Aktuelle wirtschaftliche Entwicklung</t>
  </si>
  <si>
    <t>Das Jahres-Betriebsergebnis entwickelt sich positiv, entsprechend den Erwartungen.</t>
  </si>
  <si>
    <t xml:space="preserve">Ergebnis unter Plan. </t>
  </si>
  <si>
    <t>Ergebnis unter Plan. Harter Wettbewerbsdruck. Preis- u. Konditionenerwartung auf Nachfrageseite ist negativ und spiegelt aktuelle Marktlage wieder.</t>
  </si>
  <si>
    <t>Operativer Verlauf des aktuellen Monats</t>
  </si>
  <si>
    <t xml:space="preserve">Vollauslastung der Großgeräte. </t>
  </si>
  <si>
    <t>Hohe Zusatzkosten durch Krankenstand UND kurzfristige Verpflichtung externer Mitarbeiter.</t>
  </si>
  <si>
    <t>Wesentliche Veränderungen der G&amp;V/Bilanz Posten</t>
  </si>
  <si>
    <t>nein</t>
  </si>
  <si>
    <t>Verkauf Großgerät BG28 (520.000,00 € Netto). Lieferung und Zahlung bereits erfolgt. Anschaffung Ersatzmaschine BG33 (Finanzierung Deutsche Leasing).</t>
  </si>
  <si>
    <t>Sonstiges/Besonderheiten</t>
  </si>
  <si>
    <t>Baustellencontrolling</t>
  </si>
  <si>
    <t>Bewertung</t>
  </si>
  <si>
    <t>Rentabilität</t>
  </si>
  <si>
    <t>Kommentare</t>
  </si>
  <si>
    <t>Firma</t>
  </si>
  <si>
    <t>Stand</t>
  </si>
  <si>
    <t>Kostenstelle</t>
  </si>
  <si>
    <t>Projekt</t>
  </si>
  <si>
    <t>Kundengruppe</t>
  </si>
  <si>
    <t>Auftragsart</t>
  </si>
  <si>
    <t>Status</t>
  </si>
  <si>
    <t>Auftragssumme</t>
  </si>
  <si>
    <t>Summe Nachträge</t>
  </si>
  <si>
    <t>Herstellungsk.</t>
  </si>
  <si>
    <t>PoC Bewertung</t>
  </si>
  <si>
    <t>HGB Bewertung</t>
  </si>
  <si>
    <t>erh. Anzahl.</t>
  </si>
  <si>
    <t>AR</t>
  </si>
  <si>
    <t>SR</t>
  </si>
  <si>
    <t>Leistungskorr.</t>
  </si>
  <si>
    <t>Gewinn</t>
  </si>
  <si>
    <t>Marge</t>
  </si>
  <si>
    <t>22043</t>
  </si>
  <si>
    <t>Mediaspree</t>
  </si>
  <si>
    <t>gewerblich</t>
  </si>
  <si>
    <t>Verbauarbeiten</t>
  </si>
  <si>
    <t>laufend</t>
  </si>
  <si>
    <t>22056</t>
  </si>
  <si>
    <t>H.-Heine-Str</t>
  </si>
  <si>
    <t>privat</t>
  </si>
  <si>
    <t>Verbau / Bohrpf.</t>
  </si>
  <si>
    <t>Teilschlussgerechnet</t>
  </si>
  <si>
    <t>23005</t>
  </si>
  <si>
    <t>Otto-Suhr-Al</t>
  </si>
  <si>
    <t>Schlussgerechnet</t>
  </si>
  <si>
    <t>23009</t>
  </si>
  <si>
    <t>Anne-Frank</t>
  </si>
  <si>
    <t>23010</t>
  </si>
  <si>
    <t>Pettenkofer</t>
  </si>
  <si>
    <t>23022</t>
  </si>
  <si>
    <t>Rollbergstr.</t>
  </si>
  <si>
    <t>Baugrube</t>
  </si>
  <si>
    <t>23023</t>
  </si>
  <si>
    <t>Friedrichspa</t>
  </si>
  <si>
    <t>23044</t>
  </si>
  <si>
    <t>Kurstr. 33</t>
  </si>
  <si>
    <t>24001</t>
  </si>
  <si>
    <t>Puschkinalle</t>
  </si>
  <si>
    <t>24007</t>
  </si>
  <si>
    <t>Gürtelstr. 3</t>
  </si>
  <si>
    <t>24008</t>
  </si>
  <si>
    <t>Ebertystr.25</t>
  </si>
  <si>
    <t>24009</t>
  </si>
  <si>
    <t>Darwin</t>
  </si>
  <si>
    <t>24014</t>
  </si>
  <si>
    <t>Nonnendamma.</t>
  </si>
  <si>
    <t>24015</t>
  </si>
  <si>
    <t>Müllerstr.</t>
  </si>
  <si>
    <t>24019</t>
  </si>
  <si>
    <t>Koloniestr.</t>
  </si>
  <si>
    <t>24022</t>
  </si>
  <si>
    <t>A14 Los 2.2</t>
  </si>
  <si>
    <t>öffentlich</t>
  </si>
  <si>
    <t>Bohrpfahlarbeiten</t>
  </si>
  <si>
    <t>24023</t>
  </si>
  <si>
    <t>Ruhleben</t>
  </si>
  <si>
    <t>24024</t>
  </si>
  <si>
    <t>A14 BW 2,3,4</t>
  </si>
  <si>
    <t>24026</t>
  </si>
  <si>
    <t>UW Tiefwerde</t>
  </si>
  <si>
    <t>24027</t>
  </si>
  <si>
    <t>UW Amalienho</t>
  </si>
  <si>
    <t>UW Claszeile</t>
  </si>
  <si>
    <t>24031</t>
  </si>
  <si>
    <t>Berkenbrücke</t>
  </si>
  <si>
    <t>24032</t>
  </si>
  <si>
    <t>KW Ruhl.H&amp;L.</t>
  </si>
  <si>
    <t>24033</t>
  </si>
  <si>
    <t>Sassnitz</t>
  </si>
  <si>
    <t>24034</t>
  </si>
  <si>
    <t>Sven-Hedin</t>
  </si>
  <si>
    <t>24035</t>
  </si>
  <si>
    <t>Fechnerstr</t>
  </si>
  <si>
    <t>Parkaue 27</t>
  </si>
  <si>
    <t>24038</t>
  </si>
  <si>
    <t>Zöllmersdorf</t>
  </si>
  <si>
    <t>Prellerweg</t>
  </si>
  <si>
    <t>Steinstr.</t>
  </si>
  <si>
    <t>25001</t>
  </si>
  <si>
    <t>A.-Einstein</t>
  </si>
  <si>
    <t>25002</t>
  </si>
  <si>
    <t>Quedlinburger</t>
  </si>
  <si>
    <t>Stresemann</t>
  </si>
  <si>
    <t>Vormonat</t>
  </si>
  <si>
    <t>Veränderung</t>
  </si>
  <si>
    <t>Baustellenadresse</t>
  </si>
  <si>
    <t>Ist Vollkosten bestehend aus</t>
  </si>
  <si>
    <t xml:space="preserve">Synergien </t>
  </si>
  <si>
    <t>OID (Automatisch)</t>
  </si>
  <si>
    <t>Projektname</t>
  </si>
  <si>
    <t>Kunde</t>
  </si>
  <si>
    <t>Kundensegment</t>
  </si>
  <si>
    <t>Straße</t>
  </si>
  <si>
    <t>Postleitzahl</t>
  </si>
  <si>
    <t>Stadt</t>
  </si>
  <si>
    <t>Kundenart</t>
  </si>
  <si>
    <t>Gewerk</t>
  </si>
  <si>
    <t>Segment</t>
  </si>
  <si>
    <t>Startdatum</t>
  </si>
  <si>
    <t>Enddatum</t>
  </si>
  <si>
    <t>Nachtragssumme</t>
  </si>
  <si>
    <t>Ist Vollkosten</t>
  </si>
  <si>
    <t>IST Materialkosten</t>
  </si>
  <si>
    <t>IST Personalkosten</t>
  </si>
  <si>
    <t>IST Maschinenkosten</t>
  </si>
  <si>
    <t>Umsatz</t>
  </si>
  <si>
    <t>Ergebnis</t>
  </si>
  <si>
    <t>Synergieprojekt</t>
  </si>
  <si>
    <t>Beteiligtes Unternehmen</t>
  </si>
  <si>
    <t>Art der Zusammenarbeit</t>
  </si>
  <si>
    <t>Grund Zusammenarbeit</t>
  </si>
  <si>
    <t>SUMME</t>
  </si>
  <si>
    <t>Bewertung nach HGB mit den Herstellkosten</t>
  </si>
  <si>
    <t>21032</t>
  </si>
  <si>
    <t>Paradiesstr</t>
  </si>
  <si>
    <t>21061</t>
  </si>
  <si>
    <t>H.-Hertz-Str</t>
  </si>
  <si>
    <t>22024</t>
  </si>
  <si>
    <t>Sellin</t>
  </si>
  <si>
    <t>22026</t>
  </si>
  <si>
    <t>Goetheplatzb</t>
  </si>
  <si>
    <t>22027</t>
  </si>
  <si>
    <t>Berliner 130</t>
  </si>
  <si>
    <t>22031</t>
  </si>
  <si>
    <t>Dösner Weg</t>
  </si>
  <si>
    <t>22039</t>
  </si>
  <si>
    <t>Münchehofe</t>
  </si>
  <si>
    <t>22051</t>
  </si>
  <si>
    <t>Langhansstr</t>
  </si>
  <si>
    <t>22059</t>
  </si>
  <si>
    <t>23006</t>
  </si>
  <si>
    <t>Roelckestr.</t>
  </si>
  <si>
    <t>23007</t>
  </si>
  <si>
    <t>Wönnichstr.8</t>
  </si>
  <si>
    <t>23011</t>
  </si>
  <si>
    <t>Roscherstr.</t>
  </si>
  <si>
    <t>23015</t>
  </si>
  <si>
    <t>Grünauer 69</t>
  </si>
  <si>
    <t>23017</t>
  </si>
  <si>
    <t>Landsb. 315</t>
  </si>
  <si>
    <t>23018</t>
  </si>
  <si>
    <t>Knesebeckstr</t>
  </si>
  <si>
    <t>Planung</t>
  </si>
  <si>
    <t>23019</t>
  </si>
  <si>
    <t>Oranienb.110</t>
  </si>
  <si>
    <t>23020</t>
  </si>
  <si>
    <t>R.-Schumann</t>
  </si>
  <si>
    <t>23021</t>
  </si>
  <si>
    <t>Rhinstr. 70.</t>
  </si>
  <si>
    <t>23025</t>
  </si>
  <si>
    <t>Ontarioseest</t>
  </si>
  <si>
    <t>23026</t>
  </si>
  <si>
    <t>Müncheberger</t>
  </si>
  <si>
    <t>23030</t>
  </si>
  <si>
    <t>Wittenberge</t>
  </si>
  <si>
    <t>23031</t>
  </si>
  <si>
    <t>23032</t>
  </si>
  <si>
    <t>N.-Groß</t>
  </si>
  <si>
    <t>23033</t>
  </si>
  <si>
    <t>Reichsstr.</t>
  </si>
  <si>
    <t>23037</t>
  </si>
  <si>
    <t>Klein Belitz</t>
  </si>
  <si>
    <t>23038</t>
  </si>
  <si>
    <t>Kleine Gasse</t>
  </si>
  <si>
    <t>23039</t>
  </si>
  <si>
    <t>Sternstr.</t>
  </si>
  <si>
    <t>23040</t>
  </si>
  <si>
    <t>Elsenbrücke</t>
  </si>
  <si>
    <t>23041</t>
  </si>
  <si>
    <t>Tunnel Alton</t>
  </si>
  <si>
    <t>23042</t>
  </si>
  <si>
    <t>EÜ Wuhle</t>
  </si>
  <si>
    <t>Gerätebeistellung</t>
  </si>
  <si>
    <t>23043</t>
  </si>
  <si>
    <t>Röblingstr</t>
  </si>
  <si>
    <t>Austauschbohrung</t>
  </si>
  <si>
    <t>23045</t>
  </si>
  <si>
    <t>Hasenheide13</t>
  </si>
  <si>
    <t>23046</t>
  </si>
  <si>
    <t>Falkenberger</t>
  </si>
  <si>
    <t>24002</t>
  </si>
  <si>
    <t>Lahnstr.</t>
  </si>
  <si>
    <t>24003</t>
  </si>
  <si>
    <t>Mahlow</t>
  </si>
  <si>
    <t>24004</t>
  </si>
  <si>
    <t>Uferstr. 26</t>
  </si>
  <si>
    <t>24005</t>
  </si>
  <si>
    <t>Reuterstr.</t>
  </si>
  <si>
    <t>24006</t>
  </si>
  <si>
    <t>Rohrdamm</t>
  </si>
  <si>
    <t>24010</t>
  </si>
  <si>
    <t>Am Juliustur</t>
  </si>
  <si>
    <t>24011</t>
  </si>
  <si>
    <t>Wermathen</t>
  </si>
  <si>
    <t>24012</t>
  </si>
  <si>
    <t>Vorwerk 10</t>
  </si>
  <si>
    <t>24013</t>
  </si>
  <si>
    <t>Nehringstr</t>
  </si>
  <si>
    <t>24016</t>
  </si>
  <si>
    <t>Iserstr.7</t>
  </si>
  <si>
    <t>24017</t>
  </si>
  <si>
    <t>Spreeradweg</t>
  </si>
  <si>
    <t>24018</t>
  </si>
  <si>
    <t>Ceciliencarr</t>
  </si>
  <si>
    <t>24020</t>
  </si>
  <si>
    <t>Königsweg</t>
  </si>
  <si>
    <t>24021</t>
  </si>
  <si>
    <t>Buschkrugall</t>
  </si>
  <si>
    <t>24025</t>
  </si>
  <si>
    <t>Stieglitzweg</t>
  </si>
  <si>
    <t>24029</t>
  </si>
  <si>
    <t>Siemens Squa</t>
  </si>
  <si>
    <t>24030</t>
  </si>
  <si>
    <t>Buckower Ch.</t>
  </si>
  <si>
    <t>L17</t>
  </si>
  <si>
    <t>Zöllmersdor</t>
  </si>
  <si>
    <t>Forstallee</t>
  </si>
  <si>
    <t>Vorjahr</t>
  </si>
  <si>
    <t>TSR über 368 T€, Rest HGB Bewertung 86%</t>
  </si>
  <si>
    <t>HGB Bewertung 86%</t>
  </si>
  <si>
    <t>TSR über 49T€, Rest HGB Bewertung 86%</t>
  </si>
  <si>
    <t>HGB Bewertung 86%; in Vorhaltung neue Rechnung zum 31.12.24</t>
  </si>
  <si>
    <t>Kustr. 33</t>
  </si>
  <si>
    <t>HGB Bewertung 86%; NU Bohrpf. Nicht vollständig abgerechnet</t>
  </si>
  <si>
    <t>HGB Bewertung 86%; Leistungen nicht vollständig abgerechnet</t>
  </si>
  <si>
    <t>HGB Bewertung 86%; NU DSV fehlt noch</t>
  </si>
  <si>
    <t>TSR über 225 T€</t>
  </si>
  <si>
    <t>Träger</t>
  </si>
  <si>
    <t>HGB Bewertung 86%; ER über 24 T€</t>
  </si>
  <si>
    <t>23001</t>
  </si>
  <si>
    <t>Clauertstr.</t>
  </si>
  <si>
    <t>Brunnenbohrung</t>
  </si>
  <si>
    <t>23002</t>
  </si>
  <si>
    <t>Donaustr</t>
  </si>
  <si>
    <t>23003</t>
  </si>
  <si>
    <t>Ackerstr</t>
  </si>
  <si>
    <t>23004</t>
  </si>
  <si>
    <t>K.-Marx-Str</t>
  </si>
  <si>
    <t>HGB Bewertung 86%; ER über 6 T€</t>
  </si>
  <si>
    <t>23008</t>
  </si>
  <si>
    <t>Tempelh.Weg</t>
  </si>
  <si>
    <t>23012</t>
  </si>
  <si>
    <t>Berl.Allee94</t>
  </si>
  <si>
    <t>23013</t>
  </si>
  <si>
    <t>E.-Abegg-Str</t>
  </si>
  <si>
    <t>23014</t>
  </si>
  <si>
    <t>W.-Zipperer</t>
  </si>
  <si>
    <t>23024</t>
  </si>
  <si>
    <t>23027</t>
  </si>
  <si>
    <t>Heimat 93D</t>
  </si>
  <si>
    <t>23028</t>
  </si>
  <si>
    <t>D.-Bonhoeffe</t>
  </si>
  <si>
    <t>23029</t>
  </si>
  <si>
    <t>Schwarzkopff</t>
  </si>
  <si>
    <t>23034</t>
  </si>
  <si>
    <t>Grenzallee</t>
  </si>
  <si>
    <t>23035</t>
  </si>
  <si>
    <t>BKE</t>
  </si>
  <si>
    <t>23036</t>
  </si>
  <si>
    <t>BKE Brunnen</t>
  </si>
  <si>
    <t>7012</t>
  </si>
  <si>
    <t>HUB</t>
  </si>
  <si>
    <t>21025</t>
  </si>
  <si>
    <t>Schloßallee</t>
  </si>
  <si>
    <t>21030</t>
  </si>
  <si>
    <t>Damerowstr</t>
  </si>
  <si>
    <t>21037</t>
  </si>
  <si>
    <t>Waltraudstr.</t>
  </si>
  <si>
    <t>21059</t>
  </si>
  <si>
    <t>Dortmunder</t>
  </si>
  <si>
    <t>21060</t>
  </si>
  <si>
    <t>Malmöer Str</t>
  </si>
  <si>
    <t>21064</t>
  </si>
  <si>
    <t>Gürtelstr.23</t>
  </si>
  <si>
    <t>21067</t>
  </si>
  <si>
    <t>Friedenauer</t>
  </si>
  <si>
    <t>21078</t>
  </si>
  <si>
    <t>Berliner Str</t>
  </si>
  <si>
    <t>21080</t>
  </si>
  <si>
    <t>Voltairestr.</t>
  </si>
  <si>
    <t>22001</t>
  </si>
  <si>
    <t>Hallesches</t>
  </si>
  <si>
    <t>22002</t>
  </si>
  <si>
    <t>Rembrandtstr</t>
  </si>
  <si>
    <t>22003</t>
  </si>
  <si>
    <t>Berliner 70</t>
  </si>
  <si>
    <t>22004</t>
  </si>
  <si>
    <t>Silbersteins</t>
  </si>
  <si>
    <t>22007</t>
  </si>
  <si>
    <t>Epiphanienwe</t>
  </si>
  <si>
    <t>22012</t>
  </si>
  <si>
    <t>22013</t>
  </si>
  <si>
    <t>Lietze 76</t>
  </si>
  <si>
    <t>22014</t>
  </si>
  <si>
    <t>Berliner 129</t>
  </si>
  <si>
    <t>22015</t>
  </si>
  <si>
    <t>Wiesenstr.11</t>
  </si>
  <si>
    <t>22017</t>
  </si>
  <si>
    <t>Biedenkopfer</t>
  </si>
  <si>
    <t>22020</t>
  </si>
  <si>
    <t>UW Poelchau.</t>
  </si>
  <si>
    <t>22025</t>
  </si>
  <si>
    <t>Revaler Str.</t>
  </si>
  <si>
    <t>22028</t>
  </si>
  <si>
    <t>Wilhelminenh</t>
  </si>
  <si>
    <t>22029</t>
  </si>
  <si>
    <t>Conrad-Blenk</t>
  </si>
  <si>
    <t>22033</t>
  </si>
  <si>
    <t>Wendisch-Rie</t>
  </si>
  <si>
    <t>22035</t>
  </si>
  <si>
    <t>Streustr.12</t>
  </si>
  <si>
    <t>22038</t>
  </si>
  <si>
    <t>Heinemeyer</t>
  </si>
  <si>
    <t>22041</t>
  </si>
  <si>
    <t>Gaußstr.Lpz</t>
  </si>
  <si>
    <t>22046</t>
  </si>
  <si>
    <t>Landsb.62b</t>
  </si>
  <si>
    <t>22047</t>
  </si>
  <si>
    <t>Gürtelstr.</t>
  </si>
  <si>
    <t>22048</t>
  </si>
  <si>
    <t>Kindlfließ</t>
  </si>
  <si>
    <t>22052</t>
  </si>
  <si>
    <t>Dorotheenst</t>
  </si>
  <si>
    <t>22054</t>
  </si>
  <si>
    <t>Osnabrücker</t>
  </si>
  <si>
    <t>22058</t>
  </si>
  <si>
    <t>Eckertstr.</t>
  </si>
  <si>
    <t>22060</t>
  </si>
  <si>
    <t>Stolzenfelss</t>
  </si>
  <si>
    <t>22061</t>
  </si>
  <si>
    <t>AdK</t>
  </si>
  <si>
    <t>22062</t>
  </si>
  <si>
    <t>Scharfenberg</t>
  </si>
  <si>
    <t>abzgl. Anzahlungen ohne Leistungen</t>
  </si>
  <si>
    <t>6059</t>
  </si>
  <si>
    <t>HGB Bewertung 85%</t>
  </si>
  <si>
    <t>18081</t>
  </si>
  <si>
    <t>Pasteurstr.</t>
  </si>
  <si>
    <t>19055</t>
  </si>
  <si>
    <t>Bossestr.</t>
  </si>
  <si>
    <t>20021</t>
  </si>
  <si>
    <t>Emser Str.</t>
  </si>
  <si>
    <t>20026</t>
  </si>
  <si>
    <t>Wandlitzstr</t>
  </si>
  <si>
    <t>20030</t>
  </si>
  <si>
    <t>20043</t>
  </si>
  <si>
    <t>Am Borsigtur</t>
  </si>
  <si>
    <t>20052</t>
  </si>
  <si>
    <t>Waldowstr.</t>
  </si>
  <si>
    <t>20053</t>
  </si>
  <si>
    <t>C.v.Ossietzk</t>
  </si>
  <si>
    <t>20055</t>
  </si>
  <si>
    <t>Luxemburger</t>
  </si>
  <si>
    <t>20060</t>
  </si>
  <si>
    <t>Postbahnhof</t>
  </si>
  <si>
    <t>21003</t>
  </si>
  <si>
    <t>Parkstr.</t>
  </si>
  <si>
    <t>21005</t>
  </si>
  <si>
    <t>Sachsenstr.</t>
  </si>
  <si>
    <t>21013</t>
  </si>
  <si>
    <t>Schönwalder</t>
  </si>
  <si>
    <t>21022</t>
  </si>
  <si>
    <t>Steffenshage</t>
  </si>
  <si>
    <t>21023</t>
  </si>
  <si>
    <t>Billy-Wilder</t>
  </si>
  <si>
    <t>21026</t>
  </si>
  <si>
    <t>Darwinstr.</t>
  </si>
  <si>
    <t>21028</t>
  </si>
  <si>
    <t>21033</t>
  </si>
  <si>
    <t>Hildebrandst</t>
  </si>
  <si>
    <t>21034</t>
  </si>
  <si>
    <t>Ziethener</t>
  </si>
  <si>
    <t>21036</t>
  </si>
  <si>
    <t>Brandenburgi</t>
  </si>
  <si>
    <t>21038</t>
  </si>
  <si>
    <t>Friesenstr.</t>
  </si>
  <si>
    <t>21040</t>
  </si>
  <si>
    <t>Wriezen,ALDI</t>
  </si>
  <si>
    <t>21041</t>
  </si>
  <si>
    <t>Gotenburger</t>
  </si>
  <si>
    <t>21042</t>
  </si>
  <si>
    <t>Stiftsweg 21</t>
  </si>
  <si>
    <t>21043</t>
  </si>
  <si>
    <t>Pistoriusstr</t>
  </si>
  <si>
    <t>21044</t>
  </si>
  <si>
    <t>Lilienthalst</t>
  </si>
  <si>
    <t>21047</t>
  </si>
  <si>
    <t>Pücklerstr</t>
  </si>
  <si>
    <t>21048</t>
  </si>
  <si>
    <t>Hermannstr.</t>
  </si>
  <si>
    <t>21049</t>
  </si>
  <si>
    <t>Innsbrucker</t>
  </si>
  <si>
    <t>21050</t>
  </si>
  <si>
    <t>Köpenicker S</t>
  </si>
  <si>
    <t>21051</t>
  </si>
  <si>
    <t>Hohenstaufen</t>
  </si>
  <si>
    <t>21053</t>
  </si>
  <si>
    <t>Fischerstr</t>
  </si>
  <si>
    <t>21054</t>
  </si>
  <si>
    <t>F.-Schultze</t>
  </si>
  <si>
    <t>21056</t>
  </si>
  <si>
    <t>F.-Mehring</t>
  </si>
  <si>
    <t>21057</t>
  </si>
  <si>
    <t>Weserstr</t>
  </si>
  <si>
    <t>21062</t>
  </si>
  <si>
    <t>H.-Braun-Str</t>
  </si>
  <si>
    <t>21065</t>
  </si>
  <si>
    <t>Prettaue</t>
  </si>
  <si>
    <t>21066</t>
  </si>
  <si>
    <t>Rousseaupark</t>
  </si>
  <si>
    <t>21073</t>
  </si>
  <si>
    <t>Britzer Str.</t>
  </si>
  <si>
    <t>21076</t>
  </si>
  <si>
    <t>21079</t>
  </si>
  <si>
    <t>Rheinsberger</t>
  </si>
  <si>
    <t>OID</t>
  </si>
  <si>
    <t>Unternehmensname</t>
  </si>
  <si>
    <t>JA NEIN</t>
  </si>
  <si>
    <t>Art Zusammenarbeit</t>
  </si>
  <si>
    <t>Wiederkehrend</t>
  </si>
  <si>
    <t>Daten Input</t>
  </si>
  <si>
    <t>Auswertung 2022 LucaNet</t>
  </si>
  <si>
    <t>Auswertung 2023 LucaNet</t>
  </si>
  <si>
    <t>Auswertung 2024 LucaNet</t>
  </si>
  <si>
    <t>Asphaltbau</t>
  </si>
  <si>
    <t>Autobahn</t>
  </si>
  <si>
    <t>Neukunde</t>
  </si>
  <si>
    <t>AS Asphaltbau Holding</t>
  </si>
  <si>
    <t>Ja</t>
  </si>
  <si>
    <t>Bietergemeinschaft</t>
  </si>
  <si>
    <t>neuer Markt / Region</t>
  </si>
  <si>
    <t>SR DEZ 2022</t>
  </si>
  <si>
    <t>SR DEZ 2023</t>
  </si>
  <si>
    <t>SR DEZ 2024</t>
  </si>
  <si>
    <t>Land</t>
  </si>
  <si>
    <t>Rahmenvertrag</t>
  </si>
  <si>
    <t>Bahn</t>
  </si>
  <si>
    <t>Bestandskunde</t>
  </si>
  <si>
    <t>AS Asphaltbau Schmidle</t>
  </si>
  <si>
    <t>Nein</t>
  </si>
  <si>
    <t>Subunternehmen</t>
  </si>
  <si>
    <t>neue Projektgröße</t>
  </si>
  <si>
    <t>TF DEZ 2022</t>
  </si>
  <si>
    <t>TF DEZ 2023</t>
  </si>
  <si>
    <t>TF DEZ 2024</t>
  </si>
  <si>
    <t>Bund</t>
  </si>
  <si>
    <t>sonstiges</t>
  </si>
  <si>
    <t>Bodensanierung</t>
  </si>
  <si>
    <t>Brücke</t>
  </si>
  <si>
    <t>Sonstiges</t>
  </si>
  <si>
    <t>Demler Spezialtiefbau (ehm. ASL)</t>
  </si>
  <si>
    <t>Arbeitsgemeinschaft</t>
  </si>
  <si>
    <t>Margensteigerung</t>
  </si>
  <si>
    <t>TF DEZ 2021</t>
  </si>
  <si>
    <t>Projektentwickler</t>
  </si>
  <si>
    <t>Bohrpfähle</t>
  </si>
  <si>
    <t>Energie</t>
  </si>
  <si>
    <t>BBU KG</t>
  </si>
  <si>
    <t>Partnerschaft</t>
  </si>
  <si>
    <t>Risikoteilung</t>
  </si>
  <si>
    <t>GuV 2022 LucaNet L4L</t>
  </si>
  <si>
    <t>GL laut Projektliste 2022</t>
  </si>
  <si>
    <t>GL laut Projektliste 2023</t>
  </si>
  <si>
    <t>GL laut Projektliste 2024</t>
  </si>
  <si>
    <t>KMU</t>
  </si>
  <si>
    <t>Bohrpfahlwände</t>
  </si>
  <si>
    <t>Freileitungsbau</t>
  </si>
  <si>
    <t>Demler Spezialtiefbau (Neu)</t>
  </si>
  <si>
    <t>Erweiterung Know How</t>
  </si>
  <si>
    <t>GuV 2022 JA HGB</t>
  </si>
  <si>
    <t>Delta</t>
  </si>
  <si>
    <t>Konzern</t>
  </si>
  <si>
    <t>Brückenbau</t>
  </si>
  <si>
    <t>Heizung</t>
  </si>
  <si>
    <t>Demler operativ (alt)</t>
  </si>
  <si>
    <t xml:space="preserve"> </t>
  </si>
  <si>
    <t>Zeitersparnis</t>
  </si>
  <si>
    <t xml:space="preserve">TF DEZ 2023 </t>
  </si>
  <si>
    <t>GL laut LucaNet 2022</t>
  </si>
  <si>
    <t>GL laut LucaNet 2023</t>
  </si>
  <si>
    <t>GL laut LucaNet 2024</t>
  </si>
  <si>
    <t>Damm- und Deichbau</t>
  </si>
  <si>
    <t>Industriebau</t>
  </si>
  <si>
    <t>EBK</t>
  </si>
  <si>
    <t>Personalnotwendigkeit</t>
  </si>
  <si>
    <t xml:space="preserve">SR DEZ 2023 </t>
  </si>
  <si>
    <t>Erdbau</t>
  </si>
  <si>
    <t>Kanal</t>
  </si>
  <si>
    <t>Riedmüller Bau</t>
  </si>
  <si>
    <t>GuV 2023 LucaNet L4L</t>
  </si>
  <si>
    <t>Auswertung 2022 HGB</t>
  </si>
  <si>
    <t>Auswertung 2023 HGB</t>
  </si>
  <si>
    <t>Auswertung 2024 HGB</t>
  </si>
  <si>
    <t>Erschließung</t>
  </si>
  <si>
    <t>Leitungsbau</t>
  </si>
  <si>
    <t>Seidler Holding</t>
  </si>
  <si>
    <t>GuV 2023 JA HGB</t>
  </si>
  <si>
    <t>Gleisbau</t>
  </si>
  <si>
    <t>sonstiger öffentlicher Tiefbau</t>
  </si>
  <si>
    <t>Seidler Tiefbau</t>
  </si>
  <si>
    <t>Gründung</t>
  </si>
  <si>
    <t>sonstiger privater Tiefbau</t>
  </si>
  <si>
    <t>Terras Holding</t>
  </si>
  <si>
    <t>Kabelbau</t>
  </si>
  <si>
    <t>Strasse</t>
  </si>
  <si>
    <t>Terras Service</t>
  </si>
  <si>
    <t>GuV 2024 LucaNet L4L</t>
  </si>
  <si>
    <t>Kanalbau</t>
  </si>
  <si>
    <t>Telekommunikation</t>
  </si>
  <si>
    <t>Terras Spezialtiefbau (Hold.)</t>
  </si>
  <si>
    <t>GuV 2024 JA HGB</t>
  </si>
  <si>
    <t>Pipelinebau</t>
  </si>
  <si>
    <t>Tunnel</t>
  </si>
  <si>
    <t>Terras Süd</t>
  </si>
  <si>
    <t>GL laut HGB 2022</t>
  </si>
  <si>
    <t>GL laut HGB 2023</t>
  </si>
  <si>
    <t>GL laut HGB 2024</t>
  </si>
  <si>
    <t>Rohrleitungsbau</t>
  </si>
  <si>
    <t>Wasserbau</t>
  </si>
  <si>
    <t>Terras West</t>
  </si>
  <si>
    <t>Windkraft</t>
  </si>
  <si>
    <t>WWB Deponie</t>
  </si>
  <si>
    <t>Spezialbau</t>
  </si>
  <si>
    <t>WWB Tiefbau</t>
  </si>
  <si>
    <t>Spundwände</t>
  </si>
  <si>
    <t>Terras Nord</t>
  </si>
  <si>
    <t>Stauanlagen</t>
  </si>
  <si>
    <t>Grothe Holding GmbH</t>
  </si>
  <si>
    <t>Strassenbau</t>
  </si>
  <si>
    <t>Grothe Bau</t>
  </si>
  <si>
    <t>Tiefbau</t>
  </si>
  <si>
    <t>Grothe Kabel</t>
  </si>
  <si>
    <t>B&amp;D Holding</t>
  </si>
  <si>
    <t>Trägerbohlenwände</t>
  </si>
  <si>
    <t>B&amp;D GmbH</t>
  </si>
  <si>
    <t>Tunnelbau</t>
  </si>
  <si>
    <t>Vermessungsbuero Wolfert</t>
  </si>
  <si>
    <t>Verankerungen</t>
  </si>
  <si>
    <t>GIS-EDV Wolfert</t>
  </si>
  <si>
    <t>Vermessungstechnik Wolfert</t>
  </si>
  <si>
    <t>Streetguard</t>
  </si>
  <si>
    <t>Terras Gruppe</t>
  </si>
  <si>
    <t>Konso Holding</t>
  </si>
  <si>
    <t>Konsolidiert Terras Gruppe</t>
  </si>
  <si>
    <t>Segment Tiefbau</t>
  </si>
  <si>
    <t>Segment Services</t>
  </si>
  <si>
    <t>Segment Spezialtiefbau</t>
  </si>
  <si>
    <t>HTS B</t>
  </si>
  <si>
    <t>HTS L</t>
  </si>
  <si>
    <t>Terras Resources</t>
  </si>
  <si>
    <t>HTS Berichtswesen</t>
  </si>
  <si>
    <t>BBU GmbH (neu)</t>
  </si>
  <si>
    <t>Demler Baugeräte (alt)</t>
  </si>
  <si>
    <t>Demir GmbH</t>
  </si>
  <si>
    <t>InKa GmbH</t>
  </si>
  <si>
    <t>ELKATEC GmbH</t>
  </si>
  <si>
    <t>Oßwald GmbH</t>
  </si>
  <si>
    <t>Demir Holding GmbH</t>
  </si>
  <si>
    <t>Helming Tiefbau Service GmbH</t>
  </si>
  <si>
    <t>Koldewei Straßen- und Tiefbau</t>
  </si>
  <si>
    <t>Konso Resources</t>
  </si>
  <si>
    <t>Achatz Bau</t>
  </si>
  <si>
    <t>Demir Gruppe</t>
  </si>
  <si>
    <t>D&amp;K Spezial Tiefbau</t>
  </si>
  <si>
    <t>Helming Kultur-Tiefbau-Baustoffhandel GmbH</t>
  </si>
  <si>
    <t>RAEDER</t>
  </si>
  <si>
    <t>Konso HTS Berichtswesen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</si>
</sst>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#,##0\ ;\-#,##0\ ;[Color24]\-\ "/>
    <numFmt numFmtId="166" formatCode="#,##0.0\ ;\-#,##0.0\ ;[Color24]\-\ "/>
    <numFmt numFmtId="167" formatCode="#,##0.0\ ;\-#,##0.0\ ;\-\ "/>
    <numFmt numFmtId="168" formatCode="dd/mm/yyyy\ "/>
    <numFmt numFmtId="169" formatCode="0\ ;\-0\ ;\-\ "/>
    <numFmt numFmtId="170" formatCode="&quot;[&quot;@&quot;]&quot;"/>
    <numFmt numFmtId="171" formatCode="#,##0.00\ &quot;€&quot;"/>
    <numFmt numFmtId="172" formatCode="#,##0.00_ ;\-#,##0.00\ "/>
    <numFmt numFmtId="173" formatCode="#,##0.00_ ;[Red]\-#,##0.00\ "/>
    <numFmt numFmtId="174" formatCode="dd/mm/yy;@"/>
    <numFmt numFmtId="175" formatCode="[$-409]dddd\,\ mmmm\ d\,\ yyyy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FFFFFF"/>
      <name val="Arial"/>
      <family val="2"/>
    </font>
    <font>
      <sz val="10"/>
      <color rgb="FF0C233C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00338D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FFFCC"/>
        <bgColor rgb="FF000000"/>
      </patternFill>
    </fill>
    <fill>
      <patternFill patternType="lightUp">
        <fgColor rgb="FF000000"/>
        <bgColor rgb="FFFFFFFF"/>
      </patternFill>
    </fill>
    <fill>
      <patternFill patternType="solid">
        <fgColor rgb="FFCCC0DA"/>
        <bgColor rgb="FF000000"/>
      </patternFill>
    </fill>
    <fill>
      <patternFill patternType="solid">
        <fgColor rgb="FF0C233C"/>
        <bgColor indexed="64"/>
      </patternFill>
    </fill>
    <fill>
      <patternFill patternType="solid">
        <fgColor rgb="FFC5212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5" fontId="3" fillId="2" borderId="0" applyNumberFormat="0" applyFont="0" applyBorder="0" applyAlignment="0"/>
    <xf numFmtId="170" fontId="7" fillId="0" borderId="0">
      <alignment horizontal="center"/>
    </xf>
    <xf numFmtId="169" fontId="5" fillId="0" borderId="0" applyFill="0" applyBorder="0"/>
    <xf numFmtId="167" fontId="5" fillId="0" borderId="1"/>
    <xf numFmtId="167" fontId="5" fillId="3" borderId="0">
      <alignment horizontal="left"/>
      <protection locked="0"/>
    </xf>
    <xf numFmtId="167" fontId="5" fillId="4" borderId="1">
      <protection locked="0"/>
    </xf>
    <xf numFmtId="167" fontId="5" fillId="3" borderId="1">
      <protection locked="0"/>
    </xf>
    <xf numFmtId="167" fontId="5" fillId="5" borderId="1" applyFont="0" applyAlignment="0"/>
    <xf numFmtId="169" fontId="5" fillId="4" borderId="1">
      <protection locked="0"/>
    </xf>
    <xf numFmtId="167" fontId="5" fillId="6" borderId="0">
      <alignment horizontal="left"/>
      <protection locked="0"/>
    </xf>
    <xf numFmtId="167" fontId="5" fillId="6" borderId="1">
      <protection locked="0"/>
    </xf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167" fontId="5" fillId="26" borderId="1">
      <protection locked="0"/>
    </xf>
    <xf numFmtId="0" fontId="30" fillId="0" borderId="0"/>
  </cellStyleXfs>
  <cellXfs count="205">
    <xf numFmtId="0" fontId="0" fillId="0" borderId="0" xfId="0"/>
    <xf numFmtId="166" fontId="4" fillId="7" borderId="0" xfId="4" applyNumberFormat="1" applyFont="1" applyFill="1"/>
    <xf numFmtId="166" fontId="9" fillId="7" borderId="0" xfId="4" applyNumberFormat="1" applyFont="1" applyFill="1"/>
    <xf numFmtId="165" fontId="3" fillId="7" borderId="0" xfId="4" applyFill="1"/>
    <xf numFmtId="166" fontId="10" fillId="7" borderId="0" xfId="4" applyNumberFormat="1" applyFont="1" applyFill="1"/>
    <xf numFmtId="165" fontId="11" fillId="7" borderId="0" xfId="4" applyFont="1" applyFill="1"/>
    <xf numFmtId="165" fontId="3" fillId="7" borderId="0" xfId="4" applyFill="1" applyAlignment="1">
      <alignment horizontal="right"/>
    </xf>
    <xf numFmtId="168" fontId="9" fillId="7" borderId="0" xfId="4" applyNumberFormat="1" applyFont="1" applyFill="1"/>
    <xf numFmtId="165" fontId="6" fillId="7" borderId="0" xfId="4" applyFont="1" applyFill="1"/>
    <xf numFmtId="0" fontId="3" fillId="7" borderId="0" xfId="4" applyNumberFormat="1" applyFill="1"/>
    <xf numFmtId="0" fontId="2" fillId="0" borderId="0" xfId="3"/>
    <xf numFmtId="167" fontId="5" fillId="3" borderId="0" xfId="8">
      <alignment horizontal="left"/>
      <protection locked="0"/>
    </xf>
    <xf numFmtId="0" fontId="5" fillId="0" borderId="0" xfId="0" applyFont="1" applyAlignment="1">
      <alignment horizontal="left"/>
    </xf>
    <xf numFmtId="167" fontId="5" fillId="4" borderId="1" xfId="9">
      <protection locked="0"/>
    </xf>
    <xf numFmtId="167" fontId="5" fillId="0" borderId="1" xfId="7"/>
    <xf numFmtId="14" fontId="5" fillId="3" borderId="1" xfId="10" applyNumberFormat="1" applyAlignment="1">
      <alignment horizontal="right"/>
      <protection locked="0"/>
    </xf>
    <xf numFmtId="14" fontId="5" fillId="3" borderId="1" xfId="10" applyNumberFormat="1">
      <protection locked="0"/>
    </xf>
    <xf numFmtId="169" fontId="5" fillId="4" borderId="1" xfId="12">
      <protection locked="0"/>
    </xf>
    <xf numFmtId="0" fontId="8" fillId="0" borderId="0" xfId="0" applyFont="1"/>
    <xf numFmtId="0" fontId="12" fillId="8" borderId="2" xfId="0" applyFont="1" applyFill="1" applyBorder="1"/>
    <xf numFmtId="0" fontId="13" fillId="10" borderId="3" xfId="0" applyFont="1" applyFill="1" applyBorder="1"/>
    <xf numFmtId="0" fontId="13" fillId="10" borderId="4" xfId="0" applyFont="1" applyFill="1" applyBorder="1"/>
    <xf numFmtId="171" fontId="13" fillId="10" borderId="3" xfId="0" applyNumberFormat="1" applyFont="1" applyFill="1" applyBorder="1"/>
    <xf numFmtId="0" fontId="13" fillId="9" borderId="3" xfId="0" applyFont="1" applyFill="1" applyBorder="1"/>
    <xf numFmtId="0" fontId="13" fillId="9" borderId="4" xfId="0" applyFont="1" applyFill="1" applyBorder="1"/>
    <xf numFmtId="171" fontId="13" fillId="9" borderId="3" xfId="0" applyNumberFormat="1" applyFont="1" applyFill="1" applyBorder="1"/>
    <xf numFmtId="171" fontId="13" fillId="10" borderId="5" xfId="0" applyNumberFormat="1" applyFont="1" applyFill="1" applyBorder="1"/>
    <xf numFmtId="171" fontId="13" fillId="9" borderId="5" xfId="0" applyNumberFormat="1" applyFont="1" applyFill="1" applyBorder="1"/>
    <xf numFmtId="44" fontId="13" fillId="9" borderId="5" xfId="0" applyNumberFormat="1" applyFont="1" applyFill="1" applyBorder="1"/>
    <xf numFmtId="0" fontId="12" fillId="8" borderId="7" xfId="0" applyFont="1" applyFill="1" applyBorder="1"/>
    <xf numFmtId="14" fontId="13" fillId="9" borderId="3" xfId="0" applyNumberFormat="1" applyFont="1" applyFill="1" applyBorder="1"/>
    <xf numFmtId="14" fontId="13" fillId="10" borderId="3" xfId="0" applyNumberFormat="1" applyFont="1" applyFill="1" applyBorder="1"/>
    <xf numFmtId="0" fontId="14" fillId="11" borderId="0" xfId="0" applyFont="1" applyFill="1"/>
    <xf numFmtId="0" fontId="14" fillId="12" borderId="11" xfId="0" applyFont="1" applyFill="1" applyBorder="1" applyAlignment="1">
      <alignment horizontal="center"/>
    </xf>
    <xf numFmtId="0" fontId="15" fillId="14" borderId="6" xfId="0" applyFont="1" applyFill="1" applyBorder="1"/>
    <xf numFmtId="0" fontId="15" fillId="13" borderId="7" xfId="0" applyFont="1" applyFill="1" applyBorder="1"/>
    <xf numFmtId="0" fontId="14" fillId="0" borderId="0" xfId="0" applyFont="1"/>
    <xf numFmtId="17" fontId="14" fillId="0" borderId="0" xfId="0" applyNumberFormat="1" applyFont="1"/>
    <xf numFmtId="0" fontId="13" fillId="0" borderId="0" xfId="0" quotePrefix="1" applyFont="1"/>
    <xf numFmtId="10" fontId="13" fillId="0" borderId="0" xfId="2" quotePrefix="1" applyNumberFormat="1" applyFont="1" applyFill="1" applyBorder="1"/>
    <xf numFmtId="0" fontId="13" fillId="0" borderId="0" xfId="0" applyFont="1"/>
    <xf numFmtId="15" fontId="14" fillId="0" borderId="0" xfId="0" quotePrefix="1" applyNumberFormat="1" applyFont="1"/>
    <xf numFmtId="0" fontId="0" fillId="15" borderId="0" xfId="0" applyFill="1"/>
    <xf numFmtId="0" fontId="12" fillId="8" borderId="0" xfId="0" applyFont="1" applyFill="1"/>
    <xf numFmtId="0" fontId="13" fillId="9" borderId="0" xfId="0" applyFont="1" applyFill="1"/>
    <xf numFmtId="0" fontId="13" fillId="10" borderId="0" xfId="0" applyFont="1" applyFill="1"/>
    <xf numFmtId="43" fontId="5" fillId="4" borderId="1" xfId="15" applyFont="1" applyFill="1" applyBorder="1" applyProtection="1">
      <protection locked="0"/>
    </xf>
    <xf numFmtId="43" fontId="5" fillId="0" borderId="0" xfId="15" applyFont="1"/>
    <xf numFmtId="43" fontId="0" fillId="0" borderId="0" xfId="15" applyFont="1"/>
    <xf numFmtId="164" fontId="13" fillId="0" borderId="0" xfId="1" quotePrefix="1" applyNumberFormat="1" applyFont="1" applyFill="1" applyBorder="1"/>
    <xf numFmtId="164" fontId="0" fillId="0" borderId="0" xfId="0" applyNumberFormat="1"/>
    <xf numFmtId="0" fontId="14" fillId="11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172" fontId="17" fillId="0" borderId="0" xfId="0" applyNumberFormat="1" applyFont="1"/>
    <xf numFmtId="4" fontId="0" fillId="0" borderId="0" xfId="0" applyNumberFormat="1"/>
    <xf numFmtId="171" fontId="13" fillId="0" borderId="3" xfId="0" applyNumberFormat="1" applyFont="1" applyBorder="1"/>
    <xf numFmtId="0" fontId="15" fillId="0" borderId="0" xfId="0" applyFont="1"/>
    <xf numFmtId="49" fontId="0" fillId="0" borderId="0" xfId="0" applyNumberFormat="1" applyAlignment="1">
      <alignment horizontal="center"/>
    </xf>
    <xf numFmtId="164" fontId="14" fillId="11" borderId="0" xfId="0" applyNumberFormat="1" applyFont="1" applyFill="1" applyAlignment="1">
      <alignment horizontal="right"/>
    </xf>
    <xf numFmtId="164" fontId="15" fillId="14" borderId="6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3" fillId="0" borderId="3" xfId="0" applyFont="1" applyBorder="1"/>
    <xf numFmtId="171" fontId="0" fillId="0" borderId="0" xfId="0" applyNumberFormat="1"/>
    <xf numFmtId="0" fontId="14" fillId="11" borderId="0" xfId="0" applyFont="1" applyFill="1" applyAlignment="1">
      <alignment horizontal="right"/>
    </xf>
    <xf numFmtId="10" fontId="14" fillId="11" borderId="0" xfId="0" applyNumberFormat="1" applyFont="1" applyFill="1" applyAlignment="1">
      <alignment horizontal="right"/>
    </xf>
    <xf numFmtId="164" fontId="16" fillId="13" borderId="6" xfId="0" applyNumberFormat="1" applyFont="1" applyFill="1" applyBorder="1" applyAlignment="1">
      <alignment horizontal="right"/>
    </xf>
    <xf numFmtId="0" fontId="15" fillId="14" borderId="3" xfId="0" applyFont="1" applyFill="1" applyBorder="1" applyAlignment="1">
      <alignment horizontal="right"/>
    </xf>
    <xf numFmtId="10" fontId="15" fillId="14" borderId="6" xfId="0" applyNumberFormat="1" applyFont="1" applyFill="1" applyBorder="1" applyAlignment="1">
      <alignment horizontal="right"/>
    </xf>
    <xf numFmtId="164" fontId="15" fillId="0" borderId="0" xfId="0" applyNumberFormat="1" applyFont="1" applyAlignment="1">
      <alignment horizontal="right"/>
    </xf>
    <xf numFmtId="10" fontId="13" fillId="0" borderId="0" xfId="2" quotePrefix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18" fillId="0" borderId="0" xfId="0" applyFont="1"/>
    <xf numFmtId="164" fontId="14" fillId="12" borderId="9" xfId="0" applyNumberFormat="1" applyFont="1" applyFill="1" applyBorder="1" applyAlignment="1">
      <alignment horizontal="right"/>
    </xf>
    <xf numFmtId="0" fontId="14" fillId="0" borderId="0" xfId="0" applyFont="1" applyAlignment="1">
      <alignment horizontal="center"/>
    </xf>
    <xf numFmtId="164" fontId="15" fillId="14" borderId="6" xfId="0" applyNumberFormat="1" applyFont="1" applyFill="1" applyBorder="1" applyAlignment="1">
      <alignment horizontal="center"/>
    </xf>
    <xf numFmtId="164" fontId="15" fillId="14" borderId="6" xfId="0" applyNumberFormat="1" applyFont="1" applyFill="1" applyBorder="1" applyAlignment="1">
      <alignment horizontal="center" vertical="center"/>
    </xf>
    <xf numFmtId="44" fontId="0" fillId="0" borderId="0" xfId="0" applyNumberFormat="1"/>
    <xf numFmtId="0" fontId="20" fillId="0" borderId="0" xfId="0" applyFont="1"/>
    <xf numFmtId="0" fontId="21" fillId="17" borderId="0" xfId="0" applyFont="1" applyFill="1" applyAlignment="1">
      <alignment horizontal="center" vertical="center" wrapText="1"/>
    </xf>
    <xf numFmtId="17" fontId="20" fillId="17" borderId="0" xfId="0" applyNumberFormat="1" applyFont="1" applyFill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19" fillId="18" borderId="0" xfId="16" applyFont="1" applyFill="1" applyAlignment="1">
      <alignment horizontal="center" vertical="center" wrapText="1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center" vertical="center"/>
    </xf>
    <xf numFmtId="173" fontId="14" fillId="11" borderId="0" xfId="0" applyNumberFormat="1" applyFont="1" applyFill="1" applyAlignment="1">
      <alignment horizontal="right"/>
    </xf>
    <xf numFmtId="173" fontId="15" fillId="14" borderId="3" xfId="0" applyNumberFormat="1" applyFont="1" applyFill="1" applyBorder="1" applyAlignment="1">
      <alignment horizontal="center"/>
    </xf>
    <xf numFmtId="173" fontId="0" fillId="0" borderId="0" xfId="0" applyNumberFormat="1"/>
    <xf numFmtId="173" fontId="0" fillId="0" borderId="0" xfId="0" applyNumberForma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164" fontId="14" fillId="11" borderId="0" xfId="0" applyNumberFormat="1" applyFont="1" applyFill="1" applyAlignment="1">
      <alignment horizontal="right" vertical="center"/>
    </xf>
    <xf numFmtId="164" fontId="15" fillId="14" borderId="6" xfId="0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15" fillId="14" borderId="3" xfId="0" applyNumberFormat="1" applyFont="1" applyFill="1" applyBorder="1" applyAlignment="1">
      <alignment horizontal="center"/>
    </xf>
    <xf numFmtId="171" fontId="13" fillId="0" borderId="5" xfId="0" applyNumberFormat="1" applyFont="1" applyBorder="1"/>
    <xf numFmtId="0" fontId="13" fillId="0" borderId="5" xfId="0" applyFont="1" applyBorder="1"/>
    <xf numFmtId="14" fontId="13" fillId="0" borderId="3" xfId="0" applyNumberFormat="1" applyFont="1" applyBorder="1"/>
    <xf numFmtId="164" fontId="14" fillId="11" borderId="0" xfId="0" applyNumberFormat="1" applyFont="1" applyFill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2" fillId="0" borderId="0" xfId="0" applyNumberFormat="1" applyFont="1" applyAlignment="1">
      <alignment horizontal="right"/>
    </xf>
    <xf numFmtId="0" fontId="23" fillId="11" borderId="0" xfId="0" applyFont="1" applyFill="1"/>
    <xf numFmtId="0" fontId="24" fillId="0" borderId="0" xfId="0" applyFont="1"/>
    <xf numFmtId="0" fontId="23" fillId="19" borderId="0" xfId="0" applyFont="1" applyFill="1"/>
    <xf numFmtId="0" fontId="23" fillId="12" borderId="8" xfId="0" applyFont="1" applyFill="1" applyBorder="1"/>
    <xf numFmtId="0" fontId="23" fillId="12" borderId="10" xfId="0" applyFont="1" applyFill="1" applyBorder="1"/>
    <xf numFmtId="0" fontId="23" fillId="12" borderId="11" xfId="0" applyFont="1" applyFill="1" applyBorder="1" applyAlignment="1">
      <alignment horizontal="center"/>
    </xf>
    <xf numFmtId="0" fontId="26" fillId="21" borderId="12" xfId="0" applyFont="1" applyFill="1" applyBorder="1"/>
    <xf numFmtId="0" fontId="26" fillId="13" borderId="13" xfId="0" applyFont="1" applyFill="1" applyBorder="1"/>
    <xf numFmtId="0" fontId="26" fillId="13" borderId="14" xfId="0" applyFont="1" applyFill="1" applyBorder="1"/>
    <xf numFmtId="0" fontId="26" fillId="14" borderId="15" xfId="0" applyFont="1" applyFill="1" applyBorder="1"/>
    <xf numFmtId="0" fontId="27" fillId="13" borderId="16" xfId="0" applyFont="1" applyFill="1" applyBorder="1"/>
    <xf numFmtId="0" fontId="26" fillId="14" borderId="5" xfId="0" applyFont="1" applyFill="1" applyBorder="1"/>
    <xf numFmtId="0" fontId="26" fillId="14" borderId="16" xfId="0" applyFont="1" applyFill="1" applyBorder="1"/>
    <xf numFmtId="0" fontId="26" fillId="14" borderId="13" xfId="0" applyFont="1" applyFill="1" applyBorder="1"/>
    <xf numFmtId="0" fontId="26" fillId="14" borderId="6" xfId="0" applyFont="1" applyFill="1" applyBorder="1"/>
    <xf numFmtId="0" fontId="26" fillId="14" borderId="14" xfId="0" applyFont="1" applyFill="1" applyBorder="1"/>
    <xf numFmtId="0" fontId="26" fillId="14" borderId="17" xfId="0" applyFont="1" applyFill="1" applyBorder="1"/>
    <xf numFmtId="0" fontId="23" fillId="22" borderId="18" xfId="0" applyFont="1" applyFill="1" applyBorder="1"/>
    <xf numFmtId="0" fontId="23" fillId="22" borderId="0" xfId="0" applyFont="1" applyFill="1"/>
    <xf numFmtId="0" fontId="23" fillId="22" borderId="0" xfId="0" applyFont="1" applyFill="1" applyAlignment="1">
      <alignment horizontal="center"/>
    </xf>
    <xf numFmtId="0" fontId="25" fillId="23" borderId="0" xfId="0" applyFont="1" applyFill="1"/>
    <xf numFmtId="0" fontId="25" fillId="23" borderId="19" xfId="0" applyFont="1" applyFill="1" applyBorder="1"/>
    <xf numFmtId="0" fontId="28" fillId="0" borderId="20" xfId="0" applyFont="1" applyBorder="1"/>
    <xf numFmtId="0" fontId="28" fillId="0" borderId="12" xfId="0" applyFont="1" applyBorder="1"/>
    <xf numFmtId="17" fontId="28" fillId="0" borderId="20" xfId="0" applyNumberFormat="1" applyFont="1" applyBorder="1"/>
    <xf numFmtId="0" fontId="29" fillId="0" borderId="21" xfId="0" applyFont="1" applyBorder="1"/>
    <xf numFmtId="0" fontId="29" fillId="0" borderId="20" xfId="0" applyFont="1" applyBorder="1"/>
    <xf numFmtId="0" fontId="29" fillId="0" borderId="12" xfId="0" applyFont="1" applyBorder="1"/>
    <xf numFmtId="0" fontId="24" fillId="0" borderId="12" xfId="0" quotePrefix="1" applyFont="1" applyBorder="1"/>
    <xf numFmtId="0" fontId="24" fillId="0" borderId="20" xfId="0" quotePrefix="1" applyFont="1" applyBorder="1"/>
    <xf numFmtId="0" fontId="24" fillId="0" borderId="22" xfId="0" quotePrefix="1" applyFont="1" applyBorder="1"/>
    <xf numFmtId="174" fontId="24" fillId="0" borderId="21" xfId="0" quotePrefix="1" applyNumberFormat="1" applyFont="1" applyBorder="1"/>
    <xf numFmtId="174" fontId="24" fillId="0" borderId="20" xfId="0" quotePrefix="1" applyNumberFormat="1" applyFont="1" applyBorder="1"/>
    <xf numFmtId="4" fontId="24" fillId="0" borderId="23" xfId="1" quotePrefix="1" applyNumberFormat="1" applyFont="1" applyFill="1" applyBorder="1"/>
    <xf numFmtId="4" fontId="24" fillId="0" borderId="15" xfId="1" quotePrefix="1" applyNumberFormat="1" applyFont="1" applyFill="1" applyBorder="1"/>
    <xf numFmtId="4" fontId="26" fillId="24" borderId="22" xfId="0" applyNumberFormat="1" applyFont="1" applyFill="1" applyBorder="1"/>
    <xf numFmtId="4" fontId="24" fillId="0" borderId="12" xfId="1" quotePrefix="1" applyNumberFormat="1" applyFont="1" applyFill="1" applyBorder="1"/>
    <xf numFmtId="172" fontId="26" fillId="25" borderId="20" xfId="1" quotePrefix="1" applyNumberFormat="1" applyFont="1" applyFill="1" applyBorder="1"/>
    <xf numFmtId="172" fontId="25" fillId="24" borderId="20" xfId="1" quotePrefix="1" applyNumberFormat="1" applyFont="1" applyFill="1" applyBorder="1"/>
    <xf numFmtId="4" fontId="29" fillId="0" borderId="21" xfId="0" applyNumberFormat="1" applyFont="1" applyBorder="1"/>
    <xf numFmtId="172" fontId="29" fillId="0" borderId="20" xfId="0" applyNumberFormat="1" applyFont="1" applyBorder="1"/>
    <xf numFmtId="172" fontId="29" fillId="0" borderId="12" xfId="0" applyNumberFormat="1" applyFont="1" applyBorder="1"/>
    <xf numFmtId="10" fontId="29" fillId="0" borderId="15" xfId="0" applyNumberFormat="1" applyFont="1" applyBorder="1"/>
    <xf numFmtId="0" fontId="24" fillId="0" borderId="24" xfId="0" applyFont="1" applyBorder="1"/>
    <xf numFmtId="172" fontId="29" fillId="0" borderId="21" xfId="0" applyNumberFormat="1" applyFont="1" applyBorder="1"/>
    <xf numFmtId="0" fontId="24" fillId="0" borderId="0" xfId="0" applyFont="1" applyAlignment="1">
      <alignment horizontal="center"/>
    </xf>
    <xf numFmtId="172" fontId="29" fillId="0" borderId="22" xfId="0" applyNumberFormat="1" applyFont="1" applyBorder="1"/>
    <xf numFmtId="172" fontId="25" fillId="25" borderId="20" xfId="1" quotePrefix="1" applyNumberFormat="1" applyFont="1" applyFill="1" applyBorder="1"/>
    <xf numFmtId="4" fontId="24" fillId="0" borderId="21" xfId="0" applyNumberFormat="1" applyFont="1" applyBorder="1"/>
    <xf numFmtId="0" fontId="24" fillId="0" borderId="12" xfId="0" applyFont="1" applyBorder="1"/>
    <xf numFmtId="0" fontId="28" fillId="0" borderId="25" xfId="0" applyFont="1" applyBorder="1"/>
    <xf numFmtId="17" fontId="28" fillId="0" borderId="25" xfId="0" applyNumberFormat="1" applyFont="1" applyBorder="1"/>
    <xf numFmtId="0" fontId="24" fillId="0" borderId="25" xfId="0" applyFont="1" applyBorder="1"/>
    <xf numFmtId="0" fontId="24" fillId="0" borderId="25" xfId="0" quotePrefix="1" applyFont="1" applyBorder="1"/>
    <xf numFmtId="0" fontId="24" fillId="0" borderId="26" xfId="0" applyFont="1" applyBorder="1"/>
    <xf numFmtId="0" fontId="24" fillId="0" borderId="27" xfId="0" applyFont="1" applyBorder="1"/>
    <xf numFmtId="172" fontId="25" fillId="25" borderId="25" xfId="1" quotePrefix="1" applyNumberFormat="1" applyFont="1" applyFill="1" applyBorder="1"/>
    <xf numFmtId="172" fontId="25" fillId="24" borderId="25" xfId="1" quotePrefix="1" applyNumberFormat="1" applyFont="1" applyFill="1" applyBorder="1"/>
    <xf numFmtId="4" fontId="24" fillId="0" borderId="26" xfId="0" applyNumberFormat="1" applyFont="1" applyBorder="1"/>
    <xf numFmtId="172" fontId="29" fillId="0" borderId="25" xfId="0" applyNumberFormat="1" applyFont="1" applyBorder="1"/>
    <xf numFmtId="10" fontId="29" fillId="0" borderId="27" xfId="0" applyNumberFormat="1" applyFont="1" applyBorder="1"/>
    <xf numFmtId="0" fontId="24" fillId="0" borderId="28" xfId="0" applyFont="1" applyBorder="1"/>
    <xf numFmtId="172" fontId="29" fillId="0" borderId="26" xfId="0" applyNumberFormat="1" applyFont="1" applyBorder="1"/>
    <xf numFmtId="0" fontId="24" fillId="0" borderId="29" xfId="0" applyFont="1" applyBorder="1" applyAlignment="1">
      <alignment horizontal="center"/>
    </xf>
    <xf numFmtId="172" fontId="29" fillId="0" borderId="27" xfId="0" applyNumberFormat="1" applyFont="1" applyBorder="1"/>
    <xf numFmtId="0" fontId="24" fillId="0" borderId="0" xfId="0" quotePrefix="1" applyFont="1"/>
    <xf numFmtId="44" fontId="24" fillId="0" borderId="0" xfId="0" applyNumberFormat="1" applyFont="1"/>
    <xf numFmtId="172" fontId="24" fillId="0" borderId="0" xfId="0" applyNumberFormat="1" applyFont="1"/>
    <xf numFmtId="0" fontId="25" fillId="0" borderId="0" xfId="0" applyFont="1"/>
    <xf numFmtId="0" fontId="25" fillId="0" borderId="0" xfId="0" quotePrefix="1" applyFont="1"/>
    <xf numFmtId="4" fontId="25" fillId="0" borderId="0" xfId="0" applyNumberFormat="1" applyFont="1"/>
    <xf numFmtId="0" fontId="25" fillId="0" borderId="0" xfId="0" applyFont="1" applyAlignment="1">
      <alignment horizontal="center"/>
    </xf>
    <xf numFmtId="172" fontId="25" fillId="0" borderId="0" xfId="0" applyNumberFormat="1" applyFont="1"/>
    <xf numFmtId="4" fontId="24" fillId="0" borderId="0" xfId="0" applyNumberFormat="1" applyFont="1"/>
    <xf numFmtId="4" fontId="24" fillId="0" borderId="0" xfId="0" applyNumberFormat="1" applyFont="1" applyAlignment="1">
      <alignment horizontal="center"/>
    </xf>
    <xf numFmtId="0" fontId="29" fillId="0" borderId="21" xfId="0" applyFont="1" applyBorder="1" applyAlignment="1">
      <alignment horizontal="center"/>
    </xf>
    <xf numFmtId="4" fontId="26" fillId="24" borderId="28" xfId="0" applyNumberFormat="1" applyFont="1" applyFill="1" applyBorder="1"/>
    <xf numFmtId="0" fontId="14" fillId="11" borderId="0" xfId="0" applyFont="1" applyFill="1" applyAlignment="1">
      <alignment horizontal="left"/>
    </xf>
    <xf numFmtId="0" fontId="13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0" fontId="5" fillId="0" borderId="0" xfId="17" applyNumberFormat="1" applyFill="1" applyBorder="1" applyAlignment="1">
      <alignment horizontal="left"/>
      <protection locked="0"/>
    </xf>
    <xf numFmtId="0" fontId="30" fillId="0" borderId="0" xfId="18" applyAlignment="1">
      <alignment horizontal="left"/>
    </xf>
    <xf numFmtId="0" fontId="0" fillId="27" borderId="0" xfId="0" applyFill="1"/>
    <xf numFmtId="0" fontId="0" fillId="28" borderId="0" xfId="0" applyFill="1"/>
    <xf numFmtId="175" fontId="0" fillId="0" borderId="0" xfId="0" applyNumberFormat="1"/>
    <xf numFmtId="164" fontId="14" fillId="12" borderId="8" xfId="0" applyNumberFormat="1" applyFont="1" applyFill="1" applyBorder="1" applyAlignment="1">
      <alignment horizontal="right"/>
    </xf>
    <xf numFmtId="164" fontId="14" fillId="12" borderId="9" xfId="0" applyNumberFormat="1" applyFont="1" applyFill="1" applyBorder="1" applyAlignment="1">
      <alignment horizontal="right"/>
    </xf>
    <xf numFmtId="164" fontId="14" fillId="12" borderId="10" xfId="0" applyNumberFormat="1" applyFont="1" applyFill="1" applyBorder="1" applyAlignment="1">
      <alignment horizontal="right"/>
    </xf>
    <xf numFmtId="164" fontId="14" fillId="12" borderId="9" xfId="0" applyNumberFormat="1" applyFont="1" applyFill="1" applyBorder="1" applyAlignment="1">
      <alignment horizontal="right" vertical="center"/>
    </xf>
    <xf numFmtId="0" fontId="14" fillId="12" borderId="9" xfId="0" applyFont="1" applyFill="1" applyBorder="1" applyAlignment="1">
      <alignment horizontal="right"/>
    </xf>
    <xf numFmtId="0" fontId="14" fillId="12" borderId="10" xfId="0" applyFont="1" applyFill="1" applyBorder="1" applyAlignment="1">
      <alignment horizontal="right"/>
    </xf>
    <xf numFmtId="0" fontId="23" fillId="12" borderId="9" xfId="0" applyFont="1" applyFill="1" applyBorder="1" applyAlignment="1">
      <alignment horizontal="center"/>
    </xf>
    <xf numFmtId="0" fontId="23" fillId="12" borderId="8" xfId="0" applyFont="1" applyFill="1" applyBorder="1" applyAlignment="1">
      <alignment horizontal="center"/>
    </xf>
    <xf numFmtId="0" fontId="23" fillId="12" borderId="10" xfId="0" applyFont="1" applyFill="1" applyBorder="1" applyAlignment="1">
      <alignment horizontal="center"/>
    </xf>
    <xf numFmtId="0" fontId="25" fillId="20" borderId="8" xfId="0" applyFont="1" applyFill="1" applyBorder="1" applyAlignment="1">
      <alignment horizontal="center"/>
    </xf>
    <xf numFmtId="0" fontId="25" fillId="20" borderId="9" xfId="0" applyFont="1" applyFill="1" applyBorder="1" applyAlignment="1">
      <alignment horizontal="center"/>
    </xf>
    <xf numFmtId="0" fontId="25" fillId="20" borderId="10" xfId="0" applyFont="1" applyFill="1" applyBorder="1" applyAlignment="1">
      <alignment horizontal="center"/>
    </xf>
    <xf numFmtId="0" fontId="14" fillId="12" borderId="8" xfId="0" applyFont="1" applyFill="1" applyBorder="1" applyAlignment="1">
      <alignment horizontal="right"/>
    </xf>
  </cellXfs>
  <cellStyles count="19">
    <cellStyle name="20 % - Akzent3" xfId="16" builtinId="38"/>
    <cellStyle name="CALC_1_NORM" xfId="7" xr:uid="{4A2A7060-7742-4985-94D5-ADFE30558E6D}"/>
    <cellStyle name="Heading LN DOWN" xfId="13" xr:uid="{5065145C-431A-43EA-A15D-D9AD8C336C65}"/>
    <cellStyle name="Heading LN UP" xfId="8" xr:uid="{CB093353-0E29-4386-8324-BA7E5C5EF741}"/>
    <cellStyle name="Heading_top" xfId="4" xr:uid="{D272F8EF-25C8-4925-AFAA-57E463981437}"/>
    <cellStyle name="INDICATOR" xfId="6" xr:uid="{102F0F53-5D9E-4E86-88CF-16764B1161F9}"/>
    <cellStyle name="INP_1.1_NORM" xfId="9" xr:uid="{6DBE00C3-784F-4938-A65C-0F90AAB7BF6E}"/>
    <cellStyle name="INP_1.1_NORM 2" xfId="17" xr:uid="{8C0B116A-C11D-4E72-8F43-B842C51A8D05}"/>
    <cellStyle name="INP_1.4_INDI" xfId="12" xr:uid="{16CEBB98-A2DA-4FCE-B0E6-95390464C454}"/>
    <cellStyle name="Komma" xfId="15" builtinId="3"/>
    <cellStyle name="LN_DOWN_NORM" xfId="14" xr:uid="{1C76AB63-EB6F-4C37-90DC-5F2DECF402C7}"/>
    <cellStyle name="LN_UP_NORM" xfId="10" xr:uid="{A4E0CEA0-2BB0-4C1C-B86C-FA0D339DFD3C}"/>
    <cellStyle name="Prozent" xfId="2" builtinId="5"/>
    <cellStyle name="Standard" xfId="0" builtinId="0"/>
    <cellStyle name="Standard 3 2" xfId="18" xr:uid="{D7B76025-42DA-4FDB-ACFD-3EFD17665C73}"/>
    <cellStyle name="Überschrift 4" xfId="3" builtinId="19"/>
    <cellStyle name="UNIT" xfId="5" xr:uid="{8104191E-5D98-4F7F-BDE6-AE8EA7BE2173}"/>
    <cellStyle name="Währung" xfId="1" builtinId="4"/>
    <cellStyle name="ZERO" xfId="11" xr:uid="{E9045E59-5DE0-434C-BB96-BBF06BB3D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2022</a:t>
            </a:r>
          </a:p>
        </c:rich>
      </c:tx>
      <c:layout>
        <c:manualLayout>
          <c:xMode val="edge"/>
          <c:yMode val="edge"/>
          <c:x val="0.34112634184306662"/>
          <c:y val="2.0547945205479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4900775513141166E-2"/>
          <c:y val="0.14460038986354778"/>
          <c:w val="0.90542863006130925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62-48B2-B59E-4C2A4163982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B62-48B2-B59E-4C2A41639822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B62-48B2-B59E-4C2A41639822}"/>
              </c:ext>
            </c:extLst>
          </c:dPt>
          <c:cat>
            <c:strRef>
              <c:f>Config!$Q$3:$Q$8</c:f>
              <c:strCache>
                <c:ptCount val="6"/>
                <c:pt idx="0">
                  <c:v>SR DEZ 2022</c:v>
                </c:pt>
                <c:pt idx="1">
                  <c:v>TF DEZ 2022</c:v>
                </c:pt>
                <c:pt idx="2">
                  <c:v>TF DEZ 2021</c:v>
                </c:pt>
                <c:pt idx="3">
                  <c:v>GL laut Projektliste 2022</c:v>
                </c:pt>
                <c:pt idx="4">
                  <c:v>Delta</c:v>
                </c:pt>
                <c:pt idx="5">
                  <c:v>GL laut LucaNet 2022</c:v>
                </c:pt>
              </c:strCache>
            </c:strRef>
          </c:cat>
          <c:val>
            <c:numRef>
              <c:f>Config!$R$3:$R$8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62-48B2-B59E-4C2A4163982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B62-48B2-B59E-4C2A4163982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B62-48B2-B59E-4C2A41639822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B62-48B2-B59E-4C2A41639822}"/>
              </c:ext>
            </c:extLst>
          </c:dPt>
          <c:cat>
            <c:strRef>
              <c:f>Config!$Q$3:$Q$8</c:f>
              <c:strCache>
                <c:ptCount val="6"/>
                <c:pt idx="0">
                  <c:v>SR DEZ 2022</c:v>
                </c:pt>
                <c:pt idx="1">
                  <c:v>TF DEZ 2022</c:v>
                </c:pt>
                <c:pt idx="2">
                  <c:v>TF DEZ 2021</c:v>
                </c:pt>
                <c:pt idx="3">
                  <c:v>GL laut Projektliste 2022</c:v>
                </c:pt>
                <c:pt idx="4">
                  <c:v>Delta</c:v>
                </c:pt>
                <c:pt idx="5">
                  <c:v>GL laut LucaNet 2022</c:v>
                </c:pt>
              </c:strCache>
            </c:strRef>
          </c:cat>
          <c:val>
            <c:numRef>
              <c:f>Config!$S$3:$S$8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B62-48B2-B59E-4C2A41639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2023</a:t>
            </a:r>
          </a:p>
        </c:rich>
      </c:tx>
      <c:layout>
        <c:manualLayout>
          <c:xMode val="edge"/>
          <c:yMode val="edge"/>
          <c:x val="0.34444703300863849"/>
          <c:y val="2.0547964474961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40655705634709"/>
          <c:y val="0.15049129692322213"/>
          <c:w val="0.82099698923638587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051-41F2-8ED1-EEF6E0E96037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051-41F2-8ED1-EEF6E0E96037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051-41F2-8ED1-EEF6E0E96037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051-41F2-8ED1-EEF6E0E96037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051-41F2-8ED1-EEF6E0E96037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051-41F2-8ED1-EEF6E0E96037}"/>
              </c:ext>
            </c:extLst>
          </c:dPt>
          <c:cat>
            <c:strRef>
              <c:f>Config!$U$3:$U$8</c:f>
              <c:strCache>
                <c:ptCount val="6"/>
                <c:pt idx="0">
                  <c:v>SR DEZ 2023</c:v>
                </c:pt>
                <c:pt idx="1">
                  <c:v>TF DEZ 2023</c:v>
                </c:pt>
                <c:pt idx="2">
                  <c:v>TF DEZ 2022</c:v>
                </c:pt>
                <c:pt idx="3">
                  <c:v>GL laut Projektliste 2023</c:v>
                </c:pt>
                <c:pt idx="4">
                  <c:v>Delta</c:v>
                </c:pt>
                <c:pt idx="5">
                  <c:v>GL laut LucaNet 2023</c:v>
                </c:pt>
              </c:strCache>
            </c:strRef>
          </c:cat>
          <c:val>
            <c:numRef>
              <c:f>Config!$V$3:$V$8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51-41F2-8ED1-EEF6E0E9603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051-41F2-8ED1-EEF6E0E9603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051-41F2-8ED1-EEF6E0E96037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051-41F2-8ED1-EEF6E0E96037}"/>
              </c:ext>
            </c:extLst>
          </c:dPt>
          <c:cat>
            <c:strRef>
              <c:f>Config!$U$3:$U$8</c:f>
              <c:strCache>
                <c:ptCount val="6"/>
                <c:pt idx="0">
                  <c:v>SR DEZ 2023</c:v>
                </c:pt>
                <c:pt idx="1">
                  <c:v>TF DEZ 2023</c:v>
                </c:pt>
                <c:pt idx="2">
                  <c:v>TF DEZ 2022</c:v>
                </c:pt>
                <c:pt idx="3">
                  <c:v>GL laut Projektliste 2023</c:v>
                </c:pt>
                <c:pt idx="4">
                  <c:v>Delta</c:v>
                </c:pt>
                <c:pt idx="5">
                  <c:v>GL laut LucaNet 2023</c:v>
                </c:pt>
              </c:strCache>
            </c:strRef>
          </c:cat>
          <c:val>
            <c:numRef>
              <c:f>Config!$W$3:$W$8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051-41F2-8ED1-EEF6E0E96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2023</a:t>
            </a:r>
          </a:p>
        </c:rich>
      </c:tx>
      <c:layout>
        <c:manualLayout>
          <c:xMode val="edge"/>
          <c:yMode val="edge"/>
          <c:x val="0.34444703300863849"/>
          <c:y val="2.0547964474961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40655705634709"/>
          <c:y val="0.15049129692322213"/>
          <c:w val="0.82099698923638587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3F2-4A23-BB6D-3C2177BE782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3F2-4A23-BB6D-3C2177BE782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3F2-4A23-BB6D-3C2177BE7822}"/>
              </c:ext>
            </c:extLst>
          </c:dPt>
          <c:cat>
            <c:strRef>
              <c:f>Config!$Y$3:$Y$8</c:f>
              <c:strCache>
                <c:ptCount val="6"/>
                <c:pt idx="0">
                  <c:v>SR DEZ 2024</c:v>
                </c:pt>
                <c:pt idx="1">
                  <c:v>TF DEZ 2024</c:v>
                </c:pt>
                <c:pt idx="2">
                  <c:v>TF DEZ 2023</c:v>
                </c:pt>
                <c:pt idx="3">
                  <c:v>GL laut Projektliste 2024</c:v>
                </c:pt>
                <c:pt idx="4">
                  <c:v>Delta</c:v>
                </c:pt>
                <c:pt idx="5">
                  <c:v>GL laut LucaNet 2024</c:v>
                </c:pt>
              </c:strCache>
            </c:strRef>
          </c:cat>
          <c:val>
            <c:numRef>
              <c:f>Config!$Z$3:$Z$8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F2-4A23-BB6D-3C2177BE782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3F2-4A23-BB6D-3C2177BE7822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3F2-4A23-BB6D-3C2177BE7822}"/>
              </c:ext>
            </c:extLst>
          </c:dPt>
          <c:cat>
            <c:strRef>
              <c:f>Config!$Y$3:$Y$8</c:f>
              <c:strCache>
                <c:ptCount val="6"/>
                <c:pt idx="0">
                  <c:v>SR DEZ 2024</c:v>
                </c:pt>
                <c:pt idx="1">
                  <c:v>TF DEZ 2024</c:v>
                </c:pt>
                <c:pt idx="2">
                  <c:v>TF DEZ 2023</c:v>
                </c:pt>
                <c:pt idx="3">
                  <c:v>GL laut Projektliste 2024</c:v>
                </c:pt>
                <c:pt idx="4">
                  <c:v>Delta</c:v>
                </c:pt>
                <c:pt idx="5">
                  <c:v>GL laut LucaNet 2024</c:v>
                </c:pt>
              </c:strCache>
            </c:strRef>
          </c:cat>
          <c:val>
            <c:numRef>
              <c:f>Config!$AA$3:$AA$8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3F2-4A23-BB6D-3C2177BE7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2022</a:t>
            </a:r>
          </a:p>
        </c:rich>
      </c:tx>
      <c:layout>
        <c:manualLayout>
          <c:xMode val="edge"/>
          <c:yMode val="edge"/>
          <c:x val="0.34112634184306662"/>
          <c:y val="2.0547945205479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4900775513141166E-2"/>
          <c:y val="0.14460038986354778"/>
          <c:w val="0.90542863006130925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ED3-452B-B64E-00A699E42AC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ED3-452B-B64E-00A699E42AC9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ED3-452B-B64E-00A699E42AC9}"/>
              </c:ext>
            </c:extLst>
          </c:dPt>
          <c:cat>
            <c:strRef>
              <c:f>Config!$Q$11:$Q$16</c:f>
              <c:strCache>
                <c:ptCount val="6"/>
                <c:pt idx="0">
                  <c:v>SR DEZ 2022</c:v>
                </c:pt>
                <c:pt idx="1">
                  <c:v>TF DEZ 2022</c:v>
                </c:pt>
                <c:pt idx="2">
                  <c:v>TF DEZ 2021</c:v>
                </c:pt>
                <c:pt idx="3">
                  <c:v>GL laut Projektliste 2022</c:v>
                </c:pt>
                <c:pt idx="4">
                  <c:v>Delta</c:v>
                </c:pt>
                <c:pt idx="5">
                  <c:v>GL laut HGB 2022</c:v>
                </c:pt>
              </c:strCache>
            </c:strRef>
          </c:cat>
          <c:val>
            <c:numRef>
              <c:f>Config!$R$11:$R$16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D3-452B-B64E-00A699E42AC9}"/>
            </c:ext>
          </c:extLst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ED3-452B-B64E-00A699E42AC9}"/>
              </c:ext>
            </c:extLst>
          </c:dPt>
          <c:dPt>
            <c:idx val="2"/>
            <c:invertIfNegative val="0"/>
            <c:bubble3D val="0"/>
            <c:spPr>
              <a:solidFill>
                <a:srgbClr val="FFCD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ED3-452B-B64E-00A699E42AC9}"/>
              </c:ext>
            </c:extLst>
          </c:dPt>
          <c:cat>
            <c:strRef>
              <c:f>Config!$Q$11:$Q$16</c:f>
              <c:strCache>
                <c:ptCount val="6"/>
                <c:pt idx="0">
                  <c:v>SR DEZ 2022</c:v>
                </c:pt>
                <c:pt idx="1">
                  <c:v>TF DEZ 2022</c:v>
                </c:pt>
                <c:pt idx="2">
                  <c:v>TF DEZ 2021</c:v>
                </c:pt>
                <c:pt idx="3">
                  <c:v>GL laut Projektliste 2022</c:v>
                </c:pt>
                <c:pt idx="4">
                  <c:v>Delta</c:v>
                </c:pt>
                <c:pt idx="5">
                  <c:v>GL laut HGB 2022</c:v>
                </c:pt>
              </c:strCache>
            </c:strRef>
          </c:cat>
          <c:val>
            <c:numRef>
              <c:f>Config!$S$11:$S$16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ED3-452B-B64E-00A699E42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2023</a:t>
            </a:r>
          </a:p>
        </c:rich>
      </c:tx>
      <c:layout>
        <c:manualLayout>
          <c:xMode val="edge"/>
          <c:yMode val="edge"/>
          <c:x val="0.34444703300863849"/>
          <c:y val="2.0547964474961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40655705634709"/>
          <c:y val="0.15049129692322213"/>
          <c:w val="0.82099698923638587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D3B-4B43-9E17-A8B8E9EA40FB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D3B-4B43-9E17-A8B8E9EA40FB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D3B-4B43-9E17-A8B8E9EA40F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D3B-4B43-9E17-A8B8E9EA40FB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D3B-4B43-9E17-A8B8E9EA40FB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D3B-4B43-9E17-A8B8E9EA40FB}"/>
              </c:ext>
            </c:extLst>
          </c:dPt>
          <c:cat>
            <c:strRef>
              <c:f>Config!$U$11:$U$16</c:f>
              <c:strCache>
                <c:ptCount val="6"/>
                <c:pt idx="0">
                  <c:v>SR DEZ 2023</c:v>
                </c:pt>
                <c:pt idx="1">
                  <c:v>TF DEZ 2023</c:v>
                </c:pt>
                <c:pt idx="2">
                  <c:v>TF DEZ 2022</c:v>
                </c:pt>
                <c:pt idx="3">
                  <c:v>GL laut Projektliste 2023</c:v>
                </c:pt>
                <c:pt idx="4">
                  <c:v>Delta</c:v>
                </c:pt>
                <c:pt idx="5">
                  <c:v>GL laut HGB 2023</c:v>
                </c:pt>
              </c:strCache>
            </c:strRef>
          </c:cat>
          <c:val>
            <c:numRef>
              <c:f>Config!$V$11:$V$16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D3B-4B43-9E17-A8B8E9EA40F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D3B-4B43-9E17-A8B8E9EA40FB}"/>
              </c:ext>
            </c:extLst>
          </c:dPt>
          <c:dPt>
            <c:idx val="2"/>
            <c:invertIfNegative val="0"/>
            <c:bubble3D val="0"/>
            <c:spPr>
              <a:solidFill>
                <a:srgbClr val="FFCD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D3B-4B43-9E17-A8B8E9EA40FB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D3B-4B43-9E17-A8B8E9EA40FB}"/>
              </c:ext>
            </c:extLst>
          </c:dPt>
          <c:cat>
            <c:strRef>
              <c:f>Config!$U$11:$U$16</c:f>
              <c:strCache>
                <c:ptCount val="6"/>
                <c:pt idx="0">
                  <c:v>SR DEZ 2023</c:v>
                </c:pt>
                <c:pt idx="1">
                  <c:v>TF DEZ 2023</c:v>
                </c:pt>
                <c:pt idx="2">
                  <c:v>TF DEZ 2022</c:v>
                </c:pt>
                <c:pt idx="3">
                  <c:v>GL laut Projektliste 2023</c:v>
                </c:pt>
                <c:pt idx="4">
                  <c:v>Delta</c:v>
                </c:pt>
                <c:pt idx="5">
                  <c:v>GL laut HGB 2023</c:v>
                </c:pt>
              </c:strCache>
            </c:strRef>
          </c:cat>
          <c:val>
            <c:numRef>
              <c:f>Config!$W$11:$W$16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D3B-4B43-9E17-A8B8E9EA4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2023</a:t>
            </a:r>
          </a:p>
        </c:rich>
      </c:tx>
      <c:layout>
        <c:manualLayout>
          <c:xMode val="edge"/>
          <c:yMode val="edge"/>
          <c:x val="0.34444703300863849"/>
          <c:y val="2.0547964474961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40655705634709"/>
          <c:y val="0.15049129692322213"/>
          <c:w val="0.82099698923638587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67-48AF-B4C1-808CD9320BCB}"/>
              </c:ext>
            </c:extLst>
          </c:dPt>
          <c:cat>
            <c:strRef>
              <c:f>Config!$Y$11:$Y$16</c:f>
              <c:strCache>
                <c:ptCount val="6"/>
                <c:pt idx="0">
                  <c:v>SR DEZ 2024</c:v>
                </c:pt>
                <c:pt idx="1">
                  <c:v>TF DEZ 2024</c:v>
                </c:pt>
                <c:pt idx="2">
                  <c:v>TF DEZ 2023</c:v>
                </c:pt>
                <c:pt idx="3">
                  <c:v>GL laut Projektliste 2024</c:v>
                </c:pt>
                <c:pt idx="4">
                  <c:v>Delta</c:v>
                </c:pt>
                <c:pt idx="5">
                  <c:v>GL laut HGB 2024</c:v>
                </c:pt>
              </c:strCache>
            </c:strRef>
          </c:cat>
          <c:val>
            <c:numRef>
              <c:f>Config!$Z$11:$Z$16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67-48AF-B4C1-808CD9320BCB}"/>
            </c:ext>
          </c:extLst>
        </c:ser>
        <c:ser>
          <c:idx val="1"/>
          <c:order val="1"/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667-48AF-B4C1-808CD9320BCB}"/>
              </c:ext>
            </c:extLst>
          </c:dPt>
          <c:cat>
            <c:strRef>
              <c:f>Config!$Y$11:$Y$16</c:f>
              <c:strCache>
                <c:ptCount val="6"/>
                <c:pt idx="0">
                  <c:v>SR DEZ 2024</c:v>
                </c:pt>
                <c:pt idx="1">
                  <c:v>TF DEZ 2024</c:v>
                </c:pt>
                <c:pt idx="2">
                  <c:v>TF DEZ 2023</c:v>
                </c:pt>
                <c:pt idx="3">
                  <c:v>GL laut Projektliste 2024</c:v>
                </c:pt>
                <c:pt idx="4">
                  <c:v>Delta</c:v>
                </c:pt>
                <c:pt idx="5">
                  <c:v>GL laut HGB 2024</c:v>
                </c:pt>
              </c:strCache>
            </c:strRef>
          </c:cat>
          <c:val>
            <c:numRef>
              <c:f>Config!$AA$11:$AA$16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67-48AF-B4C1-808CD9320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436234</xdr:colOff>
      <xdr:row>38</xdr:row>
      <xdr:rowOff>151089</xdr:rowOff>
    </xdr:from>
    <xdr:to>
      <xdr:col>18</xdr:col>
      <xdr:colOff>671889</xdr:colOff>
      <xdr:row>62</xdr:row>
      <xdr:rowOff>62190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6E07C-B2AE-4212-AFE2-54B08735E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465163</xdr:colOff>
      <xdr:row>63</xdr:row>
      <xdr:rowOff>788</xdr:rowOff>
    </xdr:from>
    <xdr:to>
      <xdr:col>18</xdr:col>
      <xdr:colOff>646259</xdr:colOff>
      <xdr:row>86</xdr:row>
      <xdr:rowOff>93317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F6207E-58D0-4C24-866B-039DBEEE1028}"/>
            </a:ext>
            <a:ext uri="{147F2762-F138-4A5C-976F-8EAC2B608ADB}">
              <a16:predDERef xmlns:a16="http://schemas.microsoft.com/office/drawing/2014/main" pred="{0B46E07C-B2AE-4212-AFE2-54B08735E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391584</xdr:colOff>
      <xdr:row>88</xdr:row>
      <xdr:rowOff>31750</xdr:rowOff>
    </xdr:from>
    <xdr:to>
      <xdr:col>18</xdr:col>
      <xdr:colOff>572680</xdr:colOff>
      <xdr:row>111</xdr:row>
      <xdr:rowOff>124279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3EE40C-9CAD-40A7-859E-A09D5A306DE1}"/>
            </a:ext>
            <a:ext uri="{147F2762-F138-4A5C-976F-8EAC2B608ADB}">
              <a16:predDERef xmlns:a16="http://schemas.microsoft.com/office/drawing/2014/main" pred="{F4F6207E-58D0-4C24-866B-039DBEEE1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433917</xdr:colOff>
      <xdr:row>38</xdr:row>
      <xdr:rowOff>127000</xdr:rowOff>
    </xdr:from>
    <xdr:to>
      <xdr:col>28</xdr:col>
      <xdr:colOff>309739</xdr:colOff>
      <xdr:row>62</xdr:row>
      <xdr:rowOff>38101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767F39-B6CF-4FB2-9CE2-4604F50DDA4A}"/>
            </a:ext>
            <a:ext uri="{147F2762-F138-4A5C-976F-8EAC2B608ADB}">
              <a16:predDERef xmlns:a16="http://schemas.microsoft.com/office/drawing/2014/main" pred="{E73EE40C-9CAD-40A7-859E-A09D5A306D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444500</xdr:colOff>
      <xdr:row>63</xdr:row>
      <xdr:rowOff>31750</xdr:rowOff>
    </xdr:from>
    <xdr:to>
      <xdr:col>28</xdr:col>
      <xdr:colOff>265763</xdr:colOff>
      <xdr:row>86</xdr:row>
      <xdr:rowOff>124279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2FA9BB-F10E-4FB3-8EE6-B42EA81F052F}"/>
            </a:ext>
            <a:ext uri="{147F2762-F138-4A5C-976F-8EAC2B608ADB}">
              <a16:predDERef xmlns:a16="http://schemas.microsoft.com/office/drawing/2014/main" pred="{11767F39-B6CF-4FB2-9CE2-4604F50DD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503463</xdr:colOff>
      <xdr:row>83</xdr:row>
      <xdr:rowOff>117930</xdr:rowOff>
    </xdr:from>
    <xdr:to>
      <xdr:col>28</xdr:col>
      <xdr:colOff>324726</xdr:colOff>
      <xdr:row>107</xdr:row>
      <xdr:rowOff>29030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0D0129-53F2-4142-B5C4-E18D7B33F7E9}"/>
            </a:ext>
            <a:ext uri="{147F2762-F138-4A5C-976F-8EAC2B608ADB}">
              <a16:predDERef xmlns:a16="http://schemas.microsoft.com/office/drawing/2014/main" pred="{562FA9BB-F10E-4FB3-8EE6-B42EA81F05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V:/users/terrasintern/Terras/01_Haltephase/01_Financial/Reporting/LucaNet%20Arbeitsordner/Anpassungsbuchungen%20WWB%20Tiefbau.xlsb" TargetMode="External"/><Relationship Id="rId1" Type="http://schemas.openxmlformats.org/officeDocument/2006/relationships/externalLinkPath" Target="file:///V:/users/terrasintern/Terras/01_Haltephase/01_Financial/Reporting/LucaNet%20Arbeitsordner/Anpassungsbuchungen%20WWB%20Tiefbau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errasholding.sharepoint.com/sites/TerrasGruppe-kfm.Themen/Freigegebene%20Dokumente/TERRAS%20Plattform%20Ablage%20Monatsabschluss/AS%20Asphaltbau/2025/02/KPI_BWA_SuSa/KPI%20AS%20Asphaltbau.xlsx" TargetMode="External"/><Relationship Id="rId1" Type="http://schemas.openxmlformats.org/officeDocument/2006/relationships/externalLinkPath" Target="https://terrasholding.sharepoint.com/sites/TerrasGruppe-kfm.Themen/Freigegebene%20Dokumente/TERRAS%20Plattform%20Ablage%20Monatsabschluss/AS%20Asphaltbau/2025/02/KPI_BWA_SuSa/KPI%20AS%20Asphaltbau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errasholding-my.sharepoint.com/personal/s_stueber_terras-tiefbau_group/Documents/Microsoft%20Teams-Chatdateien/Vorlage%20KPI%20Datei.xlsx" TargetMode="External"/><Relationship Id="rId1" Type="http://schemas.openxmlformats.org/officeDocument/2006/relationships/externalLinkPath" Target="https://terrasholding-my.sharepoint.com/personal/s_stueber_terras-tiefbau_group/Documents/Microsoft%20Teams-Chatdateien/Vorlage%20KPI%20Date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_TM_Sheet1"/>
      <sheetName val="_TM_Tabelle1"/>
      <sheetName val="KPI"/>
      <sheetName val="PoC Anpassung"/>
      <sheetName val="IC Deponie Verb. IC"/>
      <sheetName val="IC Deponie Umsätze"/>
      <sheetName val="IC Zinsen West"/>
      <sheetName val="IC EBK sbA"/>
      <sheetName val="Mgmt Fee 22"/>
      <sheetName val="Mgmt Fee 23"/>
      <sheetName val="Keep&gt;"/>
      <sheetName val="ConfigLanguage"/>
      <sheetName val="Formats"/>
      <sheetName val="UPSLIDE_UndoFormatting"/>
      <sheetName val="UPSLIDE_Und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eckliste"/>
      <sheetName val="KPI"/>
      <sheetName val="Avale"/>
      <sheetName val="Finanzierungen"/>
      <sheetName val="Baustellenreporting"/>
      <sheetName val="Qualitatives Reporting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H2" t="str">
            <v>OID</v>
          </cell>
        </row>
        <row r="3">
          <cell r="H3">
            <v>2409692</v>
          </cell>
          <cell r="I3" t="str">
            <v>AS Asphaltbau Holding</v>
          </cell>
        </row>
        <row r="4">
          <cell r="H4">
            <v>2409698</v>
          </cell>
          <cell r="I4" t="str">
            <v>AS Asphaltbau Schmidle</v>
          </cell>
        </row>
        <row r="5">
          <cell r="H5">
            <v>2411223</v>
          </cell>
          <cell r="I5" t="str">
            <v>Demler Spezialtiefbau (ehm. ASL)</v>
          </cell>
        </row>
        <row r="6">
          <cell r="H6">
            <v>2409716</v>
          </cell>
          <cell r="I6" t="str">
            <v>BBU KG</v>
          </cell>
        </row>
        <row r="7">
          <cell r="H7">
            <v>2409656</v>
          </cell>
          <cell r="I7" t="str">
            <v>Demler Spezialtiefbau (Neu)</v>
          </cell>
        </row>
        <row r="8">
          <cell r="H8">
            <v>2411229</v>
          </cell>
          <cell r="I8" t="str">
            <v>Demler operativ (alt)</v>
          </cell>
        </row>
        <row r="9">
          <cell r="H9">
            <v>2409668</v>
          </cell>
          <cell r="I9" t="str">
            <v>EBK</v>
          </cell>
        </row>
        <row r="10">
          <cell r="H10">
            <v>2409686</v>
          </cell>
          <cell r="I10" t="str">
            <v>Riedmüller Bau</v>
          </cell>
        </row>
        <row r="11">
          <cell r="H11">
            <v>2409674</v>
          </cell>
          <cell r="I11" t="str">
            <v>Seidler Holding</v>
          </cell>
        </row>
        <row r="12">
          <cell r="H12">
            <v>2409680</v>
          </cell>
          <cell r="I12" t="str">
            <v>Seidler Tiefbau</v>
          </cell>
        </row>
        <row r="13">
          <cell r="H13">
            <v>2409632</v>
          </cell>
          <cell r="I13" t="str">
            <v>Terras Holding</v>
          </cell>
        </row>
        <row r="14">
          <cell r="H14">
            <v>2409710</v>
          </cell>
          <cell r="I14" t="str">
            <v>Terras Service</v>
          </cell>
        </row>
        <row r="15">
          <cell r="H15">
            <v>2409704</v>
          </cell>
          <cell r="I15" t="str">
            <v>Terras Spezialtiefbau (Hold.)</v>
          </cell>
        </row>
        <row r="16">
          <cell r="H16">
            <v>2399309</v>
          </cell>
          <cell r="I16" t="str">
            <v>Terras Süd</v>
          </cell>
        </row>
        <row r="17">
          <cell r="H17">
            <v>2409590</v>
          </cell>
          <cell r="I17" t="str">
            <v>Terras West</v>
          </cell>
        </row>
        <row r="18">
          <cell r="H18">
            <v>2409722</v>
          </cell>
          <cell r="I18" t="str">
            <v>WWB Deponie</v>
          </cell>
        </row>
        <row r="19">
          <cell r="H19">
            <v>2409644</v>
          </cell>
          <cell r="I19" t="str">
            <v>WWB Tiefbau</v>
          </cell>
        </row>
        <row r="20">
          <cell r="H20">
            <v>2417289</v>
          </cell>
          <cell r="I20" t="str">
            <v>Terras Nord</v>
          </cell>
        </row>
        <row r="21">
          <cell r="H21">
            <v>2417804</v>
          </cell>
          <cell r="I21" t="str">
            <v>Grothe Holding GmbH</v>
          </cell>
        </row>
        <row r="22">
          <cell r="H22">
            <v>2417256</v>
          </cell>
          <cell r="I22" t="str">
            <v>Grothe Bau</v>
          </cell>
        </row>
        <row r="23">
          <cell r="H23">
            <v>2418946</v>
          </cell>
          <cell r="I23" t="str">
            <v>Grothe Kabel</v>
          </cell>
        </row>
        <row r="24">
          <cell r="H24">
            <v>2417766</v>
          </cell>
          <cell r="I24" t="str">
            <v>B&amp;D Holding</v>
          </cell>
        </row>
        <row r="25">
          <cell r="H25">
            <v>2417235</v>
          </cell>
          <cell r="I25" t="str">
            <v>B&amp;D GmbH</v>
          </cell>
        </row>
        <row r="26">
          <cell r="H26">
            <v>2418977</v>
          </cell>
          <cell r="I26" t="str">
            <v>Vermessungsbuero Wolfert</v>
          </cell>
        </row>
        <row r="27">
          <cell r="H27">
            <v>2419008</v>
          </cell>
          <cell r="I27" t="str">
            <v>GIS-EDV Wolfert</v>
          </cell>
        </row>
        <row r="28">
          <cell r="H28">
            <v>2419039</v>
          </cell>
          <cell r="I28" t="str">
            <v>Vermessungstechnik Wolfert</v>
          </cell>
        </row>
        <row r="29">
          <cell r="H29">
            <v>2419070</v>
          </cell>
          <cell r="I29" t="str">
            <v>Streetguard</v>
          </cell>
        </row>
        <row r="30">
          <cell r="H30">
            <v>2425307</v>
          </cell>
          <cell r="I30" t="str">
            <v>Wendt Grundbau GmbH</v>
          </cell>
        </row>
        <row r="31">
          <cell r="H31">
            <v>2425806</v>
          </cell>
          <cell r="I31" t="str">
            <v>Terras Gruppe</v>
          </cell>
        </row>
        <row r="32">
          <cell r="H32">
            <v>2411453</v>
          </cell>
          <cell r="I32" t="str">
            <v>Konso Holding</v>
          </cell>
        </row>
        <row r="33">
          <cell r="H33">
            <v>2411972</v>
          </cell>
          <cell r="I33" t="str">
            <v>Konsolidiert Terras Gruppe</v>
          </cell>
        </row>
        <row r="34">
          <cell r="H34">
            <v>2425163</v>
          </cell>
          <cell r="I34" t="str">
            <v>Segment Tiefbau</v>
          </cell>
        </row>
        <row r="35">
          <cell r="H35">
            <v>2425145</v>
          </cell>
          <cell r="I35" t="str">
            <v>Segment Services</v>
          </cell>
        </row>
        <row r="36">
          <cell r="H36">
            <v>2425154</v>
          </cell>
          <cell r="I36" t="str">
            <v>Segment Spezialtiefbau</v>
          </cell>
        </row>
        <row r="37">
          <cell r="H37">
            <v>2416110</v>
          </cell>
          <cell r="I37" t="str">
            <v>HTS B</v>
          </cell>
        </row>
        <row r="38">
          <cell r="H38">
            <v>2415031</v>
          </cell>
          <cell r="I38" t="str">
            <v>HTS L</v>
          </cell>
        </row>
        <row r="39">
          <cell r="H39">
            <v>2416142</v>
          </cell>
          <cell r="I39" t="str">
            <v>Terras Resources</v>
          </cell>
        </row>
        <row r="40">
          <cell r="H40">
            <v>2424198</v>
          </cell>
          <cell r="I40" t="str">
            <v>HTS Berichtswesen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ustellenreporting"/>
      <sheetName val="Config"/>
    </sheetNames>
    <sheetDataSet>
      <sheetData sheetId="0">
        <row r="116">
          <cell r="U116">
            <v>0</v>
          </cell>
        </row>
      </sheetData>
      <sheetData sheetId="1">
        <row r="3">
          <cell r="Q3" t="str">
            <v>SR DEZ 2022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5EAB-D0BD-4000-8F5B-6C6A179F9AC7}">
  <dimension ref="A1:C21"/>
  <sheetViews>
    <sheetView workbookViewId="0">
      <selection activeCell="B34" sqref="B34"/>
    </sheetView>
  </sheetViews>
  <sheetFormatPr baseColWidth="10" defaultColWidth="11.5" defaultRowHeight="15" x14ac:dyDescent="0.2"/>
  <cols>
    <col min="2" max="2" width="40" customWidth="1"/>
  </cols>
  <sheetData>
    <row r="1" spans="1:3" x14ac:dyDescent="0.2">
      <c r="A1" s="42"/>
      <c r="B1" s="42"/>
      <c r="C1" s="42"/>
    </row>
    <row r="2" spans="1:3" x14ac:dyDescent="0.2">
      <c r="A2" s="42"/>
      <c r="B2" s="42"/>
      <c r="C2" s="42"/>
    </row>
    <row r="3" spans="1:3" x14ac:dyDescent="0.2">
      <c r="A3" s="42"/>
      <c r="B3" s="43" t="s">
        <v>0</v>
      </c>
      <c r="C3" s="42"/>
    </row>
    <row r="4" spans="1:3" x14ac:dyDescent="0.2">
      <c r="A4" s="42"/>
      <c r="B4" s="44" t="s">
        <v>1</v>
      </c>
      <c r="C4" s="42"/>
    </row>
    <row r="5" spans="1:3" x14ac:dyDescent="0.2">
      <c r="A5" s="42"/>
      <c r="B5" s="45" t="s">
        <v>2</v>
      </c>
      <c r="C5" s="42"/>
    </row>
    <row r="6" spans="1:3" x14ac:dyDescent="0.2">
      <c r="A6" s="42"/>
      <c r="B6" s="44" t="s">
        <v>3</v>
      </c>
      <c r="C6" s="42"/>
    </row>
    <row r="7" spans="1:3" x14ac:dyDescent="0.2">
      <c r="A7" s="42"/>
      <c r="B7" s="45" t="s">
        <v>4</v>
      </c>
      <c r="C7" s="42"/>
    </row>
    <row r="8" spans="1:3" x14ac:dyDescent="0.2">
      <c r="A8" s="42"/>
      <c r="B8" s="44" t="s">
        <v>5</v>
      </c>
      <c r="C8" s="42"/>
    </row>
    <row r="9" spans="1:3" x14ac:dyDescent="0.2">
      <c r="A9" s="42"/>
      <c r="B9" s="45" t="s">
        <v>6</v>
      </c>
      <c r="C9" s="42"/>
    </row>
    <row r="10" spans="1:3" x14ac:dyDescent="0.2">
      <c r="A10" s="42"/>
      <c r="B10" s="44"/>
      <c r="C10" s="42"/>
    </row>
    <row r="11" spans="1:3" x14ac:dyDescent="0.2">
      <c r="A11" s="42"/>
      <c r="B11" s="45"/>
      <c r="C11" s="42"/>
    </row>
    <row r="12" spans="1:3" x14ac:dyDescent="0.2">
      <c r="A12" s="42"/>
      <c r="B12" s="42"/>
      <c r="C12" s="42"/>
    </row>
    <row r="13" spans="1:3" x14ac:dyDescent="0.2">
      <c r="A13" s="42"/>
      <c r="B13" s="42"/>
      <c r="C13" s="42"/>
    </row>
    <row r="18" spans="2:2" x14ac:dyDescent="0.2">
      <c r="B18" s="75" t="s">
        <v>7</v>
      </c>
    </row>
    <row r="19" spans="2:2" x14ac:dyDescent="0.2">
      <c r="B19" t="s">
        <v>8</v>
      </c>
    </row>
    <row r="20" spans="2:2" x14ac:dyDescent="0.2">
      <c r="B20" t="s">
        <v>9</v>
      </c>
    </row>
    <row r="21" spans="2:2" x14ac:dyDescent="0.2">
      <c r="B2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F9B8-12E1-488E-8BD8-D10FB2ED0A76}">
  <dimension ref="A1:DJ42"/>
  <sheetViews>
    <sheetView zoomScaleNormal="100" workbookViewId="0">
      <pane xSplit="5" ySplit="16" topLeftCell="AN17" activePane="bottomRight" state="frozen"/>
      <selection pane="topRight" activeCell="F1" sqref="F1"/>
      <selection pane="bottomLeft" activeCell="A17" sqref="A17"/>
      <selection pane="bottomRight" activeCell="AR26" sqref="AR26"/>
    </sheetView>
  </sheetViews>
  <sheetFormatPr baseColWidth="10" defaultColWidth="8.6640625" defaultRowHeight="15" x14ac:dyDescent="0.2"/>
  <cols>
    <col min="1" max="1" width="16.83203125" customWidth="1"/>
    <col min="2" max="2" width="27.5" customWidth="1"/>
    <col min="3" max="4" width="3.33203125" customWidth="1"/>
    <col min="5" max="5" width="36.6640625" customWidth="1"/>
    <col min="6" max="6" width="21.6640625" customWidth="1"/>
    <col min="7" max="7" width="21" customWidth="1"/>
    <col min="8" max="17" width="12.83203125" customWidth="1"/>
    <col min="18" max="18" width="14.83203125" customWidth="1"/>
    <col min="19" max="29" width="12.83203125" customWidth="1"/>
    <col min="30" max="30" width="17.83203125" customWidth="1"/>
    <col min="31" max="33" width="12.83203125" customWidth="1"/>
    <col min="34" max="37" width="11.33203125" customWidth="1"/>
    <col min="38" max="38" width="16.1640625" customWidth="1"/>
    <col min="39" max="39" width="15" customWidth="1"/>
    <col min="40" max="40" width="14.83203125" bestFit="1" customWidth="1"/>
    <col min="41" max="43" width="13.83203125" bestFit="1" customWidth="1"/>
    <col min="44" max="44" width="12.83203125" customWidth="1"/>
    <col min="45" max="114" width="11.33203125" customWidth="1"/>
  </cols>
  <sheetData>
    <row r="1" spans="1:114" x14ac:dyDescent="0.2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</row>
    <row r="2" spans="1:114" ht="16" x14ac:dyDescent="0.2">
      <c r="A2" s="3"/>
      <c r="B2" s="4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4" ht="16" x14ac:dyDescent="0.2">
      <c r="A3" s="3"/>
      <c r="B3" s="5" t="s">
        <v>13</v>
      </c>
      <c r="C3" s="3"/>
      <c r="D3" s="3"/>
      <c r="E3" s="3"/>
      <c r="F3" s="3"/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14</v>
      </c>
      <c r="W3" s="6" t="s">
        <v>14</v>
      </c>
      <c r="X3" s="6" t="s">
        <v>14</v>
      </c>
      <c r="Y3" s="6" t="s">
        <v>14</v>
      </c>
      <c r="Z3" s="6" t="s">
        <v>14</v>
      </c>
      <c r="AA3" s="6" t="s">
        <v>14</v>
      </c>
      <c r="AB3" s="6" t="s">
        <v>14</v>
      </c>
      <c r="AC3" s="6" t="s">
        <v>14</v>
      </c>
      <c r="AD3" s="6" t="s">
        <v>14</v>
      </c>
      <c r="AE3" s="6" t="s">
        <v>14</v>
      </c>
      <c r="AF3" s="6" t="s">
        <v>14</v>
      </c>
      <c r="AG3" s="6" t="s">
        <v>14</v>
      </c>
      <c r="AH3" s="6" t="s">
        <v>14</v>
      </c>
      <c r="AI3" s="6" t="s">
        <v>14</v>
      </c>
      <c r="AJ3" s="6" t="s">
        <v>14</v>
      </c>
      <c r="AK3" s="6" t="s">
        <v>14</v>
      </c>
      <c r="AL3" s="6" t="s">
        <v>15</v>
      </c>
      <c r="AM3" s="6" t="s">
        <v>15</v>
      </c>
      <c r="AN3" s="6" t="s">
        <v>15</v>
      </c>
      <c r="AO3" s="6" t="s">
        <v>15</v>
      </c>
      <c r="AP3" s="6" t="s">
        <v>15</v>
      </c>
      <c r="AQ3" s="6" t="s">
        <v>15</v>
      </c>
      <c r="AR3" s="6" t="s">
        <v>15</v>
      </c>
      <c r="AS3" s="6" t="s">
        <v>15</v>
      </c>
      <c r="AT3" s="6" t="s">
        <v>15</v>
      </c>
      <c r="AU3" s="6" t="s">
        <v>15</v>
      </c>
      <c r="AV3" s="6" t="s">
        <v>15</v>
      </c>
      <c r="AW3" s="6" t="s">
        <v>15</v>
      </c>
      <c r="AX3" s="6" t="s">
        <v>15</v>
      </c>
      <c r="AY3" s="6" t="s">
        <v>15</v>
      </c>
      <c r="AZ3" s="6" t="s">
        <v>15</v>
      </c>
      <c r="BA3" s="6" t="s">
        <v>15</v>
      </c>
      <c r="BB3" s="6" t="s">
        <v>15</v>
      </c>
      <c r="BC3" s="6" t="s">
        <v>15</v>
      </c>
      <c r="BD3" s="6" t="s">
        <v>15</v>
      </c>
      <c r="BE3" s="6" t="s">
        <v>15</v>
      </c>
      <c r="BF3" s="6" t="s">
        <v>15</v>
      </c>
      <c r="BG3" s="6" t="s">
        <v>15</v>
      </c>
      <c r="BH3" s="6" t="s">
        <v>15</v>
      </c>
      <c r="BI3" s="6" t="s">
        <v>15</v>
      </c>
      <c r="BJ3" s="6" t="s">
        <v>15</v>
      </c>
      <c r="BK3" s="6" t="s">
        <v>15</v>
      </c>
      <c r="BL3" s="6" t="s">
        <v>15</v>
      </c>
      <c r="BM3" s="6" t="s">
        <v>15</v>
      </c>
      <c r="BN3" s="6" t="s">
        <v>15</v>
      </c>
      <c r="BO3" s="6" t="s">
        <v>15</v>
      </c>
      <c r="BP3" s="6" t="s">
        <v>15</v>
      </c>
      <c r="BQ3" s="6" t="s">
        <v>15</v>
      </c>
      <c r="BR3" s="6" t="s">
        <v>15</v>
      </c>
      <c r="BS3" s="6" t="s">
        <v>15</v>
      </c>
      <c r="BT3" s="6" t="s">
        <v>15</v>
      </c>
      <c r="BU3" s="6" t="s">
        <v>15</v>
      </c>
      <c r="BV3" s="6" t="s">
        <v>15</v>
      </c>
      <c r="BW3" s="6" t="s">
        <v>15</v>
      </c>
      <c r="BX3" s="6" t="s">
        <v>15</v>
      </c>
      <c r="BY3" s="6" t="s">
        <v>15</v>
      </c>
      <c r="BZ3" s="6" t="s">
        <v>15</v>
      </c>
      <c r="CA3" s="6" t="s">
        <v>15</v>
      </c>
      <c r="CB3" s="6" t="s">
        <v>15</v>
      </c>
      <c r="CC3" s="6" t="s">
        <v>15</v>
      </c>
      <c r="CD3" s="6" t="s">
        <v>15</v>
      </c>
      <c r="CE3" s="6" t="s">
        <v>15</v>
      </c>
      <c r="CF3" s="6" t="s">
        <v>15</v>
      </c>
      <c r="CG3" s="6" t="s">
        <v>15</v>
      </c>
      <c r="CH3" s="6" t="s">
        <v>15</v>
      </c>
      <c r="CI3" s="6" t="s">
        <v>15</v>
      </c>
      <c r="CJ3" s="6" t="s">
        <v>15</v>
      </c>
      <c r="CK3" s="6" t="s">
        <v>15</v>
      </c>
      <c r="CL3" s="6" t="s">
        <v>15</v>
      </c>
      <c r="CM3" s="6" t="s">
        <v>15</v>
      </c>
      <c r="CN3" s="6" t="s">
        <v>15</v>
      </c>
      <c r="CO3" s="6" t="s">
        <v>15</v>
      </c>
      <c r="CP3" s="6" t="s">
        <v>15</v>
      </c>
      <c r="CQ3" s="6" t="s">
        <v>15</v>
      </c>
      <c r="CR3" s="6" t="s">
        <v>15</v>
      </c>
      <c r="CS3" s="6" t="s">
        <v>15</v>
      </c>
      <c r="CT3" s="6" t="s">
        <v>15</v>
      </c>
      <c r="CU3" s="6" t="s">
        <v>15</v>
      </c>
      <c r="CV3" s="6" t="s">
        <v>15</v>
      </c>
      <c r="CW3" s="6" t="s">
        <v>15</v>
      </c>
      <c r="CX3" s="6" t="s">
        <v>15</v>
      </c>
      <c r="CY3" s="6" t="s">
        <v>15</v>
      </c>
      <c r="CZ3" s="6" t="s">
        <v>15</v>
      </c>
      <c r="DA3" s="6" t="s">
        <v>15</v>
      </c>
      <c r="DB3" s="6" t="s">
        <v>15</v>
      </c>
      <c r="DC3" s="6" t="s">
        <v>15</v>
      </c>
      <c r="DD3" s="6" t="s">
        <v>15</v>
      </c>
      <c r="DE3" s="6" t="s">
        <v>15</v>
      </c>
      <c r="DF3" s="6" t="s">
        <v>15</v>
      </c>
      <c r="DG3" s="6" t="s">
        <v>15</v>
      </c>
      <c r="DH3" s="6" t="s">
        <v>15</v>
      </c>
      <c r="DI3" s="6" t="s">
        <v>15</v>
      </c>
      <c r="DJ3" s="6" t="s">
        <v>15</v>
      </c>
    </row>
    <row r="4" spans="1:114" x14ac:dyDescent="0.2">
      <c r="A4" s="3"/>
      <c r="B4" s="3"/>
      <c r="C4" s="3"/>
      <c r="D4" s="3"/>
      <c r="E4" s="3"/>
      <c r="F4" s="3"/>
      <c r="G4" s="7">
        <v>44562</v>
      </c>
      <c r="H4" s="7">
        <v>44593</v>
      </c>
      <c r="I4" s="7">
        <v>44621</v>
      </c>
      <c r="J4" s="7">
        <v>44652</v>
      </c>
      <c r="K4" s="7">
        <v>44682</v>
      </c>
      <c r="L4" s="7">
        <v>44713</v>
      </c>
      <c r="M4" s="7">
        <v>44743</v>
      </c>
      <c r="N4" s="7">
        <v>44774</v>
      </c>
      <c r="O4" s="7">
        <v>44805</v>
      </c>
      <c r="P4" s="7">
        <v>44835</v>
      </c>
      <c r="Q4" s="7">
        <v>44866</v>
      </c>
      <c r="R4" s="7">
        <v>44896</v>
      </c>
      <c r="S4" s="7">
        <v>44927</v>
      </c>
      <c r="T4" s="7">
        <v>44958</v>
      </c>
      <c r="U4" s="7">
        <v>44986</v>
      </c>
      <c r="V4" s="7">
        <v>45017</v>
      </c>
      <c r="W4" s="7">
        <v>45047</v>
      </c>
      <c r="X4" s="7">
        <v>45078</v>
      </c>
      <c r="Y4" s="7">
        <v>45108</v>
      </c>
      <c r="Z4" s="7">
        <v>45139</v>
      </c>
      <c r="AA4" s="7">
        <v>45170</v>
      </c>
      <c r="AB4" s="7">
        <v>45200</v>
      </c>
      <c r="AC4" s="7">
        <v>45231</v>
      </c>
      <c r="AD4" s="7">
        <v>45261</v>
      </c>
      <c r="AE4" s="7">
        <v>45292</v>
      </c>
      <c r="AF4" s="7">
        <v>45323</v>
      </c>
      <c r="AG4" s="7">
        <v>45352</v>
      </c>
      <c r="AH4" s="7">
        <v>45383</v>
      </c>
      <c r="AI4" s="7">
        <v>45413</v>
      </c>
      <c r="AJ4" s="7">
        <v>45444</v>
      </c>
      <c r="AK4" s="7">
        <v>45474</v>
      </c>
      <c r="AL4" s="7">
        <v>45505</v>
      </c>
      <c r="AM4" s="7">
        <v>45536</v>
      </c>
      <c r="AN4" s="7">
        <v>45566</v>
      </c>
      <c r="AO4" s="7">
        <v>45597</v>
      </c>
      <c r="AP4" s="7">
        <v>45627</v>
      </c>
      <c r="AQ4" s="7">
        <v>45658</v>
      </c>
      <c r="AR4" s="7">
        <v>45689</v>
      </c>
      <c r="AS4" s="7">
        <v>45717</v>
      </c>
      <c r="AT4" s="7">
        <v>45748</v>
      </c>
      <c r="AU4" s="7">
        <v>45778</v>
      </c>
      <c r="AV4" s="7">
        <v>45809</v>
      </c>
      <c r="AW4" s="7">
        <v>45839</v>
      </c>
      <c r="AX4" s="7">
        <v>45870</v>
      </c>
      <c r="AY4" s="7">
        <v>45901</v>
      </c>
      <c r="AZ4" s="7">
        <v>45931</v>
      </c>
      <c r="BA4" s="7">
        <v>45962</v>
      </c>
      <c r="BB4" s="7">
        <v>45992</v>
      </c>
      <c r="BC4" s="7">
        <v>46023</v>
      </c>
      <c r="BD4" s="7">
        <v>46054</v>
      </c>
      <c r="BE4" s="7">
        <v>46082</v>
      </c>
      <c r="BF4" s="7">
        <v>46113</v>
      </c>
      <c r="BG4" s="7">
        <v>46143</v>
      </c>
      <c r="BH4" s="7">
        <v>46174</v>
      </c>
      <c r="BI4" s="7">
        <v>46204</v>
      </c>
      <c r="BJ4" s="7">
        <v>46235</v>
      </c>
      <c r="BK4" s="7">
        <v>46266</v>
      </c>
      <c r="BL4" s="7">
        <v>46296</v>
      </c>
      <c r="BM4" s="7">
        <v>46327</v>
      </c>
      <c r="BN4" s="7">
        <v>46357</v>
      </c>
      <c r="BO4" s="7">
        <v>46388</v>
      </c>
      <c r="BP4" s="7">
        <v>46419</v>
      </c>
      <c r="BQ4" s="7">
        <v>46447</v>
      </c>
      <c r="BR4" s="7">
        <v>46478</v>
      </c>
      <c r="BS4" s="7">
        <v>46508</v>
      </c>
      <c r="BT4" s="7">
        <v>46539</v>
      </c>
      <c r="BU4" s="7">
        <v>46569</v>
      </c>
      <c r="BV4" s="7">
        <v>46600</v>
      </c>
      <c r="BW4" s="7">
        <v>46631</v>
      </c>
      <c r="BX4" s="7">
        <v>46661</v>
      </c>
      <c r="BY4" s="7">
        <v>46692</v>
      </c>
      <c r="BZ4" s="7">
        <v>46722</v>
      </c>
      <c r="CA4" s="7">
        <v>46753</v>
      </c>
      <c r="CB4" s="7">
        <v>46784</v>
      </c>
      <c r="CC4" s="7">
        <v>46813</v>
      </c>
      <c r="CD4" s="7">
        <v>46844</v>
      </c>
      <c r="CE4" s="7">
        <v>46874</v>
      </c>
      <c r="CF4" s="7">
        <v>46905</v>
      </c>
      <c r="CG4" s="7">
        <v>46935</v>
      </c>
      <c r="CH4" s="7">
        <v>46966</v>
      </c>
      <c r="CI4" s="7">
        <v>46997</v>
      </c>
      <c r="CJ4" s="7">
        <v>47027</v>
      </c>
      <c r="CK4" s="7">
        <v>47058</v>
      </c>
      <c r="CL4" s="7">
        <v>47088</v>
      </c>
      <c r="CM4" s="7">
        <v>47119</v>
      </c>
      <c r="CN4" s="7">
        <v>47150</v>
      </c>
      <c r="CO4" s="7">
        <v>47178</v>
      </c>
      <c r="CP4" s="7">
        <v>47209</v>
      </c>
      <c r="CQ4" s="7">
        <v>47239</v>
      </c>
      <c r="CR4" s="7">
        <v>47270</v>
      </c>
      <c r="CS4" s="7">
        <v>47300</v>
      </c>
      <c r="CT4" s="7">
        <v>47331</v>
      </c>
      <c r="CU4" s="7">
        <v>47362</v>
      </c>
      <c r="CV4" s="7">
        <v>47392</v>
      </c>
      <c r="CW4" s="7">
        <v>47423</v>
      </c>
      <c r="CX4" s="7">
        <v>47453</v>
      </c>
      <c r="CY4" s="7">
        <v>47484</v>
      </c>
      <c r="CZ4" s="7">
        <v>47515</v>
      </c>
      <c r="DA4" s="7">
        <v>47543</v>
      </c>
      <c r="DB4" s="7">
        <v>47574</v>
      </c>
      <c r="DC4" s="7">
        <v>47604</v>
      </c>
      <c r="DD4" s="7">
        <v>47635</v>
      </c>
      <c r="DE4" s="7">
        <v>47665</v>
      </c>
      <c r="DF4" s="7">
        <v>47696</v>
      </c>
      <c r="DG4" s="7">
        <v>47727</v>
      </c>
      <c r="DH4" s="7">
        <v>47757</v>
      </c>
      <c r="DI4" s="7">
        <v>47788</v>
      </c>
      <c r="DJ4" s="7">
        <v>47818</v>
      </c>
    </row>
    <row r="5" spans="1:114" x14ac:dyDescent="0.2">
      <c r="A5" s="3"/>
      <c r="B5" s="8"/>
      <c r="C5" s="3"/>
      <c r="D5" s="3"/>
      <c r="E5" s="3"/>
      <c r="F5" s="3"/>
      <c r="G5" s="7">
        <v>44592</v>
      </c>
      <c r="H5" s="7">
        <v>44620</v>
      </c>
      <c r="I5" s="7">
        <v>44651</v>
      </c>
      <c r="J5" s="7">
        <v>44681</v>
      </c>
      <c r="K5" s="7">
        <v>44712</v>
      </c>
      <c r="L5" s="7">
        <v>44742</v>
      </c>
      <c r="M5" s="7">
        <v>44773</v>
      </c>
      <c r="N5" s="7">
        <v>44804</v>
      </c>
      <c r="O5" s="7">
        <v>44834</v>
      </c>
      <c r="P5" s="7">
        <v>44865</v>
      </c>
      <c r="Q5" s="7">
        <v>44895</v>
      </c>
      <c r="R5" s="7">
        <v>44926</v>
      </c>
      <c r="S5" s="7">
        <v>44957</v>
      </c>
      <c r="T5" s="7">
        <v>44985</v>
      </c>
      <c r="U5" s="7">
        <v>45016</v>
      </c>
      <c r="V5" s="7">
        <v>45046</v>
      </c>
      <c r="W5" s="7">
        <v>45077</v>
      </c>
      <c r="X5" s="7">
        <v>45107</v>
      </c>
      <c r="Y5" s="7">
        <v>45138</v>
      </c>
      <c r="Z5" s="7">
        <v>45169</v>
      </c>
      <c r="AA5" s="7">
        <v>45199</v>
      </c>
      <c r="AB5" s="7">
        <v>45230</v>
      </c>
      <c r="AC5" s="7">
        <v>45260</v>
      </c>
      <c r="AD5" s="7">
        <v>45291</v>
      </c>
      <c r="AE5" s="7">
        <v>45322</v>
      </c>
      <c r="AF5" s="7">
        <v>45351</v>
      </c>
      <c r="AG5" s="7">
        <v>45382</v>
      </c>
      <c r="AH5" s="7">
        <v>45412</v>
      </c>
      <c r="AI5" s="7">
        <v>45443</v>
      </c>
      <c r="AJ5" s="7">
        <v>45473</v>
      </c>
      <c r="AK5" s="7">
        <v>45504</v>
      </c>
      <c r="AL5" s="7">
        <v>45535</v>
      </c>
      <c r="AM5" s="7">
        <v>45565</v>
      </c>
      <c r="AN5" s="7">
        <v>45596</v>
      </c>
      <c r="AO5" s="7">
        <v>45626</v>
      </c>
      <c r="AP5" s="7">
        <v>45657</v>
      </c>
      <c r="AQ5" s="7">
        <v>45688</v>
      </c>
      <c r="AR5" s="7">
        <v>45716</v>
      </c>
      <c r="AS5" s="7">
        <v>45747</v>
      </c>
      <c r="AT5" s="7">
        <v>45777</v>
      </c>
      <c r="AU5" s="7">
        <v>45808</v>
      </c>
      <c r="AV5" s="7">
        <v>45838</v>
      </c>
      <c r="AW5" s="7">
        <v>45869</v>
      </c>
      <c r="AX5" s="7">
        <v>45900</v>
      </c>
      <c r="AY5" s="7">
        <v>45930</v>
      </c>
      <c r="AZ5" s="7">
        <v>45961</v>
      </c>
      <c r="BA5" s="7">
        <v>45991</v>
      </c>
      <c r="BB5" s="7">
        <v>46022</v>
      </c>
      <c r="BC5" s="7">
        <v>46053</v>
      </c>
      <c r="BD5" s="7">
        <v>46081</v>
      </c>
      <c r="BE5" s="7">
        <v>46112</v>
      </c>
      <c r="BF5" s="7">
        <v>46142</v>
      </c>
      <c r="BG5" s="7">
        <v>46173</v>
      </c>
      <c r="BH5" s="7">
        <v>46203</v>
      </c>
      <c r="BI5" s="7">
        <v>46234</v>
      </c>
      <c r="BJ5" s="7">
        <v>46265</v>
      </c>
      <c r="BK5" s="7">
        <v>46295</v>
      </c>
      <c r="BL5" s="7">
        <v>46326</v>
      </c>
      <c r="BM5" s="7">
        <v>46356</v>
      </c>
      <c r="BN5" s="7">
        <v>46387</v>
      </c>
      <c r="BO5" s="7">
        <v>46418</v>
      </c>
      <c r="BP5" s="7">
        <v>46446</v>
      </c>
      <c r="BQ5" s="7">
        <v>46477</v>
      </c>
      <c r="BR5" s="7">
        <v>46507</v>
      </c>
      <c r="BS5" s="7">
        <v>46538</v>
      </c>
      <c r="BT5" s="7">
        <v>46568</v>
      </c>
      <c r="BU5" s="7">
        <v>46599</v>
      </c>
      <c r="BV5" s="7">
        <v>46630</v>
      </c>
      <c r="BW5" s="7">
        <v>46660</v>
      </c>
      <c r="BX5" s="7">
        <v>46691</v>
      </c>
      <c r="BY5" s="7">
        <v>46721</v>
      </c>
      <c r="BZ5" s="7">
        <v>46752</v>
      </c>
      <c r="CA5" s="7">
        <v>46783</v>
      </c>
      <c r="CB5" s="7">
        <v>46812</v>
      </c>
      <c r="CC5" s="7">
        <v>46843</v>
      </c>
      <c r="CD5" s="7">
        <v>46873</v>
      </c>
      <c r="CE5" s="7">
        <v>46904</v>
      </c>
      <c r="CF5" s="7">
        <v>46934</v>
      </c>
      <c r="CG5" s="7">
        <v>46965</v>
      </c>
      <c r="CH5" s="7">
        <v>46996</v>
      </c>
      <c r="CI5" s="7">
        <v>47026</v>
      </c>
      <c r="CJ5" s="7">
        <v>47057</v>
      </c>
      <c r="CK5" s="7">
        <v>47087</v>
      </c>
      <c r="CL5" s="7">
        <v>47118</v>
      </c>
      <c r="CM5" s="7">
        <v>47149</v>
      </c>
      <c r="CN5" s="7">
        <v>47177</v>
      </c>
      <c r="CO5" s="7">
        <v>47208</v>
      </c>
      <c r="CP5" s="7">
        <v>47238</v>
      </c>
      <c r="CQ5" s="7">
        <v>47269</v>
      </c>
      <c r="CR5" s="7">
        <v>47299</v>
      </c>
      <c r="CS5" s="7">
        <v>47330</v>
      </c>
      <c r="CT5" s="7">
        <v>47361</v>
      </c>
      <c r="CU5" s="7">
        <v>47391</v>
      </c>
      <c r="CV5" s="7">
        <v>47422</v>
      </c>
      <c r="CW5" s="7">
        <v>47452</v>
      </c>
      <c r="CX5" s="7">
        <v>47483</v>
      </c>
      <c r="CY5" s="7">
        <v>47514</v>
      </c>
      <c r="CZ5" s="7">
        <v>47542</v>
      </c>
      <c r="DA5" s="7">
        <v>47573</v>
      </c>
      <c r="DB5" s="7">
        <v>47603</v>
      </c>
      <c r="DC5" s="7">
        <v>47634</v>
      </c>
      <c r="DD5" s="7">
        <v>47664</v>
      </c>
      <c r="DE5" s="7">
        <v>47695</v>
      </c>
      <c r="DF5" s="7">
        <v>47726</v>
      </c>
      <c r="DG5" s="7">
        <v>47756</v>
      </c>
      <c r="DH5" s="7">
        <v>47787</v>
      </c>
      <c r="DI5" s="7">
        <v>47817</v>
      </c>
      <c r="DJ5" s="7">
        <v>47848</v>
      </c>
    </row>
    <row r="6" spans="1:114" x14ac:dyDescent="0.2">
      <c r="A6" s="3"/>
      <c r="B6" s="3"/>
      <c r="C6" s="3"/>
      <c r="D6" s="3"/>
      <c r="E6" s="3"/>
      <c r="F6" s="3"/>
      <c r="G6" s="9">
        <v>2022</v>
      </c>
      <c r="H6" s="9">
        <v>2022</v>
      </c>
      <c r="I6" s="9">
        <v>2022</v>
      </c>
      <c r="J6" s="9">
        <v>2022</v>
      </c>
      <c r="K6" s="9">
        <v>2022</v>
      </c>
      <c r="L6" s="9">
        <v>2022</v>
      </c>
      <c r="M6" s="9">
        <v>2022</v>
      </c>
      <c r="N6" s="9">
        <v>2022</v>
      </c>
      <c r="O6" s="9">
        <v>2022</v>
      </c>
      <c r="P6" s="9">
        <v>2022</v>
      </c>
      <c r="Q6" s="9">
        <v>2022</v>
      </c>
      <c r="R6" s="9">
        <v>2022</v>
      </c>
      <c r="S6" s="9">
        <v>2023</v>
      </c>
      <c r="T6" s="9">
        <v>2023</v>
      </c>
      <c r="U6" s="9">
        <v>2023</v>
      </c>
      <c r="V6" s="9">
        <v>2023</v>
      </c>
      <c r="W6" s="9">
        <v>2023</v>
      </c>
      <c r="X6" s="9">
        <v>2023</v>
      </c>
      <c r="Y6" s="9">
        <v>2023</v>
      </c>
      <c r="Z6" s="9">
        <v>2023</v>
      </c>
      <c r="AA6" s="9">
        <v>2023</v>
      </c>
      <c r="AB6" s="9">
        <v>2023</v>
      </c>
      <c r="AC6" s="9">
        <v>2023</v>
      </c>
      <c r="AD6" s="9">
        <v>2023</v>
      </c>
      <c r="AE6" s="9">
        <v>2024</v>
      </c>
      <c r="AF6" s="9">
        <v>2024</v>
      </c>
      <c r="AG6" s="9">
        <v>2024</v>
      </c>
      <c r="AH6" s="9">
        <v>2024</v>
      </c>
      <c r="AI6" s="9">
        <v>2024</v>
      </c>
      <c r="AJ6" s="9">
        <v>2024</v>
      </c>
      <c r="AK6" s="9">
        <v>2024</v>
      </c>
      <c r="AL6" s="9">
        <v>2024</v>
      </c>
      <c r="AM6" s="9">
        <v>2024</v>
      </c>
      <c r="AN6" s="9">
        <v>2024</v>
      </c>
      <c r="AO6" s="9">
        <v>2024</v>
      </c>
      <c r="AP6" s="9">
        <v>2024</v>
      </c>
      <c r="AQ6" s="9">
        <v>2025</v>
      </c>
      <c r="AR6" s="9">
        <v>2025</v>
      </c>
      <c r="AS6" s="9">
        <v>2025</v>
      </c>
      <c r="AT6" s="9">
        <v>2025</v>
      </c>
      <c r="AU6" s="9">
        <v>2025</v>
      </c>
      <c r="AV6" s="9">
        <v>2025</v>
      </c>
      <c r="AW6" s="9">
        <v>2025</v>
      </c>
      <c r="AX6" s="9">
        <v>2025</v>
      </c>
      <c r="AY6" s="9">
        <v>2025</v>
      </c>
      <c r="AZ6" s="9">
        <v>2025</v>
      </c>
      <c r="BA6" s="9">
        <v>2025</v>
      </c>
      <c r="BB6" s="9">
        <v>2025</v>
      </c>
      <c r="BC6" s="9">
        <v>2026</v>
      </c>
      <c r="BD6" s="9">
        <v>2026</v>
      </c>
      <c r="BE6" s="9">
        <v>2026</v>
      </c>
      <c r="BF6" s="9">
        <v>2026</v>
      </c>
      <c r="BG6" s="9">
        <v>2026</v>
      </c>
      <c r="BH6" s="9">
        <v>2026</v>
      </c>
      <c r="BI6" s="9">
        <v>2026</v>
      </c>
      <c r="BJ6" s="9">
        <v>2026</v>
      </c>
      <c r="BK6" s="9">
        <v>2026</v>
      </c>
      <c r="BL6" s="9">
        <v>2026</v>
      </c>
      <c r="BM6" s="9">
        <v>2026</v>
      </c>
      <c r="BN6" s="9">
        <v>2026</v>
      </c>
      <c r="BO6" s="9">
        <v>2027</v>
      </c>
      <c r="BP6" s="9">
        <v>2027</v>
      </c>
      <c r="BQ6" s="9">
        <v>2027</v>
      </c>
      <c r="BR6" s="9">
        <v>2027</v>
      </c>
      <c r="BS6" s="9">
        <v>2027</v>
      </c>
      <c r="BT6" s="9">
        <v>2027</v>
      </c>
      <c r="BU6" s="9">
        <v>2027</v>
      </c>
      <c r="BV6" s="9">
        <v>2027</v>
      </c>
      <c r="BW6" s="9">
        <v>2027</v>
      </c>
      <c r="BX6" s="9">
        <v>2027</v>
      </c>
      <c r="BY6" s="9">
        <v>2027</v>
      </c>
      <c r="BZ6" s="9">
        <v>2027</v>
      </c>
      <c r="CA6" s="9">
        <v>2028</v>
      </c>
      <c r="CB6" s="9">
        <v>2028</v>
      </c>
      <c r="CC6" s="9">
        <v>2028</v>
      </c>
      <c r="CD6" s="9">
        <v>2028</v>
      </c>
      <c r="CE6" s="9">
        <v>2028</v>
      </c>
      <c r="CF6" s="9">
        <v>2028</v>
      </c>
      <c r="CG6" s="9">
        <v>2028</v>
      </c>
      <c r="CH6" s="9">
        <v>2028</v>
      </c>
      <c r="CI6" s="9">
        <v>2028</v>
      </c>
      <c r="CJ6" s="9">
        <v>2028</v>
      </c>
      <c r="CK6" s="9">
        <v>2028</v>
      </c>
      <c r="CL6" s="9">
        <v>2028</v>
      </c>
      <c r="CM6" s="9">
        <v>2029</v>
      </c>
      <c r="CN6" s="9">
        <v>2029</v>
      </c>
      <c r="CO6" s="9">
        <v>2029</v>
      </c>
      <c r="CP6" s="9">
        <v>2029</v>
      </c>
      <c r="CQ6" s="9">
        <v>2029</v>
      </c>
      <c r="CR6" s="9">
        <v>2029</v>
      </c>
      <c r="CS6" s="9">
        <v>2029</v>
      </c>
      <c r="CT6" s="9">
        <v>2029</v>
      </c>
      <c r="CU6" s="9">
        <v>2029</v>
      </c>
      <c r="CV6" s="9">
        <v>2029</v>
      </c>
      <c r="CW6" s="9">
        <v>2029</v>
      </c>
      <c r="CX6" s="9">
        <v>2029</v>
      </c>
      <c r="CY6" s="9">
        <v>2030</v>
      </c>
      <c r="CZ6" s="9">
        <v>2030</v>
      </c>
      <c r="DA6" s="9">
        <v>2030</v>
      </c>
      <c r="DB6" s="9">
        <v>2030</v>
      </c>
      <c r="DC6" s="9">
        <v>2030</v>
      </c>
      <c r="DD6" s="9">
        <v>2030</v>
      </c>
      <c r="DE6" s="9">
        <v>2030</v>
      </c>
      <c r="DF6" s="9">
        <v>2030</v>
      </c>
      <c r="DG6" s="9">
        <v>2030</v>
      </c>
      <c r="DH6" s="9">
        <v>2030</v>
      </c>
      <c r="DI6" s="9">
        <v>2030</v>
      </c>
      <c r="DJ6" s="9">
        <v>2030</v>
      </c>
    </row>
    <row r="7" spans="1:114" x14ac:dyDescent="0.2">
      <c r="A7" s="3"/>
      <c r="B7" s="3"/>
      <c r="C7" s="3"/>
      <c r="D7" s="3"/>
      <c r="E7" s="3"/>
      <c r="F7" s="3"/>
      <c r="G7" s="9">
        <v>2022</v>
      </c>
      <c r="H7" s="9">
        <v>2022</v>
      </c>
      <c r="I7" s="9">
        <v>2022</v>
      </c>
      <c r="J7" s="9">
        <v>2022</v>
      </c>
      <c r="K7" s="9">
        <v>2022</v>
      </c>
      <c r="L7" s="9">
        <v>2022</v>
      </c>
      <c r="M7" s="9">
        <v>2022</v>
      </c>
      <c r="N7" s="9">
        <v>2022</v>
      </c>
      <c r="O7" s="9">
        <v>2022</v>
      </c>
      <c r="P7" s="9">
        <v>2022</v>
      </c>
      <c r="Q7" s="9">
        <v>2022</v>
      </c>
      <c r="R7" s="9">
        <v>2022</v>
      </c>
      <c r="S7" s="9">
        <v>2023</v>
      </c>
      <c r="T7" s="9">
        <v>2023</v>
      </c>
      <c r="U7" s="9">
        <v>2023</v>
      </c>
      <c r="V7" s="9">
        <v>2023</v>
      </c>
      <c r="W7" s="9">
        <v>2023</v>
      </c>
      <c r="X7" s="9">
        <v>2023</v>
      </c>
      <c r="Y7" s="9">
        <v>2023</v>
      </c>
      <c r="Z7" s="9">
        <v>2023</v>
      </c>
      <c r="AA7" s="9">
        <v>2023</v>
      </c>
      <c r="AB7" s="9">
        <v>2023</v>
      </c>
      <c r="AC7" s="9">
        <v>2023</v>
      </c>
      <c r="AD7" s="9">
        <v>2023</v>
      </c>
      <c r="AE7" s="9">
        <v>2024</v>
      </c>
      <c r="AF7" s="9">
        <v>2024</v>
      </c>
      <c r="AG7" s="9">
        <v>2024</v>
      </c>
      <c r="AH7" s="9">
        <v>2024</v>
      </c>
      <c r="AI7" s="9">
        <v>2024</v>
      </c>
      <c r="AJ7" s="9">
        <v>2024</v>
      </c>
      <c r="AK7" s="9">
        <v>2024</v>
      </c>
      <c r="AL7" s="9">
        <v>2024</v>
      </c>
      <c r="AM7" s="9">
        <v>2024</v>
      </c>
      <c r="AN7" s="9">
        <v>2024</v>
      </c>
      <c r="AO7" s="9">
        <v>2024</v>
      </c>
      <c r="AP7" s="9">
        <v>2024</v>
      </c>
      <c r="AQ7" s="9">
        <v>2025</v>
      </c>
      <c r="AR7" s="9">
        <v>2025</v>
      </c>
      <c r="AS7" s="9">
        <v>2025</v>
      </c>
      <c r="AT7" s="9">
        <v>2025</v>
      </c>
      <c r="AU7" s="9">
        <v>2025</v>
      </c>
      <c r="AV7" s="9">
        <v>2025</v>
      </c>
      <c r="AW7" s="9">
        <v>2025</v>
      </c>
      <c r="AX7" s="9">
        <v>2025</v>
      </c>
      <c r="AY7" s="9">
        <v>2025</v>
      </c>
      <c r="AZ7" s="9">
        <v>2025</v>
      </c>
      <c r="BA7" s="9">
        <v>2025</v>
      </c>
      <c r="BB7" s="9">
        <v>2025</v>
      </c>
      <c r="BC7" s="9">
        <v>2026</v>
      </c>
      <c r="BD7" s="9">
        <v>2026</v>
      </c>
      <c r="BE7" s="9">
        <v>2026</v>
      </c>
      <c r="BF7" s="9">
        <v>2026</v>
      </c>
      <c r="BG7" s="9">
        <v>2026</v>
      </c>
      <c r="BH7" s="9">
        <v>2026</v>
      </c>
      <c r="BI7" s="9">
        <v>2026</v>
      </c>
      <c r="BJ7" s="9">
        <v>2026</v>
      </c>
      <c r="BK7" s="9">
        <v>2026</v>
      </c>
      <c r="BL7" s="9">
        <v>2026</v>
      </c>
      <c r="BM7" s="9">
        <v>2026</v>
      </c>
      <c r="BN7" s="9">
        <v>2026</v>
      </c>
      <c r="BO7" s="9">
        <v>2027</v>
      </c>
      <c r="BP7" s="9">
        <v>2027</v>
      </c>
      <c r="BQ7" s="9">
        <v>2027</v>
      </c>
      <c r="BR7" s="9">
        <v>2027</v>
      </c>
      <c r="BS7" s="9">
        <v>2027</v>
      </c>
      <c r="BT7" s="9">
        <v>2027</v>
      </c>
      <c r="BU7" s="9">
        <v>2027</v>
      </c>
      <c r="BV7" s="9">
        <v>2027</v>
      </c>
      <c r="BW7" s="9">
        <v>2027</v>
      </c>
      <c r="BX7" s="9">
        <v>2027</v>
      </c>
      <c r="BY7" s="9">
        <v>2027</v>
      </c>
      <c r="BZ7" s="9">
        <v>2027</v>
      </c>
      <c r="CA7" s="9">
        <v>2028</v>
      </c>
      <c r="CB7" s="9">
        <v>2028</v>
      </c>
      <c r="CC7" s="9">
        <v>2028</v>
      </c>
      <c r="CD7" s="9">
        <v>2028</v>
      </c>
      <c r="CE7" s="9">
        <v>2028</v>
      </c>
      <c r="CF7" s="9">
        <v>2028</v>
      </c>
      <c r="CG7" s="9">
        <v>2028</v>
      </c>
      <c r="CH7" s="9">
        <v>2028</v>
      </c>
      <c r="CI7" s="9">
        <v>2028</v>
      </c>
      <c r="CJ7" s="9">
        <v>2028</v>
      </c>
      <c r="CK7" s="9">
        <v>2028</v>
      </c>
      <c r="CL7" s="9">
        <v>2028</v>
      </c>
      <c r="CM7" s="9">
        <v>2029</v>
      </c>
      <c r="CN7" s="9">
        <v>2029</v>
      </c>
      <c r="CO7" s="9">
        <v>2029</v>
      </c>
      <c r="CP7" s="9">
        <v>2029</v>
      </c>
      <c r="CQ7" s="9">
        <v>2029</v>
      </c>
      <c r="CR7" s="9">
        <v>2029</v>
      </c>
      <c r="CS7" s="9">
        <v>2029</v>
      </c>
      <c r="CT7" s="9">
        <v>2029</v>
      </c>
      <c r="CU7" s="9">
        <v>2029</v>
      </c>
      <c r="CV7" s="9">
        <v>2029</v>
      </c>
      <c r="CW7" s="9">
        <v>2029</v>
      </c>
      <c r="CX7" s="9">
        <v>2029</v>
      </c>
      <c r="CY7" s="9">
        <v>2030</v>
      </c>
      <c r="CZ7" s="9">
        <v>2030</v>
      </c>
      <c r="DA7" s="9">
        <v>2030</v>
      </c>
      <c r="DB7" s="9">
        <v>2030</v>
      </c>
      <c r="DC7" s="9">
        <v>2030</v>
      </c>
      <c r="DD7" s="9">
        <v>2030</v>
      </c>
      <c r="DE7" s="9">
        <v>2030</v>
      </c>
      <c r="DF7" s="9">
        <v>2030</v>
      </c>
      <c r="DG7" s="9">
        <v>2030</v>
      </c>
      <c r="DH7" s="9">
        <v>2030</v>
      </c>
      <c r="DI7" s="9">
        <v>2030</v>
      </c>
      <c r="DJ7" s="9">
        <v>2030</v>
      </c>
    </row>
    <row r="8" spans="1:114" x14ac:dyDescent="0.2">
      <c r="A8" s="3"/>
      <c r="B8" s="3"/>
      <c r="C8" s="3"/>
      <c r="D8" s="3"/>
      <c r="E8" s="3"/>
      <c r="F8" s="3"/>
      <c r="G8" s="3">
        <v>31</v>
      </c>
      <c r="H8" s="3">
        <v>28</v>
      </c>
      <c r="I8" s="3">
        <v>31</v>
      </c>
      <c r="J8" s="3">
        <v>30</v>
      </c>
      <c r="K8" s="3">
        <v>31</v>
      </c>
      <c r="L8" s="3">
        <v>30</v>
      </c>
      <c r="M8" s="3">
        <v>31</v>
      </c>
      <c r="N8" s="3">
        <v>31</v>
      </c>
      <c r="O8" s="3">
        <v>30</v>
      </c>
      <c r="P8" s="3">
        <v>31</v>
      </c>
      <c r="Q8" s="3">
        <v>30</v>
      </c>
      <c r="R8" s="3">
        <v>31</v>
      </c>
      <c r="S8" s="3">
        <v>31</v>
      </c>
      <c r="T8" s="3">
        <v>28</v>
      </c>
      <c r="U8" s="3">
        <v>31</v>
      </c>
      <c r="V8" s="3">
        <v>30</v>
      </c>
      <c r="W8" s="3">
        <v>31</v>
      </c>
      <c r="X8" s="3">
        <v>30</v>
      </c>
      <c r="Y8" s="3">
        <v>31</v>
      </c>
      <c r="Z8" s="3">
        <v>31</v>
      </c>
      <c r="AA8" s="3">
        <v>30</v>
      </c>
      <c r="AB8" s="3">
        <v>31</v>
      </c>
      <c r="AC8" s="3">
        <v>30</v>
      </c>
      <c r="AD8" s="3">
        <v>31</v>
      </c>
      <c r="AE8" s="3">
        <v>31</v>
      </c>
      <c r="AF8" s="3">
        <v>29</v>
      </c>
      <c r="AG8" s="3">
        <v>31</v>
      </c>
      <c r="AH8" s="3">
        <v>30</v>
      </c>
      <c r="AI8" s="3">
        <v>31</v>
      </c>
      <c r="AJ8" s="3">
        <v>30</v>
      </c>
      <c r="AK8" s="3">
        <v>31</v>
      </c>
      <c r="AL8" s="3">
        <v>31</v>
      </c>
      <c r="AM8" s="3">
        <v>30</v>
      </c>
      <c r="AN8" s="3">
        <v>31</v>
      </c>
      <c r="AO8" s="3">
        <v>30</v>
      </c>
      <c r="AP8" s="3">
        <v>31</v>
      </c>
      <c r="AQ8" s="3">
        <v>31</v>
      </c>
      <c r="AR8" s="3">
        <v>28</v>
      </c>
      <c r="AS8" s="3">
        <v>31</v>
      </c>
      <c r="AT8" s="3">
        <v>30</v>
      </c>
      <c r="AU8" s="3">
        <v>31</v>
      </c>
      <c r="AV8" s="3">
        <v>30</v>
      </c>
      <c r="AW8" s="3">
        <v>31</v>
      </c>
      <c r="AX8" s="3">
        <v>31</v>
      </c>
      <c r="AY8" s="3">
        <v>30</v>
      </c>
      <c r="AZ8" s="3">
        <v>31</v>
      </c>
      <c r="BA8" s="3">
        <v>30</v>
      </c>
      <c r="BB8" s="3">
        <v>31</v>
      </c>
      <c r="BC8" s="3">
        <v>31</v>
      </c>
      <c r="BD8" s="3">
        <v>28</v>
      </c>
      <c r="BE8" s="3">
        <v>31</v>
      </c>
      <c r="BF8" s="3">
        <v>30</v>
      </c>
      <c r="BG8" s="3">
        <v>31</v>
      </c>
      <c r="BH8" s="3">
        <v>30</v>
      </c>
      <c r="BI8" s="3">
        <v>31</v>
      </c>
      <c r="BJ8" s="3">
        <v>31</v>
      </c>
      <c r="BK8" s="3">
        <v>30</v>
      </c>
      <c r="BL8" s="3">
        <v>31</v>
      </c>
      <c r="BM8" s="3">
        <v>30</v>
      </c>
      <c r="BN8" s="3">
        <v>31</v>
      </c>
      <c r="BO8" s="3">
        <v>31</v>
      </c>
      <c r="BP8" s="3">
        <v>28</v>
      </c>
      <c r="BQ8" s="3">
        <v>31</v>
      </c>
      <c r="BR8" s="3">
        <v>30</v>
      </c>
      <c r="BS8" s="3">
        <v>31</v>
      </c>
      <c r="BT8" s="3">
        <v>30</v>
      </c>
      <c r="BU8" s="3">
        <v>31</v>
      </c>
      <c r="BV8" s="3">
        <v>31</v>
      </c>
      <c r="BW8" s="3">
        <v>30</v>
      </c>
      <c r="BX8" s="3">
        <v>31</v>
      </c>
      <c r="BY8" s="3">
        <v>30</v>
      </c>
      <c r="BZ8" s="3">
        <v>31</v>
      </c>
      <c r="CA8" s="3">
        <v>31</v>
      </c>
      <c r="CB8" s="3">
        <v>29</v>
      </c>
      <c r="CC8" s="3">
        <v>31</v>
      </c>
      <c r="CD8" s="3">
        <v>30</v>
      </c>
      <c r="CE8" s="3">
        <v>31</v>
      </c>
      <c r="CF8" s="3">
        <v>30</v>
      </c>
      <c r="CG8" s="3">
        <v>31</v>
      </c>
      <c r="CH8" s="3">
        <v>31</v>
      </c>
      <c r="CI8" s="3">
        <v>30</v>
      </c>
      <c r="CJ8" s="3">
        <v>31</v>
      </c>
      <c r="CK8" s="3">
        <v>30</v>
      </c>
      <c r="CL8" s="3">
        <v>31</v>
      </c>
      <c r="CM8" s="3">
        <v>31</v>
      </c>
      <c r="CN8" s="3">
        <v>28</v>
      </c>
      <c r="CO8" s="3">
        <v>31</v>
      </c>
      <c r="CP8" s="3">
        <v>30</v>
      </c>
      <c r="CQ8" s="3">
        <v>31</v>
      </c>
      <c r="CR8" s="3">
        <v>30</v>
      </c>
      <c r="CS8" s="3">
        <v>31</v>
      </c>
      <c r="CT8" s="3">
        <v>31</v>
      </c>
      <c r="CU8" s="3">
        <v>30</v>
      </c>
      <c r="CV8" s="3">
        <v>31</v>
      </c>
      <c r="CW8" s="3">
        <v>30</v>
      </c>
      <c r="CX8" s="3">
        <v>31</v>
      </c>
      <c r="CY8" s="3">
        <v>31</v>
      </c>
      <c r="CZ8" s="3">
        <v>28</v>
      </c>
      <c r="DA8" s="3">
        <v>31</v>
      </c>
      <c r="DB8" s="3">
        <v>30</v>
      </c>
      <c r="DC8" s="3">
        <v>31</v>
      </c>
      <c r="DD8" s="3">
        <v>30</v>
      </c>
      <c r="DE8" s="3">
        <v>31</v>
      </c>
      <c r="DF8" s="3">
        <v>31</v>
      </c>
      <c r="DG8" s="3">
        <v>30</v>
      </c>
      <c r="DH8" s="3">
        <v>31</v>
      </c>
      <c r="DI8" s="3">
        <v>30</v>
      </c>
      <c r="DJ8" s="3">
        <v>31</v>
      </c>
    </row>
    <row r="9" spans="1:1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4" s="12" customFormat="1" ht="13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</row>
    <row r="11" spans="1:114" s="12" customFormat="1" ht="13" x14ac:dyDescent="0.15">
      <c r="A11" s="11"/>
      <c r="B11" s="13" t="s">
        <v>16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</row>
    <row r="12" spans="1:114" s="12" customFormat="1" ht="13" x14ac:dyDescent="0.15">
      <c r="A12" s="11" t="s">
        <v>17</v>
      </c>
      <c r="B12" s="13" t="s">
        <v>14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</row>
    <row r="13" spans="1:114" s="12" customFormat="1" ht="13" x14ac:dyDescent="0.15">
      <c r="A13" s="11" t="s">
        <v>18</v>
      </c>
      <c r="B13" s="13" t="s">
        <v>19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</row>
    <row r="14" spans="1:114" s="12" customFormat="1" ht="13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</row>
    <row r="15" spans="1:114" s="12" customFormat="1" ht="13" x14ac:dyDescent="0.15">
      <c r="A15" s="11" t="s">
        <v>20</v>
      </c>
      <c r="B15" s="11" t="s">
        <v>21</v>
      </c>
      <c r="C15" s="11"/>
      <c r="D15" s="11"/>
      <c r="E15" s="11"/>
      <c r="F15" s="11"/>
      <c r="G15" s="15" t="s">
        <v>22</v>
      </c>
      <c r="H15" s="15" t="s">
        <v>22</v>
      </c>
      <c r="I15" s="15" t="s">
        <v>22</v>
      </c>
      <c r="J15" s="15" t="s">
        <v>22</v>
      </c>
      <c r="K15" s="15" t="s">
        <v>22</v>
      </c>
      <c r="L15" s="15" t="s">
        <v>22</v>
      </c>
      <c r="M15" s="15" t="s">
        <v>22</v>
      </c>
      <c r="N15" s="15" t="s">
        <v>22</v>
      </c>
      <c r="O15" s="15" t="s">
        <v>22</v>
      </c>
      <c r="P15" s="15" t="s">
        <v>22</v>
      </c>
      <c r="Q15" s="15" t="s">
        <v>22</v>
      </c>
      <c r="R15" s="15" t="s">
        <v>22</v>
      </c>
      <c r="S15" s="15" t="s">
        <v>22</v>
      </c>
      <c r="T15" s="15" t="s">
        <v>22</v>
      </c>
      <c r="U15" s="15" t="s">
        <v>22</v>
      </c>
      <c r="V15" s="15" t="s">
        <v>22</v>
      </c>
      <c r="W15" s="15" t="s">
        <v>22</v>
      </c>
      <c r="X15" s="15" t="s">
        <v>22</v>
      </c>
      <c r="Y15" s="15" t="s">
        <v>22</v>
      </c>
      <c r="Z15" s="15" t="s">
        <v>22</v>
      </c>
      <c r="AA15" s="15" t="s">
        <v>22</v>
      </c>
      <c r="AB15" s="15" t="s">
        <v>22</v>
      </c>
      <c r="AC15" s="15" t="s">
        <v>22</v>
      </c>
      <c r="AD15" s="15" t="s">
        <v>22</v>
      </c>
      <c r="AE15" s="15" t="s">
        <v>22</v>
      </c>
      <c r="AF15" s="15" t="s">
        <v>22</v>
      </c>
      <c r="AG15" s="15" t="s">
        <v>22</v>
      </c>
      <c r="AH15" s="15" t="s">
        <v>22</v>
      </c>
      <c r="AI15" s="15" t="s">
        <v>22</v>
      </c>
      <c r="AJ15" s="15" t="s">
        <v>22</v>
      </c>
      <c r="AK15" s="15" t="s">
        <v>22</v>
      </c>
      <c r="AL15" s="15" t="s">
        <v>22</v>
      </c>
      <c r="AM15" s="15" t="s">
        <v>22</v>
      </c>
      <c r="AN15" s="15" t="s">
        <v>22</v>
      </c>
      <c r="AO15" s="15" t="s">
        <v>22</v>
      </c>
      <c r="AP15" s="15" t="s">
        <v>22</v>
      </c>
      <c r="AQ15" s="15" t="s">
        <v>22</v>
      </c>
      <c r="AR15" s="15" t="s">
        <v>22</v>
      </c>
      <c r="AS15" s="15" t="s">
        <v>22</v>
      </c>
      <c r="AT15" s="15" t="s">
        <v>22</v>
      </c>
      <c r="AU15" s="15" t="s">
        <v>22</v>
      </c>
      <c r="AV15" s="15" t="s">
        <v>22</v>
      </c>
      <c r="AW15" s="15" t="s">
        <v>22</v>
      </c>
      <c r="AX15" s="15" t="s">
        <v>22</v>
      </c>
      <c r="AY15" s="15" t="s">
        <v>22</v>
      </c>
      <c r="AZ15" s="15" t="s">
        <v>22</v>
      </c>
      <c r="BA15" s="15" t="s">
        <v>22</v>
      </c>
      <c r="BB15" s="15" t="s">
        <v>22</v>
      </c>
      <c r="BC15" s="15" t="s">
        <v>22</v>
      </c>
      <c r="BD15" s="15" t="s">
        <v>22</v>
      </c>
      <c r="BE15" s="15" t="s">
        <v>22</v>
      </c>
      <c r="BF15" s="15" t="s">
        <v>22</v>
      </c>
      <c r="BG15" s="15" t="s">
        <v>22</v>
      </c>
      <c r="BH15" s="15" t="s">
        <v>22</v>
      </c>
      <c r="BI15" s="15" t="s">
        <v>22</v>
      </c>
      <c r="BJ15" s="15" t="s">
        <v>22</v>
      </c>
      <c r="BK15" s="15" t="s">
        <v>22</v>
      </c>
      <c r="BL15" s="15" t="s">
        <v>22</v>
      </c>
      <c r="BM15" s="15" t="s">
        <v>22</v>
      </c>
      <c r="BN15" s="15" t="s">
        <v>22</v>
      </c>
      <c r="BO15" s="15" t="s">
        <v>22</v>
      </c>
      <c r="BP15" s="15" t="s">
        <v>22</v>
      </c>
      <c r="BQ15" s="15" t="s">
        <v>22</v>
      </c>
      <c r="BR15" s="15" t="s">
        <v>22</v>
      </c>
      <c r="BS15" s="15" t="s">
        <v>22</v>
      </c>
      <c r="BT15" s="15" t="s">
        <v>22</v>
      </c>
      <c r="BU15" s="15" t="s">
        <v>22</v>
      </c>
      <c r="BV15" s="15" t="s">
        <v>22</v>
      </c>
      <c r="BW15" s="15" t="s">
        <v>22</v>
      </c>
      <c r="BX15" s="15" t="s">
        <v>22</v>
      </c>
      <c r="BY15" s="15" t="s">
        <v>22</v>
      </c>
      <c r="BZ15" s="15" t="s">
        <v>22</v>
      </c>
      <c r="CA15" s="15" t="s">
        <v>22</v>
      </c>
      <c r="CB15" s="15" t="s">
        <v>22</v>
      </c>
      <c r="CC15" s="15" t="s">
        <v>22</v>
      </c>
      <c r="CD15" s="15" t="s">
        <v>22</v>
      </c>
      <c r="CE15" s="15" t="s">
        <v>22</v>
      </c>
      <c r="CF15" s="15" t="s">
        <v>22</v>
      </c>
      <c r="CG15" s="15" t="s">
        <v>22</v>
      </c>
      <c r="CH15" s="15" t="s">
        <v>22</v>
      </c>
      <c r="CI15" s="15" t="s">
        <v>22</v>
      </c>
      <c r="CJ15" s="15" t="s">
        <v>22</v>
      </c>
      <c r="CK15" s="15" t="s">
        <v>22</v>
      </c>
      <c r="CL15" s="15" t="s">
        <v>22</v>
      </c>
      <c r="CM15" s="15" t="s">
        <v>22</v>
      </c>
      <c r="CN15" s="15" t="s">
        <v>22</v>
      </c>
      <c r="CO15" s="15" t="s">
        <v>22</v>
      </c>
      <c r="CP15" s="15" t="s">
        <v>22</v>
      </c>
      <c r="CQ15" s="15" t="s">
        <v>22</v>
      </c>
      <c r="CR15" s="15" t="s">
        <v>22</v>
      </c>
      <c r="CS15" s="15" t="s">
        <v>22</v>
      </c>
      <c r="CT15" s="15" t="s">
        <v>22</v>
      </c>
      <c r="CU15" s="15" t="s">
        <v>22</v>
      </c>
      <c r="CV15" s="15" t="s">
        <v>22</v>
      </c>
      <c r="CW15" s="15" t="s">
        <v>22</v>
      </c>
      <c r="CX15" s="15" t="s">
        <v>22</v>
      </c>
      <c r="CY15" s="15" t="s">
        <v>22</v>
      </c>
      <c r="CZ15" s="15" t="s">
        <v>22</v>
      </c>
      <c r="DA15" s="15" t="s">
        <v>22</v>
      </c>
      <c r="DB15" s="15" t="s">
        <v>22</v>
      </c>
      <c r="DC15" s="15" t="s">
        <v>22</v>
      </c>
      <c r="DD15" s="15" t="s">
        <v>22</v>
      </c>
      <c r="DE15" s="15" t="s">
        <v>22</v>
      </c>
      <c r="DF15" s="15" t="s">
        <v>22</v>
      </c>
      <c r="DG15" s="15" t="s">
        <v>22</v>
      </c>
      <c r="DH15" s="15" t="s">
        <v>22</v>
      </c>
      <c r="DI15" s="15" t="s">
        <v>22</v>
      </c>
      <c r="DJ15" s="15" t="s">
        <v>22</v>
      </c>
    </row>
    <row r="16" spans="1:114" s="12" customFormat="1" ht="13" x14ac:dyDescent="0.15">
      <c r="A16" s="11" t="s">
        <v>23</v>
      </c>
      <c r="B16" s="11"/>
      <c r="C16" s="11"/>
      <c r="D16" s="11"/>
      <c r="E16" s="11"/>
      <c r="F16" s="11"/>
      <c r="G16" s="16">
        <v>44562</v>
      </c>
      <c r="H16" s="16">
        <v>44593</v>
      </c>
      <c r="I16" s="16">
        <v>44621</v>
      </c>
      <c r="J16" s="16">
        <v>44652</v>
      </c>
      <c r="K16" s="16">
        <v>44682</v>
      </c>
      <c r="L16" s="16">
        <v>44713</v>
      </c>
      <c r="M16" s="16">
        <v>44743</v>
      </c>
      <c r="N16" s="16">
        <v>44774</v>
      </c>
      <c r="O16" s="16">
        <v>44805</v>
      </c>
      <c r="P16" s="16">
        <v>44835</v>
      </c>
      <c r="Q16" s="16">
        <v>44866</v>
      </c>
      <c r="R16" s="16">
        <v>44896</v>
      </c>
      <c r="S16" s="16">
        <v>44927</v>
      </c>
      <c r="T16" s="16">
        <v>44958</v>
      </c>
      <c r="U16" s="16">
        <v>44986</v>
      </c>
      <c r="V16" s="16">
        <v>45017</v>
      </c>
      <c r="W16" s="16">
        <v>45047</v>
      </c>
      <c r="X16" s="16">
        <v>45078</v>
      </c>
      <c r="Y16" s="16">
        <v>45108</v>
      </c>
      <c r="Z16" s="16">
        <v>45139</v>
      </c>
      <c r="AA16" s="16">
        <v>45170</v>
      </c>
      <c r="AB16" s="16">
        <v>45200</v>
      </c>
      <c r="AC16" s="16">
        <v>45231</v>
      </c>
      <c r="AD16" s="16">
        <v>45261</v>
      </c>
      <c r="AE16" s="16">
        <v>45292</v>
      </c>
      <c r="AF16" s="16">
        <v>45323</v>
      </c>
      <c r="AG16" s="16">
        <v>45352</v>
      </c>
      <c r="AH16" s="16">
        <v>45383</v>
      </c>
      <c r="AI16" s="16">
        <v>45413</v>
      </c>
      <c r="AJ16" s="16">
        <v>45444</v>
      </c>
      <c r="AK16" s="16">
        <v>45474</v>
      </c>
      <c r="AL16" s="16">
        <v>45505</v>
      </c>
      <c r="AM16" s="16">
        <v>45536</v>
      </c>
      <c r="AN16" s="16">
        <v>45566</v>
      </c>
      <c r="AO16" s="16">
        <v>45597</v>
      </c>
      <c r="AP16" s="16">
        <v>45627</v>
      </c>
      <c r="AQ16" s="16">
        <v>45658</v>
      </c>
      <c r="AR16" s="16">
        <v>45689</v>
      </c>
      <c r="AS16" s="16">
        <v>45717</v>
      </c>
      <c r="AT16" s="16">
        <v>45748</v>
      </c>
      <c r="AU16" s="16">
        <v>45778</v>
      </c>
      <c r="AV16" s="16">
        <v>45809</v>
      </c>
      <c r="AW16" s="16">
        <v>45839</v>
      </c>
      <c r="AX16" s="16">
        <v>45870</v>
      </c>
      <c r="AY16" s="16">
        <v>45901</v>
      </c>
      <c r="AZ16" s="16">
        <v>45931</v>
      </c>
      <c r="BA16" s="16">
        <v>45962</v>
      </c>
      <c r="BB16" s="16">
        <v>45992</v>
      </c>
      <c r="BC16" s="16">
        <v>46023</v>
      </c>
      <c r="BD16" s="16">
        <v>46054</v>
      </c>
      <c r="BE16" s="16">
        <v>46082</v>
      </c>
      <c r="BF16" s="16">
        <v>46113</v>
      </c>
      <c r="BG16" s="16">
        <v>46143</v>
      </c>
      <c r="BH16" s="16">
        <v>46174</v>
      </c>
      <c r="BI16" s="16">
        <v>46204</v>
      </c>
      <c r="BJ16" s="16">
        <v>46235</v>
      </c>
      <c r="BK16" s="16">
        <v>46266</v>
      </c>
      <c r="BL16" s="16">
        <v>46296</v>
      </c>
      <c r="BM16" s="16">
        <v>46327</v>
      </c>
      <c r="BN16" s="16">
        <v>46357</v>
      </c>
      <c r="BO16" s="16">
        <v>46388</v>
      </c>
      <c r="BP16" s="16">
        <v>46419</v>
      </c>
      <c r="BQ16" s="16">
        <v>46447</v>
      </c>
      <c r="BR16" s="16">
        <v>46478</v>
      </c>
      <c r="BS16" s="16">
        <v>46508</v>
      </c>
      <c r="BT16" s="16">
        <v>46539</v>
      </c>
      <c r="BU16" s="16">
        <v>46569</v>
      </c>
      <c r="BV16" s="16">
        <v>46600</v>
      </c>
      <c r="BW16" s="16">
        <v>46631</v>
      </c>
      <c r="BX16" s="16">
        <v>46661</v>
      </c>
      <c r="BY16" s="16">
        <v>46692</v>
      </c>
      <c r="BZ16" s="16">
        <v>46722</v>
      </c>
      <c r="CA16" s="16">
        <v>46753</v>
      </c>
      <c r="CB16" s="16">
        <v>46784</v>
      </c>
      <c r="CC16" s="16">
        <v>46813</v>
      </c>
      <c r="CD16" s="16">
        <v>46844</v>
      </c>
      <c r="CE16" s="16">
        <v>46874</v>
      </c>
      <c r="CF16" s="16">
        <v>46905</v>
      </c>
      <c r="CG16" s="16">
        <v>46935</v>
      </c>
      <c r="CH16" s="16">
        <v>46966</v>
      </c>
      <c r="CI16" s="16">
        <v>46997</v>
      </c>
      <c r="CJ16" s="16">
        <v>47027</v>
      </c>
      <c r="CK16" s="16">
        <v>47058</v>
      </c>
      <c r="CL16" s="16">
        <v>47088</v>
      </c>
      <c r="CM16" s="16">
        <v>47119</v>
      </c>
      <c r="CN16" s="16">
        <v>47150</v>
      </c>
      <c r="CO16" s="16">
        <v>47178</v>
      </c>
      <c r="CP16" s="16">
        <v>47209</v>
      </c>
      <c r="CQ16" s="16">
        <v>47239</v>
      </c>
      <c r="CR16" s="16">
        <v>47270</v>
      </c>
      <c r="CS16" s="16">
        <v>47300</v>
      </c>
      <c r="CT16" s="16">
        <v>47331</v>
      </c>
      <c r="CU16" s="16">
        <v>47362</v>
      </c>
      <c r="CV16" s="16">
        <v>47392</v>
      </c>
      <c r="CW16" s="16">
        <v>47423</v>
      </c>
      <c r="CX16" s="16">
        <v>47453</v>
      </c>
      <c r="CY16" s="16">
        <v>47484</v>
      </c>
      <c r="CZ16" s="16">
        <v>47515</v>
      </c>
      <c r="DA16" s="16">
        <v>47543</v>
      </c>
      <c r="DB16" s="16">
        <v>47574</v>
      </c>
      <c r="DC16" s="16">
        <v>47604</v>
      </c>
      <c r="DD16" s="16">
        <v>47635</v>
      </c>
      <c r="DE16" s="16">
        <v>47665</v>
      </c>
      <c r="DF16" s="16">
        <v>47696</v>
      </c>
      <c r="DG16" s="16">
        <v>47727</v>
      </c>
      <c r="DH16" s="16">
        <v>47757</v>
      </c>
      <c r="DI16" s="16">
        <v>47788</v>
      </c>
      <c r="DJ16" s="16">
        <v>47818</v>
      </c>
    </row>
    <row r="17" spans="1:114" s="12" customFormat="1" ht="13" x14ac:dyDescent="0.15">
      <c r="A17" s="11"/>
      <c r="B17" s="11"/>
      <c r="C17" s="11"/>
      <c r="D17" s="11"/>
      <c r="E17" s="11"/>
      <c r="F17" s="11"/>
      <c r="G17" s="17">
        <v>1</v>
      </c>
      <c r="H17" s="17">
        <v>1</v>
      </c>
      <c r="I17" s="17">
        <v>1</v>
      </c>
      <c r="J17" s="17">
        <v>1</v>
      </c>
      <c r="K17" s="17">
        <v>1</v>
      </c>
      <c r="L17" s="17">
        <v>1</v>
      </c>
      <c r="M17" s="17">
        <v>1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  <c r="W17" s="17">
        <v>1</v>
      </c>
      <c r="X17" s="17">
        <v>1</v>
      </c>
      <c r="Y17" s="17">
        <v>1</v>
      </c>
      <c r="Z17" s="17">
        <v>1</v>
      </c>
      <c r="AA17" s="17">
        <v>1</v>
      </c>
      <c r="AB17" s="17">
        <v>1</v>
      </c>
      <c r="AC17" s="17">
        <v>1</v>
      </c>
      <c r="AD17" s="17">
        <v>1</v>
      </c>
      <c r="AE17" s="17">
        <v>1</v>
      </c>
      <c r="AF17" s="17">
        <v>1</v>
      </c>
      <c r="AG17" s="17">
        <v>1</v>
      </c>
      <c r="AH17" s="17">
        <v>1</v>
      </c>
      <c r="AI17" s="17">
        <v>1</v>
      </c>
      <c r="AJ17" s="17">
        <v>1</v>
      </c>
      <c r="AK17" s="17">
        <v>1</v>
      </c>
      <c r="AL17" s="17">
        <v>1</v>
      </c>
      <c r="AM17" s="17">
        <v>1</v>
      </c>
      <c r="AN17" s="17">
        <v>1</v>
      </c>
      <c r="AO17" s="17">
        <v>1</v>
      </c>
      <c r="AP17" s="17">
        <v>1</v>
      </c>
      <c r="AQ17" s="17">
        <v>1</v>
      </c>
      <c r="AR17" s="17">
        <v>1</v>
      </c>
      <c r="AS17" s="17">
        <v>1</v>
      </c>
      <c r="AT17" s="17">
        <v>1</v>
      </c>
      <c r="AU17" s="17">
        <v>1</v>
      </c>
      <c r="AV17" s="17">
        <v>1</v>
      </c>
      <c r="AW17" s="17">
        <v>1</v>
      </c>
      <c r="AX17" s="17">
        <v>1</v>
      </c>
      <c r="AY17" s="17">
        <v>1</v>
      </c>
      <c r="AZ17" s="17">
        <v>1</v>
      </c>
      <c r="BA17" s="17">
        <v>1</v>
      </c>
      <c r="BB17" s="17">
        <v>1</v>
      </c>
      <c r="BC17" s="17">
        <v>1</v>
      </c>
      <c r="BD17" s="17">
        <v>1</v>
      </c>
      <c r="BE17" s="17">
        <v>1</v>
      </c>
      <c r="BF17" s="17">
        <v>1</v>
      </c>
      <c r="BG17" s="17">
        <v>1</v>
      </c>
      <c r="BH17" s="17">
        <v>1</v>
      </c>
      <c r="BI17" s="17">
        <v>1</v>
      </c>
      <c r="BJ17" s="17">
        <v>1</v>
      </c>
      <c r="BK17" s="17">
        <v>1</v>
      </c>
      <c r="BL17" s="17">
        <v>1</v>
      </c>
      <c r="BM17" s="17">
        <v>1</v>
      </c>
      <c r="BN17" s="17">
        <v>1</v>
      </c>
      <c r="BO17" s="17">
        <v>1</v>
      </c>
      <c r="BP17" s="17">
        <v>1</v>
      </c>
      <c r="BQ17" s="17">
        <v>1</v>
      </c>
      <c r="BR17" s="17">
        <v>1</v>
      </c>
      <c r="BS17" s="17">
        <v>1</v>
      </c>
      <c r="BT17" s="17">
        <v>1</v>
      </c>
      <c r="BU17" s="17">
        <v>1</v>
      </c>
      <c r="BV17" s="17">
        <v>1</v>
      </c>
      <c r="BW17" s="17">
        <v>1</v>
      </c>
      <c r="BX17" s="17">
        <v>1</v>
      </c>
      <c r="BY17" s="17">
        <v>1</v>
      </c>
      <c r="BZ17" s="17">
        <v>1</v>
      </c>
      <c r="CA17" s="17">
        <v>1</v>
      </c>
      <c r="CB17" s="17">
        <v>1</v>
      </c>
      <c r="CC17" s="17">
        <v>1</v>
      </c>
      <c r="CD17" s="17">
        <v>1</v>
      </c>
      <c r="CE17" s="17">
        <v>1</v>
      </c>
      <c r="CF17" s="17">
        <v>1</v>
      </c>
      <c r="CG17" s="17">
        <v>1</v>
      </c>
      <c r="CH17" s="17">
        <v>1</v>
      </c>
      <c r="CI17" s="17">
        <v>1</v>
      </c>
      <c r="CJ17" s="17">
        <v>1</v>
      </c>
      <c r="CK17" s="17">
        <v>1</v>
      </c>
      <c r="CL17" s="17">
        <v>1</v>
      </c>
      <c r="CM17" s="17">
        <v>1</v>
      </c>
      <c r="CN17" s="17">
        <v>1</v>
      </c>
      <c r="CO17" s="17">
        <v>1</v>
      </c>
      <c r="CP17" s="17">
        <v>1</v>
      </c>
      <c r="CQ17" s="17">
        <v>1</v>
      </c>
      <c r="CR17" s="17">
        <v>1</v>
      </c>
      <c r="CS17" s="17">
        <v>1</v>
      </c>
      <c r="CT17" s="17">
        <v>1</v>
      </c>
      <c r="CU17" s="17">
        <v>1</v>
      </c>
      <c r="CV17" s="17">
        <v>1</v>
      </c>
      <c r="CW17" s="17">
        <v>1</v>
      </c>
      <c r="CX17" s="17">
        <v>1</v>
      </c>
      <c r="CY17" s="17">
        <v>1</v>
      </c>
      <c r="CZ17" s="17">
        <v>1</v>
      </c>
      <c r="DA17" s="17">
        <v>1</v>
      </c>
      <c r="DB17" s="17">
        <v>1</v>
      </c>
      <c r="DC17" s="17">
        <v>1</v>
      </c>
      <c r="DD17" s="17">
        <v>1</v>
      </c>
      <c r="DE17" s="17">
        <v>1</v>
      </c>
      <c r="DF17" s="17">
        <v>1</v>
      </c>
      <c r="DG17" s="17">
        <v>1</v>
      </c>
      <c r="DH17" s="17">
        <v>1</v>
      </c>
      <c r="DI17" s="17">
        <v>1</v>
      </c>
      <c r="DJ17" s="17">
        <v>1</v>
      </c>
    </row>
    <row r="19" spans="1:114" x14ac:dyDescent="0.2">
      <c r="E19" s="10" t="s">
        <v>24</v>
      </c>
    </row>
    <row r="20" spans="1:114" x14ac:dyDescent="0.2">
      <c r="A20" s="14"/>
      <c r="D20" s="17"/>
      <c r="E20" s="17" t="s">
        <v>25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>
        <v>3237</v>
      </c>
      <c r="AM20" s="46">
        <v>3241</v>
      </c>
      <c r="AN20" s="46">
        <v>3339</v>
      </c>
      <c r="AO20" s="46">
        <v>3384</v>
      </c>
      <c r="AP20" s="46">
        <v>2455</v>
      </c>
      <c r="AQ20" s="46">
        <v>3621</v>
      </c>
      <c r="AR20" s="46">
        <v>2948</v>
      </c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</row>
    <row r="21" spans="1:114" x14ac:dyDescent="0.2">
      <c r="A21" s="14"/>
      <c r="D21" s="17"/>
      <c r="E21" s="17" t="s">
        <v>26</v>
      </c>
      <c r="F21" s="18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11018700</v>
      </c>
      <c r="AM21" s="46">
        <v>10023000</v>
      </c>
      <c r="AN21" s="46">
        <v>10050000</v>
      </c>
      <c r="AO21" s="46">
        <v>9119000</v>
      </c>
      <c r="AP21" s="46">
        <v>8241000</v>
      </c>
      <c r="AQ21" s="46">
        <v>8828133.2799999993</v>
      </c>
      <c r="AR21" s="46">
        <v>7870057.5099999998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0</v>
      </c>
      <c r="BL21" s="46">
        <v>0</v>
      </c>
      <c r="BM21" s="46">
        <v>0</v>
      </c>
      <c r="BN21" s="46">
        <v>0</v>
      </c>
      <c r="BO21" s="46">
        <v>0</v>
      </c>
      <c r="BP21" s="46">
        <v>0</v>
      </c>
      <c r="BQ21" s="46">
        <v>0</v>
      </c>
      <c r="BR21" s="46">
        <v>0</v>
      </c>
      <c r="BS21" s="46">
        <v>0</v>
      </c>
      <c r="BT21" s="46">
        <v>0</v>
      </c>
      <c r="BU21" s="46">
        <v>0</v>
      </c>
      <c r="BV21" s="46">
        <v>0</v>
      </c>
      <c r="BW21" s="46">
        <v>0</v>
      </c>
      <c r="BX21" s="46">
        <v>0</v>
      </c>
      <c r="BY21" s="46">
        <v>0</v>
      </c>
      <c r="BZ21" s="46">
        <v>0</v>
      </c>
      <c r="CA21" s="46">
        <v>0</v>
      </c>
      <c r="CB21" s="46">
        <v>0</v>
      </c>
      <c r="CC21" s="46">
        <v>0</v>
      </c>
      <c r="CD21" s="46">
        <v>0</v>
      </c>
      <c r="CE21" s="46">
        <v>0</v>
      </c>
      <c r="CF21" s="46">
        <v>0</v>
      </c>
      <c r="CG21" s="46">
        <v>0</v>
      </c>
      <c r="CH21" s="46">
        <v>0</v>
      </c>
      <c r="CI21" s="46">
        <v>0</v>
      </c>
      <c r="CJ21" s="46">
        <v>0</v>
      </c>
      <c r="CK21" s="46">
        <v>0</v>
      </c>
      <c r="CL21" s="46">
        <v>0</v>
      </c>
      <c r="CM21" s="46">
        <v>0</v>
      </c>
      <c r="CN21" s="46">
        <v>0</v>
      </c>
      <c r="CO21" s="46">
        <v>0</v>
      </c>
      <c r="CP21" s="46">
        <v>0</v>
      </c>
      <c r="CQ21" s="46">
        <v>0</v>
      </c>
      <c r="CR21" s="46">
        <v>0</v>
      </c>
      <c r="CS21" s="46">
        <v>0</v>
      </c>
      <c r="CT21" s="46">
        <v>0</v>
      </c>
      <c r="CU21" s="46">
        <v>0</v>
      </c>
      <c r="CV21" s="46">
        <v>0</v>
      </c>
      <c r="CW21" s="46">
        <v>0</v>
      </c>
      <c r="CX21" s="46">
        <v>0</v>
      </c>
      <c r="CY21" s="46">
        <v>0</v>
      </c>
      <c r="CZ21" s="46">
        <v>0</v>
      </c>
      <c r="DA21" s="46">
        <v>0</v>
      </c>
      <c r="DB21" s="46">
        <v>0</v>
      </c>
      <c r="DC21" s="46">
        <v>0</v>
      </c>
      <c r="DD21" s="46">
        <v>0</v>
      </c>
      <c r="DE21" s="46">
        <v>0</v>
      </c>
      <c r="DF21" s="46">
        <v>0</v>
      </c>
      <c r="DG21" s="46">
        <v>0</v>
      </c>
      <c r="DH21" s="46">
        <v>0</v>
      </c>
      <c r="DI21" s="46">
        <v>0</v>
      </c>
      <c r="DJ21" s="46">
        <v>0</v>
      </c>
    </row>
    <row r="22" spans="1:114" x14ac:dyDescent="0.2"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</row>
    <row r="23" spans="1:114" x14ac:dyDescent="0.2">
      <c r="E23" s="10" t="s">
        <v>27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</row>
    <row r="24" spans="1:114" x14ac:dyDescent="0.2">
      <c r="A24" s="14" t="s">
        <v>28</v>
      </c>
      <c r="D24" s="17">
        <v>0</v>
      </c>
      <c r="E24" s="17" t="s">
        <v>29</v>
      </c>
      <c r="G24" s="46">
        <v>9351418.1500000004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11542305.300000001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9880287.6300000008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6">
        <v>0</v>
      </c>
      <c r="AK24" s="46">
        <v>0</v>
      </c>
      <c r="AL24" s="46">
        <v>12030654.640000001</v>
      </c>
      <c r="AM24" s="46">
        <v>11913252.300000001</v>
      </c>
      <c r="AN24" s="46">
        <v>11218998.67</v>
      </c>
      <c r="AO24" s="46">
        <v>5559696.1600000001</v>
      </c>
      <c r="AP24" s="46">
        <v>5420648.7399999993</v>
      </c>
      <c r="AQ24" s="46">
        <v>6735920.6600000001</v>
      </c>
      <c r="AR24" s="46">
        <v>7801334.3000000017</v>
      </c>
      <c r="AS24" s="46">
        <v>0</v>
      </c>
      <c r="AT24" s="46">
        <v>0</v>
      </c>
      <c r="AU24" s="46">
        <v>0</v>
      </c>
      <c r="AV24" s="46">
        <v>0</v>
      </c>
      <c r="AW24" s="46">
        <v>0</v>
      </c>
      <c r="AX24" s="46">
        <v>0</v>
      </c>
      <c r="AY24" s="46">
        <v>0</v>
      </c>
      <c r="AZ24" s="46">
        <v>0</v>
      </c>
      <c r="BA24" s="46">
        <v>0</v>
      </c>
      <c r="BB24" s="46">
        <v>0</v>
      </c>
      <c r="BC24" s="46">
        <v>0</v>
      </c>
      <c r="BD24" s="46">
        <v>0</v>
      </c>
      <c r="BE24" s="46">
        <v>0</v>
      </c>
      <c r="BF24" s="46">
        <v>0</v>
      </c>
      <c r="BG24" s="46">
        <v>0</v>
      </c>
      <c r="BH24" s="46">
        <v>0</v>
      </c>
      <c r="BI24" s="46">
        <v>0</v>
      </c>
      <c r="BJ24" s="46">
        <v>0</v>
      </c>
      <c r="BK24" s="46">
        <v>0</v>
      </c>
      <c r="BL24" s="46">
        <v>0</v>
      </c>
      <c r="BM24" s="46">
        <v>0</v>
      </c>
      <c r="BN24" s="46">
        <v>0</v>
      </c>
      <c r="BO24" s="46">
        <v>0</v>
      </c>
      <c r="BP24" s="46">
        <v>0</v>
      </c>
      <c r="BQ24" s="46">
        <v>0</v>
      </c>
      <c r="BR24" s="46">
        <v>0</v>
      </c>
      <c r="BS24" s="46">
        <v>0</v>
      </c>
      <c r="BT24" s="46">
        <v>0</v>
      </c>
      <c r="BU24" s="46">
        <v>0</v>
      </c>
      <c r="BV24" s="46">
        <v>0</v>
      </c>
      <c r="BW24" s="46">
        <v>0</v>
      </c>
      <c r="BX24" s="46">
        <v>0</v>
      </c>
      <c r="BY24" s="46">
        <v>0</v>
      </c>
      <c r="BZ24" s="46">
        <v>0</v>
      </c>
      <c r="CA24" s="46">
        <v>0</v>
      </c>
      <c r="CB24" s="46">
        <v>0</v>
      </c>
      <c r="CC24" s="46">
        <v>0</v>
      </c>
      <c r="CD24" s="46">
        <v>0</v>
      </c>
      <c r="CE24" s="46">
        <v>0</v>
      </c>
      <c r="CF24" s="46">
        <v>0</v>
      </c>
      <c r="CG24" s="46">
        <v>0</v>
      </c>
      <c r="CH24" s="46">
        <v>0</v>
      </c>
      <c r="CI24" s="46">
        <v>0</v>
      </c>
      <c r="CJ24" s="46">
        <v>0</v>
      </c>
      <c r="CK24" s="46">
        <v>0</v>
      </c>
      <c r="CL24" s="46">
        <v>0</v>
      </c>
      <c r="CM24" s="46">
        <v>0</v>
      </c>
      <c r="CN24" s="46">
        <v>0</v>
      </c>
      <c r="CO24" s="46">
        <v>0</v>
      </c>
      <c r="CP24" s="46">
        <v>0</v>
      </c>
      <c r="CQ24" s="46">
        <v>0</v>
      </c>
      <c r="CR24" s="46">
        <v>0</v>
      </c>
      <c r="CS24" s="46">
        <v>0</v>
      </c>
      <c r="CT24" s="46">
        <v>0</v>
      </c>
      <c r="CU24" s="46">
        <v>0</v>
      </c>
      <c r="CV24" s="46">
        <v>0</v>
      </c>
      <c r="CW24" s="46">
        <v>0</v>
      </c>
      <c r="CX24" s="46">
        <v>0</v>
      </c>
      <c r="CY24" s="46">
        <v>0</v>
      </c>
      <c r="CZ24" s="46">
        <v>0</v>
      </c>
      <c r="DA24" s="46">
        <v>0</v>
      </c>
      <c r="DB24" s="46">
        <v>0</v>
      </c>
      <c r="DC24" s="46">
        <v>0</v>
      </c>
      <c r="DD24" s="46">
        <v>0</v>
      </c>
      <c r="DE24" s="46">
        <v>0</v>
      </c>
      <c r="DF24" s="46">
        <v>0</v>
      </c>
      <c r="DG24" s="46">
        <v>0</v>
      </c>
      <c r="DH24" s="46">
        <v>0</v>
      </c>
      <c r="DI24" s="46">
        <v>0</v>
      </c>
      <c r="DJ24" s="46">
        <v>0</v>
      </c>
    </row>
    <row r="25" spans="1:114" x14ac:dyDescent="0.2">
      <c r="A25" s="14"/>
      <c r="D25" s="17"/>
      <c r="E25" s="17" t="s">
        <v>30</v>
      </c>
      <c r="G25" s="46">
        <v>11001668.41</v>
      </c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>
        <v>13421285.23</v>
      </c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>
        <v>11488706.550000001</v>
      </c>
      <c r="AE25" s="46"/>
      <c r="AF25" s="46"/>
      <c r="AG25" s="46"/>
      <c r="AH25" s="46"/>
      <c r="AI25" s="46"/>
      <c r="AJ25" s="46"/>
      <c r="AK25" s="46"/>
      <c r="AL25" s="46">
        <v>13989133.300000001</v>
      </c>
      <c r="AM25" s="46">
        <v>13852618.949999999</v>
      </c>
      <c r="AN25" s="46">
        <v>13045347.289999999</v>
      </c>
      <c r="AO25" s="46">
        <v>7306506.5</v>
      </c>
      <c r="AP25" s="46">
        <v>6060110.1699999999</v>
      </c>
      <c r="AQ25" s="46">
        <v>7399611.2300000014</v>
      </c>
      <c r="AR25" s="46">
        <v>8648313.4899999984</v>
      </c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</row>
    <row r="26" spans="1:114" x14ac:dyDescent="0.2">
      <c r="A26" s="14"/>
      <c r="D26" s="17"/>
      <c r="E26" s="17" t="s">
        <v>31</v>
      </c>
      <c r="G26" s="46">
        <f>G24-G25</f>
        <v>-1650250.2599999998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>
        <f>R24-R25</f>
        <v>-1878979.9299999997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>
        <f>AD24-AD25</f>
        <v>-1608418.92</v>
      </c>
      <c r="AE26" s="46"/>
      <c r="AF26" s="46"/>
      <c r="AG26" s="46"/>
      <c r="AH26" s="46"/>
      <c r="AI26" s="46"/>
      <c r="AJ26" s="46"/>
      <c r="AK26" s="46"/>
      <c r="AL26" s="46">
        <f t="shared" ref="AL26:AR26" si="0">AL24-AL25</f>
        <v>-1958478.6600000001</v>
      </c>
      <c r="AM26" s="46">
        <f t="shared" si="0"/>
        <v>-1939366.6499999985</v>
      </c>
      <c r="AN26" s="46">
        <f t="shared" si="0"/>
        <v>-1826348.6199999992</v>
      </c>
      <c r="AO26" s="46">
        <f t="shared" si="0"/>
        <v>-1746810.3399999999</v>
      </c>
      <c r="AP26" s="46">
        <f t="shared" si="0"/>
        <v>-639461.43000000063</v>
      </c>
      <c r="AQ26" s="46">
        <f t="shared" si="0"/>
        <v>-663690.57000000123</v>
      </c>
      <c r="AR26" s="46">
        <f t="shared" si="0"/>
        <v>-846979.18999999668</v>
      </c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</row>
    <row r="27" spans="1:114" x14ac:dyDescent="0.2"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</row>
    <row r="28" spans="1:114" x14ac:dyDescent="0.2">
      <c r="E28" s="10" t="s">
        <v>32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</row>
    <row r="29" spans="1:114" x14ac:dyDescent="0.2">
      <c r="A29" s="14" t="s">
        <v>28</v>
      </c>
      <c r="D29" s="17">
        <v>0</v>
      </c>
      <c r="E29" s="17" t="s">
        <v>33</v>
      </c>
      <c r="G29" s="46">
        <v>4</v>
      </c>
      <c r="H29" s="46">
        <v>4</v>
      </c>
      <c r="I29" s="46">
        <v>4</v>
      </c>
      <c r="J29" s="46">
        <v>4</v>
      </c>
      <c r="K29" s="46">
        <v>4</v>
      </c>
      <c r="L29" s="46">
        <v>4</v>
      </c>
      <c r="M29" s="46">
        <v>4</v>
      </c>
      <c r="N29" s="46">
        <v>4</v>
      </c>
      <c r="O29" s="46">
        <v>4</v>
      </c>
      <c r="P29" s="46">
        <v>4</v>
      </c>
      <c r="Q29" s="46">
        <v>4</v>
      </c>
      <c r="R29" s="46">
        <v>4</v>
      </c>
      <c r="S29" s="46">
        <v>4</v>
      </c>
      <c r="T29" s="46">
        <v>4</v>
      </c>
      <c r="U29" s="46">
        <v>4</v>
      </c>
      <c r="V29" s="46">
        <v>4</v>
      </c>
      <c r="W29" s="46">
        <v>4</v>
      </c>
      <c r="X29" s="46">
        <v>4</v>
      </c>
      <c r="Y29" s="46">
        <v>4</v>
      </c>
      <c r="Z29" s="46">
        <v>4</v>
      </c>
      <c r="AA29" s="46">
        <v>4</v>
      </c>
      <c r="AB29" s="46">
        <v>4</v>
      </c>
      <c r="AC29" s="46">
        <v>4</v>
      </c>
      <c r="AD29" s="46">
        <v>4</v>
      </c>
      <c r="AE29" s="46">
        <v>4</v>
      </c>
      <c r="AF29" s="46">
        <v>4</v>
      </c>
      <c r="AG29" s="46">
        <v>4</v>
      </c>
      <c r="AH29" s="46">
        <v>4</v>
      </c>
      <c r="AI29" s="46">
        <v>4</v>
      </c>
      <c r="AJ29" s="46">
        <v>2</v>
      </c>
      <c r="AK29" s="46">
        <v>2</v>
      </c>
      <c r="AL29" s="46">
        <v>2</v>
      </c>
      <c r="AM29" s="46">
        <v>2</v>
      </c>
      <c r="AN29" s="46">
        <v>2</v>
      </c>
      <c r="AO29" s="46">
        <v>2</v>
      </c>
      <c r="AP29" s="46">
        <v>2</v>
      </c>
      <c r="AQ29" s="46">
        <v>2</v>
      </c>
      <c r="AR29" s="46">
        <v>2</v>
      </c>
      <c r="AS29" s="46">
        <v>0</v>
      </c>
      <c r="AT29" s="46">
        <v>0</v>
      </c>
      <c r="AU29" s="46">
        <v>0</v>
      </c>
      <c r="AV29" s="46">
        <v>0</v>
      </c>
      <c r="AW29" s="46">
        <v>0</v>
      </c>
      <c r="AX29" s="46">
        <v>0</v>
      </c>
      <c r="AY29" s="46">
        <v>0</v>
      </c>
      <c r="AZ29" s="46">
        <v>0</v>
      </c>
      <c r="BA29" s="46">
        <v>0</v>
      </c>
      <c r="BB29" s="46">
        <v>0</v>
      </c>
      <c r="BC29" s="46">
        <v>0</v>
      </c>
      <c r="BD29" s="46">
        <v>0</v>
      </c>
      <c r="BE29" s="46">
        <v>0</v>
      </c>
      <c r="BF29" s="46">
        <v>0</v>
      </c>
      <c r="BG29" s="46">
        <v>0</v>
      </c>
      <c r="BH29" s="46">
        <v>0</v>
      </c>
      <c r="BI29" s="46">
        <v>0</v>
      </c>
      <c r="BJ29" s="46">
        <v>0</v>
      </c>
      <c r="BK29" s="46">
        <v>0</v>
      </c>
      <c r="BL29" s="46">
        <v>0</v>
      </c>
      <c r="BM29" s="46">
        <v>0</v>
      </c>
      <c r="BN29" s="46">
        <v>0</v>
      </c>
      <c r="BO29" s="46">
        <v>0</v>
      </c>
      <c r="BP29" s="46">
        <v>0</v>
      </c>
      <c r="BQ29" s="46">
        <v>0</v>
      </c>
      <c r="BR29" s="46">
        <v>0</v>
      </c>
      <c r="BS29" s="46">
        <v>0</v>
      </c>
      <c r="BT29" s="46">
        <v>0</v>
      </c>
      <c r="BU29" s="46">
        <v>0</v>
      </c>
      <c r="BV29" s="46">
        <v>0</v>
      </c>
      <c r="BW29" s="46">
        <v>0</v>
      </c>
      <c r="BX29" s="46">
        <v>0</v>
      </c>
      <c r="BY29" s="46">
        <v>0</v>
      </c>
      <c r="BZ29" s="46">
        <v>0</v>
      </c>
      <c r="CA29" s="46">
        <v>0</v>
      </c>
      <c r="CB29" s="46">
        <v>0</v>
      </c>
      <c r="CC29" s="46">
        <v>0</v>
      </c>
      <c r="CD29" s="46">
        <v>0</v>
      </c>
      <c r="CE29" s="46">
        <v>0</v>
      </c>
      <c r="CF29" s="46">
        <v>0</v>
      </c>
      <c r="CG29" s="46">
        <v>0</v>
      </c>
      <c r="CH29" s="46">
        <v>0</v>
      </c>
      <c r="CI29" s="46">
        <v>0</v>
      </c>
      <c r="CJ29" s="46">
        <v>0</v>
      </c>
      <c r="CK29" s="46">
        <v>0</v>
      </c>
      <c r="CL29" s="46">
        <v>0</v>
      </c>
      <c r="CM29" s="46">
        <v>0</v>
      </c>
      <c r="CN29" s="46">
        <v>0</v>
      </c>
      <c r="CO29" s="46">
        <v>0</v>
      </c>
      <c r="CP29" s="46">
        <v>0</v>
      </c>
      <c r="CQ29" s="46">
        <v>0</v>
      </c>
      <c r="CR29" s="46">
        <v>0</v>
      </c>
      <c r="CS29" s="46">
        <v>0</v>
      </c>
      <c r="CT29" s="46">
        <v>0</v>
      </c>
      <c r="CU29" s="46">
        <v>0</v>
      </c>
      <c r="CV29" s="46">
        <v>0</v>
      </c>
      <c r="CW29" s="46">
        <v>0</v>
      </c>
      <c r="CX29" s="46">
        <v>0</v>
      </c>
      <c r="CY29" s="46">
        <v>0</v>
      </c>
      <c r="CZ29" s="46">
        <v>0</v>
      </c>
      <c r="DA29" s="46">
        <v>0</v>
      </c>
      <c r="DB29" s="46">
        <v>0</v>
      </c>
      <c r="DC29" s="46">
        <v>0</v>
      </c>
      <c r="DD29" s="46">
        <v>0</v>
      </c>
      <c r="DE29" s="46">
        <v>0</v>
      </c>
      <c r="DF29" s="46">
        <v>0</v>
      </c>
      <c r="DG29" s="46">
        <v>0</v>
      </c>
      <c r="DH29" s="46">
        <v>0</v>
      </c>
      <c r="DI29" s="46">
        <v>0</v>
      </c>
      <c r="DJ29" s="46">
        <v>0</v>
      </c>
    </row>
    <row r="30" spans="1:114" x14ac:dyDescent="0.2">
      <c r="A30" s="14"/>
      <c r="D30" s="17"/>
      <c r="E30" s="17" t="s">
        <v>34</v>
      </c>
      <c r="G30" s="46">
        <v>6</v>
      </c>
      <c r="H30" s="46">
        <v>6</v>
      </c>
      <c r="I30" s="46">
        <v>7</v>
      </c>
      <c r="J30" s="46">
        <v>7</v>
      </c>
      <c r="K30" s="46">
        <v>7</v>
      </c>
      <c r="L30" s="46">
        <v>7</v>
      </c>
      <c r="M30" s="46">
        <v>7</v>
      </c>
      <c r="N30" s="46">
        <v>6</v>
      </c>
      <c r="O30" s="46">
        <v>6</v>
      </c>
      <c r="P30" s="46">
        <v>6</v>
      </c>
      <c r="Q30" s="46">
        <v>6</v>
      </c>
      <c r="R30" s="46">
        <v>6</v>
      </c>
      <c r="S30" s="46">
        <v>7</v>
      </c>
      <c r="T30" s="46">
        <v>7</v>
      </c>
      <c r="U30" s="46">
        <v>7</v>
      </c>
      <c r="V30" s="46">
        <v>7</v>
      </c>
      <c r="W30" s="46">
        <v>7</v>
      </c>
      <c r="X30" s="46">
        <v>7</v>
      </c>
      <c r="Y30" s="46">
        <v>7</v>
      </c>
      <c r="Z30" s="46">
        <v>7</v>
      </c>
      <c r="AA30" s="46">
        <v>7</v>
      </c>
      <c r="AB30" s="46">
        <v>6</v>
      </c>
      <c r="AC30" s="46">
        <v>6</v>
      </c>
      <c r="AD30" s="46">
        <v>6</v>
      </c>
      <c r="AE30" s="46">
        <v>5</v>
      </c>
      <c r="AF30" s="46">
        <v>5</v>
      </c>
      <c r="AG30" s="46">
        <v>5</v>
      </c>
      <c r="AH30" s="46">
        <v>5</v>
      </c>
      <c r="AI30" s="46">
        <v>5</v>
      </c>
      <c r="AJ30" s="46">
        <v>5</v>
      </c>
      <c r="AK30" s="46">
        <v>5</v>
      </c>
      <c r="AL30" s="46">
        <v>9</v>
      </c>
      <c r="AM30" s="46">
        <v>9</v>
      </c>
      <c r="AN30" s="46">
        <v>9</v>
      </c>
      <c r="AO30" s="46">
        <v>9</v>
      </c>
      <c r="AP30" s="46">
        <v>9</v>
      </c>
      <c r="AQ30" s="46">
        <v>9</v>
      </c>
      <c r="AR30" s="46">
        <v>9</v>
      </c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</row>
    <row r="31" spans="1:114" x14ac:dyDescent="0.2">
      <c r="A31" s="14"/>
      <c r="D31" s="17"/>
      <c r="E31" s="17" t="s">
        <v>35</v>
      </c>
      <c r="G31" s="46">
        <v>35</v>
      </c>
      <c r="H31" s="46">
        <v>35</v>
      </c>
      <c r="I31" s="46">
        <v>35</v>
      </c>
      <c r="J31" s="46">
        <v>35</v>
      </c>
      <c r="K31" s="46">
        <v>34</v>
      </c>
      <c r="L31" s="46">
        <v>33</v>
      </c>
      <c r="M31" s="46">
        <v>34</v>
      </c>
      <c r="N31" s="46">
        <v>34</v>
      </c>
      <c r="O31" s="46">
        <v>34</v>
      </c>
      <c r="P31" s="46">
        <v>34</v>
      </c>
      <c r="Q31" s="46">
        <v>34</v>
      </c>
      <c r="R31" s="46">
        <v>34</v>
      </c>
      <c r="S31" s="46">
        <v>34</v>
      </c>
      <c r="T31" s="46">
        <v>34</v>
      </c>
      <c r="U31" s="46">
        <v>34</v>
      </c>
      <c r="V31" s="46">
        <v>35</v>
      </c>
      <c r="W31" s="46">
        <v>35</v>
      </c>
      <c r="X31" s="46">
        <v>35</v>
      </c>
      <c r="Y31" s="46">
        <v>35</v>
      </c>
      <c r="Z31" s="46">
        <v>34</v>
      </c>
      <c r="AA31" s="46">
        <v>34</v>
      </c>
      <c r="AB31" s="46">
        <v>34</v>
      </c>
      <c r="AC31" s="46">
        <v>33</v>
      </c>
      <c r="AD31" s="46">
        <v>34</v>
      </c>
      <c r="AE31" s="46">
        <v>35</v>
      </c>
      <c r="AF31" s="46">
        <v>35</v>
      </c>
      <c r="AG31" s="46">
        <v>34</v>
      </c>
      <c r="AH31" s="46">
        <v>34</v>
      </c>
      <c r="AI31" s="46">
        <v>34</v>
      </c>
      <c r="AJ31" s="46">
        <v>34</v>
      </c>
      <c r="AK31" s="46">
        <v>34</v>
      </c>
      <c r="AL31" s="46">
        <v>28</v>
      </c>
      <c r="AM31" s="46">
        <v>27</v>
      </c>
      <c r="AN31" s="46">
        <v>27</v>
      </c>
      <c r="AO31" s="46">
        <v>28</v>
      </c>
      <c r="AP31" s="46">
        <v>28</v>
      </c>
      <c r="AQ31" s="46">
        <v>29</v>
      </c>
      <c r="AR31" s="46">
        <v>28</v>
      </c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</row>
    <row r="32" spans="1:114" x14ac:dyDescent="0.2">
      <c r="A32" s="14" t="s">
        <v>28</v>
      </c>
      <c r="D32" s="17">
        <v>0</v>
      </c>
      <c r="E32" s="17" t="s">
        <v>36</v>
      </c>
      <c r="G32" s="46">
        <v>3</v>
      </c>
      <c r="H32" s="46">
        <v>3</v>
      </c>
      <c r="I32" s="46">
        <v>3</v>
      </c>
      <c r="J32" s="46">
        <v>3</v>
      </c>
      <c r="K32" s="46">
        <v>3</v>
      </c>
      <c r="L32" s="46">
        <v>4</v>
      </c>
      <c r="M32" s="46">
        <v>4</v>
      </c>
      <c r="N32" s="46">
        <v>7</v>
      </c>
      <c r="O32" s="46">
        <v>7</v>
      </c>
      <c r="P32" s="46">
        <v>7</v>
      </c>
      <c r="Q32" s="46">
        <v>7</v>
      </c>
      <c r="R32" s="46">
        <v>7</v>
      </c>
      <c r="S32" s="46">
        <v>6</v>
      </c>
      <c r="T32" s="46">
        <v>5</v>
      </c>
      <c r="U32" s="46">
        <v>5</v>
      </c>
      <c r="V32" s="46">
        <v>5</v>
      </c>
      <c r="W32" s="46">
        <v>5</v>
      </c>
      <c r="X32" s="46">
        <v>5</v>
      </c>
      <c r="Y32" s="46">
        <v>5</v>
      </c>
      <c r="Z32" s="46">
        <v>5</v>
      </c>
      <c r="AA32" s="46">
        <v>4</v>
      </c>
      <c r="AB32" s="46">
        <v>4</v>
      </c>
      <c r="AC32" s="46">
        <v>4</v>
      </c>
      <c r="AD32" s="46">
        <v>4</v>
      </c>
      <c r="AE32" s="46">
        <v>4</v>
      </c>
      <c r="AF32" s="46">
        <v>3</v>
      </c>
      <c r="AG32" s="46">
        <v>3</v>
      </c>
      <c r="AH32" s="46">
        <v>3</v>
      </c>
      <c r="AI32" s="46">
        <v>3</v>
      </c>
      <c r="AJ32" s="46">
        <v>3</v>
      </c>
      <c r="AK32" s="46">
        <v>3</v>
      </c>
      <c r="AL32" s="46">
        <v>1</v>
      </c>
      <c r="AM32" s="46">
        <v>1</v>
      </c>
      <c r="AN32" s="46">
        <v>1</v>
      </c>
      <c r="AO32" s="46">
        <v>1</v>
      </c>
      <c r="AP32" s="46">
        <v>1</v>
      </c>
      <c r="AQ32" s="46">
        <v>1</v>
      </c>
      <c r="AR32" s="46">
        <v>1</v>
      </c>
      <c r="AS32" s="46">
        <v>0</v>
      </c>
      <c r="AT32" s="46">
        <v>0</v>
      </c>
      <c r="AU32" s="46">
        <v>0</v>
      </c>
      <c r="AV32" s="46">
        <v>0</v>
      </c>
      <c r="AW32" s="46">
        <v>0</v>
      </c>
      <c r="AX32" s="46">
        <v>0</v>
      </c>
      <c r="AY32" s="46">
        <v>0</v>
      </c>
      <c r="AZ32" s="46">
        <v>0</v>
      </c>
      <c r="BA32" s="46">
        <v>0</v>
      </c>
      <c r="BB32" s="46">
        <v>0</v>
      </c>
      <c r="BC32" s="46">
        <v>0</v>
      </c>
      <c r="BD32" s="46">
        <v>0</v>
      </c>
      <c r="BE32" s="46">
        <v>0</v>
      </c>
      <c r="BF32" s="46">
        <v>0</v>
      </c>
      <c r="BG32" s="46">
        <v>0</v>
      </c>
      <c r="BH32" s="46">
        <v>0</v>
      </c>
      <c r="BI32" s="46">
        <v>0</v>
      </c>
      <c r="BJ32" s="46">
        <v>0</v>
      </c>
      <c r="BK32" s="46">
        <v>0</v>
      </c>
      <c r="BL32" s="46">
        <v>0</v>
      </c>
      <c r="BM32" s="46">
        <v>0</v>
      </c>
      <c r="BN32" s="46">
        <v>0</v>
      </c>
      <c r="BO32" s="46">
        <v>0</v>
      </c>
      <c r="BP32" s="46">
        <v>0</v>
      </c>
      <c r="BQ32" s="46">
        <v>0</v>
      </c>
      <c r="BR32" s="46">
        <v>0</v>
      </c>
      <c r="BS32" s="46">
        <v>0</v>
      </c>
      <c r="BT32" s="46">
        <v>0</v>
      </c>
      <c r="BU32" s="46">
        <v>0</v>
      </c>
      <c r="BV32" s="46">
        <v>0</v>
      </c>
      <c r="BW32" s="46">
        <v>0</v>
      </c>
      <c r="BX32" s="46">
        <v>0</v>
      </c>
      <c r="BY32" s="46">
        <v>0</v>
      </c>
      <c r="BZ32" s="46">
        <v>0</v>
      </c>
      <c r="CA32" s="46">
        <v>0</v>
      </c>
      <c r="CB32" s="46">
        <v>0</v>
      </c>
      <c r="CC32" s="46">
        <v>0</v>
      </c>
      <c r="CD32" s="46">
        <v>0</v>
      </c>
      <c r="CE32" s="46">
        <v>0</v>
      </c>
      <c r="CF32" s="46">
        <v>0</v>
      </c>
      <c r="CG32" s="46">
        <v>0</v>
      </c>
      <c r="CH32" s="46">
        <v>0</v>
      </c>
      <c r="CI32" s="46">
        <v>0</v>
      </c>
      <c r="CJ32" s="46">
        <v>0</v>
      </c>
      <c r="CK32" s="46">
        <v>0</v>
      </c>
      <c r="CL32" s="46">
        <v>0</v>
      </c>
      <c r="CM32" s="46">
        <v>0</v>
      </c>
      <c r="CN32" s="46">
        <v>0</v>
      </c>
      <c r="CO32" s="46">
        <v>0</v>
      </c>
      <c r="CP32" s="46">
        <v>0</v>
      </c>
      <c r="CQ32" s="46">
        <v>0</v>
      </c>
      <c r="CR32" s="46">
        <v>0</v>
      </c>
      <c r="CS32" s="46">
        <v>0</v>
      </c>
      <c r="CT32" s="46">
        <v>0</v>
      </c>
      <c r="CU32" s="46">
        <v>0</v>
      </c>
      <c r="CV32" s="46">
        <v>0</v>
      </c>
      <c r="CW32" s="46">
        <v>0</v>
      </c>
      <c r="CX32" s="46">
        <v>0</v>
      </c>
      <c r="CY32" s="46">
        <v>0</v>
      </c>
      <c r="CZ32" s="46">
        <v>0</v>
      </c>
      <c r="DA32" s="46">
        <v>0</v>
      </c>
      <c r="DB32" s="46">
        <v>0</v>
      </c>
      <c r="DC32" s="46">
        <v>0</v>
      </c>
      <c r="DD32" s="46">
        <v>0</v>
      </c>
      <c r="DE32" s="46">
        <v>0</v>
      </c>
      <c r="DF32" s="46">
        <v>0</v>
      </c>
      <c r="DG32" s="46">
        <v>0</v>
      </c>
      <c r="DH32" s="46">
        <v>0</v>
      </c>
      <c r="DI32" s="46">
        <v>0</v>
      </c>
      <c r="DJ32" s="46">
        <v>0</v>
      </c>
    </row>
    <row r="33" spans="1:114" x14ac:dyDescent="0.2"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</row>
    <row r="34" spans="1:114" x14ac:dyDescent="0.2">
      <c r="E34" s="10" t="s">
        <v>37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</row>
    <row r="35" spans="1:114" x14ac:dyDescent="0.2">
      <c r="A35" s="14" t="s">
        <v>28</v>
      </c>
      <c r="D35" s="17">
        <v>0</v>
      </c>
      <c r="E35" s="17" t="s">
        <v>33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0</v>
      </c>
      <c r="AI35" s="46">
        <v>0</v>
      </c>
      <c r="AJ35" s="46">
        <v>0</v>
      </c>
      <c r="AK35" s="46">
        <v>0</v>
      </c>
      <c r="AL35" s="46">
        <v>0</v>
      </c>
      <c r="AM35" s="46">
        <v>0</v>
      </c>
      <c r="AN35" s="46">
        <v>0</v>
      </c>
      <c r="AO35" s="46">
        <v>0</v>
      </c>
      <c r="AP35" s="46">
        <v>0</v>
      </c>
      <c r="AQ35" s="46">
        <v>0</v>
      </c>
      <c r="AR35" s="46">
        <v>0</v>
      </c>
      <c r="AS35" s="46">
        <v>0</v>
      </c>
      <c r="AT35" s="46">
        <v>0</v>
      </c>
      <c r="AU35" s="46">
        <v>0</v>
      </c>
      <c r="AV35" s="46">
        <v>0</v>
      </c>
      <c r="AW35" s="46">
        <v>0</v>
      </c>
      <c r="AX35" s="46">
        <v>0</v>
      </c>
      <c r="AY35" s="46">
        <v>0</v>
      </c>
      <c r="AZ35" s="46">
        <v>0</v>
      </c>
      <c r="BA35" s="46">
        <v>0</v>
      </c>
      <c r="BB35" s="46">
        <v>0</v>
      </c>
      <c r="BC35" s="46">
        <v>0</v>
      </c>
      <c r="BD35" s="46">
        <v>0</v>
      </c>
      <c r="BE35" s="46">
        <v>0</v>
      </c>
      <c r="BF35" s="46">
        <v>0</v>
      </c>
      <c r="BG35" s="46">
        <v>0</v>
      </c>
      <c r="BH35" s="46">
        <v>0</v>
      </c>
      <c r="BI35" s="46">
        <v>0</v>
      </c>
      <c r="BJ35" s="46">
        <v>0</v>
      </c>
      <c r="BK35" s="46">
        <v>0</v>
      </c>
      <c r="BL35" s="46">
        <v>0</v>
      </c>
      <c r="BM35" s="46">
        <v>0</v>
      </c>
      <c r="BN35" s="46">
        <v>0</v>
      </c>
      <c r="BO35" s="46">
        <v>0</v>
      </c>
      <c r="BP35" s="46">
        <v>0</v>
      </c>
      <c r="BQ35" s="46">
        <v>0</v>
      </c>
      <c r="BR35" s="46">
        <v>0</v>
      </c>
      <c r="BS35" s="46">
        <v>0</v>
      </c>
      <c r="BT35" s="46">
        <v>0</v>
      </c>
      <c r="BU35" s="46">
        <v>0</v>
      </c>
      <c r="BV35" s="46">
        <v>0</v>
      </c>
      <c r="BW35" s="46">
        <v>0</v>
      </c>
      <c r="BX35" s="46">
        <v>0</v>
      </c>
      <c r="BY35" s="46">
        <v>0</v>
      </c>
      <c r="BZ35" s="46">
        <v>0</v>
      </c>
      <c r="CA35" s="46">
        <v>0</v>
      </c>
      <c r="CB35" s="46">
        <v>0</v>
      </c>
      <c r="CC35" s="46">
        <v>0</v>
      </c>
      <c r="CD35" s="46">
        <v>0</v>
      </c>
      <c r="CE35" s="46">
        <v>0</v>
      </c>
      <c r="CF35" s="46">
        <v>0</v>
      </c>
      <c r="CG35" s="46">
        <v>0</v>
      </c>
      <c r="CH35" s="46">
        <v>0</v>
      </c>
      <c r="CI35" s="46">
        <v>0</v>
      </c>
      <c r="CJ35" s="46">
        <v>0</v>
      </c>
      <c r="CK35" s="46">
        <v>0</v>
      </c>
      <c r="CL35" s="46">
        <v>0</v>
      </c>
      <c r="CM35" s="46">
        <v>0</v>
      </c>
      <c r="CN35" s="46">
        <v>0</v>
      </c>
      <c r="CO35" s="46">
        <v>0</v>
      </c>
      <c r="CP35" s="46">
        <v>0</v>
      </c>
      <c r="CQ35" s="46">
        <v>0</v>
      </c>
      <c r="CR35" s="46">
        <v>0</v>
      </c>
      <c r="CS35" s="46">
        <v>0</v>
      </c>
      <c r="CT35" s="46">
        <v>0</v>
      </c>
      <c r="CU35" s="46">
        <v>0</v>
      </c>
      <c r="CV35" s="46">
        <v>0</v>
      </c>
      <c r="CW35" s="46">
        <v>0</v>
      </c>
      <c r="CX35" s="46">
        <v>0</v>
      </c>
      <c r="CY35" s="46">
        <v>0</v>
      </c>
      <c r="CZ35" s="46">
        <v>0</v>
      </c>
      <c r="DA35" s="46">
        <v>0</v>
      </c>
      <c r="DB35" s="46">
        <v>0</v>
      </c>
      <c r="DC35" s="46">
        <v>0</v>
      </c>
      <c r="DD35" s="46">
        <v>0</v>
      </c>
      <c r="DE35" s="46">
        <v>0</v>
      </c>
      <c r="DF35" s="46">
        <v>0</v>
      </c>
      <c r="DG35" s="46">
        <v>0</v>
      </c>
      <c r="DH35" s="46">
        <v>0</v>
      </c>
      <c r="DI35" s="46">
        <v>0</v>
      </c>
      <c r="DJ35" s="46">
        <v>0</v>
      </c>
    </row>
    <row r="36" spans="1:114" x14ac:dyDescent="0.2">
      <c r="A36" s="14"/>
      <c r="D36" s="17"/>
      <c r="E36" s="17" t="s">
        <v>34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</row>
    <row r="37" spans="1:114" x14ac:dyDescent="0.2">
      <c r="A37" s="14"/>
      <c r="D37" s="17"/>
      <c r="E37" s="17" t="s">
        <v>35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</row>
    <row r="38" spans="1:114" x14ac:dyDescent="0.2">
      <c r="A38" s="14" t="s">
        <v>28</v>
      </c>
      <c r="D38" s="17">
        <v>0</v>
      </c>
      <c r="E38" s="17" t="s">
        <v>36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6">
        <v>0</v>
      </c>
      <c r="AK38" s="46">
        <v>0</v>
      </c>
      <c r="AL38" s="46">
        <v>0</v>
      </c>
      <c r="AM38" s="46">
        <v>0</v>
      </c>
      <c r="AN38" s="46">
        <v>0</v>
      </c>
      <c r="AO38" s="46">
        <v>0</v>
      </c>
      <c r="AP38" s="46">
        <v>0</v>
      </c>
      <c r="AQ38" s="46">
        <v>0</v>
      </c>
      <c r="AR38" s="46">
        <v>0</v>
      </c>
      <c r="AS38" s="46">
        <v>0</v>
      </c>
      <c r="AT38" s="46">
        <v>0</v>
      </c>
      <c r="AU38" s="46">
        <v>0</v>
      </c>
      <c r="AV38" s="46">
        <v>0</v>
      </c>
      <c r="AW38" s="46">
        <v>0</v>
      </c>
      <c r="AX38" s="46">
        <v>0</v>
      </c>
      <c r="AY38" s="46">
        <v>0</v>
      </c>
      <c r="AZ38" s="46">
        <v>0</v>
      </c>
      <c r="BA38" s="46">
        <v>0</v>
      </c>
      <c r="BB38" s="46">
        <v>0</v>
      </c>
      <c r="BC38" s="46">
        <v>0</v>
      </c>
      <c r="BD38" s="46">
        <v>0</v>
      </c>
      <c r="BE38" s="46">
        <v>0</v>
      </c>
      <c r="BF38" s="46">
        <v>0</v>
      </c>
      <c r="BG38" s="46">
        <v>0</v>
      </c>
      <c r="BH38" s="46">
        <v>0</v>
      </c>
      <c r="BI38" s="46">
        <v>0</v>
      </c>
      <c r="BJ38" s="46">
        <v>0</v>
      </c>
      <c r="BK38" s="46">
        <v>0</v>
      </c>
      <c r="BL38" s="46">
        <v>0</v>
      </c>
      <c r="BM38" s="46">
        <v>0</v>
      </c>
      <c r="BN38" s="46">
        <v>0</v>
      </c>
      <c r="BO38" s="46">
        <v>0</v>
      </c>
      <c r="BP38" s="46">
        <v>0</v>
      </c>
      <c r="BQ38" s="46">
        <v>0</v>
      </c>
      <c r="BR38" s="46">
        <v>0</v>
      </c>
      <c r="BS38" s="46">
        <v>0</v>
      </c>
      <c r="BT38" s="46">
        <v>0</v>
      </c>
      <c r="BU38" s="46">
        <v>0</v>
      </c>
      <c r="BV38" s="46">
        <v>0</v>
      </c>
      <c r="BW38" s="46">
        <v>0</v>
      </c>
      <c r="BX38" s="46">
        <v>0</v>
      </c>
      <c r="BY38" s="46">
        <v>0</v>
      </c>
      <c r="BZ38" s="46">
        <v>0</v>
      </c>
      <c r="CA38" s="46">
        <v>0</v>
      </c>
      <c r="CB38" s="46">
        <v>0</v>
      </c>
      <c r="CC38" s="46">
        <v>0</v>
      </c>
      <c r="CD38" s="46">
        <v>0</v>
      </c>
      <c r="CE38" s="46">
        <v>0</v>
      </c>
      <c r="CF38" s="46">
        <v>0</v>
      </c>
      <c r="CG38" s="46">
        <v>0</v>
      </c>
      <c r="CH38" s="46">
        <v>0</v>
      </c>
      <c r="CI38" s="46">
        <v>0</v>
      </c>
      <c r="CJ38" s="46">
        <v>0</v>
      </c>
      <c r="CK38" s="46">
        <v>0</v>
      </c>
      <c r="CL38" s="46">
        <v>0</v>
      </c>
      <c r="CM38" s="46">
        <v>0</v>
      </c>
      <c r="CN38" s="46">
        <v>0</v>
      </c>
      <c r="CO38" s="46">
        <v>0</v>
      </c>
      <c r="CP38" s="46">
        <v>0</v>
      </c>
      <c r="CQ38" s="46">
        <v>0</v>
      </c>
      <c r="CR38" s="46">
        <v>0</v>
      </c>
      <c r="CS38" s="46">
        <v>0</v>
      </c>
      <c r="CT38" s="46">
        <v>0</v>
      </c>
      <c r="CU38" s="46">
        <v>0</v>
      </c>
      <c r="CV38" s="46">
        <v>0</v>
      </c>
      <c r="CW38" s="46">
        <v>0</v>
      </c>
      <c r="CX38" s="46">
        <v>0</v>
      </c>
      <c r="CY38" s="46">
        <v>0</v>
      </c>
      <c r="CZ38" s="46">
        <v>0</v>
      </c>
      <c r="DA38" s="46">
        <v>0</v>
      </c>
      <c r="DB38" s="46">
        <v>0</v>
      </c>
      <c r="DC38" s="46">
        <v>0</v>
      </c>
      <c r="DD38" s="46">
        <v>0</v>
      </c>
      <c r="DE38" s="46">
        <v>0</v>
      </c>
      <c r="DF38" s="46">
        <v>0</v>
      </c>
      <c r="DG38" s="46">
        <v>0</v>
      </c>
      <c r="DH38" s="46">
        <v>0</v>
      </c>
      <c r="DI38" s="46">
        <v>0</v>
      </c>
      <c r="DJ38" s="46">
        <v>0</v>
      </c>
    </row>
    <row r="39" spans="1:114" x14ac:dyDescent="0.2"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</row>
    <row r="40" spans="1:114" x14ac:dyDescent="0.2">
      <c r="E40" s="10" t="s">
        <v>38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</row>
    <row r="41" spans="1:114" x14ac:dyDescent="0.2">
      <c r="A41" s="14" t="s">
        <v>28</v>
      </c>
      <c r="D41" s="17">
        <v>0</v>
      </c>
      <c r="E41" s="17" t="s">
        <v>39</v>
      </c>
      <c r="G41" s="46">
        <v>1</v>
      </c>
      <c r="H41" s="46">
        <v>0</v>
      </c>
      <c r="I41" s="46">
        <v>2</v>
      </c>
      <c r="J41" s="46">
        <v>1</v>
      </c>
      <c r="K41" s="46">
        <v>0</v>
      </c>
      <c r="L41" s="46">
        <v>1</v>
      </c>
      <c r="M41" s="46">
        <v>1</v>
      </c>
      <c r="N41" s="46">
        <v>4</v>
      </c>
      <c r="O41" s="46">
        <v>1</v>
      </c>
      <c r="P41" s="46">
        <v>0</v>
      </c>
      <c r="Q41" s="46"/>
      <c r="R41" s="46">
        <v>0</v>
      </c>
      <c r="S41" s="46">
        <v>1</v>
      </c>
      <c r="T41" s="46">
        <v>0</v>
      </c>
      <c r="U41" s="46"/>
      <c r="V41" s="46">
        <v>1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2</v>
      </c>
      <c r="AC41" s="46">
        <v>0</v>
      </c>
      <c r="AD41" s="46">
        <v>1</v>
      </c>
      <c r="AE41" s="46">
        <v>1</v>
      </c>
      <c r="AF41" s="46">
        <v>0</v>
      </c>
      <c r="AG41" s="46">
        <v>0</v>
      </c>
      <c r="AH41" s="46">
        <v>0</v>
      </c>
      <c r="AI41" s="46">
        <v>0</v>
      </c>
      <c r="AJ41" s="46">
        <v>0</v>
      </c>
      <c r="AK41" s="46">
        <v>0</v>
      </c>
      <c r="AL41" s="46">
        <v>0</v>
      </c>
      <c r="AM41" s="46">
        <v>0</v>
      </c>
      <c r="AN41" s="46">
        <v>0</v>
      </c>
      <c r="AO41" s="46">
        <v>2</v>
      </c>
      <c r="AP41" s="46">
        <v>1</v>
      </c>
      <c r="AQ41" s="46">
        <v>1</v>
      </c>
      <c r="AR41" s="46">
        <v>0</v>
      </c>
      <c r="AS41" s="46">
        <v>0</v>
      </c>
      <c r="AT41" s="46">
        <v>0</v>
      </c>
      <c r="AU41" s="46">
        <v>0</v>
      </c>
      <c r="AV41" s="46">
        <v>0</v>
      </c>
      <c r="AW41" s="46">
        <v>0</v>
      </c>
      <c r="AX41" s="46">
        <v>0</v>
      </c>
      <c r="AY41" s="46">
        <v>0</v>
      </c>
      <c r="AZ41" s="46">
        <v>0</v>
      </c>
      <c r="BA41" s="46">
        <v>0</v>
      </c>
      <c r="BB41" s="46">
        <v>0</v>
      </c>
      <c r="BC41" s="46">
        <v>0</v>
      </c>
      <c r="BD41" s="46">
        <v>0</v>
      </c>
      <c r="BE41" s="46">
        <v>0</v>
      </c>
      <c r="BF41" s="46">
        <v>0</v>
      </c>
      <c r="BG41" s="46">
        <v>0</v>
      </c>
      <c r="BH41" s="46">
        <v>0</v>
      </c>
      <c r="BI41" s="46">
        <v>0</v>
      </c>
      <c r="BJ41" s="46">
        <v>0</v>
      </c>
      <c r="BK41" s="46">
        <v>0</v>
      </c>
      <c r="BL41" s="46">
        <v>0</v>
      </c>
      <c r="BM41" s="46">
        <v>0</v>
      </c>
      <c r="BN41" s="46">
        <v>0</v>
      </c>
      <c r="BO41" s="46">
        <v>0</v>
      </c>
      <c r="BP41" s="46">
        <v>0</v>
      </c>
      <c r="BQ41" s="46">
        <v>0</v>
      </c>
      <c r="BR41" s="46">
        <v>0</v>
      </c>
      <c r="BS41" s="46">
        <v>0</v>
      </c>
      <c r="BT41" s="46">
        <v>0</v>
      </c>
      <c r="BU41" s="46">
        <v>0</v>
      </c>
      <c r="BV41" s="46">
        <v>0</v>
      </c>
      <c r="BW41" s="46">
        <v>0</v>
      </c>
      <c r="BX41" s="46">
        <v>0</v>
      </c>
      <c r="BY41" s="46">
        <v>0</v>
      </c>
      <c r="BZ41" s="46">
        <v>0</v>
      </c>
      <c r="CA41" s="46">
        <v>0</v>
      </c>
      <c r="CB41" s="46">
        <v>0</v>
      </c>
      <c r="CC41" s="46">
        <v>0</v>
      </c>
      <c r="CD41" s="46">
        <v>0</v>
      </c>
      <c r="CE41" s="46">
        <v>0</v>
      </c>
      <c r="CF41" s="46">
        <v>0</v>
      </c>
      <c r="CG41" s="46">
        <v>0</v>
      </c>
      <c r="CH41" s="46">
        <v>0</v>
      </c>
      <c r="CI41" s="46">
        <v>0</v>
      </c>
      <c r="CJ41" s="46">
        <v>0</v>
      </c>
      <c r="CK41" s="46">
        <v>0</v>
      </c>
      <c r="CL41" s="46">
        <v>0</v>
      </c>
      <c r="CM41" s="46">
        <v>0</v>
      </c>
      <c r="CN41" s="46">
        <v>0</v>
      </c>
      <c r="CO41" s="46">
        <v>0</v>
      </c>
      <c r="CP41" s="46">
        <v>0</v>
      </c>
      <c r="CQ41" s="46">
        <v>0</v>
      </c>
      <c r="CR41" s="46">
        <v>0</v>
      </c>
      <c r="CS41" s="46">
        <v>0</v>
      </c>
      <c r="CT41" s="46">
        <v>0</v>
      </c>
      <c r="CU41" s="46">
        <v>0</v>
      </c>
      <c r="CV41" s="46">
        <v>0</v>
      </c>
      <c r="CW41" s="46">
        <v>0</v>
      </c>
      <c r="CX41" s="46">
        <v>0</v>
      </c>
      <c r="CY41" s="46">
        <v>0</v>
      </c>
      <c r="CZ41" s="46">
        <v>0</v>
      </c>
      <c r="DA41" s="46">
        <v>0</v>
      </c>
      <c r="DB41" s="46">
        <v>0</v>
      </c>
      <c r="DC41" s="46">
        <v>0</v>
      </c>
      <c r="DD41" s="46">
        <v>0</v>
      </c>
      <c r="DE41" s="46">
        <v>0</v>
      </c>
      <c r="DF41" s="46">
        <v>0</v>
      </c>
      <c r="DG41" s="46">
        <v>0</v>
      </c>
      <c r="DH41" s="46">
        <v>0</v>
      </c>
      <c r="DI41" s="46">
        <v>0</v>
      </c>
      <c r="DJ41" s="46">
        <v>0</v>
      </c>
    </row>
    <row r="42" spans="1:114" x14ac:dyDescent="0.2">
      <c r="A42" s="14"/>
      <c r="D42" s="17"/>
      <c r="E42" s="17" t="s">
        <v>40</v>
      </c>
      <c r="G42" s="46"/>
      <c r="H42" s="46">
        <v>1</v>
      </c>
      <c r="I42" s="46">
        <v>1</v>
      </c>
      <c r="J42" s="46">
        <v>1</v>
      </c>
      <c r="K42" s="46">
        <v>1</v>
      </c>
      <c r="L42" s="46"/>
      <c r="M42" s="46">
        <v>2</v>
      </c>
      <c r="N42" s="46">
        <v>1</v>
      </c>
      <c r="O42" s="46"/>
      <c r="P42" s="46"/>
      <c r="Q42" s="46"/>
      <c r="R42" s="46">
        <v>1</v>
      </c>
      <c r="S42" s="46">
        <v>1</v>
      </c>
      <c r="T42" s="46">
        <v>1</v>
      </c>
      <c r="U42" s="46"/>
      <c r="V42" s="46"/>
      <c r="W42" s="46"/>
      <c r="X42" s="46"/>
      <c r="Y42" s="46">
        <v>1</v>
      </c>
      <c r="Z42" s="46">
        <v>1</v>
      </c>
      <c r="AA42" s="46">
        <v>3</v>
      </c>
      <c r="AB42" s="46">
        <v>1</v>
      </c>
      <c r="AC42" s="46"/>
      <c r="AD42" s="46">
        <v>1</v>
      </c>
      <c r="AE42" s="46">
        <v>1</v>
      </c>
      <c r="AF42" s="46">
        <v>1</v>
      </c>
      <c r="AG42" s="46"/>
      <c r="AH42" s="46"/>
      <c r="AI42" s="46">
        <v>2</v>
      </c>
      <c r="AJ42" s="46"/>
      <c r="AK42" s="46"/>
      <c r="AL42" s="46">
        <v>1</v>
      </c>
      <c r="AM42" s="46">
        <v>1</v>
      </c>
      <c r="AN42" s="46">
        <v>1</v>
      </c>
      <c r="AO42" s="46">
        <v>1</v>
      </c>
      <c r="AP42" s="46">
        <v>1</v>
      </c>
      <c r="AQ42" s="46">
        <v>0</v>
      </c>
      <c r="AR42" s="46">
        <v>1</v>
      </c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C1F2-D795-4A3C-86BC-4885CA8CF6DD}">
  <dimension ref="A1:E17"/>
  <sheetViews>
    <sheetView workbookViewId="0">
      <selection activeCell="D6" sqref="D6"/>
    </sheetView>
  </sheetViews>
  <sheetFormatPr baseColWidth="10" defaultColWidth="11.5" defaultRowHeight="15" x14ac:dyDescent="0.2"/>
  <cols>
    <col min="1" max="1" width="20" customWidth="1"/>
    <col min="2" max="2" width="33" bestFit="1" customWidth="1"/>
    <col min="3" max="3" width="13.1640625" bestFit="1" customWidth="1"/>
    <col min="4" max="4" width="16.1640625" bestFit="1" customWidth="1"/>
    <col min="5" max="5" width="13.1640625" bestFit="1" customWidth="1"/>
  </cols>
  <sheetData>
    <row r="1" spans="1:5" x14ac:dyDescent="0.2">
      <c r="A1" s="19" t="s">
        <v>41</v>
      </c>
      <c r="B1" s="19" t="s">
        <v>42</v>
      </c>
      <c r="C1" s="19" t="s">
        <v>43</v>
      </c>
      <c r="D1" s="19" t="s">
        <v>44</v>
      </c>
      <c r="E1" s="19" t="s">
        <v>45</v>
      </c>
    </row>
    <row r="2" spans="1:5" x14ac:dyDescent="0.2">
      <c r="A2" s="20" t="s">
        <v>46</v>
      </c>
      <c r="B2" s="21" t="s">
        <v>47</v>
      </c>
      <c r="C2" s="22">
        <v>1200000</v>
      </c>
      <c r="D2" s="26">
        <v>559175.80000000005</v>
      </c>
      <c r="E2" s="22">
        <f>C2-D2</f>
        <v>640824.19999999995</v>
      </c>
    </row>
    <row r="3" spans="1:5" x14ac:dyDescent="0.2">
      <c r="A3" s="23"/>
      <c r="B3" s="24" t="s">
        <v>48</v>
      </c>
      <c r="C3" s="25">
        <v>1250000</v>
      </c>
      <c r="D3" s="27">
        <v>1246624.5</v>
      </c>
      <c r="E3" s="57">
        <f>C3-D3</f>
        <v>3375.5</v>
      </c>
    </row>
    <row r="4" spans="1:5" x14ac:dyDescent="0.2">
      <c r="A4" s="20"/>
      <c r="B4" s="21" t="s">
        <v>49</v>
      </c>
      <c r="C4" s="22">
        <v>2000000</v>
      </c>
      <c r="D4" s="26">
        <v>1295761.96</v>
      </c>
      <c r="E4" s="22">
        <f>C4-D4</f>
        <v>704238.04</v>
      </c>
    </row>
    <row r="5" spans="1:5" x14ac:dyDescent="0.2">
      <c r="A5" s="23"/>
      <c r="B5" s="24" t="s">
        <v>50</v>
      </c>
      <c r="C5" s="25">
        <v>1000000</v>
      </c>
      <c r="D5" s="27">
        <v>403694.35</v>
      </c>
      <c r="E5" s="57">
        <f>C5-D5</f>
        <v>596305.65</v>
      </c>
    </row>
    <row r="6" spans="1:5" x14ac:dyDescent="0.2">
      <c r="A6" s="20"/>
      <c r="B6" s="21" t="s">
        <v>51</v>
      </c>
      <c r="C6" s="22">
        <v>300000</v>
      </c>
      <c r="D6" s="26">
        <v>0</v>
      </c>
      <c r="E6" s="22">
        <f>C6-D6</f>
        <v>300000</v>
      </c>
    </row>
    <row r="7" spans="1:5" x14ac:dyDescent="0.2">
      <c r="A7" s="23"/>
      <c r="B7" s="24"/>
      <c r="C7" s="25"/>
      <c r="D7" s="27"/>
      <c r="E7" s="25"/>
    </row>
    <row r="8" spans="1:5" x14ac:dyDescent="0.2">
      <c r="A8" s="20"/>
      <c r="B8" s="21"/>
      <c r="C8" s="22"/>
      <c r="D8" s="26"/>
      <c r="E8" s="22"/>
    </row>
    <row r="9" spans="1:5" x14ac:dyDescent="0.2">
      <c r="A9" s="23"/>
      <c r="B9" s="24"/>
      <c r="C9" s="25"/>
      <c r="D9" s="27"/>
      <c r="E9" s="25"/>
    </row>
    <row r="10" spans="1:5" x14ac:dyDescent="0.2">
      <c r="A10" s="20"/>
      <c r="B10" s="21"/>
      <c r="C10" s="22"/>
      <c r="D10" s="26"/>
      <c r="E10" s="22"/>
    </row>
    <row r="11" spans="1:5" x14ac:dyDescent="0.2">
      <c r="A11" s="23"/>
      <c r="B11" s="24"/>
      <c r="C11" s="25"/>
      <c r="D11" s="27"/>
      <c r="E11" s="25"/>
    </row>
    <row r="12" spans="1:5" x14ac:dyDescent="0.2">
      <c r="A12" s="20"/>
      <c r="B12" s="21"/>
      <c r="C12" s="22"/>
      <c r="D12" s="26"/>
      <c r="E12" s="22"/>
    </row>
    <row r="13" spans="1:5" x14ac:dyDescent="0.2">
      <c r="A13" s="23"/>
      <c r="B13" s="24"/>
      <c r="C13" s="25"/>
      <c r="D13" s="27"/>
      <c r="E13" s="25"/>
    </row>
    <row r="14" spans="1:5" x14ac:dyDescent="0.2">
      <c r="A14" s="20"/>
      <c r="B14" s="21"/>
      <c r="C14" s="22"/>
      <c r="D14" s="26"/>
      <c r="E14" s="22"/>
    </row>
    <row r="15" spans="1:5" x14ac:dyDescent="0.2">
      <c r="A15" s="23"/>
      <c r="B15" s="24"/>
      <c r="C15" s="25"/>
      <c r="D15" s="28"/>
      <c r="E15" s="25"/>
    </row>
    <row r="16" spans="1:5" x14ac:dyDescent="0.2">
      <c r="A16" s="20"/>
      <c r="B16" s="21"/>
      <c r="C16" s="22"/>
      <c r="D16" s="26"/>
      <c r="E16" s="22"/>
    </row>
    <row r="17" spans="1:5" x14ac:dyDescent="0.2">
      <c r="A17" s="23"/>
      <c r="B17" s="24"/>
      <c r="C17" s="25"/>
      <c r="D17" s="28"/>
      <c r="E17" s="2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FCAB-6FA9-4948-ACEE-2A0133206B64}">
  <dimension ref="A1:E17"/>
  <sheetViews>
    <sheetView workbookViewId="0">
      <selection activeCell="B19" sqref="B19"/>
    </sheetView>
  </sheetViews>
  <sheetFormatPr baseColWidth="10" defaultColWidth="11.5" defaultRowHeight="15" x14ac:dyDescent="0.2"/>
  <cols>
    <col min="1" max="1" width="18.1640625" customWidth="1"/>
    <col min="2" max="2" width="30.5" customWidth="1"/>
    <col min="3" max="3" width="14.6640625" customWidth="1"/>
    <col min="4" max="4" width="16.5" customWidth="1"/>
  </cols>
  <sheetData>
    <row r="1" spans="1:5" x14ac:dyDescent="0.2">
      <c r="A1" s="19" t="s">
        <v>41</v>
      </c>
      <c r="B1" s="29" t="s">
        <v>52</v>
      </c>
      <c r="C1" s="29" t="s">
        <v>53</v>
      </c>
      <c r="D1" s="29" t="s">
        <v>54</v>
      </c>
    </row>
    <row r="2" spans="1:5" x14ac:dyDescent="0.2">
      <c r="A2" s="23" t="s">
        <v>46</v>
      </c>
      <c r="B2" s="23" t="s">
        <v>55</v>
      </c>
      <c r="C2" s="30">
        <v>47392</v>
      </c>
      <c r="D2" s="25">
        <v>745155.6</v>
      </c>
    </row>
    <row r="3" spans="1:5" x14ac:dyDescent="0.2">
      <c r="A3" s="20"/>
      <c r="B3" s="20" t="s">
        <v>56</v>
      </c>
      <c r="C3" s="31">
        <v>45778</v>
      </c>
      <c r="D3" s="22">
        <v>3273</v>
      </c>
    </row>
    <row r="4" spans="1:5" x14ac:dyDescent="0.2">
      <c r="A4" s="23"/>
      <c r="B4" s="64" t="s">
        <v>57</v>
      </c>
      <c r="C4" s="30">
        <v>46327</v>
      </c>
      <c r="D4" s="25">
        <v>11269.23</v>
      </c>
    </row>
    <row r="5" spans="1:5" x14ac:dyDescent="0.2">
      <c r="A5" s="20"/>
      <c r="B5" s="20" t="s">
        <v>58</v>
      </c>
      <c r="C5" s="31">
        <v>46661</v>
      </c>
      <c r="D5" s="22">
        <v>113693.44</v>
      </c>
    </row>
    <row r="6" spans="1:5" x14ac:dyDescent="0.2">
      <c r="A6" s="23"/>
      <c r="B6" s="64" t="s">
        <v>59</v>
      </c>
      <c r="C6" s="30">
        <v>46935</v>
      </c>
      <c r="D6" s="25">
        <v>501173.75</v>
      </c>
    </row>
    <row r="7" spans="1:5" x14ac:dyDescent="0.2">
      <c r="A7" s="20"/>
      <c r="B7" s="20" t="s">
        <v>60</v>
      </c>
      <c r="C7" s="31">
        <v>45870</v>
      </c>
      <c r="D7" s="22">
        <v>20545.38</v>
      </c>
    </row>
    <row r="8" spans="1:5" x14ac:dyDescent="0.2">
      <c r="A8" s="23"/>
      <c r="B8" s="64" t="s">
        <v>61</v>
      </c>
      <c r="C8" s="30">
        <v>46143</v>
      </c>
      <c r="D8" s="25">
        <v>117399.75</v>
      </c>
    </row>
    <row r="9" spans="1:5" x14ac:dyDescent="0.2">
      <c r="A9" s="20"/>
      <c r="B9" s="20" t="s">
        <v>62</v>
      </c>
      <c r="C9" s="31">
        <v>45658</v>
      </c>
      <c r="D9" s="22">
        <v>0</v>
      </c>
    </row>
    <row r="10" spans="1:5" x14ac:dyDescent="0.2">
      <c r="A10" s="23"/>
      <c r="B10" s="64" t="s">
        <v>63</v>
      </c>
      <c r="C10" s="30">
        <v>46054</v>
      </c>
      <c r="D10" s="25">
        <v>38000.879999999997</v>
      </c>
    </row>
    <row r="11" spans="1:5" x14ac:dyDescent="0.2">
      <c r="A11" s="20"/>
      <c r="B11" s="20" t="s">
        <v>64</v>
      </c>
      <c r="C11" s="31">
        <v>46508</v>
      </c>
      <c r="D11" s="22">
        <v>413002.53</v>
      </c>
      <c r="E11" s="65"/>
    </row>
    <row r="12" spans="1:5" x14ac:dyDescent="0.2">
      <c r="A12" s="23"/>
      <c r="B12" s="23" t="s">
        <v>65</v>
      </c>
      <c r="C12" s="30">
        <v>46569</v>
      </c>
      <c r="D12" s="25">
        <v>37410</v>
      </c>
    </row>
    <row r="13" spans="1:5" x14ac:dyDescent="0.2">
      <c r="A13" s="20"/>
      <c r="B13" s="20" t="s">
        <v>66</v>
      </c>
      <c r="C13" s="31">
        <v>46631</v>
      </c>
      <c r="D13" s="22">
        <v>41106</v>
      </c>
    </row>
    <row r="14" spans="1:5" x14ac:dyDescent="0.2">
      <c r="A14" s="100"/>
      <c r="B14" s="64" t="s">
        <v>67</v>
      </c>
      <c r="C14" s="101">
        <v>48153</v>
      </c>
      <c r="D14" s="99">
        <v>1097771.1299999999</v>
      </c>
    </row>
    <row r="15" spans="1:5" x14ac:dyDescent="0.2">
      <c r="A15" s="20"/>
      <c r="B15" s="20" t="s">
        <v>68</v>
      </c>
      <c r="C15" s="31">
        <v>46287</v>
      </c>
      <c r="D15" s="22">
        <v>33039.1</v>
      </c>
    </row>
    <row r="17" spans="4:4" x14ac:dyDescent="0.2">
      <c r="D17" t="s">
        <v>69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765E-2A94-4B33-BFCB-35C722210808}">
  <dimension ref="C3:Z11"/>
  <sheetViews>
    <sheetView showGridLines="0" zoomScale="80" zoomScaleNormal="80" workbookViewId="0">
      <selection activeCell="F9" sqref="F9"/>
    </sheetView>
  </sheetViews>
  <sheetFormatPr baseColWidth="10" defaultColWidth="11.5" defaultRowHeight="15" x14ac:dyDescent="0.2"/>
  <cols>
    <col min="3" max="3" width="27.5" customWidth="1"/>
    <col min="4" max="25" width="50.5" customWidth="1"/>
  </cols>
  <sheetData>
    <row r="3" spans="3:26" x14ac:dyDescent="0.2">
      <c r="C3" s="81" t="s">
        <v>70</v>
      </c>
    </row>
    <row r="6" spans="3:26" ht="22" x14ac:dyDescent="0.2">
      <c r="C6" s="82" t="s">
        <v>71</v>
      </c>
      <c r="D6" s="83">
        <v>45597</v>
      </c>
      <c r="E6" s="83">
        <v>45627</v>
      </c>
      <c r="F6" s="83">
        <v>45658</v>
      </c>
      <c r="G6" s="83">
        <v>45689</v>
      </c>
      <c r="H6" s="83">
        <v>45717</v>
      </c>
      <c r="I6" s="83">
        <v>45748</v>
      </c>
      <c r="J6" s="83">
        <v>45778</v>
      </c>
      <c r="K6" s="83">
        <v>45809</v>
      </c>
      <c r="L6" s="83">
        <v>45839</v>
      </c>
      <c r="M6" s="83">
        <v>45870</v>
      </c>
      <c r="N6" s="83">
        <v>45901</v>
      </c>
      <c r="O6" s="83">
        <v>45931</v>
      </c>
      <c r="P6" s="83">
        <v>45962</v>
      </c>
      <c r="Q6" s="83">
        <v>45992</v>
      </c>
      <c r="R6" s="84"/>
      <c r="S6" s="84"/>
      <c r="T6" s="84"/>
      <c r="U6" s="84"/>
      <c r="V6" s="84"/>
      <c r="W6" s="84"/>
      <c r="X6" s="84"/>
      <c r="Y6" s="84"/>
      <c r="Z6" s="84"/>
    </row>
    <row r="7" spans="3:26" ht="150" customHeight="1" x14ac:dyDescent="0.2">
      <c r="C7" s="85" t="s">
        <v>72</v>
      </c>
      <c r="D7" s="92" t="s">
        <v>73</v>
      </c>
      <c r="E7" s="86"/>
      <c r="F7" s="92" t="s">
        <v>74</v>
      </c>
      <c r="G7" s="92" t="s">
        <v>75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7"/>
      <c r="S7" s="87"/>
      <c r="T7" s="87"/>
      <c r="U7" s="87"/>
      <c r="V7" s="87"/>
      <c r="W7" s="87"/>
      <c r="X7" s="87"/>
      <c r="Y7" s="87"/>
      <c r="Z7" s="87"/>
    </row>
    <row r="8" spans="3:26" ht="150" customHeight="1" x14ac:dyDescent="0.2">
      <c r="C8" s="85" t="s">
        <v>76</v>
      </c>
      <c r="D8" s="92" t="s">
        <v>77</v>
      </c>
      <c r="E8" s="86"/>
      <c r="F8" s="86" t="s">
        <v>78</v>
      </c>
      <c r="G8" s="92" t="s">
        <v>79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7"/>
      <c r="S8" s="87"/>
      <c r="T8" s="87"/>
      <c r="U8" s="87"/>
      <c r="V8" s="87"/>
      <c r="W8" s="87"/>
      <c r="X8" s="87"/>
      <c r="Y8" s="87"/>
      <c r="Z8" s="87"/>
    </row>
    <row r="9" spans="3:26" ht="150" customHeight="1" x14ac:dyDescent="0.2">
      <c r="C9" s="85" t="s">
        <v>80</v>
      </c>
      <c r="D9" s="92" t="s">
        <v>81</v>
      </c>
      <c r="E9" s="86"/>
      <c r="F9" s="92" t="s">
        <v>82</v>
      </c>
      <c r="G9" s="92" t="s">
        <v>82</v>
      </c>
      <c r="H9" s="86"/>
      <c r="I9" s="86"/>
      <c r="J9" s="86"/>
      <c r="K9" s="86"/>
      <c r="L9" s="86"/>
      <c r="M9" s="86"/>
      <c r="N9" s="86"/>
      <c r="O9" s="86"/>
      <c r="P9" s="86"/>
      <c r="Q9" s="86"/>
      <c r="R9" s="87"/>
      <c r="S9" s="87"/>
      <c r="T9" s="87"/>
      <c r="U9" s="87"/>
      <c r="V9" s="87"/>
      <c r="W9" s="87"/>
      <c r="X9" s="87"/>
      <c r="Y9" s="87"/>
      <c r="Z9" s="87"/>
    </row>
    <row r="10" spans="3:26" ht="150" customHeight="1" x14ac:dyDescent="0.2">
      <c r="C10" s="85" t="s">
        <v>83</v>
      </c>
      <c r="D10" s="93" t="s">
        <v>84</v>
      </c>
      <c r="E10" s="92" t="s">
        <v>85</v>
      </c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7"/>
      <c r="S10" s="87"/>
      <c r="T10" s="87"/>
      <c r="U10" s="87"/>
      <c r="V10" s="87"/>
      <c r="W10" s="87"/>
      <c r="X10" s="87"/>
      <c r="Y10" s="87"/>
      <c r="Z10" s="87"/>
    </row>
    <row r="11" spans="3:26" ht="150" customHeight="1" x14ac:dyDescent="0.2">
      <c r="C11" s="85" t="s">
        <v>86</v>
      </c>
      <c r="D11" s="92" t="s">
        <v>84</v>
      </c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7"/>
      <c r="S11" s="87"/>
      <c r="T11" s="87"/>
      <c r="U11" s="87"/>
      <c r="V11" s="87"/>
      <c r="W11" s="87"/>
      <c r="X11" s="87"/>
      <c r="Y11" s="87"/>
      <c r="Z11" s="8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99BB-9455-4882-9464-F6BD4C746CBD}">
  <sheetPr>
    <pageSetUpPr fitToPage="1"/>
  </sheetPr>
  <dimension ref="A1:U178"/>
  <sheetViews>
    <sheetView topLeftCell="C1" zoomScale="85" zoomScaleNormal="85" workbookViewId="0">
      <pane ySplit="3" topLeftCell="A4" activePane="bottomLeft" state="frozen"/>
      <selection pane="bottomLeft" activeCell="J5" sqref="J5"/>
    </sheetView>
  </sheetViews>
  <sheetFormatPr baseColWidth="10" defaultColWidth="11.5" defaultRowHeight="15" x14ac:dyDescent="0.2"/>
  <cols>
    <col min="1" max="1" width="28.5" bestFit="1" customWidth="1"/>
    <col min="3" max="3" width="11.5" style="53"/>
    <col min="4" max="4" width="22.6640625" bestFit="1" customWidth="1"/>
    <col min="5" max="5" width="14.1640625" bestFit="1" customWidth="1"/>
    <col min="6" max="6" width="17.83203125" bestFit="1" customWidth="1"/>
    <col min="7" max="7" width="19.6640625" bestFit="1" customWidth="1"/>
    <col min="8" max="8" width="15.1640625" style="63" bestFit="1" customWidth="1"/>
    <col min="9" max="9" width="17.5" style="63" bestFit="1" customWidth="1"/>
    <col min="10" max="10" width="17.5" style="63" customWidth="1"/>
    <col min="11" max="11" width="15.83203125" style="63" customWidth="1"/>
    <col min="12" max="12" width="15.5" style="104" bestFit="1" customWidth="1"/>
    <col min="13" max="13" width="16.5" style="63" bestFit="1" customWidth="1"/>
    <col min="14" max="15" width="16.5" style="63" customWidth="1"/>
    <col min="16" max="16" width="15.5" style="63" bestFit="1" customWidth="1"/>
    <col min="17" max="17" width="15.5" style="63" customWidth="1"/>
    <col min="18" max="18" width="13" style="73" bestFit="1" customWidth="1"/>
    <col min="19" max="19" width="13.6640625" style="74" customWidth="1"/>
    <col min="20" max="20" width="27.83203125" customWidth="1"/>
  </cols>
  <sheetData>
    <row r="1" spans="1:21" ht="16" thickBot="1" x14ac:dyDescent="0.25">
      <c r="A1" s="32"/>
      <c r="B1" s="32"/>
      <c r="C1" s="51"/>
      <c r="D1" s="32"/>
      <c r="E1" s="32"/>
      <c r="F1" s="32"/>
      <c r="G1" s="32"/>
      <c r="H1" s="60"/>
      <c r="I1" s="60"/>
      <c r="J1" s="60"/>
      <c r="K1" s="60"/>
      <c r="L1" s="102"/>
      <c r="M1" s="60"/>
      <c r="N1" s="60"/>
      <c r="O1" s="60"/>
      <c r="P1" s="60"/>
      <c r="Q1" s="60"/>
      <c r="R1" s="66"/>
      <c r="S1" s="67"/>
      <c r="T1" s="32"/>
      <c r="U1" s="32"/>
    </row>
    <row r="2" spans="1:21" ht="16" thickBot="1" x14ac:dyDescent="0.25">
      <c r="A2" s="32"/>
      <c r="B2" s="32"/>
      <c r="C2" s="51"/>
      <c r="D2" s="32"/>
      <c r="E2" s="32"/>
      <c r="F2" s="32"/>
      <c r="G2" s="32"/>
      <c r="H2" s="192" t="s">
        <v>87</v>
      </c>
      <c r="I2" s="193"/>
      <c r="J2" s="193"/>
      <c r="K2" s="194"/>
      <c r="L2" s="195" t="s">
        <v>88</v>
      </c>
      <c r="M2" s="194"/>
      <c r="N2" s="76"/>
      <c r="O2" s="76"/>
      <c r="P2" s="192" t="s">
        <v>89</v>
      </c>
      <c r="Q2" s="196"/>
      <c r="R2" s="196"/>
      <c r="S2" s="197"/>
      <c r="T2" s="33" t="s">
        <v>90</v>
      </c>
      <c r="U2" s="32"/>
    </row>
    <row r="3" spans="1:21" x14ac:dyDescent="0.2">
      <c r="A3" s="32" t="s">
        <v>91</v>
      </c>
      <c r="B3" s="32" t="s">
        <v>92</v>
      </c>
      <c r="C3" s="51" t="s">
        <v>93</v>
      </c>
      <c r="D3" s="32" t="s">
        <v>94</v>
      </c>
      <c r="E3" s="32" t="s">
        <v>95</v>
      </c>
      <c r="F3" s="32" t="s">
        <v>96</v>
      </c>
      <c r="G3" s="32" t="s">
        <v>97</v>
      </c>
      <c r="H3" s="68" t="s">
        <v>98</v>
      </c>
      <c r="I3" s="68" t="s">
        <v>99</v>
      </c>
      <c r="J3" s="68" t="s">
        <v>26</v>
      </c>
      <c r="K3" s="61" t="s">
        <v>100</v>
      </c>
      <c r="L3" s="79" t="s">
        <v>101</v>
      </c>
      <c r="M3" s="61" t="s">
        <v>102</v>
      </c>
      <c r="N3" s="78" t="s">
        <v>103</v>
      </c>
      <c r="O3" s="78" t="s">
        <v>104</v>
      </c>
      <c r="P3" s="78" t="s">
        <v>105</v>
      </c>
      <c r="Q3" s="98" t="s">
        <v>106</v>
      </c>
      <c r="R3" s="69" t="s">
        <v>107</v>
      </c>
      <c r="S3" s="70" t="s">
        <v>108</v>
      </c>
      <c r="T3" s="34"/>
      <c r="U3" s="35"/>
    </row>
    <row r="4" spans="1:21" x14ac:dyDescent="0.2">
      <c r="A4" s="36" t="s">
        <v>46</v>
      </c>
      <c r="B4" s="37">
        <v>45689</v>
      </c>
      <c r="C4" s="59" t="s">
        <v>109</v>
      </c>
      <c r="D4" s="54" t="s">
        <v>110</v>
      </c>
      <c r="E4" s="38" t="s">
        <v>111</v>
      </c>
      <c r="F4" s="38" t="s">
        <v>112</v>
      </c>
      <c r="G4" s="38" t="s">
        <v>113</v>
      </c>
      <c r="H4" s="71">
        <v>780000</v>
      </c>
      <c r="I4" s="71"/>
      <c r="J4" s="71">
        <f>(H4+I4)-(N4+P4)</f>
        <v>431040.39</v>
      </c>
      <c r="K4" s="56">
        <v>188707.23</v>
      </c>
      <c r="L4" s="103">
        <f>O4+Q4</f>
        <v>349459.61</v>
      </c>
      <c r="M4" s="63">
        <f>K4</f>
        <v>188707.23</v>
      </c>
      <c r="N4" s="56">
        <v>348959.61</v>
      </c>
      <c r="O4" s="96">
        <v>349459.61</v>
      </c>
      <c r="P4" s="56"/>
      <c r="Q4" s="50"/>
      <c r="R4" s="55">
        <f t="shared" ref="R4:R36" si="0">O4+P4+Q4-K4</f>
        <v>160752.37999999998</v>
      </c>
      <c r="S4" s="39">
        <f t="shared" ref="S4" si="1">R4/K4</f>
        <v>0.85186126678877094</v>
      </c>
      <c r="U4" s="58"/>
    </row>
    <row r="5" spans="1:21" x14ac:dyDescent="0.2">
      <c r="A5" s="36" t="s">
        <v>46</v>
      </c>
      <c r="B5" s="37">
        <v>45689</v>
      </c>
      <c r="C5" s="59" t="s">
        <v>114</v>
      </c>
      <c r="D5" s="54" t="s">
        <v>115</v>
      </c>
      <c r="E5" s="38" t="s">
        <v>116</v>
      </c>
      <c r="F5" s="38" t="s">
        <v>117</v>
      </c>
      <c r="G5" s="38" t="s">
        <v>118</v>
      </c>
      <c r="H5" s="71">
        <v>325860</v>
      </c>
      <c r="I5" s="71">
        <v>37127.440000000002</v>
      </c>
      <c r="J5" s="71">
        <f>(H5+I5)-(N5+P5)</f>
        <v>7815.890000000014</v>
      </c>
      <c r="K5" s="56">
        <v>229657.4</v>
      </c>
      <c r="L5" s="103"/>
      <c r="M5" s="50"/>
      <c r="N5" s="56"/>
      <c r="O5" s="71"/>
      <c r="P5" s="56">
        <v>355171.55</v>
      </c>
      <c r="Q5" s="50"/>
      <c r="R5" s="55">
        <f>O5+P5+Q5-K5</f>
        <v>125514.15</v>
      </c>
      <c r="S5" s="39">
        <f t="shared" ref="S5:S33" si="2">R5/K5</f>
        <v>0.546527784430199</v>
      </c>
      <c r="U5" s="58"/>
    </row>
    <row r="6" spans="1:21" x14ac:dyDescent="0.2">
      <c r="A6" s="36" t="s">
        <v>46</v>
      </c>
      <c r="B6" s="37">
        <v>45689</v>
      </c>
      <c r="C6" s="53" t="s">
        <v>119</v>
      </c>
      <c r="D6" t="s">
        <v>120</v>
      </c>
      <c r="E6" s="38" t="s">
        <v>111</v>
      </c>
      <c r="F6" s="38" t="s">
        <v>117</v>
      </c>
      <c r="G6" s="38" t="s">
        <v>121</v>
      </c>
      <c r="H6" s="63">
        <v>400995.5</v>
      </c>
      <c r="I6" s="63">
        <v>122185.5</v>
      </c>
      <c r="J6" s="71">
        <f t="shared" ref="J6:J36" si="3">(H6+I6)-(N6+P6)</f>
        <v>0</v>
      </c>
      <c r="K6" s="56">
        <v>368621.11</v>
      </c>
      <c r="L6" s="103"/>
      <c r="N6" s="56"/>
      <c r="O6" s="96"/>
      <c r="P6" s="56">
        <v>523181</v>
      </c>
      <c r="Q6" s="50"/>
      <c r="R6" s="55">
        <f>O6+P6+Q6-K6</f>
        <v>154559.89000000001</v>
      </c>
      <c r="S6" s="39">
        <f t="shared" si="2"/>
        <v>0.41929202047055858</v>
      </c>
    </row>
    <row r="7" spans="1:21" x14ac:dyDescent="0.2">
      <c r="A7" s="36" t="s">
        <v>46</v>
      </c>
      <c r="B7" s="37">
        <v>45689</v>
      </c>
      <c r="C7" s="53" t="s">
        <v>122</v>
      </c>
      <c r="D7" t="s">
        <v>123</v>
      </c>
      <c r="E7" s="38" t="s">
        <v>111</v>
      </c>
      <c r="F7" s="38" t="s">
        <v>112</v>
      </c>
      <c r="G7" s="38" t="s">
        <v>121</v>
      </c>
      <c r="H7" s="63">
        <v>66242.98</v>
      </c>
      <c r="I7" s="63">
        <v>66235.94</v>
      </c>
      <c r="J7" s="71">
        <f t="shared" si="3"/>
        <v>0</v>
      </c>
      <c r="K7" s="56">
        <v>92510.26</v>
      </c>
      <c r="L7" s="103"/>
      <c r="M7" s="71"/>
      <c r="N7" s="56"/>
      <c r="O7" s="96"/>
      <c r="P7" s="56">
        <v>132478.92000000001</v>
      </c>
      <c r="Q7" s="50"/>
      <c r="R7" s="55">
        <f>O7+P7+Q7-K7</f>
        <v>39968.660000000018</v>
      </c>
      <c r="S7" s="39">
        <f t="shared" si="2"/>
        <v>0.4320456995797009</v>
      </c>
    </row>
    <row r="8" spans="1:21" x14ac:dyDescent="0.2">
      <c r="A8" s="36" t="s">
        <v>46</v>
      </c>
      <c r="B8" s="37">
        <v>45689</v>
      </c>
      <c r="C8" s="53" t="s">
        <v>124</v>
      </c>
      <c r="D8" t="s">
        <v>125</v>
      </c>
      <c r="E8" s="38" t="s">
        <v>111</v>
      </c>
      <c r="F8" s="38" t="s">
        <v>117</v>
      </c>
      <c r="G8" s="38" t="s">
        <v>113</v>
      </c>
      <c r="H8" s="63">
        <v>410629.14</v>
      </c>
      <c r="J8" s="71">
        <f t="shared" si="3"/>
        <v>152023.11000000002</v>
      </c>
      <c r="K8" s="56">
        <v>278201.61</v>
      </c>
      <c r="L8" s="103">
        <f>O8+Q8</f>
        <v>249704.46</v>
      </c>
      <c r="M8" s="63">
        <f>K8+R8</f>
        <v>249704.46</v>
      </c>
      <c r="N8" s="56">
        <v>258606.03</v>
      </c>
      <c r="O8" s="50">
        <v>249704.46</v>
      </c>
      <c r="P8" s="56"/>
      <c r="Q8" s="50"/>
      <c r="R8" s="55">
        <f>O8+P8+Q8-K8</f>
        <v>-28497.149999999994</v>
      </c>
      <c r="S8" s="39">
        <f t="shared" si="2"/>
        <v>-0.10243344745560601</v>
      </c>
    </row>
    <row r="9" spans="1:21" x14ac:dyDescent="0.2">
      <c r="A9" s="36" t="s">
        <v>46</v>
      </c>
      <c r="B9" s="37">
        <v>45689</v>
      </c>
      <c r="C9" s="53" t="s">
        <v>126</v>
      </c>
      <c r="D9" t="s">
        <v>127</v>
      </c>
      <c r="E9" s="38" t="s">
        <v>116</v>
      </c>
      <c r="F9" s="38" t="s">
        <v>128</v>
      </c>
      <c r="G9" s="38" t="s">
        <v>118</v>
      </c>
      <c r="H9" s="63">
        <v>889091.47</v>
      </c>
      <c r="I9" s="63">
        <v>-128501.75</v>
      </c>
      <c r="J9" s="71">
        <f t="shared" si="3"/>
        <v>0</v>
      </c>
      <c r="K9" s="56">
        <v>634032.54</v>
      </c>
      <c r="L9" s="103"/>
      <c r="M9" s="50"/>
      <c r="N9" s="56"/>
      <c r="O9" s="71"/>
      <c r="P9" s="56">
        <v>760589.72</v>
      </c>
      <c r="Q9" s="50"/>
      <c r="R9" s="55">
        <f>O9+P9+Q9-K9</f>
        <v>126557.17999999993</v>
      </c>
      <c r="S9" s="39">
        <f t="shared" si="2"/>
        <v>0.19960675835344338</v>
      </c>
    </row>
    <row r="10" spans="1:21" x14ac:dyDescent="0.2">
      <c r="A10" s="36" t="s">
        <v>46</v>
      </c>
      <c r="B10" s="37">
        <v>45689</v>
      </c>
      <c r="C10" s="53" t="s">
        <v>129</v>
      </c>
      <c r="D10" t="s">
        <v>130</v>
      </c>
      <c r="E10" s="38" t="s">
        <v>111</v>
      </c>
      <c r="F10" s="38" t="s">
        <v>128</v>
      </c>
      <c r="G10" s="38" t="s">
        <v>118</v>
      </c>
      <c r="H10" s="63">
        <v>1566102.92</v>
      </c>
      <c r="I10" s="63">
        <v>-204697.57</v>
      </c>
      <c r="J10" s="71">
        <f t="shared" si="3"/>
        <v>0</v>
      </c>
      <c r="K10" s="56">
        <v>1166666.31</v>
      </c>
      <c r="L10" s="103"/>
      <c r="M10" s="50"/>
      <c r="N10" s="56"/>
      <c r="O10" s="71"/>
      <c r="P10" s="56">
        <v>1361405.35</v>
      </c>
      <c r="Q10" s="50"/>
      <c r="R10" s="55">
        <f t="shared" si="0"/>
        <v>194739.04000000004</v>
      </c>
      <c r="S10" s="39">
        <f t="shared" si="2"/>
        <v>0.16691922817244978</v>
      </c>
    </row>
    <row r="11" spans="1:21" x14ac:dyDescent="0.2">
      <c r="A11" s="36" t="s">
        <v>46</v>
      </c>
      <c r="B11" s="37">
        <v>45689</v>
      </c>
      <c r="C11" s="53" t="s">
        <v>131</v>
      </c>
      <c r="D11" t="s">
        <v>132</v>
      </c>
      <c r="E11" s="38" t="s">
        <v>111</v>
      </c>
      <c r="F11" s="38" t="s">
        <v>112</v>
      </c>
      <c r="G11" s="38" t="s">
        <v>113</v>
      </c>
      <c r="H11" s="63">
        <v>150189.51999999999</v>
      </c>
      <c r="I11" s="63">
        <v>52788.24</v>
      </c>
      <c r="J11" s="71">
        <f t="shared" si="3"/>
        <v>0</v>
      </c>
      <c r="K11" s="56">
        <v>100268.86</v>
      </c>
      <c r="L11" s="103">
        <f t="shared" ref="L11:L13" si="4">O11+Q11</f>
        <v>202977.76</v>
      </c>
      <c r="M11" s="63">
        <f t="shared" ref="M11:M12" si="5">K11</f>
        <v>100268.86</v>
      </c>
      <c r="N11" s="56">
        <v>202977.76</v>
      </c>
      <c r="O11" s="96">
        <v>202977.76</v>
      </c>
      <c r="P11" s="56"/>
      <c r="Q11" s="50"/>
      <c r="R11" s="55">
        <f t="shared" si="0"/>
        <v>102708.90000000001</v>
      </c>
      <c r="S11" s="39">
        <f t="shared" si="2"/>
        <v>1.0243349729916149</v>
      </c>
    </row>
    <row r="12" spans="1:21" x14ac:dyDescent="0.2">
      <c r="A12" s="36" t="s">
        <v>46</v>
      </c>
      <c r="B12" s="37">
        <v>45689</v>
      </c>
      <c r="C12" s="53" t="s">
        <v>133</v>
      </c>
      <c r="D12" t="s">
        <v>134</v>
      </c>
      <c r="E12" s="38" t="s">
        <v>111</v>
      </c>
      <c r="F12" s="38" t="s">
        <v>117</v>
      </c>
      <c r="G12" s="38" t="s">
        <v>113</v>
      </c>
      <c r="H12" s="50">
        <v>1183325.8</v>
      </c>
      <c r="I12" s="50">
        <v>21116.45</v>
      </c>
      <c r="J12" s="71">
        <f t="shared" si="3"/>
        <v>410647.12</v>
      </c>
      <c r="K12" s="56">
        <v>587050.93000000005</v>
      </c>
      <c r="L12" s="103">
        <f t="shared" si="4"/>
        <v>818697.86</v>
      </c>
      <c r="M12" s="63">
        <f t="shared" si="5"/>
        <v>587050.93000000005</v>
      </c>
      <c r="N12" s="56">
        <v>793795.13</v>
      </c>
      <c r="O12" s="103">
        <v>818697.86</v>
      </c>
      <c r="P12" s="56"/>
      <c r="Q12" s="50"/>
      <c r="R12" s="55">
        <f>O12+P12+Q12-K12</f>
        <v>231646.92999999993</v>
      </c>
      <c r="S12" s="39">
        <f t="shared" si="2"/>
        <v>0.39459426458961561</v>
      </c>
    </row>
    <row r="13" spans="1:21" x14ac:dyDescent="0.2">
      <c r="A13" s="36" t="s">
        <v>46</v>
      </c>
      <c r="B13" s="37">
        <v>45689</v>
      </c>
      <c r="C13" s="53" t="s">
        <v>135</v>
      </c>
      <c r="D13" t="s">
        <v>136</v>
      </c>
      <c r="E13" s="38" t="s">
        <v>111</v>
      </c>
      <c r="F13" s="38" t="s">
        <v>128</v>
      </c>
      <c r="G13" s="38" t="s">
        <v>113</v>
      </c>
      <c r="H13" s="63">
        <v>239801.52</v>
      </c>
      <c r="J13" s="71">
        <f t="shared" si="3"/>
        <v>36415.069999999978</v>
      </c>
      <c r="K13" s="56">
        <v>222193.84</v>
      </c>
      <c r="L13" s="103">
        <f t="shared" si="4"/>
        <v>208393.8</v>
      </c>
      <c r="M13" s="63">
        <f>K13+R13</f>
        <v>208393.8</v>
      </c>
      <c r="N13" s="56">
        <v>203386.45</v>
      </c>
      <c r="O13" s="50">
        <v>208393.8</v>
      </c>
      <c r="P13" s="56"/>
      <c r="Q13" s="50"/>
      <c r="R13" s="55">
        <f t="shared" si="0"/>
        <v>-13800.040000000008</v>
      </c>
      <c r="S13" s="39">
        <f t="shared" si="2"/>
        <v>-6.2108112448121915E-2</v>
      </c>
    </row>
    <row r="14" spans="1:21" x14ac:dyDescent="0.2">
      <c r="A14" s="36" t="s">
        <v>46</v>
      </c>
      <c r="B14" s="37">
        <v>45689</v>
      </c>
      <c r="C14" s="53" t="s">
        <v>137</v>
      </c>
      <c r="D14" t="s">
        <v>138</v>
      </c>
      <c r="E14" s="38" t="s">
        <v>111</v>
      </c>
      <c r="F14" s="38" t="s">
        <v>128</v>
      </c>
      <c r="G14" s="38" t="s">
        <v>118</v>
      </c>
      <c r="H14" s="50">
        <v>594326.92000000004</v>
      </c>
      <c r="I14" s="50"/>
      <c r="J14" s="71">
        <f t="shared" si="3"/>
        <v>69479.040000000037</v>
      </c>
      <c r="K14" s="56">
        <v>471404.69</v>
      </c>
      <c r="L14" s="103"/>
      <c r="M14" s="50"/>
      <c r="N14" s="56"/>
      <c r="O14" s="71"/>
      <c r="P14" s="56">
        <v>524847.88</v>
      </c>
      <c r="Q14" s="50"/>
      <c r="R14" s="55">
        <f t="shared" si="0"/>
        <v>53443.19</v>
      </c>
      <c r="S14" s="39">
        <f t="shared" si="2"/>
        <v>0.11337008547793617</v>
      </c>
    </row>
    <row r="15" spans="1:21" x14ac:dyDescent="0.2">
      <c r="A15" s="36" t="s">
        <v>46</v>
      </c>
      <c r="B15" s="37">
        <v>45689</v>
      </c>
      <c r="C15" s="53" t="s">
        <v>139</v>
      </c>
      <c r="D15" t="s">
        <v>140</v>
      </c>
      <c r="E15" s="38" t="s">
        <v>111</v>
      </c>
      <c r="F15" s="38" t="s">
        <v>112</v>
      </c>
      <c r="G15" s="38" t="s">
        <v>113</v>
      </c>
      <c r="H15" s="63">
        <v>203759.17</v>
      </c>
      <c r="J15" s="71">
        <f t="shared" si="3"/>
        <v>42586.620000000024</v>
      </c>
      <c r="K15" s="56">
        <v>128539.12</v>
      </c>
      <c r="L15" s="103">
        <f>O15+Q15</f>
        <v>225025.92000000001</v>
      </c>
      <c r="M15" s="63">
        <f>K15</f>
        <v>128539.12</v>
      </c>
      <c r="N15" s="56">
        <v>161172.54999999999</v>
      </c>
      <c r="O15" s="103">
        <v>225025.92000000001</v>
      </c>
      <c r="P15" s="56"/>
      <c r="Q15" s="50"/>
      <c r="R15" s="55">
        <f t="shared" si="0"/>
        <v>96486.800000000017</v>
      </c>
      <c r="S15" s="39">
        <f t="shared" si="2"/>
        <v>0.75064151676158997</v>
      </c>
    </row>
    <row r="16" spans="1:21" x14ac:dyDescent="0.2">
      <c r="A16" s="36" t="s">
        <v>46</v>
      </c>
      <c r="B16" s="37">
        <v>45689</v>
      </c>
      <c r="C16" s="53" t="s">
        <v>141</v>
      </c>
      <c r="D16" t="s">
        <v>142</v>
      </c>
      <c r="E16" s="38" t="s">
        <v>111</v>
      </c>
      <c r="F16" s="38" t="s">
        <v>112</v>
      </c>
      <c r="G16" s="38" t="s">
        <v>118</v>
      </c>
      <c r="H16" s="50">
        <v>1623330.84</v>
      </c>
      <c r="I16" s="50">
        <v>303729.25</v>
      </c>
      <c r="J16" s="71">
        <f t="shared" si="3"/>
        <v>38336.729999999981</v>
      </c>
      <c r="K16" s="56">
        <v>1283687.8999999999</v>
      </c>
      <c r="L16" s="103"/>
      <c r="M16" s="50"/>
      <c r="N16" s="56"/>
      <c r="O16" s="71"/>
      <c r="P16" s="56">
        <v>1888723.36</v>
      </c>
      <c r="Q16" s="50"/>
      <c r="R16" s="55">
        <f t="shared" si="0"/>
        <v>605035.4600000002</v>
      </c>
      <c r="S16" s="39">
        <f t="shared" si="2"/>
        <v>0.47132598196181502</v>
      </c>
    </row>
    <row r="17" spans="1:19" x14ac:dyDescent="0.2">
      <c r="A17" s="36" t="s">
        <v>46</v>
      </c>
      <c r="B17" s="37">
        <v>45689</v>
      </c>
      <c r="C17" s="53" t="s">
        <v>143</v>
      </c>
      <c r="D17" t="s">
        <v>144</v>
      </c>
      <c r="E17" s="38" t="s">
        <v>111</v>
      </c>
      <c r="F17" s="38" t="s">
        <v>117</v>
      </c>
      <c r="G17" s="38" t="s">
        <v>118</v>
      </c>
      <c r="H17" s="63">
        <v>334972.79999999999</v>
      </c>
      <c r="I17" s="63">
        <v>16089.29</v>
      </c>
      <c r="J17" s="71">
        <f t="shared" si="3"/>
        <v>77642.059999999939</v>
      </c>
      <c r="K17" s="56">
        <v>186678.87</v>
      </c>
      <c r="L17" s="103"/>
      <c r="M17" s="50"/>
      <c r="N17" s="56"/>
      <c r="O17" s="71"/>
      <c r="P17" s="56">
        <v>273420.03000000003</v>
      </c>
      <c r="Q17" s="50"/>
      <c r="R17" s="55">
        <f t="shared" si="0"/>
        <v>86741.160000000033</v>
      </c>
      <c r="S17" s="39">
        <f t="shared" si="2"/>
        <v>0.46465440893230198</v>
      </c>
    </row>
    <row r="18" spans="1:19" x14ac:dyDescent="0.2">
      <c r="A18" s="36" t="s">
        <v>46</v>
      </c>
      <c r="B18" s="37">
        <v>45689</v>
      </c>
      <c r="C18" s="53" t="s">
        <v>145</v>
      </c>
      <c r="D18" t="s">
        <v>146</v>
      </c>
      <c r="E18" s="38" t="s">
        <v>111</v>
      </c>
      <c r="F18" s="38" t="s">
        <v>117</v>
      </c>
      <c r="G18" s="38" t="s">
        <v>113</v>
      </c>
      <c r="H18" s="63">
        <v>509220.16</v>
      </c>
      <c r="I18" s="63">
        <v>1999.15</v>
      </c>
      <c r="J18" s="71">
        <f t="shared" si="3"/>
        <v>3561.320000000007</v>
      </c>
      <c r="K18" s="56">
        <v>537917.61</v>
      </c>
      <c r="L18" s="103">
        <f t="shared" ref="L18:L24" si="6">O18+Q18</f>
        <v>518018.33</v>
      </c>
      <c r="M18" s="63">
        <f t="shared" ref="M18:M20" si="7">K18+R18</f>
        <v>518018.33</v>
      </c>
      <c r="N18" s="56">
        <v>507657.99</v>
      </c>
      <c r="O18" s="96">
        <v>518018.33</v>
      </c>
      <c r="P18" s="56"/>
      <c r="Q18" s="50"/>
      <c r="R18" s="55">
        <f t="shared" si="0"/>
        <v>-19899.27999999997</v>
      </c>
      <c r="S18" s="39">
        <f t="shared" si="2"/>
        <v>-3.6993174475176541E-2</v>
      </c>
    </row>
    <row r="19" spans="1:19" x14ac:dyDescent="0.2">
      <c r="A19" s="36" t="s">
        <v>46</v>
      </c>
      <c r="B19" s="37">
        <v>45689</v>
      </c>
      <c r="C19" s="53" t="s">
        <v>147</v>
      </c>
      <c r="D19" t="s">
        <v>148</v>
      </c>
      <c r="E19" s="38" t="s">
        <v>149</v>
      </c>
      <c r="F19" s="38" t="s">
        <v>150</v>
      </c>
      <c r="G19" s="38" t="s">
        <v>113</v>
      </c>
      <c r="H19" s="63">
        <v>3103890.35</v>
      </c>
      <c r="J19" s="71">
        <f t="shared" si="3"/>
        <v>1157003.24</v>
      </c>
      <c r="K19" s="56">
        <v>2459055.5499999998</v>
      </c>
      <c r="L19" s="103">
        <f t="shared" si="6"/>
        <v>2348847.96</v>
      </c>
      <c r="M19" s="63">
        <f t="shared" si="7"/>
        <v>2348847.96</v>
      </c>
      <c r="N19" s="56">
        <v>1946887.11</v>
      </c>
      <c r="O19" s="103">
        <v>2348847.96</v>
      </c>
      <c r="P19" s="56"/>
      <c r="Q19" s="50"/>
      <c r="R19" s="55">
        <f t="shared" si="0"/>
        <v>-110207.58999999985</v>
      </c>
      <c r="S19" s="39">
        <f t="shared" si="2"/>
        <v>-4.4817039615066792E-2</v>
      </c>
    </row>
    <row r="20" spans="1:19" x14ac:dyDescent="0.2">
      <c r="A20" s="36" t="s">
        <v>46</v>
      </c>
      <c r="B20" s="37">
        <v>45689</v>
      </c>
      <c r="C20" s="53" t="s">
        <v>151</v>
      </c>
      <c r="D20" t="s">
        <v>152</v>
      </c>
      <c r="E20" s="38" t="s">
        <v>149</v>
      </c>
      <c r="F20" s="38" t="s">
        <v>150</v>
      </c>
      <c r="G20" s="38" t="s">
        <v>113</v>
      </c>
      <c r="H20" s="63">
        <v>365383.05</v>
      </c>
      <c r="J20" s="71">
        <f t="shared" si="3"/>
        <v>48154.729999999981</v>
      </c>
      <c r="K20" s="56">
        <v>324438.21999999997</v>
      </c>
      <c r="L20" s="103">
        <f t="shared" si="6"/>
        <v>320484.31</v>
      </c>
      <c r="M20" s="63">
        <f t="shared" si="7"/>
        <v>320484.31</v>
      </c>
      <c r="N20" s="56">
        <v>317228.32</v>
      </c>
      <c r="O20" s="96">
        <v>320484.31</v>
      </c>
      <c r="P20" s="56"/>
      <c r="Q20" s="50"/>
      <c r="R20" s="55">
        <f t="shared" si="0"/>
        <v>-3953.9099999999744</v>
      </c>
      <c r="S20" s="39">
        <f t="shared" si="2"/>
        <v>-1.2186942709770675E-2</v>
      </c>
    </row>
    <row r="21" spans="1:19" x14ac:dyDescent="0.2">
      <c r="A21" s="36" t="s">
        <v>46</v>
      </c>
      <c r="B21" s="37">
        <v>45689</v>
      </c>
      <c r="C21" s="53" t="s">
        <v>153</v>
      </c>
      <c r="D21" t="s">
        <v>154</v>
      </c>
      <c r="E21" s="38" t="s">
        <v>149</v>
      </c>
      <c r="F21" s="38" t="s">
        <v>150</v>
      </c>
      <c r="G21" s="38" t="s">
        <v>113</v>
      </c>
      <c r="H21" s="63">
        <v>779037.57</v>
      </c>
      <c r="J21" s="71">
        <f t="shared" si="3"/>
        <v>435959.89999999997</v>
      </c>
      <c r="K21" s="56">
        <v>477619.24</v>
      </c>
      <c r="L21" s="103">
        <f t="shared" si="6"/>
        <v>488939.98</v>
      </c>
      <c r="M21" s="63">
        <f t="shared" ref="M21:M24" si="8">K21</f>
        <v>477619.24</v>
      </c>
      <c r="N21" s="56">
        <v>343077.67</v>
      </c>
      <c r="O21" s="103">
        <v>488939.98</v>
      </c>
      <c r="P21" s="56"/>
      <c r="Q21" s="50"/>
      <c r="R21" s="55">
        <f t="shared" si="0"/>
        <v>11320.739999999991</v>
      </c>
      <c r="S21" s="39">
        <f t="shared" si="2"/>
        <v>2.3702437112876756E-2</v>
      </c>
    </row>
    <row r="22" spans="1:19" x14ac:dyDescent="0.2">
      <c r="A22" s="36" t="s">
        <v>46</v>
      </c>
      <c r="B22" s="37">
        <v>45689</v>
      </c>
      <c r="C22" s="53" t="s">
        <v>155</v>
      </c>
      <c r="D22" t="s">
        <v>156</v>
      </c>
      <c r="E22" s="38" t="s">
        <v>149</v>
      </c>
      <c r="F22" s="38" t="s">
        <v>128</v>
      </c>
      <c r="G22" s="38" t="s">
        <v>113</v>
      </c>
      <c r="H22" s="63">
        <v>880100</v>
      </c>
      <c r="J22" s="71">
        <f t="shared" si="3"/>
        <v>197707.32999999996</v>
      </c>
      <c r="K22" s="56">
        <v>623861.93000000005</v>
      </c>
      <c r="L22" s="103">
        <f t="shared" si="6"/>
        <v>719380.47</v>
      </c>
      <c r="M22" s="63">
        <f t="shared" si="8"/>
        <v>623861.93000000005</v>
      </c>
      <c r="N22" s="56">
        <v>682392.67</v>
      </c>
      <c r="O22" s="103">
        <v>719380.47</v>
      </c>
      <c r="P22" s="56"/>
      <c r="Q22" s="50"/>
      <c r="R22" s="55">
        <f t="shared" si="0"/>
        <v>95518.539999999921</v>
      </c>
      <c r="S22" s="39">
        <f t="shared" si="2"/>
        <v>0.15310846103399819</v>
      </c>
    </row>
    <row r="23" spans="1:19" x14ac:dyDescent="0.2">
      <c r="A23" s="36" t="s">
        <v>46</v>
      </c>
      <c r="B23" s="37">
        <v>45689</v>
      </c>
      <c r="C23" s="53" t="s">
        <v>157</v>
      </c>
      <c r="D23" t="s">
        <v>158</v>
      </c>
      <c r="E23" s="38" t="s">
        <v>149</v>
      </c>
      <c r="F23" s="38" t="s">
        <v>128</v>
      </c>
      <c r="G23" s="38" t="s">
        <v>113</v>
      </c>
      <c r="H23" s="63">
        <v>3188900</v>
      </c>
      <c r="J23" s="71">
        <f t="shared" si="3"/>
        <v>2039151.33</v>
      </c>
      <c r="K23" s="56">
        <v>1669244.53</v>
      </c>
      <c r="L23" s="103">
        <f t="shared" si="6"/>
        <v>1678552.94</v>
      </c>
      <c r="M23" s="63">
        <f t="shared" si="8"/>
        <v>1669244.53</v>
      </c>
      <c r="N23" s="56">
        <v>1149748.67</v>
      </c>
      <c r="O23" s="103">
        <v>1678552.94</v>
      </c>
      <c r="P23" s="56"/>
      <c r="Q23" s="50"/>
      <c r="R23" s="55">
        <f t="shared" si="0"/>
        <v>9308.4099999999162</v>
      </c>
      <c r="S23" s="39">
        <f t="shared" si="2"/>
        <v>5.5764208494964579E-3</v>
      </c>
    </row>
    <row r="24" spans="1:19" x14ac:dyDescent="0.2">
      <c r="A24" s="36" t="s">
        <v>46</v>
      </c>
      <c r="B24" s="37">
        <v>45689</v>
      </c>
      <c r="C24" s="53">
        <v>24028</v>
      </c>
      <c r="D24" s="54" t="s">
        <v>159</v>
      </c>
      <c r="E24" s="38" t="s">
        <v>149</v>
      </c>
      <c r="F24" s="38" t="s">
        <v>128</v>
      </c>
      <c r="G24" s="38" t="s">
        <v>113</v>
      </c>
      <c r="H24" s="63">
        <v>542950</v>
      </c>
      <c r="J24" s="71">
        <f t="shared" si="3"/>
        <v>542950</v>
      </c>
      <c r="K24" s="56">
        <v>1588.5</v>
      </c>
      <c r="L24" s="103">
        <f t="shared" si="6"/>
        <v>1500</v>
      </c>
      <c r="M24" s="63">
        <f t="shared" si="8"/>
        <v>1588.5</v>
      </c>
      <c r="N24" s="56"/>
      <c r="O24" s="71"/>
      <c r="P24" s="56"/>
      <c r="Q24" s="50">
        <v>1500</v>
      </c>
      <c r="R24" s="55">
        <f t="shared" si="0"/>
        <v>-88.5</v>
      </c>
      <c r="S24" s="39">
        <f t="shared" si="2"/>
        <v>-5.5712936732766762E-2</v>
      </c>
    </row>
    <row r="25" spans="1:19" x14ac:dyDescent="0.2">
      <c r="A25" s="36" t="s">
        <v>46</v>
      </c>
      <c r="B25" s="37">
        <v>45689</v>
      </c>
      <c r="C25" s="53" t="s">
        <v>160</v>
      </c>
      <c r="D25" t="s">
        <v>161</v>
      </c>
      <c r="E25" s="38" t="s">
        <v>111</v>
      </c>
      <c r="F25" s="38" t="s">
        <v>112</v>
      </c>
      <c r="G25" s="38" t="s">
        <v>118</v>
      </c>
      <c r="H25" s="63">
        <v>217310.5</v>
      </c>
      <c r="J25" s="71">
        <f t="shared" si="3"/>
        <v>18413.959999999992</v>
      </c>
      <c r="K25" s="56">
        <v>190601.18</v>
      </c>
      <c r="L25" s="103"/>
      <c r="M25" s="50"/>
      <c r="N25" s="56"/>
      <c r="O25" s="96"/>
      <c r="P25" s="56">
        <v>198896.54</v>
      </c>
      <c r="Q25" s="50"/>
      <c r="R25" s="55">
        <f t="shared" si="0"/>
        <v>8295.3600000000151</v>
      </c>
      <c r="S25" s="39">
        <f t="shared" si="2"/>
        <v>4.3522081028039887E-2</v>
      </c>
    </row>
    <row r="26" spans="1:19" x14ac:dyDescent="0.2">
      <c r="A26" s="36" t="s">
        <v>46</v>
      </c>
      <c r="B26" s="37">
        <v>45689</v>
      </c>
      <c r="C26" s="53" t="s">
        <v>162</v>
      </c>
      <c r="D26" t="s">
        <v>163</v>
      </c>
      <c r="E26" s="38" t="s">
        <v>111</v>
      </c>
      <c r="F26" s="38" t="s">
        <v>150</v>
      </c>
      <c r="G26" s="38" t="s">
        <v>121</v>
      </c>
      <c r="H26" s="63">
        <v>44410.66</v>
      </c>
      <c r="I26" s="63">
        <v>-13992.86</v>
      </c>
      <c r="J26" s="71">
        <f t="shared" si="3"/>
        <v>0</v>
      </c>
      <c r="K26" s="56">
        <v>44840.74</v>
      </c>
      <c r="L26" s="103"/>
      <c r="N26" s="56"/>
      <c r="O26" s="96"/>
      <c r="P26" s="56">
        <v>30417.8</v>
      </c>
      <c r="Q26" s="50"/>
      <c r="R26" s="55">
        <f t="shared" si="0"/>
        <v>-14422.939999999999</v>
      </c>
      <c r="S26" s="39">
        <f t="shared" si="2"/>
        <v>-0.32164812623520483</v>
      </c>
    </row>
    <row r="27" spans="1:19" x14ac:dyDescent="0.2">
      <c r="A27" s="36" t="s">
        <v>46</v>
      </c>
      <c r="B27" s="37">
        <v>45689</v>
      </c>
      <c r="C27" s="59" t="s">
        <v>164</v>
      </c>
      <c r="D27" s="54" t="s">
        <v>165</v>
      </c>
      <c r="E27" s="38" t="s">
        <v>111</v>
      </c>
      <c r="F27" s="38" t="s">
        <v>112</v>
      </c>
      <c r="G27" s="38" t="s">
        <v>118</v>
      </c>
      <c r="H27" s="63">
        <v>47223</v>
      </c>
      <c r="J27" s="71">
        <f t="shared" si="3"/>
        <v>12569.470000000001</v>
      </c>
      <c r="K27" s="56">
        <v>28992.04</v>
      </c>
      <c r="L27" s="103"/>
      <c r="M27" s="50"/>
      <c r="N27" s="56"/>
      <c r="O27" s="71"/>
      <c r="P27" s="56">
        <v>34653.53</v>
      </c>
      <c r="Q27" s="50"/>
      <c r="R27" s="55">
        <f t="shared" si="0"/>
        <v>5661.489999999998</v>
      </c>
      <c r="S27" s="39">
        <f t="shared" si="2"/>
        <v>0.19527739338107969</v>
      </c>
    </row>
    <row r="28" spans="1:19" x14ac:dyDescent="0.2">
      <c r="A28" s="36" t="s">
        <v>46</v>
      </c>
      <c r="B28" s="37">
        <v>45689</v>
      </c>
      <c r="C28" s="59" t="s">
        <v>166</v>
      </c>
      <c r="D28" s="54" t="s">
        <v>167</v>
      </c>
      <c r="E28" s="38" t="s">
        <v>111</v>
      </c>
      <c r="F28" s="38" t="s">
        <v>112</v>
      </c>
      <c r="G28" s="38" t="s">
        <v>113</v>
      </c>
      <c r="H28" s="63">
        <v>109452.5</v>
      </c>
      <c r="J28" s="71">
        <f t="shared" si="3"/>
        <v>30946.67</v>
      </c>
      <c r="K28" s="56">
        <v>62488.03</v>
      </c>
      <c r="L28" s="103">
        <f t="shared" ref="L28:L30" si="9">O28+Q28</f>
        <v>107281.65</v>
      </c>
      <c r="M28" s="63">
        <f t="shared" ref="M28" si="10">K28</f>
        <v>62488.03</v>
      </c>
      <c r="N28" s="56">
        <v>78505.83</v>
      </c>
      <c r="O28" s="103">
        <v>107281.65</v>
      </c>
      <c r="P28" s="56"/>
      <c r="Q28" s="50"/>
      <c r="R28" s="55">
        <f t="shared" si="0"/>
        <v>44793.619999999995</v>
      </c>
      <c r="S28" s="39">
        <f t="shared" si="2"/>
        <v>0.71683520827908953</v>
      </c>
    </row>
    <row r="29" spans="1:19" x14ac:dyDescent="0.2">
      <c r="A29" s="36" t="s">
        <v>46</v>
      </c>
      <c r="B29" s="37">
        <v>45689</v>
      </c>
      <c r="C29" s="59" t="s">
        <v>168</v>
      </c>
      <c r="D29" s="54" t="s">
        <v>169</v>
      </c>
      <c r="E29" s="38" t="s">
        <v>111</v>
      </c>
      <c r="F29" s="38" t="s">
        <v>112</v>
      </c>
      <c r="G29" s="38" t="s">
        <v>113</v>
      </c>
      <c r="H29" s="63">
        <v>123666.87</v>
      </c>
      <c r="J29" s="71">
        <f t="shared" si="3"/>
        <v>65152.45</v>
      </c>
      <c r="K29" s="56">
        <v>56095.82</v>
      </c>
      <c r="L29" s="103">
        <f t="shared" si="9"/>
        <v>58514.42</v>
      </c>
      <c r="M29" s="63">
        <f t="shared" ref="M29:M30" si="11">K29</f>
        <v>56095.82</v>
      </c>
      <c r="N29" s="56">
        <v>58514.42</v>
      </c>
      <c r="O29" s="96">
        <v>58514.42</v>
      </c>
      <c r="P29" s="56"/>
      <c r="Q29" s="50"/>
      <c r="R29" s="55">
        <f t="shared" si="0"/>
        <v>2418.5999999999985</v>
      </c>
      <c r="S29" s="39">
        <f t="shared" si="2"/>
        <v>4.3115511993585237E-2</v>
      </c>
    </row>
    <row r="30" spans="1:19" x14ac:dyDescent="0.2">
      <c r="A30" s="36" t="s">
        <v>46</v>
      </c>
      <c r="B30" s="37">
        <v>45689</v>
      </c>
      <c r="C30" s="59">
        <v>24036</v>
      </c>
      <c r="D30" s="54" t="s">
        <v>170</v>
      </c>
      <c r="E30" s="38" t="s">
        <v>111</v>
      </c>
      <c r="F30" s="38" t="s">
        <v>112</v>
      </c>
      <c r="G30" s="38" t="s">
        <v>113</v>
      </c>
      <c r="H30" s="63">
        <v>57309.5</v>
      </c>
      <c r="J30" s="71">
        <f t="shared" si="3"/>
        <v>13866.660000000003</v>
      </c>
      <c r="K30" s="56">
        <v>42607.25</v>
      </c>
      <c r="L30" s="103">
        <f t="shared" si="9"/>
        <v>68824.45</v>
      </c>
      <c r="M30" s="63">
        <f t="shared" si="11"/>
        <v>42607.25</v>
      </c>
      <c r="N30" s="56">
        <v>43442.84</v>
      </c>
      <c r="O30" s="103">
        <v>68824.45</v>
      </c>
      <c r="P30" s="56"/>
      <c r="Q30" s="50"/>
      <c r="R30" s="55">
        <f t="shared" si="0"/>
        <v>26217.199999999997</v>
      </c>
      <c r="S30" s="39">
        <f t="shared" si="2"/>
        <v>0.61532250966678204</v>
      </c>
    </row>
    <row r="31" spans="1:19" x14ac:dyDescent="0.2">
      <c r="A31" s="36" t="s">
        <v>46</v>
      </c>
      <c r="B31" s="37">
        <v>45689</v>
      </c>
      <c r="C31" s="59" t="s">
        <v>171</v>
      </c>
      <c r="D31" s="54" t="s">
        <v>172</v>
      </c>
      <c r="E31" s="38" t="s">
        <v>149</v>
      </c>
      <c r="F31" s="38" t="s">
        <v>150</v>
      </c>
      <c r="G31" s="38" t="s">
        <v>121</v>
      </c>
      <c r="H31" s="63">
        <v>71961.7</v>
      </c>
      <c r="I31" s="63">
        <v>-1234.07</v>
      </c>
      <c r="J31" s="71">
        <f t="shared" si="3"/>
        <v>0</v>
      </c>
      <c r="K31" s="56">
        <v>72104.39</v>
      </c>
      <c r="L31" s="103"/>
      <c r="N31" s="56"/>
      <c r="O31" s="96"/>
      <c r="P31" s="56">
        <v>70727.63</v>
      </c>
      <c r="Q31" s="50"/>
      <c r="R31" s="55">
        <f t="shared" si="0"/>
        <v>-1376.7599999999948</v>
      </c>
      <c r="S31" s="39">
        <f t="shared" si="2"/>
        <v>-1.9093983043196049E-2</v>
      </c>
    </row>
    <row r="32" spans="1:19" x14ac:dyDescent="0.2">
      <c r="A32" s="36" t="s">
        <v>46</v>
      </c>
      <c r="B32" s="37">
        <v>45689</v>
      </c>
      <c r="C32" s="59">
        <v>24039</v>
      </c>
      <c r="D32" s="54" t="s">
        <v>173</v>
      </c>
      <c r="E32" s="38" t="s">
        <v>111</v>
      </c>
      <c r="F32" s="38" t="s">
        <v>112</v>
      </c>
      <c r="G32" s="38" t="s">
        <v>113</v>
      </c>
      <c r="H32" s="63">
        <v>100715.46</v>
      </c>
      <c r="J32" s="71">
        <f t="shared" si="3"/>
        <v>64849.710000000006</v>
      </c>
      <c r="K32" s="56">
        <v>65722.080000000002</v>
      </c>
      <c r="L32" s="103">
        <f t="shared" ref="L32:L36" si="12">O32+Q32</f>
        <v>94000</v>
      </c>
      <c r="M32" s="63">
        <f>K32</f>
        <v>65722.080000000002</v>
      </c>
      <c r="N32" s="56">
        <v>35865.75</v>
      </c>
      <c r="O32" s="96">
        <v>36597.699999999997</v>
      </c>
      <c r="P32" s="56"/>
      <c r="Q32" s="50">
        <v>57402.3</v>
      </c>
      <c r="R32" s="55">
        <f t="shared" si="0"/>
        <v>28277.919999999998</v>
      </c>
      <c r="S32" s="39">
        <f t="shared" si="2"/>
        <v>0.43026514072591732</v>
      </c>
    </row>
    <row r="33" spans="1:21" x14ac:dyDescent="0.2">
      <c r="A33" s="36" t="s">
        <v>46</v>
      </c>
      <c r="B33" s="37">
        <v>45689</v>
      </c>
      <c r="C33" s="53">
        <v>24041</v>
      </c>
      <c r="D33" t="s">
        <v>174</v>
      </c>
      <c r="E33" s="38" t="s">
        <v>111</v>
      </c>
      <c r="F33" s="38" t="s">
        <v>112</v>
      </c>
      <c r="G33" s="38" t="s">
        <v>113</v>
      </c>
      <c r="H33" s="63">
        <v>106593</v>
      </c>
      <c r="J33" s="71">
        <f t="shared" si="3"/>
        <v>67393</v>
      </c>
      <c r="K33" s="56">
        <v>117650.72</v>
      </c>
      <c r="L33" s="103">
        <f t="shared" si="12"/>
        <v>101459.57</v>
      </c>
      <c r="M33" s="63">
        <f>K33+R33</f>
        <v>101459.57</v>
      </c>
      <c r="N33" s="56">
        <v>39200</v>
      </c>
      <c r="O33" s="63">
        <v>101459.57</v>
      </c>
      <c r="P33" s="56"/>
      <c r="R33" s="55">
        <f t="shared" si="0"/>
        <v>-16191.149999999994</v>
      </c>
      <c r="S33" s="39">
        <f t="shared" si="2"/>
        <v>-0.13762049225028111</v>
      </c>
    </row>
    <row r="34" spans="1:21" x14ac:dyDescent="0.2">
      <c r="A34" s="36" t="s">
        <v>46</v>
      </c>
      <c r="B34" s="37">
        <v>45689</v>
      </c>
      <c r="C34" s="53" t="s">
        <v>175</v>
      </c>
      <c r="D34" t="s">
        <v>176</v>
      </c>
      <c r="E34" s="38" t="s">
        <v>111</v>
      </c>
      <c r="F34" s="38" t="s">
        <v>112</v>
      </c>
      <c r="G34" s="38" t="s">
        <v>113</v>
      </c>
      <c r="H34" s="63">
        <v>81487</v>
      </c>
      <c r="J34" s="71">
        <f t="shared" si="3"/>
        <v>81487</v>
      </c>
      <c r="K34" s="56">
        <v>500</v>
      </c>
      <c r="L34" s="103">
        <f t="shared" si="12"/>
        <v>500</v>
      </c>
      <c r="M34" s="63">
        <f>K34</f>
        <v>500</v>
      </c>
      <c r="N34" s="56"/>
      <c r="P34" s="56"/>
      <c r="Q34" s="63">
        <v>500</v>
      </c>
      <c r="R34" s="55">
        <f t="shared" si="0"/>
        <v>0</v>
      </c>
      <c r="S34" s="39">
        <f t="shared" ref="S34:S36" si="13">R34/K34</f>
        <v>0</v>
      </c>
    </row>
    <row r="35" spans="1:21" x14ac:dyDescent="0.2">
      <c r="A35" s="36" t="s">
        <v>46</v>
      </c>
      <c r="B35" s="37">
        <v>45689</v>
      </c>
      <c r="C35" s="53" t="s">
        <v>177</v>
      </c>
      <c r="D35" t="s">
        <v>178</v>
      </c>
      <c r="E35" s="38" t="s">
        <v>111</v>
      </c>
      <c r="F35" s="38" t="s">
        <v>112</v>
      </c>
      <c r="G35" s="38" t="s">
        <v>113</v>
      </c>
      <c r="H35" s="63">
        <v>300740.5</v>
      </c>
      <c r="J35" s="71">
        <f t="shared" si="3"/>
        <v>300740.5</v>
      </c>
      <c r="K35" s="56">
        <v>55213.68</v>
      </c>
      <c r="L35" s="103">
        <f t="shared" si="12"/>
        <v>82750</v>
      </c>
      <c r="M35" s="63">
        <f t="shared" ref="M35:M36" si="14">K35</f>
        <v>55213.68</v>
      </c>
      <c r="N35" s="56"/>
      <c r="O35" s="56"/>
      <c r="P35" s="56"/>
      <c r="Q35" s="63">
        <v>82750</v>
      </c>
      <c r="R35" s="55">
        <f t="shared" si="0"/>
        <v>27536.32</v>
      </c>
      <c r="S35" s="39">
        <f t="shared" si="13"/>
        <v>0.49872278029647726</v>
      </c>
    </row>
    <row r="36" spans="1:21" x14ac:dyDescent="0.2">
      <c r="A36" s="36" t="s">
        <v>46</v>
      </c>
      <c r="B36" s="37">
        <v>45689</v>
      </c>
      <c r="C36" s="53">
        <v>25003</v>
      </c>
      <c r="D36" s="54" t="s">
        <v>179</v>
      </c>
      <c r="E36" s="38" t="s">
        <v>149</v>
      </c>
      <c r="F36" s="38" t="s">
        <v>150</v>
      </c>
      <c r="G36" s="38" t="s">
        <v>113</v>
      </c>
      <c r="H36" s="63">
        <v>1367396.74</v>
      </c>
      <c r="J36" s="71">
        <f t="shared" si="3"/>
        <v>1367396.74</v>
      </c>
      <c r="K36" s="56">
        <v>4640.78</v>
      </c>
      <c r="L36" s="103">
        <f t="shared" si="12"/>
        <v>5000</v>
      </c>
      <c r="M36" s="63">
        <f t="shared" si="14"/>
        <v>4640.78</v>
      </c>
      <c r="O36" s="56"/>
      <c r="Q36" s="63">
        <v>5000</v>
      </c>
      <c r="R36" s="55">
        <f t="shared" si="0"/>
        <v>359.22000000000025</v>
      </c>
      <c r="S36" s="39">
        <f t="shared" si="13"/>
        <v>7.7405091385499905E-2</v>
      </c>
    </row>
    <row r="37" spans="1:21" x14ac:dyDescent="0.2">
      <c r="A37" s="36"/>
      <c r="B37" s="37"/>
      <c r="E37" s="38"/>
      <c r="F37" s="38"/>
      <c r="G37" s="38"/>
      <c r="J37" s="71"/>
    </row>
    <row r="38" spans="1:21" x14ac:dyDescent="0.2">
      <c r="A38" s="36"/>
      <c r="B38" s="37"/>
      <c r="E38" s="38"/>
      <c r="F38" s="38"/>
      <c r="G38" s="38"/>
      <c r="J38" s="71"/>
      <c r="K38" s="63">
        <f>SUBTOTAL(9,K4:K36)</f>
        <v>12773402.960000001</v>
      </c>
      <c r="L38" s="104">
        <f>SUBTOTAL(9,L4:L36)</f>
        <v>8648313.4899999984</v>
      </c>
      <c r="M38" s="63">
        <f>SUBTOTAL(9,M4:M36)</f>
        <v>7811056.4100000001</v>
      </c>
      <c r="N38" s="63">
        <f>SUBTOTAL(9,N4:N36)</f>
        <v>7171418.7999999998</v>
      </c>
      <c r="O38" s="63">
        <f>SUM(O4:O36)</f>
        <v>8501161.1899999995</v>
      </c>
      <c r="P38" s="63">
        <f>SUBTOTAL(9,P4:P29)</f>
        <v>6083785.6800000006</v>
      </c>
      <c r="Q38" s="63">
        <f>SUM(Q4:Q36)</f>
        <v>147152.29999999999</v>
      </c>
      <c r="R38" s="105">
        <f>SUBTOTAL(9,R4:R36)</f>
        <v>2029423.8400000003</v>
      </c>
      <c r="S38" s="72">
        <f>R38/K38</f>
        <v>0.15887887091287695</v>
      </c>
    </row>
    <row r="39" spans="1:21" x14ac:dyDescent="0.2">
      <c r="A39" s="36"/>
      <c r="B39" s="37"/>
      <c r="E39" s="38"/>
      <c r="F39" s="38"/>
      <c r="G39" s="38"/>
      <c r="J39" s="63" t="s">
        <v>180</v>
      </c>
      <c r="L39" s="104">
        <v>7399611.2300000014</v>
      </c>
      <c r="M39" s="63">
        <v>6735920.6600000001</v>
      </c>
    </row>
    <row r="40" spans="1:21" x14ac:dyDescent="0.2">
      <c r="A40" s="36"/>
      <c r="B40" s="37"/>
      <c r="E40" s="38"/>
      <c r="F40" s="38"/>
      <c r="G40" s="38"/>
      <c r="J40" s="63" t="s">
        <v>181</v>
      </c>
      <c r="L40" s="63">
        <f>L38-L39</f>
        <v>1248702.259999997</v>
      </c>
      <c r="M40" s="63">
        <f>M38-M39</f>
        <v>1075135.75</v>
      </c>
    </row>
    <row r="41" spans="1:21" x14ac:dyDescent="0.2">
      <c r="A41" s="36"/>
      <c r="B41" s="37"/>
      <c r="E41" s="38"/>
      <c r="F41" s="38"/>
      <c r="G41" s="38"/>
    </row>
    <row r="42" spans="1:21" x14ac:dyDescent="0.2">
      <c r="A42" s="36"/>
      <c r="B42" s="37"/>
      <c r="E42" s="38"/>
      <c r="F42" s="38"/>
      <c r="G42" s="38"/>
    </row>
    <row r="43" spans="1:21" x14ac:dyDescent="0.2">
      <c r="A43" s="36"/>
      <c r="B43" s="37"/>
      <c r="E43" s="38"/>
      <c r="F43" s="38"/>
      <c r="G43" s="38"/>
    </row>
    <row r="44" spans="1:21" x14ac:dyDescent="0.2">
      <c r="A44" s="36"/>
      <c r="B44" s="37"/>
      <c r="E44" s="38"/>
      <c r="F44" s="38"/>
      <c r="G44" s="38"/>
    </row>
    <row r="45" spans="1:21" x14ac:dyDescent="0.2">
      <c r="A45" s="36"/>
      <c r="B45" s="37"/>
      <c r="E45" s="38"/>
      <c r="F45" s="38"/>
      <c r="G45" s="38"/>
    </row>
    <row r="46" spans="1:21" s="63" customFormat="1" x14ac:dyDescent="0.2">
      <c r="A46" s="36"/>
      <c r="B46" s="37"/>
      <c r="C46" s="53"/>
      <c r="D46"/>
      <c r="E46" s="38"/>
      <c r="F46" s="38"/>
      <c r="G46" s="38"/>
      <c r="L46" s="104"/>
      <c r="R46" s="73"/>
      <c r="S46" s="74"/>
      <c r="T46"/>
      <c r="U46"/>
    </row>
    <row r="47" spans="1:21" s="63" customFormat="1" x14ac:dyDescent="0.2">
      <c r="A47" s="36"/>
      <c r="B47" s="37"/>
      <c r="C47" s="53"/>
      <c r="D47"/>
      <c r="E47" s="38"/>
      <c r="F47" s="38"/>
      <c r="G47" s="38"/>
      <c r="L47" s="104"/>
      <c r="R47" s="73"/>
      <c r="S47" s="74"/>
      <c r="T47"/>
      <c r="U47"/>
    </row>
    <row r="48" spans="1:21" s="63" customFormat="1" x14ac:dyDescent="0.2">
      <c r="A48" s="36"/>
      <c r="B48" s="37"/>
      <c r="C48" s="53"/>
      <c r="D48"/>
      <c r="E48" s="38"/>
      <c r="F48" s="38"/>
      <c r="G48" s="38"/>
      <c r="L48" s="104"/>
      <c r="R48" s="73"/>
      <c r="S48" s="74"/>
      <c r="T48"/>
      <c r="U48"/>
    </row>
    <row r="49" spans="1:21" s="63" customFormat="1" x14ac:dyDescent="0.2">
      <c r="A49" s="36"/>
      <c r="B49" s="37"/>
      <c r="C49" s="53"/>
      <c r="D49"/>
      <c r="E49" s="38"/>
      <c r="F49" s="38"/>
      <c r="G49" s="38"/>
      <c r="L49" s="104"/>
      <c r="R49" s="73"/>
      <c r="S49" s="74"/>
      <c r="T49"/>
      <c r="U49"/>
    </row>
    <row r="50" spans="1:21" s="63" customFormat="1" x14ac:dyDescent="0.2">
      <c r="A50" s="36"/>
      <c r="B50" s="37"/>
      <c r="C50" s="53"/>
      <c r="D50"/>
      <c r="E50" s="38"/>
      <c r="F50" s="38"/>
      <c r="G50" s="38"/>
      <c r="L50" s="104"/>
      <c r="R50" s="73"/>
      <c r="S50" s="74"/>
      <c r="T50"/>
      <c r="U50"/>
    </row>
    <row r="51" spans="1:21" s="63" customFormat="1" x14ac:dyDescent="0.2">
      <c r="A51" s="36"/>
      <c r="B51" s="37"/>
      <c r="C51" s="53"/>
      <c r="D51"/>
      <c r="E51" s="38"/>
      <c r="F51" s="38"/>
      <c r="G51" s="38"/>
      <c r="L51" s="104"/>
      <c r="R51" s="73"/>
      <c r="S51" s="74"/>
      <c r="T51"/>
      <c r="U51"/>
    </row>
    <row r="52" spans="1:21" s="63" customFormat="1" x14ac:dyDescent="0.2">
      <c r="A52" s="36"/>
      <c r="B52" s="37"/>
      <c r="C52" s="53"/>
      <c r="D52"/>
      <c r="E52" s="38"/>
      <c r="F52" s="38"/>
      <c r="G52" s="38"/>
      <c r="L52" s="104"/>
      <c r="R52" s="73"/>
      <c r="S52" s="74"/>
      <c r="T52"/>
      <c r="U52"/>
    </row>
    <row r="53" spans="1:21" s="63" customFormat="1" x14ac:dyDescent="0.2">
      <c r="A53" s="36"/>
      <c r="B53" s="37"/>
      <c r="C53" s="53"/>
      <c r="D53"/>
      <c r="E53" s="38"/>
      <c r="F53" s="38"/>
      <c r="G53" s="38"/>
      <c r="L53" s="104"/>
      <c r="R53" s="73"/>
      <c r="S53" s="74"/>
      <c r="T53"/>
      <c r="U53"/>
    </row>
    <row r="54" spans="1:21" s="63" customFormat="1" x14ac:dyDescent="0.2">
      <c r="A54" s="36"/>
      <c r="B54" s="37"/>
      <c r="C54" s="53"/>
      <c r="D54"/>
      <c r="E54" s="38"/>
      <c r="F54" s="38"/>
      <c r="G54" s="38"/>
      <c r="L54" s="104"/>
      <c r="R54" s="73"/>
      <c r="S54" s="74"/>
      <c r="T54"/>
      <c r="U54"/>
    </row>
    <row r="55" spans="1:21" s="63" customFormat="1" x14ac:dyDescent="0.2">
      <c r="A55" s="36"/>
      <c r="B55" s="37"/>
      <c r="C55" s="53"/>
      <c r="D55"/>
      <c r="E55" s="38"/>
      <c r="F55" s="38"/>
      <c r="G55" s="38"/>
      <c r="L55" s="104"/>
      <c r="R55" s="73"/>
      <c r="S55" s="74"/>
      <c r="T55"/>
      <c r="U55"/>
    </row>
    <row r="56" spans="1:21" s="63" customFormat="1" x14ac:dyDescent="0.2">
      <c r="A56" s="36"/>
      <c r="B56" s="37"/>
      <c r="C56" s="53"/>
      <c r="D56"/>
      <c r="E56" s="38"/>
      <c r="F56" s="38"/>
      <c r="G56" s="38"/>
      <c r="L56" s="104"/>
      <c r="R56" s="73"/>
      <c r="S56" s="74"/>
      <c r="T56"/>
      <c r="U56"/>
    </row>
    <row r="57" spans="1:21" s="63" customFormat="1" x14ac:dyDescent="0.2">
      <c r="A57" s="36"/>
      <c r="B57" s="37"/>
      <c r="C57" s="53"/>
      <c r="D57"/>
      <c r="E57" s="38"/>
      <c r="F57" s="38"/>
      <c r="G57" s="38"/>
      <c r="L57" s="104"/>
      <c r="R57" s="73"/>
      <c r="S57" s="74"/>
      <c r="T57"/>
      <c r="U57"/>
    </row>
    <row r="58" spans="1:21" s="63" customFormat="1" x14ac:dyDescent="0.2">
      <c r="A58" s="36"/>
      <c r="B58" s="37"/>
      <c r="C58" s="53"/>
      <c r="D58"/>
      <c r="E58" s="38"/>
      <c r="F58" s="38"/>
      <c r="G58" s="38"/>
      <c r="L58" s="104"/>
      <c r="R58" s="73"/>
      <c r="S58" s="74"/>
      <c r="T58"/>
      <c r="U58"/>
    </row>
    <row r="59" spans="1:21" s="63" customFormat="1" x14ac:dyDescent="0.2">
      <c r="A59" s="36"/>
      <c r="B59" s="37"/>
      <c r="C59" s="53"/>
      <c r="D59"/>
      <c r="E59" s="38"/>
      <c r="F59" s="38"/>
      <c r="G59" s="38"/>
      <c r="L59" s="104"/>
      <c r="R59" s="73"/>
      <c r="S59" s="74"/>
      <c r="T59"/>
      <c r="U59"/>
    </row>
    <row r="60" spans="1:21" s="63" customFormat="1" x14ac:dyDescent="0.2">
      <c r="A60" s="36"/>
      <c r="B60" s="37"/>
      <c r="C60" s="53"/>
      <c r="D60"/>
      <c r="E60" s="38"/>
      <c r="F60" s="38"/>
      <c r="G60" s="38"/>
      <c r="L60" s="104"/>
      <c r="R60" s="73"/>
      <c r="S60" s="74"/>
      <c r="T60"/>
      <c r="U60"/>
    </row>
    <row r="61" spans="1:21" s="63" customFormat="1" x14ac:dyDescent="0.2">
      <c r="A61" s="36"/>
      <c r="B61" s="37"/>
      <c r="C61" s="53"/>
      <c r="D61"/>
      <c r="E61" s="38"/>
      <c r="F61" s="38"/>
      <c r="G61" s="38"/>
      <c r="L61" s="104"/>
      <c r="R61" s="73"/>
      <c r="S61" s="74"/>
      <c r="T61"/>
      <c r="U61"/>
    </row>
    <row r="62" spans="1:21" s="63" customFormat="1" x14ac:dyDescent="0.2">
      <c r="A62" s="36"/>
      <c r="B62" s="37"/>
      <c r="C62" s="53"/>
      <c r="D62"/>
      <c r="E62" s="38"/>
      <c r="F62" s="38"/>
      <c r="G62" s="38"/>
      <c r="L62" s="104"/>
      <c r="R62" s="73"/>
      <c r="S62" s="74"/>
      <c r="T62"/>
      <c r="U62"/>
    </row>
    <row r="63" spans="1:21" s="63" customFormat="1" x14ac:dyDescent="0.2">
      <c r="A63" s="36"/>
      <c r="B63" s="37"/>
      <c r="C63" s="53"/>
      <c r="D63"/>
      <c r="E63" s="38"/>
      <c r="F63" s="38"/>
      <c r="G63" s="38"/>
      <c r="L63" s="104"/>
      <c r="R63" s="73"/>
      <c r="S63" s="74"/>
      <c r="T63"/>
      <c r="U63"/>
    </row>
    <row r="64" spans="1:21" s="63" customFormat="1" x14ac:dyDescent="0.2">
      <c r="A64" s="36"/>
      <c r="B64" s="37"/>
      <c r="C64" s="53"/>
      <c r="D64"/>
      <c r="E64" s="38"/>
      <c r="F64" s="38"/>
      <c r="G64" s="38"/>
      <c r="L64" s="104"/>
      <c r="R64" s="73"/>
      <c r="S64" s="74"/>
      <c r="T64"/>
      <c r="U64"/>
    </row>
    <row r="65" spans="1:21" s="63" customFormat="1" x14ac:dyDescent="0.2">
      <c r="A65" s="36"/>
      <c r="B65" s="37"/>
      <c r="C65" s="53"/>
      <c r="D65"/>
      <c r="E65" s="38"/>
      <c r="F65" s="38"/>
      <c r="G65" s="38"/>
      <c r="L65" s="104"/>
      <c r="R65" s="73"/>
      <c r="S65" s="74"/>
      <c r="T65"/>
      <c r="U65"/>
    </row>
    <row r="66" spans="1:21" s="63" customFormat="1" x14ac:dyDescent="0.2">
      <c r="A66" s="36"/>
      <c r="B66" s="37"/>
      <c r="C66" s="53"/>
      <c r="D66"/>
      <c r="E66" s="38"/>
      <c r="F66" s="38"/>
      <c r="G66" s="38"/>
      <c r="L66" s="104"/>
      <c r="R66" s="73"/>
      <c r="S66" s="74"/>
      <c r="T66"/>
      <c r="U66"/>
    </row>
    <row r="67" spans="1:21" s="63" customFormat="1" x14ac:dyDescent="0.2">
      <c r="A67" s="36"/>
      <c r="B67" s="37"/>
      <c r="C67" s="53"/>
      <c r="D67"/>
      <c r="E67" s="38"/>
      <c r="F67" s="38"/>
      <c r="G67" s="38"/>
      <c r="L67" s="104"/>
      <c r="R67" s="73"/>
      <c r="S67" s="74"/>
      <c r="T67"/>
      <c r="U67"/>
    </row>
    <row r="68" spans="1:21" s="63" customFormat="1" x14ac:dyDescent="0.2">
      <c r="A68" s="36"/>
      <c r="B68" s="37"/>
      <c r="C68" s="53"/>
      <c r="D68"/>
      <c r="E68" s="38"/>
      <c r="F68" s="38"/>
      <c r="G68" s="38"/>
      <c r="L68" s="104"/>
      <c r="R68" s="73"/>
      <c r="S68" s="74"/>
      <c r="T68"/>
      <c r="U68"/>
    </row>
    <row r="69" spans="1:21" s="63" customFormat="1" x14ac:dyDescent="0.2">
      <c r="A69" s="36"/>
      <c r="B69" s="37"/>
      <c r="C69" s="53"/>
      <c r="D69"/>
      <c r="E69" s="38"/>
      <c r="F69" s="38"/>
      <c r="G69" s="38"/>
      <c r="L69" s="104"/>
      <c r="R69" s="73"/>
      <c r="S69" s="74"/>
      <c r="T69"/>
      <c r="U69"/>
    </row>
    <row r="70" spans="1:21" s="63" customFormat="1" x14ac:dyDescent="0.2">
      <c r="A70" s="36"/>
      <c r="B70" s="37"/>
      <c r="C70" s="53"/>
      <c r="D70"/>
      <c r="E70" s="38"/>
      <c r="F70" s="38"/>
      <c r="G70" s="38"/>
      <c r="L70" s="104"/>
      <c r="R70" s="73"/>
      <c r="S70" s="74"/>
      <c r="T70"/>
      <c r="U70"/>
    </row>
    <row r="71" spans="1:21" s="63" customFormat="1" x14ac:dyDescent="0.2">
      <c r="A71" s="36"/>
      <c r="B71" s="37"/>
      <c r="C71" s="53"/>
      <c r="D71"/>
      <c r="E71" s="38"/>
      <c r="F71" s="38"/>
      <c r="G71" s="38"/>
      <c r="L71" s="104"/>
      <c r="R71" s="73"/>
      <c r="S71" s="74"/>
      <c r="T71"/>
      <c r="U71"/>
    </row>
    <row r="72" spans="1:21" s="63" customFormat="1" x14ac:dyDescent="0.2">
      <c r="A72" s="36"/>
      <c r="B72" s="37"/>
      <c r="C72" s="53"/>
      <c r="D72"/>
      <c r="E72" s="38"/>
      <c r="F72" s="38"/>
      <c r="G72" s="38"/>
      <c r="L72" s="104"/>
      <c r="R72" s="73"/>
      <c r="S72" s="74"/>
      <c r="T72"/>
      <c r="U72"/>
    </row>
    <row r="73" spans="1:21" s="63" customFormat="1" x14ac:dyDescent="0.2">
      <c r="A73" s="36"/>
      <c r="B73" s="37"/>
      <c r="C73" s="53"/>
      <c r="D73"/>
      <c r="E73" s="38"/>
      <c r="F73" s="38"/>
      <c r="G73" s="38"/>
      <c r="L73" s="104"/>
      <c r="R73" s="73"/>
      <c r="S73" s="74"/>
      <c r="T73"/>
      <c r="U73"/>
    </row>
    <row r="74" spans="1:21" s="63" customFormat="1" x14ac:dyDescent="0.2">
      <c r="A74" s="36"/>
      <c r="B74" s="37"/>
      <c r="C74" s="53"/>
      <c r="D74"/>
      <c r="E74" s="38"/>
      <c r="F74" s="38"/>
      <c r="G74" s="38"/>
      <c r="L74" s="104"/>
      <c r="R74" s="73"/>
      <c r="S74" s="74"/>
      <c r="T74"/>
      <c r="U74"/>
    </row>
    <row r="75" spans="1:21" s="63" customFormat="1" x14ac:dyDescent="0.2">
      <c r="A75" s="36"/>
      <c r="B75" s="37"/>
      <c r="C75" s="53"/>
      <c r="D75"/>
      <c r="E75" s="38"/>
      <c r="F75" s="38"/>
      <c r="G75" s="38"/>
      <c r="L75" s="104"/>
      <c r="R75" s="73"/>
      <c r="S75" s="74"/>
      <c r="T75"/>
      <c r="U75"/>
    </row>
    <row r="76" spans="1:21" s="63" customFormat="1" x14ac:dyDescent="0.2">
      <c r="A76" s="36"/>
      <c r="B76" s="37"/>
      <c r="C76" s="53"/>
      <c r="D76"/>
      <c r="E76" s="38"/>
      <c r="F76" s="38"/>
      <c r="G76" s="38"/>
      <c r="L76" s="104"/>
      <c r="R76" s="73"/>
      <c r="S76" s="74"/>
      <c r="T76"/>
      <c r="U76"/>
    </row>
    <row r="77" spans="1:21" s="63" customFormat="1" x14ac:dyDescent="0.2">
      <c r="A77" s="36"/>
      <c r="B77" s="37"/>
      <c r="C77" s="53"/>
      <c r="D77"/>
      <c r="E77" s="38"/>
      <c r="F77" s="38"/>
      <c r="G77" s="38"/>
      <c r="L77" s="104"/>
      <c r="R77" s="73"/>
      <c r="S77" s="74"/>
      <c r="T77"/>
      <c r="U77"/>
    </row>
    <row r="78" spans="1:21" s="63" customFormat="1" x14ac:dyDescent="0.2">
      <c r="A78" s="36"/>
      <c r="B78" s="37"/>
      <c r="C78" s="53"/>
      <c r="D78"/>
      <c r="E78" s="38"/>
      <c r="F78" s="38"/>
      <c r="G78" s="38"/>
      <c r="L78" s="104"/>
      <c r="R78" s="73"/>
      <c r="S78" s="74"/>
      <c r="T78"/>
      <c r="U78"/>
    </row>
    <row r="79" spans="1:21" s="63" customFormat="1" x14ac:dyDescent="0.2">
      <c r="A79" s="36"/>
      <c r="B79" s="37"/>
      <c r="C79" s="53"/>
      <c r="D79"/>
      <c r="E79" s="38"/>
      <c r="F79" s="38"/>
      <c r="G79" s="38"/>
      <c r="L79" s="104"/>
      <c r="R79" s="73"/>
      <c r="S79" s="74"/>
      <c r="T79"/>
      <c r="U79"/>
    </row>
    <row r="80" spans="1:21" s="63" customFormat="1" x14ac:dyDescent="0.2">
      <c r="A80" s="36"/>
      <c r="B80" s="37"/>
      <c r="C80" s="53"/>
      <c r="D80"/>
      <c r="E80" s="38"/>
      <c r="F80" s="38"/>
      <c r="G80" s="38"/>
      <c r="L80" s="104"/>
      <c r="R80" s="73"/>
      <c r="S80" s="74"/>
      <c r="T80"/>
      <c r="U80"/>
    </row>
    <row r="81" spans="1:21" s="63" customFormat="1" x14ac:dyDescent="0.2">
      <c r="A81" s="36"/>
      <c r="B81" s="37"/>
      <c r="C81" s="53"/>
      <c r="D81"/>
      <c r="E81" s="38"/>
      <c r="F81" s="38"/>
      <c r="G81" s="38"/>
      <c r="L81" s="104"/>
      <c r="R81" s="73"/>
      <c r="S81" s="74"/>
      <c r="T81"/>
      <c r="U81"/>
    </row>
    <row r="82" spans="1:21" s="63" customFormat="1" x14ac:dyDescent="0.2">
      <c r="A82" s="36"/>
      <c r="B82" s="37"/>
      <c r="C82" s="53"/>
      <c r="D82"/>
      <c r="E82" s="38"/>
      <c r="F82" s="38"/>
      <c r="G82" s="38"/>
      <c r="L82" s="104"/>
      <c r="R82" s="73"/>
      <c r="S82" s="74"/>
      <c r="T82"/>
      <c r="U82"/>
    </row>
    <row r="83" spans="1:21" s="63" customFormat="1" x14ac:dyDescent="0.2">
      <c r="A83" s="36"/>
      <c r="B83" s="37"/>
      <c r="C83" s="53"/>
      <c r="D83"/>
      <c r="E83" s="38"/>
      <c r="F83" s="38"/>
      <c r="G83" s="38"/>
      <c r="L83" s="104"/>
      <c r="R83" s="73"/>
      <c r="S83" s="74"/>
      <c r="T83"/>
      <c r="U83"/>
    </row>
    <row r="84" spans="1:21" s="63" customFormat="1" x14ac:dyDescent="0.2">
      <c r="A84" s="36"/>
      <c r="B84" s="37"/>
      <c r="C84" s="53"/>
      <c r="D84"/>
      <c r="E84" s="38"/>
      <c r="F84" s="38"/>
      <c r="G84" s="38"/>
      <c r="L84" s="104"/>
      <c r="R84" s="73"/>
      <c r="S84" s="74"/>
      <c r="T84"/>
      <c r="U84"/>
    </row>
    <row r="85" spans="1:21" s="63" customFormat="1" x14ac:dyDescent="0.2">
      <c r="A85" s="36"/>
      <c r="B85" s="37"/>
      <c r="C85" s="53"/>
      <c r="D85"/>
      <c r="E85" s="38"/>
      <c r="F85" s="38"/>
      <c r="G85" s="38"/>
      <c r="L85" s="104"/>
      <c r="R85" s="73"/>
      <c r="S85" s="74"/>
      <c r="T85"/>
      <c r="U85"/>
    </row>
    <row r="86" spans="1:21" s="63" customFormat="1" x14ac:dyDescent="0.2">
      <c r="A86" s="36"/>
      <c r="B86" s="37"/>
      <c r="C86" s="53"/>
      <c r="D86"/>
      <c r="E86" s="38"/>
      <c r="F86" s="38"/>
      <c r="G86" s="38"/>
      <c r="L86" s="104"/>
      <c r="R86" s="73"/>
      <c r="S86" s="74"/>
      <c r="T86"/>
      <c r="U86"/>
    </row>
    <row r="87" spans="1:21" s="63" customFormat="1" x14ac:dyDescent="0.2">
      <c r="A87" s="36"/>
      <c r="B87" s="37"/>
      <c r="C87" s="53"/>
      <c r="D87"/>
      <c r="E87" s="38"/>
      <c r="F87" s="38"/>
      <c r="G87" s="38"/>
      <c r="L87" s="104"/>
      <c r="R87" s="73"/>
      <c r="S87" s="74"/>
      <c r="T87"/>
      <c r="U87"/>
    </row>
    <row r="88" spans="1:21" s="63" customFormat="1" x14ac:dyDescent="0.2">
      <c r="A88" s="36"/>
      <c r="B88" s="37"/>
      <c r="C88" s="53"/>
      <c r="D88"/>
      <c r="E88" s="38"/>
      <c r="F88" s="38"/>
      <c r="G88" s="38"/>
      <c r="L88" s="104"/>
      <c r="R88" s="73"/>
      <c r="S88" s="74"/>
      <c r="T88"/>
      <c r="U88"/>
    </row>
    <row r="89" spans="1:21" s="63" customFormat="1" x14ac:dyDescent="0.2">
      <c r="A89" s="36"/>
      <c r="B89" s="37"/>
      <c r="C89" s="53"/>
      <c r="D89"/>
      <c r="E89" s="38"/>
      <c r="F89" s="38"/>
      <c r="G89" s="38"/>
      <c r="L89" s="104"/>
      <c r="R89" s="73"/>
      <c r="S89" s="74"/>
      <c r="T89"/>
      <c r="U89"/>
    </row>
    <row r="90" spans="1:21" s="63" customFormat="1" x14ac:dyDescent="0.2">
      <c r="A90" s="36"/>
      <c r="B90" s="37"/>
      <c r="C90" s="53"/>
      <c r="D90"/>
      <c r="E90" s="38"/>
      <c r="F90" s="38"/>
      <c r="G90" s="38"/>
      <c r="L90" s="104"/>
      <c r="R90" s="73"/>
      <c r="S90" s="74"/>
      <c r="T90"/>
      <c r="U90"/>
    </row>
    <row r="91" spans="1:21" s="63" customFormat="1" x14ac:dyDescent="0.2">
      <c r="A91" s="36"/>
      <c r="B91" s="37"/>
      <c r="C91" s="53"/>
      <c r="D91"/>
      <c r="E91" s="38"/>
      <c r="F91" s="38"/>
      <c r="G91" s="38"/>
      <c r="L91" s="104"/>
      <c r="R91" s="73"/>
      <c r="S91" s="74"/>
      <c r="T91"/>
      <c r="U91"/>
    </row>
    <row r="92" spans="1:21" s="63" customFormat="1" x14ac:dyDescent="0.2">
      <c r="A92" s="36"/>
      <c r="B92" s="37"/>
      <c r="C92" s="53"/>
      <c r="D92"/>
      <c r="E92" s="38"/>
      <c r="F92" s="38"/>
      <c r="G92" s="38"/>
      <c r="L92" s="104"/>
      <c r="R92" s="73"/>
      <c r="S92" s="74"/>
      <c r="T92"/>
      <c r="U92"/>
    </row>
    <row r="93" spans="1:21" s="63" customFormat="1" x14ac:dyDescent="0.2">
      <c r="A93" s="36"/>
      <c r="B93" s="37"/>
      <c r="C93" s="53"/>
      <c r="D93"/>
      <c r="E93" s="38"/>
      <c r="F93" s="38"/>
      <c r="G93" s="38"/>
      <c r="L93" s="104"/>
      <c r="R93" s="73"/>
      <c r="S93" s="74"/>
      <c r="T93"/>
      <c r="U93"/>
    </row>
    <row r="94" spans="1:21" s="63" customFormat="1" x14ac:dyDescent="0.2">
      <c r="A94" s="36"/>
      <c r="B94" s="37"/>
      <c r="C94" s="53"/>
      <c r="D94"/>
      <c r="E94" s="38"/>
      <c r="F94" s="38"/>
      <c r="G94" s="38"/>
      <c r="L94" s="104"/>
      <c r="R94" s="73"/>
      <c r="S94" s="74"/>
      <c r="T94"/>
      <c r="U94"/>
    </row>
    <row r="95" spans="1:21" s="63" customFormat="1" x14ac:dyDescent="0.2">
      <c r="A95" s="36"/>
      <c r="B95" s="37"/>
      <c r="C95" s="53"/>
      <c r="D95"/>
      <c r="E95" s="38"/>
      <c r="F95" s="38"/>
      <c r="G95" s="38"/>
      <c r="L95" s="104"/>
      <c r="R95" s="73"/>
      <c r="S95" s="74"/>
      <c r="T95"/>
      <c r="U95"/>
    </row>
    <row r="96" spans="1:21" s="63" customFormat="1" x14ac:dyDescent="0.2">
      <c r="A96" s="36"/>
      <c r="B96" s="37"/>
      <c r="C96" s="53"/>
      <c r="D96"/>
      <c r="E96" s="38"/>
      <c r="F96" s="38"/>
      <c r="G96" s="38"/>
      <c r="L96" s="104"/>
      <c r="R96" s="73"/>
      <c r="S96" s="74"/>
      <c r="T96"/>
      <c r="U96"/>
    </row>
    <row r="97" spans="1:21" s="63" customFormat="1" x14ac:dyDescent="0.2">
      <c r="A97" s="36"/>
      <c r="B97" s="37"/>
      <c r="C97" s="53"/>
      <c r="D97"/>
      <c r="E97" s="38"/>
      <c r="F97" s="38"/>
      <c r="G97" s="38"/>
      <c r="L97" s="104"/>
      <c r="R97" s="73"/>
      <c r="S97" s="74"/>
      <c r="T97"/>
      <c r="U97"/>
    </row>
    <row r="98" spans="1:21" s="63" customFormat="1" x14ac:dyDescent="0.2">
      <c r="A98" s="36"/>
      <c r="B98" s="37"/>
      <c r="C98" s="53"/>
      <c r="D98"/>
      <c r="E98" s="38"/>
      <c r="F98" s="38"/>
      <c r="G98" s="38"/>
      <c r="L98" s="104"/>
      <c r="R98" s="73"/>
      <c r="S98" s="74"/>
      <c r="T98"/>
      <c r="U98"/>
    </row>
    <row r="99" spans="1:21" s="63" customFormat="1" x14ac:dyDescent="0.2">
      <c r="A99" s="36"/>
      <c r="B99" s="37"/>
      <c r="C99" s="53"/>
      <c r="D99"/>
      <c r="E99" s="38"/>
      <c r="F99" s="38"/>
      <c r="G99" s="38"/>
      <c r="L99" s="104"/>
      <c r="R99" s="73"/>
      <c r="S99" s="74"/>
      <c r="T99"/>
      <c r="U99"/>
    </row>
    <row r="100" spans="1:21" s="63" customFormat="1" x14ac:dyDescent="0.2">
      <c r="A100" s="36"/>
      <c r="B100" s="37"/>
      <c r="C100" s="53"/>
      <c r="D100"/>
      <c r="E100" s="38"/>
      <c r="F100" s="38"/>
      <c r="G100" s="38"/>
      <c r="L100" s="104"/>
      <c r="R100" s="73"/>
      <c r="S100" s="74"/>
      <c r="T100"/>
      <c r="U100"/>
    </row>
    <row r="101" spans="1:21" s="63" customFormat="1" x14ac:dyDescent="0.2">
      <c r="A101" s="36"/>
      <c r="B101" s="37"/>
      <c r="C101" s="53"/>
      <c r="D101"/>
      <c r="E101" s="38"/>
      <c r="F101" s="38"/>
      <c r="G101" s="38"/>
      <c r="L101" s="104"/>
      <c r="R101" s="73"/>
      <c r="S101" s="74"/>
      <c r="T101"/>
      <c r="U101"/>
    </row>
    <row r="102" spans="1:21" s="63" customFormat="1" x14ac:dyDescent="0.2">
      <c r="A102" s="36"/>
      <c r="B102" s="37"/>
      <c r="C102" s="53"/>
      <c r="D102"/>
      <c r="E102" s="38"/>
      <c r="F102" s="38"/>
      <c r="G102" s="38"/>
      <c r="L102" s="104"/>
      <c r="R102" s="73"/>
      <c r="S102" s="74"/>
      <c r="T102"/>
      <c r="U102"/>
    </row>
    <row r="103" spans="1:21" s="63" customFormat="1" x14ac:dyDescent="0.2">
      <c r="A103" s="36"/>
      <c r="B103" s="37"/>
      <c r="C103" s="53"/>
      <c r="D103"/>
      <c r="E103" s="38"/>
      <c r="F103" s="38"/>
      <c r="G103" s="38"/>
      <c r="L103" s="104"/>
      <c r="R103" s="73"/>
      <c r="S103" s="74"/>
      <c r="T103"/>
      <c r="U103"/>
    </row>
    <row r="104" spans="1:21" s="63" customFormat="1" x14ac:dyDescent="0.2">
      <c r="A104" s="36"/>
      <c r="B104" s="37"/>
      <c r="C104" s="53"/>
      <c r="D104"/>
      <c r="E104" s="38"/>
      <c r="F104" s="38"/>
      <c r="G104" s="38"/>
      <c r="L104" s="104"/>
      <c r="R104" s="73"/>
      <c r="S104" s="74"/>
      <c r="T104"/>
      <c r="U104"/>
    </row>
    <row r="105" spans="1:21" s="63" customFormat="1" x14ac:dyDescent="0.2">
      <c r="A105" s="36"/>
      <c r="B105" s="37"/>
      <c r="C105" s="53"/>
      <c r="D105"/>
      <c r="E105" s="38"/>
      <c r="F105" s="38"/>
      <c r="G105" s="38"/>
      <c r="L105" s="104"/>
      <c r="R105" s="73"/>
      <c r="S105" s="74"/>
      <c r="T105"/>
      <c r="U105"/>
    </row>
    <row r="106" spans="1:21" s="63" customFormat="1" x14ac:dyDescent="0.2">
      <c r="A106" s="36"/>
      <c r="B106" s="37"/>
      <c r="C106" s="53"/>
      <c r="D106"/>
      <c r="E106" s="38"/>
      <c r="F106" s="38"/>
      <c r="G106" s="38"/>
      <c r="L106" s="104"/>
      <c r="R106" s="73"/>
      <c r="S106" s="74"/>
      <c r="T106"/>
      <c r="U106"/>
    </row>
    <row r="107" spans="1:21" s="63" customFormat="1" x14ac:dyDescent="0.2">
      <c r="A107" s="36"/>
      <c r="B107" s="37"/>
      <c r="C107" s="53"/>
      <c r="D107"/>
      <c r="E107" s="38"/>
      <c r="F107" s="38"/>
      <c r="G107" s="38"/>
      <c r="L107" s="104"/>
      <c r="R107" s="73"/>
      <c r="S107" s="74"/>
      <c r="T107"/>
      <c r="U107"/>
    </row>
    <row r="108" spans="1:21" s="63" customFormat="1" x14ac:dyDescent="0.2">
      <c r="A108" s="36"/>
      <c r="B108" s="37"/>
      <c r="C108" s="53"/>
      <c r="D108"/>
      <c r="E108" s="38"/>
      <c r="F108" s="38"/>
      <c r="G108" s="38"/>
      <c r="L108" s="104"/>
      <c r="R108" s="73"/>
      <c r="S108" s="74"/>
      <c r="T108"/>
      <c r="U108"/>
    </row>
    <row r="109" spans="1:21" s="63" customFormat="1" x14ac:dyDescent="0.2">
      <c r="A109" s="36"/>
      <c r="B109" s="37"/>
      <c r="C109" s="53"/>
      <c r="D109"/>
      <c r="E109" s="38"/>
      <c r="F109" s="38"/>
      <c r="G109" s="38"/>
      <c r="L109" s="104"/>
      <c r="R109" s="73"/>
      <c r="S109" s="74"/>
      <c r="T109"/>
      <c r="U109"/>
    </row>
    <row r="110" spans="1:21" s="63" customFormat="1" x14ac:dyDescent="0.2">
      <c r="A110" s="36"/>
      <c r="B110" s="37"/>
      <c r="C110" s="53"/>
      <c r="D110"/>
      <c r="E110" s="38"/>
      <c r="F110" s="38"/>
      <c r="G110" s="38"/>
      <c r="L110" s="104"/>
      <c r="R110" s="73"/>
      <c r="S110" s="74"/>
      <c r="T110"/>
      <c r="U110"/>
    </row>
    <row r="111" spans="1:21" s="63" customFormat="1" x14ac:dyDescent="0.2">
      <c r="A111" s="36"/>
      <c r="B111" s="37"/>
      <c r="C111" s="53"/>
      <c r="D111"/>
      <c r="E111" s="38"/>
      <c r="F111" s="38"/>
      <c r="G111" s="38"/>
      <c r="L111" s="104"/>
      <c r="R111" s="73"/>
      <c r="S111" s="74"/>
      <c r="T111"/>
      <c r="U111"/>
    </row>
    <row r="112" spans="1:21" s="63" customFormat="1" x14ac:dyDescent="0.2">
      <c r="A112" s="36"/>
      <c r="B112" s="37"/>
      <c r="C112" s="53"/>
      <c r="D112"/>
      <c r="E112" s="38"/>
      <c r="F112" s="38"/>
      <c r="G112" s="38"/>
      <c r="L112" s="104"/>
      <c r="R112" s="73"/>
      <c r="S112" s="74"/>
      <c r="T112"/>
      <c r="U112"/>
    </row>
    <row r="113" spans="1:21" s="63" customFormat="1" x14ac:dyDescent="0.2">
      <c r="A113" s="36"/>
      <c r="B113" s="37"/>
      <c r="C113" s="53"/>
      <c r="D113"/>
      <c r="E113" s="38"/>
      <c r="F113" s="38"/>
      <c r="G113" s="38"/>
      <c r="L113" s="104"/>
      <c r="R113" s="73"/>
      <c r="S113" s="74"/>
      <c r="T113"/>
      <c r="U113"/>
    </row>
    <row r="114" spans="1:21" s="63" customFormat="1" x14ac:dyDescent="0.2">
      <c r="A114" s="36"/>
      <c r="B114" s="37"/>
      <c r="C114" s="53"/>
      <c r="D114"/>
      <c r="E114" s="38"/>
      <c r="F114" s="38"/>
      <c r="G114" s="38"/>
      <c r="L114" s="104"/>
      <c r="R114" s="73"/>
      <c r="S114" s="74"/>
      <c r="T114"/>
      <c r="U114"/>
    </row>
    <row r="115" spans="1:21" s="63" customFormat="1" x14ac:dyDescent="0.2">
      <c r="A115" s="36"/>
      <c r="B115" s="37"/>
      <c r="C115" s="53"/>
      <c r="D115"/>
      <c r="E115" s="38"/>
      <c r="F115" s="38"/>
      <c r="G115" s="38"/>
      <c r="L115" s="104"/>
      <c r="R115" s="73"/>
      <c r="S115" s="74"/>
      <c r="T115"/>
      <c r="U115"/>
    </row>
    <row r="116" spans="1:21" s="63" customFormat="1" x14ac:dyDescent="0.2">
      <c r="A116" s="36"/>
      <c r="B116" s="37"/>
      <c r="C116" s="53"/>
      <c r="D116"/>
      <c r="E116" s="38"/>
      <c r="F116" s="38"/>
      <c r="G116" s="38"/>
      <c r="L116" s="104"/>
      <c r="R116" s="73"/>
      <c r="S116" s="74"/>
      <c r="T116"/>
      <c r="U116"/>
    </row>
    <row r="117" spans="1:21" s="63" customFormat="1" x14ac:dyDescent="0.2">
      <c r="A117" s="36"/>
      <c r="B117" s="37"/>
      <c r="C117" s="53"/>
      <c r="D117"/>
      <c r="E117" s="38"/>
      <c r="F117" s="38"/>
      <c r="G117" s="38"/>
      <c r="L117" s="104"/>
      <c r="R117" s="73"/>
      <c r="S117" s="74"/>
      <c r="T117"/>
      <c r="U117"/>
    </row>
    <row r="118" spans="1:21" s="63" customFormat="1" x14ac:dyDescent="0.2">
      <c r="A118" s="36"/>
      <c r="B118" s="37"/>
      <c r="C118" s="53"/>
      <c r="D118"/>
      <c r="E118" s="38"/>
      <c r="F118" s="38"/>
      <c r="G118" s="38"/>
      <c r="L118" s="104"/>
      <c r="R118" s="73"/>
      <c r="S118" s="74"/>
      <c r="T118"/>
      <c r="U118"/>
    </row>
    <row r="119" spans="1:21" s="63" customFormat="1" x14ac:dyDescent="0.2">
      <c r="A119" s="36"/>
      <c r="B119" s="37"/>
      <c r="C119" s="53"/>
      <c r="D119"/>
      <c r="E119" s="38"/>
      <c r="F119" s="38"/>
      <c r="G119" s="38"/>
      <c r="L119" s="104"/>
      <c r="R119" s="73"/>
      <c r="S119" s="74"/>
      <c r="T119"/>
      <c r="U119"/>
    </row>
    <row r="120" spans="1:21" s="63" customFormat="1" x14ac:dyDescent="0.2">
      <c r="A120" s="36"/>
      <c r="B120" s="37"/>
      <c r="C120" s="53"/>
      <c r="D120"/>
      <c r="E120" s="38"/>
      <c r="F120" s="38"/>
      <c r="G120" s="38"/>
      <c r="L120" s="104"/>
      <c r="R120" s="73"/>
      <c r="S120" s="74"/>
      <c r="T120"/>
      <c r="U120"/>
    </row>
    <row r="121" spans="1:21" s="63" customFormat="1" x14ac:dyDescent="0.2">
      <c r="A121" s="36"/>
      <c r="B121" s="37"/>
      <c r="C121" s="53"/>
      <c r="D121"/>
      <c r="E121" s="38"/>
      <c r="F121" s="38"/>
      <c r="G121" s="38"/>
      <c r="L121" s="104"/>
      <c r="R121" s="73"/>
      <c r="S121" s="74"/>
      <c r="T121"/>
      <c r="U121"/>
    </row>
    <row r="122" spans="1:21" s="63" customFormat="1" x14ac:dyDescent="0.2">
      <c r="A122" s="36"/>
      <c r="B122" s="37"/>
      <c r="C122" s="53"/>
      <c r="D122"/>
      <c r="E122" s="38"/>
      <c r="F122" s="38"/>
      <c r="G122" s="38"/>
      <c r="L122" s="104"/>
      <c r="R122" s="73"/>
      <c r="S122" s="74"/>
      <c r="T122"/>
      <c r="U122"/>
    </row>
    <row r="123" spans="1:21" s="63" customFormat="1" x14ac:dyDescent="0.2">
      <c r="A123" s="36"/>
      <c r="B123" s="37"/>
      <c r="C123" s="53"/>
      <c r="D123"/>
      <c r="E123" s="38"/>
      <c r="F123" s="38"/>
      <c r="G123" s="38"/>
      <c r="L123" s="104"/>
      <c r="R123" s="73"/>
      <c r="S123" s="74"/>
      <c r="T123"/>
      <c r="U123"/>
    </row>
    <row r="124" spans="1:21" s="63" customFormat="1" x14ac:dyDescent="0.2">
      <c r="A124" s="36"/>
      <c r="B124" s="37"/>
      <c r="C124" s="53"/>
      <c r="D124"/>
      <c r="E124" s="38"/>
      <c r="F124" s="38"/>
      <c r="G124" s="38"/>
      <c r="L124" s="104"/>
      <c r="R124" s="73"/>
      <c r="S124" s="74"/>
      <c r="T124"/>
      <c r="U124"/>
    </row>
    <row r="125" spans="1:21" s="63" customFormat="1" x14ac:dyDescent="0.2">
      <c r="A125" s="36"/>
      <c r="B125" s="37"/>
      <c r="C125" s="53"/>
      <c r="D125"/>
      <c r="E125" s="38"/>
      <c r="F125" s="38"/>
      <c r="G125" s="38"/>
      <c r="L125" s="104"/>
      <c r="R125" s="73"/>
      <c r="S125" s="74"/>
      <c r="T125"/>
      <c r="U125"/>
    </row>
    <row r="126" spans="1:21" s="63" customFormat="1" x14ac:dyDescent="0.2">
      <c r="A126" s="36"/>
      <c r="B126" s="37"/>
      <c r="C126" s="53"/>
      <c r="D126"/>
      <c r="E126" s="38"/>
      <c r="F126" s="38"/>
      <c r="G126" s="38"/>
      <c r="L126" s="104"/>
      <c r="R126" s="73"/>
      <c r="S126" s="74"/>
      <c r="T126"/>
      <c r="U126"/>
    </row>
    <row r="127" spans="1:21" s="63" customFormat="1" x14ac:dyDescent="0.2">
      <c r="A127" s="36"/>
      <c r="B127" s="37"/>
      <c r="C127" s="53"/>
      <c r="D127"/>
      <c r="E127" s="38"/>
      <c r="F127" s="38"/>
      <c r="G127" s="38"/>
      <c r="L127" s="104"/>
      <c r="R127" s="73"/>
      <c r="S127" s="74"/>
      <c r="T127"/>
      <c r="U127"/>
    </row>
    <row r="128" spans="1:21" s="63" customFormat="1" x14ac:dyDescent="0.2">
      <c r="A128" s="36"/>
      <c r="B128" s="37"/>
      <c r="C128" s="53"/>
      <c r="D128"/>
      <c r="E128" s="38"/>
      <c r="F128" s="38"/>
      <c r="G128" s="38"/>
      <c r="L128" s="104"/>
      <c r="R128" s="73"/>
      <c r="S128" s="74"/>
      <c r="T128"/>
      <c r="U128"/>
    </row>
    <row r="129" spans="1:21" s="63" customFormat="1" x14ac:dyDescent="0.2">
      <c r="A129" s="36"/>
      <c r="B129" s="37"/>
      <c r="C129" s="53"/>
      <c r="D129"/>
      <c r="E129" s="38"/>
      <c r="F129" s="38"/>
      <c r="G129" s="38"/>
      <c r="L129" s="104"/>
      <c r="R129" s="73"/>
      <c r="S129" s="74"/>
      <c r="T129"/>
      <c r="U129"/>
    </row>
    <row r="130" spans="1:21" s="63" customFormat="1" x14ac:dyDescent="0.2">
      <c r="A130" s="36"/>
      <c r="B130" s="37"/>
      <c r="C130" s="53"/>
      <c r="D130"/>
      <c r="E130" s="38"/>
      <c r="F130" s="38"/>
      <c r="G130" s="38"/>
      <c r="L130" s="104"/>
      <c r="R130" s="73"/>
      <c r="S130" s="74"/>
      <c r="T130"/>
      <c r="U130"/>
    </row>
    <row r="131" spans="1:21" s="63" customFormat="1" x14ac:dyDescent="0.2">
      <c r="A131" s="36"/>
      <c r="B131" s="37"/>
      <c r="C131" s="53"/>
      <c r="D131"/>
      <c r="E131" s="38"/>
      <c r="F131" s="38"/>
      <c r="G131" s="38"/>
      <c r="L131" s="104"/>
      <c r="R131" s="73"/>
      <c r="S131" s="74"/>
      <c r="T131"/>
      <c r="U131"/>
    </row>
    <row r="132" spans="1:21" s="63" customFormat="1" x14ac:dyDescent="0.2">
      <c r="A132" s="36"/>
      <c r="B132" s="37"/>
      <c r="C132" s="53"/>
      <c r="D132"/>
      <c r="E132" s="38"/>
      <c r="F132" s="38"/>
      <c r="G132" s="38"/>
      <c r="L132" s="104"/>
      <c r="R132" s="73"/>
      <c r="S132" s="74"/>
      <c r="T132"/>
      <c r="U132"/>
    </row>
    <row r="133" spans="1:21" s="63" customFormat="1" x14ac:dyDescent="0.2">
      <c r="A133" s="36"/>
      <c r="B133" s="37"/>
      <c r="C133" s="53"/>
      <c r="D133"/>
      <c r="E133" s="38"/>
      <c r="F133" s="38"/>
      <c r="G133" s="38"/>
      <c r="L133" s="104"/>
      <c r="R133" s="73"/>
      <c r="S133" s="74"/>
      <c r="T133"/>
      <c r="U133"/>
    </row>
    <row r="134" spans="1:21" s="63" customFormat="1" x14ac:dyDescent="0.2">
      <c r="A134" s="36"/>
      <c r="B134" s="37"/>
      <c r="C134" s="53"/>
      <c r="D134"/>
      <c r="E134" s="38"/>
      <c r="F134" s="38"/>
      <c r="G134" s="38"/>
      <c r="L134" s="104"/>
      <c r="R134" s="73"/>
      <c r="S134" s="74"/>
      <c r="T134"/>
      <c r="U134"/>
    </row>
    <row r="135" spans="1:21" s="63" customFormat="1" x14ac:dyDescent="0.2">
      <c r="A135" s="36"/>
      <c r="B135" s="37"/>
      <c r="C135" s="53"/>
      <c r="D135"/>
      <c r="E135" s="38"/>
      <c r="F135" s="38"/>
      <c r="G135" s="38"/>
      <c r="L135" s="104"/>
      <c r="R135" s="73"/>
      <c r="S135" s="74"/>
      <c r="T135"/>
      <c r="U135"/>
    </row>
    <row r="136" spans="1:21" s="63" customFormat="1" x14ac:dyDescent="0.2">
      <c r="A136" s="36"/>
      <c r="B136" s="37"/>
      <c r="C136" s="53"/>
      <c r="D136"/>
      <c r="E136" s="38"/>
      <c r="F136" s="38"/>
      <c r="G136" s="38"/>
      <c r="L136" s="104"/>
      <c r="R136" s="73"/>
      <c r="S136" s="74"/>
      <c r="T136"/>
      <c r="U136"/>
    </row>
    <row r="137" spans="1:21" s="63" customFormat="1" x14ac:dyDescent="0.2">
      <c r="A137" s="36"/>
      <c r="B137" s="37"/>
      <c r="C137" s="53"/>
      <c r="D137"/>
      <c r="E137" s="38"/>
      <c r="F137" s="38"/>
      <c r="G137" s="38"/>
      <c r="L137" s="104"/>
      <c r="R137" s="73"/>
      <c r="S137" s="74"/>
      <c r="T137"/>
      <c r="U137"/>
    </row>
    <row r="138" spans="1:21" s="63" customFormat="1" x14ac:dyDescent="0.2">
      <c r="A138" s="36"/>
      <c r="B138" s="37"/>
      <c r="C138" s="53"/>
      <c r="D138"/>
      <c r="E138" s="38"/>
      <c r="F138" s="38"/>
      <c r="G138" s="38"/>
      <c r="L138" s="104"/>
      <c r="R138" s="73"/>
      <c r="S138" s="74"/>
      <c r="T138"/>
      <c r="U138"/>
    </row>
    <row r="139" spans="1:21" s="63" customFormat="1" x14ac:dyDescent="0.2">
      <c r="A139" s="36"/>
      <c r="B139" s="37"/>
      <c r="C139" s="53"/>
      <c r="D139"/>
      <c r="E139" s="38"/>
      <c r="F139" s="38"/>
      <c r="G139" s="38"/>
      <c r="L139" s="104"/>
      <c r="R139" s="73"/>
      <c r="S139" s="74"/>
      <c r="T139"/>
      <c r="U139"/>
    </row>
    <row r="140" spans="1:21" s="63" customFormat="1" x14ac:dyDescent="0.2">
      <c r="A140" s="36"/>
      <c r="B140" s="37"/>
      <c r="C140" s="53"/>
      <c r="D140"/>
      <c r="E140" s="38"/>
      <c r="F140" s="38"/>
      <c r="G140" s="38"/>
      <c r="L140" s="104"/>
      <c r="R140" s="73"/>
      <c r="S140" s="74"/>
      <c r="T140"/>
      <c r="U140"/>
    </row>
    <row r="141" spans="1:21" s="63" customFormat="1" x14ac:dyDescent="0.2">
      <c r="A141" s="36"/>
      <c r="B141" s="37"/>
      <c r="C141" s="53"/>
      <c r="D141"/>
      <c r="E141" s="38"/>
      <c r="F141" s="38"/>
      <c r="G141" s="38"/>
      <c r="L141" s="104"/>
      <c r="R141" s="73"/>
      <c r="S141" s="74"/>
      <c r="T141"/>
      <c r="U141"/>
    </row>
    <row r="142" spans="1:21" s="63" customFormat="1" x14ac:dyDescent="0.2">
      <c r="A142" s="36"/>
      <c r="B142" s="37"/>
      <c r="C142" s="53"/>
      <c r="D142"/>
      <c r="E142" s="38"/>
      <c r="F142" s="38"/>
      <c r="G142" s="38"/>
      <c r="L142" s="104"/>
      <c r="R142" s="73"/>
      <c r="S142" s="74"/>
      <c r="T142"/>
      <c r="U142"/>
    </row>
    <row r="143" spans="1:21" s="63" customFormat="1" x14ac:dyDescent="0.2">
      <c r="A143" s="36"/>
      <c r="B143" s="37"/>
      <c r="C143" s="53"/>
      <c r="D143"/>
      <c r="E143" s="38"/>
      <c r="F143" s="38"/>
      <c r="G143" s="38"/>
      <c r="L143" s="104"/>
      <c r="R143" s="73"/>
      <c r="S143" s="74"/>
      <c r="T143"/>
      <c r="U143"/>
    </row>
    <row r="144" spans="1:21" s="63" customFormat="1" x14ac:dyDescent="0.2">
      <c r="A144" s="36"/>
      <c r="B144" s="37"/>
      <c r="C144" s="53"/>
      <c r="D144"/>
      <c r="E144" s="38"/>
      <c r="F144" s="38"/>
      <c r="G144" s="38"/>
      <c r="L144" s="104"/>
      <c r="R144" s="73"/>
      <c r="S144" s="74"/>
      <c r="T144"/>
      <c r="U144"/>
    </row>
    <row r="145" spans="1:21" s="63" customFormat="1" x14ac:dyDescent="0.2">
      <c r="A145" s="36"/>
      <c r="B145" s="37"/>
      <c r="C145" s="53"/>
      <c r="D145"/>
      <c r="E145" s="38"/>
      <c r="F145" s="38"/>
      <c r="G145" s="38"/>
      <c r="L145" s="104"/>
      <c r="R145" s="73"/>
      <c r="S145" s="74"/>
      <c r="T145"/>
      <c r="U145"/>
    </row>
    <row r="146" spans="1:21" s="63" customFormat="1" x14ac:dyDescent="0.2">
      <c r="A146" s="36"/>
      <c r="B146" s="37"/>
      <c r="C146" s="53"/>
      <c r="D146"/>
      <c r="E146" s="38"/>
      <c r="F146" s="38"/>
      <c r="G146" s="38"/>
      <c r="L146" s="104"/>
      <c r="R146" s="73"/>
      <c r="S146" s="74"/>
      <c r="T146"/>
      <c r="U146"/>
    </row>
    <row r="147" spans="1:21" s="63" customFormat="1" x14ac:dyDescent="0.2">
      <c r="A147" s="36"/>
      <c r="B147" s="37"/>
      <c r="C147" s="53"/>
      <c r="D147"/>
      <c r="E147" s="38"/>
      <c r="F147" s="38"/>
      <c r="G147" s="38"/>
      <c r="L147" s="104"/>
      <c r="R147" s="73"/>
      <c r="S147" s="74"/>
      <c r="T147"/>
      <c r="U147"/>
    </row>
    <row r="148" spans="1:21" s="63" customFormat="1" x14ac:dyDescent="0.2">
      <c r="A148" s="36"/>
      <c r="B148" s="37"/>
      <c r="C148" s="53"/>
      <c r="D148"/>
      <c r="E148" s="38"/>
      <c r="F148" s="38"/>
      <c r="G148" s="38"/>
      <c r="L148" s="104"/>
      <c r="R148" s="73"/>
      <c r="S148" s="74"/>
      <c r="T148"/>
      <c r="U148"/>
    </row>
    <row r="149" spans="1:21" s="63" customFormat="1" x14ac:dyDescent="0.2">
      <c r="A149" s="36"/>
      <c r="B149" s="37"/>
      <c r="C149" s="53"/>
      <c r="D149"/>
      <c r="E149" s="38"/>
      <c r="F149" s="38"/>
      <c r="G149" s="38"/>
      <c r="L149" s="104"/>
      <c r="R149" s="73"/>
      <c r="S149" s="74"/>
      <c r="T149"/>
      <c r="U149"/>
    </row>
    <row r="150" spans="1:21" s="63" customFormat="1" x14ac:dyDescent="0.2">
      <c r="A150" s="36"/>
      <c r="B150" s="37"/>
      <c r="C150" s="53"/>
      <c r="D150"/>
      <c r="E150" s="38"/>
      <c r="F150" s="38"/>
      <c r="G150" s="38"/>
      <c r="L150" s="104"/>
      <c r="R150" s="73"/>
      <c r="S150" s="74"/>
      <c r="T150"/>
      <c r="U150"/>
    </row>
    <row r="151" spans="1:21" s="63" customFormat="1" x14ac:dyDescent="0.2">
      <c r="A151" s="36"/>
      <c r="B151" s="37"/>
      <c r="C151" s="53"/>
      <c r="D151"/>
      <c r="E151" s="38"/>
      <c r="F151" s="38"/>
      <c r="G151" s="38"/>
      <c r="L151" s="104"/>
      <c r="R151" s="73"/>
      <c r="S151" s="74"/>
      <c r="T151"/>
      <c r="U151"/>
    </row>
    <row r="152" spans="1:21" s="63" customFormat="1" x14ac:dyDescent="0.2">
      <c r="A152" s="36"/>
      <c r="B152" s="37"/>
      <c r="C152" s="53"/>
      <c r="D152"/>
      <c r="E152" s="38"/>
      <c r="F152" s="38"/>
      <c r="G152" s="38"/>
      <c r="L152" s="104"/>
      <c r="R152" s="73"/>
      <c r="S152" s="74"/>
      <c r="T152"/>
      <c r="U152"/>
    </row>
    <row r="153" spans="1:21" s="63" customFormat="1" x14ac:dyDescent="0.2">
      <c r="A153" s="36"/>
      <c r="B153" s="37"/>
      <c r="C153" s="53"/>
      <c r="D153"/>
      <c r="E153" s="38"/>
      <c r="F153" s="38"/>
      <c r="G153" s="38"/>
      <c r="L153" s="104"/>
      <c r="R153" s="73"/>
      <c r="S153" s="74"/>
      <c r="T153"/>
      <c r="U153"/>
    </row>
    <row r="154" spans="1:21" s="63" customFormat="1" x14ac:dyDescent="0.2">
      <c r="A154" s="36"/>
      <c r="B154" s="37"/>
      <c r="C154" s="53"/>
      <c r="D154"/>
      <c r="E154" s="38"/>
      <c r="F154" s="38"/>
      <c r="G154" s="38"/>
      <c r="L154" s="104"/>
      <c r="R154" s="73"/>
      <c r="S154" s="74"/>
      <c r="T154"/>
      <c r="U154"/>
    </row>
    <row r="155" spans="1:21" s="63" customFormat="1" x14ac:dyDescent="0.2">
      <c r="A155" s="36"/>
      <c r="B155" s="37"/>
      <c r="C155" s="53"/>
      <c r="D155"/>
      <c r="E155" s="38"/>
      <c r="F155" s="38"/>
      <c r="G155" s="38"/>
      <c r="L155" s="104"/>
      <c r="R155" s="73"/>
      <c r="S155" s="74"/>
      <c r="T155"/>
      <c r="U155"/>
    </row>
    <row r="156" spans="1:21" s="63" customFormat="1" x14ac:dyDescent="0.2">
      <c r="A156" s="36"/>
      <c r="B156" s="37"/>
      <c r="C156" s="53"/>
      <c r="D156"/>
      <c r="E156" s="38"/>
      <c r="F156" s="38"/>
      <c r="G156" s="38"/>
      <c r="L156" s="104"/>
      <c r="R156" s="73"/>
      <c r="S156" s="74"/>
      <c r="T156"/>
      <c r="U156"/>
    </row>
    <row r="157" spans="1:21" s="63" customFormat="1" x14ac:dyDescent="0.2">
      <c r="A157" s="36"/>
      <c r="B157" s="37"/>
      <c r="C157" s="53"/>
      <c r="D157"/>
      <c r="E157" s="38"/>
      <c r="F157" s="38"/>
      <c r="G157" s="38"/>
      <c r="L157" s="104"/>
      <c r="R157" s="73"/>
      <c r="S157" s="74"/>
      <c r="T157"/>
      <c r="U157"/>
    </row>
    <row r="158" spans="1:21" s="63" customFormat="1" x14ac:dyDescent="0.2">
      <c r="A158" s="36"/>
      <c r="B158" s="37"/>
      <c r="C158" s="53"/>
      <c r="D158"/>
      <c r="E158" s="38"/>
      <c r="F158" s="38"/>
      <c r="G158" s="38"/>
      <c r="L158" s="104"/>
      <c r="R158" s="73"/>
      <c r="S158" s="74"/>
      <c r="T158"/>
      <c r="U158"/>
    </row>
    <row r="159" spans="1:21" s="63" customFormat="1" x14ac:dyDescent="0.2">
      <c r="A159" s="36"/>
      <c r="B159" s="37"/>
      <c r="C159" s="53"/>
      <c r="D159"/>
      <c r="E159" s="38"/>
      <c r="F159" s="38"/>
      <c r="G159" s="38"/>
      <c r="L159" s="104"/>
      <c r="R159" s="73"/>
      <c r="S159" s="74"/>
      <c r="T159"/>
      <c r="U159"/>
    </row>
    <row r="160" spans="1:21" s="63" customFormat="1" x14ac:dyDescent="0.2">
      <c r="A160" s="36"/>
      <c r="B160" s="37"/>
      <c r="C160" s="53"/>
      <c r="D160"/>
      <c r="E160" s="38"/>
      <c r="F160" s="38"/>
      <c r="G160" s="38"/>
      <c r="L160" s="104"/>
      <c r="R160" s="73"/>
      <c r="S160" s="74"/>
      <c r="T160"/>
      <c r="U160"/>
    </row>
    <row r="161" spans="1:21" s="63" customFormat="1" x14ac:dyDescent="0.2">
      <c r="A161" s="36"/>
      <c r="B161" s="37"/>
      <c r="C161" s="53"/>
      <c r="D161"/>
      <c r="E161" s="38"/>
      <c r="F161" s="38"/>
      <c r="G161" s="38"/>
      <c r="L161" s="104"/>
      <c r="R161" s="73"/>
      <c r="S161" s="74"/>
      <c r="T161"/>
      <c r="U161"/>
    </row>
    <row r="162" spans="1:21" s="63" customFormat="1" x14ac:dyDescent="0.2">
      <c r="A162" s="36"/>
      <c r="B162" s="37"/>
      <c r="C162" s="53"/>
      <c r="D162"/>
      <c r="E162" s="38"/>
      <c r="F162" s="38"/>
      <c r="G162" s="38"/>
      <c r="L162" s="104"/>
      <c r="R162" s="73"/>
      <c r="S162" s="74"/>
      <c r="T162"/>
      <c r="U162"/>
    </row>
    <row r="163" spans="1:21" s="63" customFormat="1" x14ac:dyDescent="0.2">
      <c r="A163" s="36"/>
      <c r="B163" s="37"/>
      <c r="C163" s="53"/>
      <c r="D163"/>
      <c r="E163" s="38"/>
      <c r="F163" s="38"/>
      <c r="G163" s="38"/>
      <c r="L163" s="104"/>
      <c r="R163" s="73"/>
      <c r="S163" s="74"/>
      <c r="T163"/>
      <c r="U163"/>
    </row>
    <row r="164" spans="1:21" s="63" customFormat="1" x14ac:dyDescent="0.2">
      <c r="A164" s="36"/>
      <c r="B164" s="37"/>
      <c r="C164" s="53"/>
      <c r="D164"/>
      <c r="E164" s="38"/>
      <c r="F164" s="38"/>
      <c r="G164"/>
      <c r="L164" s="104"/>
      <c r="R164" s="73"/>
      <c r="S164" s="74"/>
      <c r="T164"/>
      <c r="U164"/>
    </row>
    <row r="165" spans="1:21" s="63" customFormat="1" x14ac:dyDescent="0.2">
      <c r="A165" s="36"/>
      <c r="B165" s="37"/>
      <c r="C165" s="53"/>
      <c r="D165"/>
      <c r="E165" s="38"/>
      <c r="F165"/>
      <c r="G165"/>
      <c r="L165" s="104"/>
      <c r="R165" s="73"/>
      <c r="S165" s="74"/>
      <c r="T165"/>
      <c r="U165"/>
    </row>
    <row r="166" spans="1:21" s="63" customFormat="1" x14ac:dyDescent="0.2">
      <c r="A166" s="36"/>
      <c r="B166" s="37"/>
      <c r="C166" s="53"/>
      <c r="D166"/>
      <c r="E166" s="38"/>
      <c r="F166"/>
      <c r="G166"/>
      <c r="L166" s="104"/>
      <c r="R166" s="73"/>
      <c r="S166" s="74"/>
      <c r="T166"/>
      <c r="U166"/>
    </row>
    <row r="167" spans="1:21" s="63" customFormat="1" x14ac:dyDescent="0.2">
      <c r="A167" s="36"/>
      <c r="B167" s="37"/>
      <c r="C167" s="53"/>
      <c r="D167"/>
      <c r="E167" s="38"/>
      <c r="F167"/>
      <c r="G167"/>
      <c r="L167" s="104"/>
      <c r="R167" s="73"/>
      <c r="S167" s="74"/>
      <c r="T167"/>
      <c r="U167"/>
    </row>
    <row r="168" spans="1:21" s="63" customFormat="1" x14ac:dyDescent="0.2">
      <c r="A168" s="36"/>
      <c r="B168" s="37"/>
      <c r="C168" s="53"/>
      <c r="D168"/>
      <c r="E168" s="38"/>
      <c r="F168"/>
      <c r="G168"/>
      <c r="L168" s="104"/>
      <c r="R168" s="73"/>
      <c r="S168" s="74"/>
      <c r="T168"/>
      <c r="U168"/>
    </row>
    <row r="169" spans="1:21" s="63" customFormat="1" x14ac:dyDescent="0.2">
      <c r="A169" s="36"/>
      <c r="B169" s="37"/>
      <c r="C169" s="53"/>
      <c r="D169"/>
      <c r="E169" s="38"/>
      <c r="F169"/>
      <c r="G169"/>
      <c r="L169" s="104"/>
      <c r="R169" s="73"/>
      <c r="S169" s="74"/>
      <c r="T169"/>
      <c r="U169"/>
    </row>
    <row r="170" spans="1:21" s="63" customFormat="1" x14ac:dyDescent="0.2">
      <c r="A170" s="36"/>
      <c r="B170" s="37"/>
      <c r="C170" s="53"/>
      <c r="D170"/>
      <c r="E170" s="38"/>
      <c r="F170"/>
      <c r="G170"/>
      <c r="L170" s="104"/>
      <c r="R170" s="73"/>
      <c r="S170" s="74"/>
      <c r="T170"/>
      <c r="U170"/>
    </row>
    <row r="171" spans="1:21" s="63" customFormat="1" x14ac:dyDescent="0.2">
      <c r="A171" s="36"/>
      <c r="B171" s="37"/>
      <c r="C171" s="53"/>
      <c r="D171"/>
      <c r="E171" s="38"/>
      <c r="F171"/>
      <c r="G171"/>
      <c r="L171" s="104"/>
      <c r="R171" s="73"/>
      <c r="S171" s="74"/>
      <c r="T171"/>
      <c r="U171"/>
    </row>
    <row r="172" spans="1:21" s="63" customFormat="1" x14ac:dyDescent="0.2">
      <c r="A172" s="36"/>
      <c r="B172" s="37"/>
      <c r="C172" s="53"/>
      <c r="D172"/>
      <c r="E172" s="38"/>
      <c r="F172"/>
      <c r="G172"/>
      <c r="L172" s="104"/>
      <c r="R172" s="73"/>
      <c r="S172" s="74"/>
      <c r="T172"/>
      <c r="U172"/>
    </row>
    <row r="173" spans="1:21" s="63" customFormat="1" x14ac:dyDescent="0.2">
      <c r="A173" s="36"/>
      <c r="B173" s="37"/>
      <c r="C173" s="53"/>
      <c r="D173"/>
      <c r="E173" s="38"/>
      <c r="F173"/>
      <c r="G173"/>
      <c r="L173" s="104"/>
      <c r="R173" s="73"/>
      <c r="S173" s="74"/>
      <c r="T173"/>
      <c r="U173"/>
    </row>
    <row r="174" spans="1:21" s="53" customFormat="1" x14ac:dyDescent="0.2">
      <c r="A174" s="36"/>
      <c r="B174" s="37"/>
      <c r="D174"/>
      <c r="E174"/>
      <c r="F174"/>
      <c r="G174"/>
      <c r="H174" s="63"/>
      <c r="I174" s="63"/>
      <c r="J174" s="63"/>
      <c r="K174" s="63"/>
      <c r="L174" s="104"/>
      <c r="M174" s="63"/>
      <c r="N174" s="63"/>
      <c r="O174" s="63"/>
      <c r="P174" s="63"/>
      <c r="Q174" s="63"/>
      <c r="R174" s="73"/>
      <c r="S174" s="74"/>
      <c r="T174"/>
      <c r="U174"/>
    </row>
    <row r="175" spans="1:21" s="53" customFormat="1" x14ac:dyDescent="0.2">
      <c r="A175" s="36"/>
      <c r="B175" s="37"/>
      <c r="D175"/>
      <c r="E175"/>
      <c r="F175"/>
      <c r="G175"/>
      <c r="H175" s="63"/>
      <c r="I175" s="63"/>
      <c r="J175" s="63"/>
      <c r="K175" s="63"/>
      <c r="L175" s="104"/>
      <c r="M175" s="63"/>
      <c r="N175" s="63"/>
      <c r="O175" s="63"/>
      <c r="P175" s="63"/>
      <c r="Q175" s="63"/>
      <c r="R175" s="73"/>
      <c r="S175" s="74"/>
      <c r="T175"/>
      <c r="U175"/>
    </row>
    <row r="176" spans="1:21" s="53" customFormat="1" x14ac:dyDescent="0.2">
      <c r="A176" s="36"/>
      <c r="B176" s="37"/>
      <c r="D176"/>
      <c r="E176"/>
      <c r="F176"/>
      <c r="G176"/>
      <c r="H176" s="63"/>
      <c r="I176" s="63"/>
      <c r="J176" s="63"/>
      <c r="K176" s="63"/>
      <c r="L176" s="104"/>
      <c r="M176" s="63"/>
      <c r="N176" s="63"/>
      <c r="O176" s="63"/>
      <c r="P176" s="63"/>
      <c r="Q176" s="63"/>
      <c r="R176" s="73"/>
      <c r="S176" s="74"/>
      <c r="T176"/>
      <c r="U176"/>
    </row>
    <row r="177" spans="1:21" s="53" customFormat="1" x14ac:dyDescent="0.2">
      <c r="A177" s="36"/>
      <c r="B177" s="37"/>
      <c r="D177"/>
      <c r="E177"/>
      <c r="F177"/>
      <c r="G177"/>
      <c r="H177" s="63"/>
      <c r="I177" s="63"/>
      <c r="J177" s="63"/>
      <c r="K177" s="63"/>
      <c r="L177" s="104"/>
      <c r="M177" s="63"/>
      <c r="N177" s="63"/>
      <c r="O177" s="63"/>
      <c r="P177" s="63"/>
      <c r="Q177" s="63"/>
      <c r="R177" s="73"/>
      <c r="S177" s="74"/>
      <c r="T177"/>
      <c r="U177"/>
    </row>
    <row r="178" spans="1:21" s="53" customFormat="1" x14ac:dyDescent="0.2">
      <c r="A178" s="36"/>
      <c r="B178" s="37"/>
      <c r="D178"/>
      <c r="E178"/>
      <c r="F178"/>
      <c r="G178"/>
      <c r="H178" s="63"/>
      <c r="I178" s="63"/>
      <c r="J178" s="63"/>
      <c r="K178" s="63"/>
      <c r="L178" s="104"/>
      <c r="M178" s="63"/>
      <c r="N178" s="63"/>
      <c r="O178" s="63"/>
      <c r="P178" s="63"/>
      <c r="Q178" s="63"/>
      <c r="R178" s="73"/>
      <c r="S178" s="74"/>
      <c r="T178"/>
      <c r="U178"/>
    </row>
  </sheetData>
  <autoFilter ref="A3:U36" xr:uid="{179DF241-B030-4762-8C2C-582AFB926824}"/>
  <mergeCells count="3">
    <mergeCell ref="H2:K2"/>
    <mergeCell ref="L2:M2"/>
    <mergeCell ref="P2:S2"/>
  </mergeCells>
  <dataValidations count="1">
    <dataValidation type="list" allowBlank="1" showInputMessage="1" showErrorMessage="1" sqref="F4:F164 E4:E173 G4:G163" xr:uid="{E7E2CEA9-69D7-4562-B086-3EDBDABF1500}">
      <formula1>#REF!</formula1>
    </dataValidation>
  </dataValidations>
  <pageMargins left="0.7" right="0.7" top="0.78740157499999996" bottom="0.78740157499999996" header="0.3" footer="0.3"/>
  <pageSetup paperSize="9" scale="3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84AE-87F8-49BB-9B08-596CC906B007}">
  <dimension ref="A1:AJ227"/>
  <sheetViews>
    <sheetView tabSelected="1" zoomScale="70" zoomScaleNormal="70" workbookViewId="0">
      <pane xSplit="5" ySplit="3" topLeftCell="AB4" activePane="bottomRight" state="frozen"/>
      <selection pane="topRight" activeCell="F1" sqref="F1"/>
      <selection pane="bottomLeft" activeCell="A4" sqref="A4"/>
      <selection pane="bottomRight" activeCell="D6" sqref="D6"/>
    </sheetView>
  </sheetViews>
  <sheetFormatPr baseColWidth="10" defaultColWidth="11.5" defaultRowHeight="11.25" customHeight="1" x14ac:dyDescent="0.2"/>
  <cols>
    <col min="1" max="1" width="34.5" style="107" bestFit="1" customWidth="1"/>
    <col min="2" max="2" width="12.5" style="107" customWidth="1"/>
    <col min="3" max="3" width="13.5" style="107" customWidth="1"/>
    <col min="4" max="4" width="18.6640625" style="107" customWidth="1"/>
    <col min="5" max="5" width="40.5" style="107" bestFit="1" customWidth="1"/>
    <col min="6" max="6" width="58.1640625" style="107" bestFit="1" customWidth="1"/>
    <col min="7" max="7" width="49.1640625" style="107" hidden="1" customWidth="1"/>
    <col min="8" max="8" width="28.83203125" style="107" customWidth="1"/>
    <col min="9" max="9" width="17" style="107" customWidth="1"/>
    <col min="10" max="10" width="17.83203125" style="107" customWidth="1"/>
    <col min="11" max="11" width="23.5" style="107" customWidth="1"/>
    <col min="12" max="12" width="30.5" style="107" customWidth="1"/>
    <col min="13" max="13" width="27.5" style="107" customWidth="1"/>
    <col min="14" max="16" width="28.33203125" style="107" customWidth="1"/>
    <col min="17" max="17" width="13.83203125" style="107" bestFit="1" customWidth="1"/>
    <col min="18" max="18" width="12.83203125" style="107" bestFit="1" customWidth="1"/>
    <col min="19" max="19" width="19.1640625" style="107" bestFit="1" customWidth="1"/>
    <col min="20" max="20" width="21.33203125" style="107" bestFit="1" customWidth="1"/>
    <col min="21" max="21" width="16.6640625" style="107" bestFit="1" customWidth="1"/>
    <col min="22" max="22" width="23.1640625" style="107" bestFit="1" customWidth="1"/>
    <col min="23" max="23" width="24" style="107" bestFit="1" customWidth="1"/>
    <col min="24" max="24" width="24" style="107" customWidth="1"/>
    <col min="25" max="25" width="19.33203125" style="107" bestFit="1" customWidth="1"/>
    <col min="26" max="26" width="20" style="107" bestFit="1" customWidth="1"/>
    <col min="27" max="27" width="15.1640625" style="107" bestFit="1" customWidth="1"/>
    <col min="28" max="28" width="14.5" style="107" bestFit="1" customWidth="1"/>
    <col min="29" max="29" width="7.5" style="107" bestFit="1" customWidth="1"/>
    <col min="30" max="30" width="18.5" style="107" bestFit="1" customWidth="1"/>
    <col min="31" max="31" width="51.5" style="107" customWidth="1"/>
    <col min="32" max="32" width="19.1640625" style="107" bestFit="1" customWidth="1"/>
    <col min="33" max="33" width="29.33203125" style="107" bestFit="1" customWidth="1"/>
    <col min="34" max="34" width="18.1640625" style="151" customWidth="1"/>
    <col min="35" max="35" width="29.5" style="107" bestFit="1" customWidth="1"/>
    <col min="36" max="36" width="28.5" style="107" bestFit="1" customWidth="1"/>
    <col min="37" max="16384" width="11.5" style="107"/>
  </cols>
  <sheetData>
    <row r="1" spans="1:36" ht="28" customHeight="1" thickBot="1" x14ac:dyDescent="0.25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</row>
    <row r="2" spans="1:36" ht="22" customHeight="1" thickBot="1" x14ac:dyDescent="0.25">
      <c r="A2" s="106"/>
      <c r="B2" s="106"/>
      <c r="C2" s="106"/>
      <c r="D2" s="106"/>
      <c r="E2" s="106"/>
      <c r="F2" s="106"/>
      <c r="G2" s="106"/>
      <c r="H2" s="108" t="s">
        <v>182</v>
      </c>
      <c r="I2" s="108"/>
      <c r="J2" s="108"/>
      <c r="K2" s="106"/>
      <c r="L2" s="106"/>
      <c r="M2" s="106"/>
      <c r="N2" s="106"/>
      <c r="O2" s="106"/>
      <c r="P2" s="106"/>
      <c r="Q2" s="106"/>
      <c r="R2" s="106"/>
      <c r="S2" s="109"/>
      <c r="T2" s="110"/>
      <c r="U2" s="198" t="s">
        <v>183</v>
      </c>
      <c r="V2" s="198"/>
      <c r="W2" s="198"/>
      <c r="X2" s="198"/>
      <c r="Y2" s="198" t="s">
        <v>88</v>
      </c>
      <c r="Z2" s="198"/>
      <c r="AA2" s="199" t="s">
        <v>89</v>
      </c>
      <c r="AB2" s="198"/>
      <c r="AC2" s="198"/>
      <c r="AD2" s="200"/>
      <c r="AE2" s="111" t="s">
        <v>90</v>
      </c>
      <c r="AF2" s="201" t="s">
        <v>184</v>
      </c>
      <c r="AG2" s="202"/>
      <c r="AH2" s="202"/>
      <c r="AI2" s="202"/>
      <c r="AJ2" s="203"/>
    </row>
    <row r="3" spans="1:36" ht="16" x14ac:dyDescent="0.2">
      <c r="A3" s="106" t="s">
        <v>91</v>
      </c>
      <c r="B3" s="106" t="s">
        <v>185</v>
      </c>
      <c r="C3" s="106" t="s">
        <v>92</v>
      </c>
      <c r="D3" s="106" t="s">
        <v>93</v>
      </c>
      <c r="E3" s="106" t="s">
        <v>186</v>
      </c>
      <c r="F3" s="106" t="s">
        <v>187</v>
      </c>
      <c r="G3" s="106" t="s">
        <v>188</v>
      </c>
      <c r="H3" s="106" t="s">
        <v>189</v>
      </c>
      <c r="I3" s="106" t="s">
        <v>190</v>
      </c>
      <c r="J3" s="106" t="s">
        <v>191</v>
      </c>
      <c r="K3" s="106" t="s">
        <v>192</v>
      </c>
      <c r="L3" s="106" t="s">
        <v>95</v>
      </c>
      <c r="M3" s="106" t="s">
        <v>96</v>
      </c>
      <c r="N3" s="106" t="s">
        <v>193</v>
      </c>
      <c r="O3" s="106" t="s">
        <v>194</v>
      </c>
      <c r="P3" s="106" t="s">
        <v>97</v>
      </c>
      <c r="Q3" s="106" t="s">
        <v>195</v>
      </c>
      <c r="R3" s="112" t="s">
        <v>196</v>
      </c>
      <c r="S3" s="113" t="s">
        <v>98</v>
      </c>
      <c r="T3" s="114" t="s">
        <v>197</v>
      </c>
      <c r="U3" s="115" t="s">
        <v>198</v>
      </c>
      <c r="V3" s="116" t="s">
        <v>199</v>
      </c>
      <c r="W3" s="116" t="s">
        <v>200</v>
      </c>
      <c r="X3" s="116" t="s">
        <v>201</v>
      </c>
      <c r="Y3" s="117" t="s">
        <v>101</v>
      </c>
      <c r="Z3" s="118" t="s">
        <v>102</v>
      </c>
      <c r="AA3" s="119" t="s">
        <v>202</v>
      </c>
      <c r="AB3" s="120" t="s">
        <v>203</v>
      </c>
      <c r="AC3" s="118" t="s">
        <v>108</v>
      </c>
      <c r="AD3" s="121" t="s">
        <v>26</v>
      </c>
      <c r="AE3" s="122"/>
      <c r="AF3" s="123" t="s">
        <v>204</v>
      </c>
      <c r="AG3" s="124" t="s">
        <v>205</v>
      </c>
      <c r="AH3" s="125" t="s">
        <v>185</v>
      </c>
      <c r="AI3" s="126" t="s">
        <v>206</v>
      </c>
      <c r="AJ3" s="127" t="s">
        <v>207</v>
      </c>
    </row>
    <row r="4" spans="1:36" ht="16" x14ac:dyDescent="0.2">
      <c r="A4" s="128" t="s">
        <v>16</v>
      </c>
      <c r="B4" s="128" cm="1">
        <f t="array" ref="B4:B36">_xlfn.XLOOKUP(A$4:A$36,[2]Config!$I3:I40,[2]Config!H3:H40)</f>
        <v>2425307</v>
      </c>
      <c r="C4" s="130">
        <v>45689</v>
      </c>
      <c r="D4" s="181" t="s">
        <v>109</v>
      </c>
      <c r="E4" s="132" t="s">
        <v>110</v>
      </c>
      <c r="F4" s="133"/>
      <c r="G4" s="133"/>
      <c r="H4" s="133"/>
      <c r="I4" s="133"/>
      <c r="J4" s="133"/>
      <c r="K4" s="134"/>
      <c r="L4" s="135" t="s">
        <v>111</v>
      </c>
      <c r="M4" s="134" t="s">
        <v>112</v>
      </c>
      <c r="N4" s="135"/>
      <c r="O4" s="135"/>
      <c r="P4" s="136" t="s">
        <v>113</v>
      </c>
      <c r="Q4" s="137"/>
      <c r="R4" s="138"/>
      <c r="S4" s="139">
        <v>780000</v>
      </c>
      <c r="T4" s="140"/>
      <c r="U4" s="141">
        <v>188707.23</v>
      </c>
      <c r="V4" s="142"/>
      <c r="W4" s="142"/>
      <c r="X4" s="142"/>
      <c r="Y4" s="143">
        <v>349459.61</v>
      </c>
      <c r="Z4" s="144">
        <v>188707.23</v>
      </c>
      <c r="AA4" s="145"/>
      <c r="AB4" s="146"/>
      <c r="AC4" s="147"/>
      <c r="AD4" s="148"/>
      <c r="AE4" s="149"/>
      <c r="AF4" s="150"/>
      <c r="AG4" s="146"/>
      <c r="AI4" s="146"/>
      <c r="AJ4" s="152"/>
    </row>
    <row r="5" spans="1:36" ht="16" x14ac:dyDescent="0.2">
      <c r="A5" s="128" t="s">
        <v>16</v>
      </c>
      <c r="B5" s="129">
        <v>2425307</v>
      </c>
      <c r="C5" s="130">
        <v>45689</v>
      </c>
      <c r="D5" s="181" t="s">
        <v>114</v>
      </c>
      <c r="E5" s="132" t="s">
        <v>115</v>
      </c>
      <c r="F5" s="133"/>
      <c r="G5" s="133"/>
      <c r="H5" s="133"/>
      <c r="I5" s="133"/>
      <c r="J5" s="133"/>
      <c r="K5" s="134"/>
      <c r="L5" s="135" t="s">
        <v>116</v>
      </c>
      <c r="M5" s="134" t="s">
        <v>117</v>
      </c>
      <c r="N5" s="135"/>
      <c r="O5" s="135"/>
      <c r="P5" s="136" t="s">
        <v>118</v>
      </c>
      <c r="Q5" s="137"/>
      <c r="R5" s="138"/>
      <c r="S5" s="139">
        <v>325860</v>
      </c>
      <c r="T5" s="140">
        <v>37127.440000000002</v>
      </c>
      <c r="U5" s="141">
        <v>229657.4</v>
      </c>
      <c r="V5" s="142"/>
      <c r="W5" s="142"/>
      <c r="X5" s="142"/>
      <c r="Y5" s="143"/>
      <c r="Z5" s="144"/>
      <c r="AA5" s="145"/>
      <c r="AB5" s="146"/>
      <c r="AC5" s="147"/>
      <c r="AD5" s="148"/>
      <c r="AE5" s="149"/>
      <c r="AF5" s="150"/>
      <c r="AG5" s="146"/>
      <c r="AI5" s="146"/>
      <c r="AJ5" s="152"/>
    </row>
    <row r="6" spans="1:36" ht="16" x14ac:dyDescent="0.2">
      <c r="A6" s="128" t="s">
        <v>16</v>
      </c>
      <c r="B6" s="129">
        <v>2425307</v>
      </c>
      <c r="C6" s="130">
        <v>45689</v>
      </c>
      <c r="D6" s="181" t="s">
        <v>119</v>
      </c>
      <c r="E6" s="132" t="s">
        <v>120</v>
      </c>
      <c r="F6" s="133"/>
      <c r="G6" s="133"/>
      <c r="H6" s="133"/>
      <c r="I6" s="133"/>
      <c r="J6" s="133"/>
      <c r="K6" s="134"/>
      <c r="L6" s="135" t="s">
        <v>111</v>
      </c>
      <c r="M6" s="134" t="s">
        <v>117</v>
      </c>
      <c r="N6" s="135"/>
      <c r="O6" s="135"/>
      <c r="P6" s="136" t="s">
        <v>121</v>
      </c>
      <c r="Q6" s="137"/>
      <c r="R6" s="138"/>
      <c r="S6" s="139">
        <v>400995.5</v>
      </c>
      <c r="T6" s="140">
        <v>122185.5</v>
      </c>
      <c r="U6" s="141">
        <v>368621.11</v>
      </c>
      <c r="V6" s="142"/>
      <c r="W6" s="142"/>
      <c r="X6" s="142"/>
      <c r="Y6" s="143"/>
      <c r="Z6" s="144"/>
      <c r="AA6" s="145"/>
      <c r="AB6" s="146"/>
      <c r="AC6" s="147"/>
      <c r="AD6" s="148"/>
      <c r="AE6" s="149"/>
      <c r="AF6" s="150"/>
      <c r="AG6" s="146"/>
      <c r="AI6" s="146"/>
      <c r="AJ6" s="152"/>
    </row>
    <row r="7" spans="1:36" ht="16" x14ac:dyDescent="0.2">
      <c r="A7" s="128" t="s">
        <v>16</v>
      </c>
      <c r="B7" s="129">
        <v>2425307</v>
      </c>
      <c r="C7" s="130">
        <v>45689</v>
      </c>
      <c r="D7" s="181" t="s">
        <v>122</v>
      </c>
      <c r="E7" s="132" t="s">
        <v>123</v>
      </c>
      <c r="F7" s="133"/>
      <c r="G7" s="133"/>
      <c r="H7" s="133"/>
      <c r="I7" s="133"/>
      <c r="J7" s="133"/>
      <c r="K7" s="134"/>
      <c r="L7" s="135" t="s">
        <v>111</v>
      </c>
      <c r="M7" s="134" t="s">
        <v>112</v>
      </c>
      <c r="N7" s="135"/>
      <c r="O7" s="135"/>
      <c r="P7" s="136" t="s">
        <v>121</v>
      </c>
      <c r="Q7" s="137"/>
      <c r="R7" s="138"/>
      <c r="S7" s="139">
        <v>66242.98</v>
      </c>
      <c r="T7" s="140">
        <v>66235.94</v>
      </c>
      <c r="U7" s="141">
        <v>92510.26</v>
      </c>
      <c r="V7" s="142"/>
      <c r="W7" s="142"/>
      <c r="X7" s="142"/>
      <c r="Y7" s="143"/>
      <c r="Z7" s="144"/>
      <c r="AA7" s="145"/>
      <c r="AB7" s="146"/>
      <c r="AC7" s="147"/>
      <c r="AD7" s="148"/>
      <c r="AE7" s="149"/>
      <c r="AF7" s="150"/>
      <c r="AG7" s="146"/>
      <c r="AI7" s="146"/>
      <c r="AJ7" s="152"/>
    </row>
    <row r="8" spans="1:36" ht="16" x14ac:dyDescent="0.2">
      <c r="A8" s="128" t="s">
        <v>16</v>
      </c>
      <c r="B8" s="129">
        <v>2425307</v>
      </c>
      <c r="C8" s="130">
        <v>45689</v>
      </c>
      <c r="D8" s="181" t="s">
        <v>124</v>
      </c>
      <c r="E8" s="132" t="s">
        <v>125</v>
      </c>
      <c r="F8" s="133"/>
      <c r="G8" s="133"/>
      <c r="H8" s="133"/>
      <c r="I8" s="133"/>
      <c r="J8" s="133"/>
      <c r="K8" s="134"/>
      <c r="L8" s="135" t="s">
        <v>111</v>
      </c>
      <c r="M8" s="134" t="s">
        <v>117</v>
      </c>
      <c r="N8" s="135"/>
      <c r="O8" s="135"/>
      <c r="P8" s="136" t="s">
        <v>113</v>
      </c>
      <c r="Q8" s="137"/>
      <c r="R8" s="138"/>
      <c r="S8" s="139">
        <v>410629.14</v>
      </c>
      <c r="T8" s="140"/>
      <c r="U8" s="141">
        <v>278201.61</v>
      </c>
      <c r="V8" s="142"/>
      <c r="W8" s="142"/>
      <c r="X8" s="142"/>
      <c r="Y8" s="143">
        <v>249704.46</v>
      </c>
      <c r="Z8" s="144">
        <v>249704.46</v>
      </c>
      <c r="AA8" s="145"/>
      <c r="AB8" s="146"/>
      <c r="AC8" s="147"/>
      <c r="AD8" s="148"/>
      <c r="AE8" s="149"/>
      <c r="AF8" s="150"/>
      <c r="AG8" s="146"/>
      <c r="AI8" s="146"/>
      <c r="AJ8" s="152"/>
    </row>
    <row r="9" spans="1:36" ht="16" x14ac:dyDescent="0.2">
      <c r="A9" s="128" t="s">
        <v>16</v>
      </c>
      <c r="B9" s="129">
        <v>2425307</v>
      </c>
      <c r="C9" s="130">
        <v>45689</v>
      </c>
      <c r="D9" s="181" t="s">
        <v>126</v>
      </c>
      <c r="E9" s="132" t="s">
        <v>127</v>
      </c>
      <c r="F9" s="133"/>
      <c r="G9" s="133"/>
      <c r="H9" s="133"/>
      <c r="I9" s="133"/>
      <c r="J9" s="133"/>
      <c r="K9" s="134"/>
      <c r="L9" s="135" t="s">
        <v>116</v>
      </c>
      <c r="M9" s="134" t="s">
        <v>128</v>
      </c>
      <c r="N9" s="135"/>
      <c r="O9" s="135"/>
      <c r="P9" s="136" t="s">
        <v>118</v>
      </c>
      <c r="Q9" s="137"/>
      <c r="R9" s="138"/>
      <c r="S9" s="139">
        <v>889091.47</v>
      </c>
      <c r="T9" s="140">
        <v>-128501.75</v>
      </c>
      <c r="U9" s="141">
        <v>634032.54</v>
      </c>
      <c r="V9" s="142"/>
      <c r="W9" s="142"/>
      <c r="X9" s="142"/>
      <c r="Y9" s="143"/>
      <c r="Z9" s="144"/>
      <c r="AA9" s="145"/>
      <c r="AB9" s="146"/>
      <c r="AC9" s="147"/>
      <c r="AD9" s="148"/>
      <c r="AE9" s="149"/>
      <c r="AF9" s="150"/>
      <c r="AG9" s="146"/>
      <c r="AI9" s="146"/>
      <c r="AJ9" s="152"/>
    </row>
    <row r="10" spans="1:36" ht="16" x14ac:dyDescent="0.2">
      <c r="A10" s="128" t="s">
        <v>16</v>
      </c>
      <c r="B10" s="129">
        <v>2425307</v>
      </c>
      <c r="C10" s="130">
        <v>45689</v>
      </c>
      <c r="D10" s="181" t="s">
        <v>129</v>
      </c>
      <c r="E10" s="132" t="s">
        <v>130</v>
      </c>
      <c r="F10" s="133"/>
      <c r="G10" s="133"/>
      <c r="H10" s="133"/>
      <c r="I10" s="133"/>
      <c r="J10" s="133"/>
      <c r="K10" s="134"/>
      <c r="L10" s="135" t="s">
        <v>111</v>
      </c>
      <c r="M10" s="134" t="s">
        <v>128</v>
      </c>
      <c r="N10" s="135"/>
      <c r="O10" s="135"/>
      <c r="P10" s="136" t="s">
        <v>118</v>
      </c>
      <c r="Q10" s="137"/>
      <c r="R10" s="138"/>
      <c r="S10" s="139">
        <v>1566102.92</v>
      </c>
      <c r="T10" s="140">
        <v>-204697.57</v>
      </c>
      <c r="U10" s="141">
        <v>1166666.31</v>
      </c>
      <c r="V10" s="142"/>
      <c r="W10" s="142"/>
      <c r="X10" s="142"/>
      <c r="Y10" s="143"/>
      <c r="Z10" s="144"/>
      <c r="AA10" s="145"/>
      <c r="AB10" s="146"/>
      <c r="AC10" s="147"/>
      <c r="AD10" s="148"/>
      <c r="AE10" s="149"/>
      <c r="AF10" s="150"/>
      <c r="AG10" s="146"/>
      <c r="AI10" s="146"/>
      <c r="AJ10" s="152"/>
    </row>
    <row r="11" spans="1:36" ht="16" x14ac:dyDescent="0.2">
      <c r="A11" s="128" t="s">
        <v>16</v>
      </c>
      <c r="B11" s="129">
        <v>2425307</v>
      </c>
      <c r="C11" s="130">
        <v>45689</v>
      </c>
      <c r="D11" s="181" t="s">
        <v>131</v>
      </c>
      <c r="E11" s="132" t="s">
        <v>132</v>
      </c>
      <c r="F11" s="133"/>
      <c r="G11" s="133"/>
      <c r="H11" s="133"/>
      <c r="I11" s="133"/>
      <c r="J11" s="133"/>
      <c r="K11" s="134"/>
      <c r="L11" s="135" t="s">
        <v>111</v>
      </c>
      <c r="M11" s="134" t="s">
        <v>112</v>
      </c>
      <c r="N11" s="135"/>
      <c r="O11" s="135"/>
      <c r="P11" s="136" t="s">
        <v>113</v>
      </c>
      <c r="Q11" s="137"/>
      <c r="R11" s="138"/>
      <c r="S11" s="139">
        <v>150189.51999999999</v>
      </c>
      <c r="T11" s="140">
        <v>52788.24</v>
      </c>
      <c r="U11" s="141">
        <v>100268.86</v>
      </c>
      <c r="V11" s="142"/>
      <c r="W11" s="142"/>
      <c r="X11" s="142"/>
      <c r="Y11" s="143">
        <v>202977.76</v>
      </c>
      <c r="Z11" s="144">
        <v>100268.86</v>
      </c>
      <c r="AA11" s="145"/>
      <c r="AB11" s="146"/>
      <c r="AC11" s="147"/>
      <c r="AD11" s="148"/>
      <c r="AE11" s="149"/>
      <c r="AF11" s="150"/>
      <c r="AG11" s="146"/>
      <c r="AI11" s="146"/>
      <c r="AJ11" s="152"/>
    </row>
    <row r="12" spans="1:36" ht="16" x14ac:dyDescent="0.2">
      <c r="A12" s="128" t="s">
        <v>16</v>
      </c>
      <c r="B12" s="129">
        <v>2425307</v>
      </c>
      <c r="C12" s="130">
        <v>45689</v>
      </c>
      <c r="D12" s="181" t="s">
        <v>133</v>
      </c>
      <c r="E12" s="132" t="s">
        <v>134</v>
      </c>
      <c r="F12" s="133"/>
      <c r="G12" s="133"/>
      <c r="H12" s="133"/>
      <c r="I12" s="133"/>
      <c r="J12" s="133"/>
      <c r="K12" s="134"/>
      <c r="L12" s="135" t="s">
        <v>111</v>
      </c>
      <c r="M12" s="134" t="s">
        <v>117</v>
      </c>
      <c r="N12" s="135"/>
      <c r="O12" s="135"/>
      <c r="P12" s="136" t="s">
        <v>113</v>
      </c>
      <c r="Q12" s="137"/>
      <c r="R12" s="138"/>
      <c r="S12" s="139">
        <v>1183325.8</v>
      </c>
      <c r="T12" s="140">
        <v>21116.45</v>
      </c>
      <c r="U12" s="141">
        <v>587050.93000000005</v>
      </c>
      <c r="V12" s="142"/>
      <c r="W12" s="142"/>
      <c r="X12" s="142"/>
      <c r="Y12" s="143">
        <v>818697.86</v>
      </c>
      <c r="Z12" s="144">
        <v>587050.93000000005</v>
      </c>
      <c r="AA12" s="145"/>
      <c r="AB12" s="146"/>
      <c r="AC12" s="147"/>
      <c r="AD12" s="148"/>
      <c r="AE12" s="149"/>
      <c r="AF12" s="150"/>
      <c r="AG12" s="146"/>
      <c r="AI12" s="146"/>
      <c r="AJ12" s="152"/>
    </row>
    <row r="13" spans="1:36" ht="16" x14ac:dyDescent="0.2">
      <c r="A13" s="128" t="s">
        <v>16</v>
      </c>
      <c r="B13" s="129">
        <v>2425307</v>
      </c>
      <c r="C13" s="130">
        <v>45689</v>
      </c>
      <c r="D13" s="181" t="s">
        <v>135</v>
      </c>
      <c r="E13" s="132" t="s">
        <v>136</v>
      </c>
      <c r="F13" s="133"/>
      <c r="G13" s="133"/>
      <c r="H13" s="133"/>
      <c r="I13" s="133"/>
      <c r="J13" s="133"/>
      <c r="K13" s="134"/>
      <c r="L13" s="135" t="s">
        <v>111</v>
      </c>
      <c r="M13" s="134" t="s">
        <v>128</v>
      </c>
      <c r="N13" s="135"/>
      <c r="O13" s="135"/>
      <c r="P13" s="136" t="s">
        <v>113</v>
      </c>
      <c r="Q13" s="137"/>
      <c r="R13" s="138"/>
      <c r="S13" s="139">
        <v>239801.52</v>
      </c>
      <c r="T13" s="140"/>
      <c r="U13" s="141">
        <v>222193.84</v>
      </c>
      <c r="V13" s="142"/>
      <c r="W13" s="142"/>
      <c r="X13" s="142"/>
      <c r="Y13" s="143">
        <v>208393.8</v>
      </c>
      <c r="Z13" s="144">
        <v>208393.8</v>
      </c>
      <c r="AA13" s="145"/>
      <c r="AB13" s="146"/>
      <c r="AC13" s="147"/>
      <c r="AD13" s="148"/>
      <c r="AE13" s="149"/>
      <c r="AF13" s="150"/>
      <c r="AG13" s="146"/>
      <c r="AI13" s="146"/>
      <c r="AJ13" s="152"/>
    </row>
    <row r="14" spans="1:36" ht="16" x14ac:dyDescent="0.2">
      <c r="A14" s="128" t="s">
        <v>16</v>
      </c>
      <c r="B14" s="129">
        <v>2425307</v>
      </c>
      <c r="C14" s="130">
        <v>45689</v>
      </c>
      <c r="D14" s="181" t="s">
        <v>137</v>
      </c>
      <c r="E14" s="132" t="s">
        <v>138</v>
      </c>
      <c r="F14" s="133"/>
      <c r="G14" s="133"/>
      <c r="H14" s="133"/>
      <c r="I14" s="133"/>
      <c r="J14" s="133"/>
      <c r="K14" s="134"/>
      <c r="L14" s="135" t="s">
        <v>111</v>
      </c>
      <c r="M14" s="134" t="s">
        <v>128</v>
      </c>
      <c r="N14" s="135"/>
      <c r="O14" s="135"/>
      <c r="P14" s="136" t="s">
        <v>118</v>
      </c>
      <c r="Q14" s="137"/>
      <c r="R14" s="138"/>
      <c r="S14" s="139">
        <v>594326.92000000004</v>
      </c>
      <c r="T14" s="140"/>
      <c r="U14" s="141">
        <v>471404.69</v>
      </c>
      <c r="V14" s="142"/>
      <c r="W14" s="142"/>
      <c r="X14" s="142"/>
      <c r="Y14" s="143"/>
      <c r="Z14" s="144"/>
      <c r="AA14" s="145"/>
      <c r="AB14" s="146"/>
      <c r="AC14" s="147"/>
      <c r="AD14" s="148"/>
      <c r="AE14" s="149"/>
      <c r="AF14" s="150"/>
      <c r="AG14" s="146"/>
      <c r="AI14" s="146"/>
      <c r="AJ14" s="152"/>
    </row>
    <row r="15" spans="1:36" ht="16" x14ac:dyDescent="0.2">
      <c r="A15" s="128" t="s">
        <v>16</v>
      </c>
      <c r="B15" s="129">
        <v>2425307</v>
      </c>
      <c r="C15" s="130">
        <v>45689</v>
      </c>
      <c r="D15" s="181" t="s">
        <v>139</v>
      </c>
      <c r="E15" s="132" t="s">
        <v>140</v>
      </c>
      <c r="F15" s="133"/>
      <c r="G15" s="133"/>
      <c r="H15" s="133"/>
      <c r="I15" s="133"/>
      <c r="J15" s="133"/>
      <c r="K15" s="134"/>
      <c r="L15" s="135" t="s">
        <v>111</v>
      </c>
      <c r="M15" s="134" t="s">
        <v>112</v>
      </c>
      <c r="N15" s="135"/>
      <c r="O15" s="135"/>
      <c r="P15" s="136" t="s">
        <v>113</v>
      </c>
      <c r="Q15" s="137"/>
      <c r="R15" s="138"/>
      <c r="S15" s="139">
        <v>203759.17</v>
      </c>
      <c r="T15" s="140"/>
      <c r="U15" s="141">
        <v>128539.12</v>
      </c>
      <c r="V15" s="142"/>
      <c r="W15" s="142"/>
      <c r="X15" s="142"/>
      <c r="Y15" s="143">
        <v>225025.92000000001</v>
      </c>
      <c r="Z15" s="144">
        <v>128539.12</v>
      </c>
      <c r="AA15" s="145"/>
      <c r="AB15" s="146"/>
      <c r="AC15" s="147"/>
      <c r="AD15" s="148"/>
      <c r="AE15" s="149"/>
      <c r="AF15" s="150"/>
      <c r="AG15" s="146"/>
      <c r="AI15" s="146"/>
      <c r="AJ15" s="152"/>
    </row>
    <row r="16" spans="1:36" ht="16" x14ac:dyDescent="0.2">
      <c r="A16" s="128" t="s">
        <v>16</v>
      </c>
      <c r="B16" s="129">
        <v>2425307</v>
      </c>
      <c r="C16" s="130">
        <v>45689</v>
      </c>
      <c r="D16" s="181" t="s">
        <v>141</v>
      </c>
      <c r="E16" s="132" t="s">
        <v>142</v>
      </c>
      <c r="F16" s="133"/>
      <c r="G16" s="133"/>
      <c r="H16" s="133"/>
      <c r="I16" s="133"/>
      <c r="J16" s="133"/>
      <c r="K16" s="134"/>
      <c r="L16" s="135" t="s">
        <v>111</v>
      </c>
      <c r="M16" s="134" t="s">
        <v>112</v>
      </c>
      <c r="N16" s="135"/>
      <c r="O16" s="135"/>
      <c r="P16" s="136" t="s">
        <v>118</v>
      </c>
      <c r="Q16" s="137"/>
      <c r="R16" s="138"/>
      <c r="S16" s="139">
        <v>1623330.84</v>
      </c>
      <c r="T16" s="140">
        <v>303729.25</v>
      </c>
      <c r="U16" s="141">
        <v>1283687.8999999999</v>
      </c>
      <c r="V16" s="142"/>
      <c r="W16" s="142"/>
      <c r="X16" s="142"/>
      <c r="Y16" s="143"/>
      <c r="Z16" s="144"/>
      <c r="AA16" s="145"/>
      <c r="AB16" s="146"/>
      <c r="AC16" s="147"/>
      <c r="AD16" s="148"/>
      <c r="AE16" s="149"/>
      <c r="AF16" s="150"/>
      <c r="AG16" s="146"/>
      <c r="AI16" s="146"/>
      <c r="AJ16" s="152"/>
    </row>
    <row r="17" spans="1:36" ht="16" x14ac:dyDescent="0.2">
      <c r="A17" s="128" t="s">
        <v>16</v>
      </c>
      <c r="B17" s="129">
        <v>2425307</v>
      </c>
      <c r="C17" s="130">
        <v>45689</v>
      </c>
      <c r="D17" s="181" t="s">
        <v>143</v>
      </c>
      <c r="E17" s="132" t="s">
        <v>144</v>
      </c>
      <c r="F17" s="133"/>
      <c r="G17" s="133"/>
      <c r="H17" s="133"/>
      <c r="I17" s="133"/>
      <c r="J17" s="133"/>
      <c r="K17" s="134"/>
      <c r="L17" s="135" t="s">
        <v>111</v>
      </c>
      <c r="M17" s="134" t="s">
        <v>117</v>
      </c>
      <c r="N17" s="135"/>
      <c r="O17" s="135"/>
      <c r="P17" s="136" t="s">
        <v>118</v>
      </c>
      <c r="Q17" s="137"/>
      <c r="R17" s="138"/>
      <c r="S17" s="139">
        <v>334972.79999999999</v>
      </c>
      <c r="T17" s="140">
        <v>16089.29</v>
      </c>
      <c r="U17" s="141">
        <v>186678.87</v>
      </c>
      <c r="V17" s="142"/>
      <c r="W17" s="142"/>
      <c r="X17" s="142"/>
      <c r="Y17" s="143"/>
      <c r="Z17" s="144"/>
      <c r="AA17" s="145"/>
      <c r="AB17" s="146"/>
      <c r="AC17" s="147"/>
      <c r="AD17" s="148"/>
      <c r="AE17" s="149"/>
      <c r="AF17" s="150"/>
      <c r="AG17" s="146"/>
      <c r="AI17" s="146"/>
      <c r="AJ17" s="152"/>
    </row>
    <row r="18" spans="1:36" ht="16" x14ac:dyDescent="0.2">
      <c r="A18" s="128" t="s">
        <v>16</v>
      </c>
      <c r="B18" s="129">
        <v>2425307</v>
      </c>
      <c r="C18" s="130">
        <v>45689</v>
      </c>
      <c r="D18" s="181" t="s">
        <v>145</v>
      </c>
      <c r="E18" s="132" t="s">
        <v>146</v>
      </c>
      <c r="F18" s="133"/>
      <c r="G18" s="133"/>
      <c r="H18" s="133"/>
      <c r="I18" s="133"/>
      <c r="J18" s="133"/>
      <c r="K18" s="134"/>
      <c r="L18" s="135" t="s">
        <v>111</v>
      </c>
      <c r="M18" s="134" t="s">
        <v>117</v>
      </c>
      <c r="N18" s="135"/>
      <c r="O18" s="135"/>
      <c r="P18" s="136" t="s">
        <v>113</v>
      </c>
      <c r="Q18" s="137"/>
      <c r="R18" s="138"/>
      <c r="S18" s="139">
        <v>509220.16</v>
      </c>
      <c r="T18" s="140">
        <v>1999.15</v>
      </c>
      <c r="U18" s="141">
        <v>537917.61</v>
      </c>
      <c r="V18" s="142"/>
      <c r="W18" s="142"/>
      <c r="X18" s="142"/>
      <c r="Y18" s="143">
        <v>518018.33</v>
      </c>
      <c r="Z18" s="144">
        <v>518018.33</v>
      </c>
      <c r="AA18" s="145"/>
      <c r="AB18" s="146"/>
      <c r="AC18" s="147"/>
      <c r="AD18" s="148"/>
      <c r="AE18" s="149"/>
      <c r="AF18" s="150"/>
      <c r="AG18" s="146"/>
      <c r="AI18" s="146"/>
      <c r="AJ18" s="152"/>
    </row>
    <row r="19" spans="1:36" ht="16" x14ac:dyDescent="0.2">
      <c r="A19" s="128" t="s">
        <v>16</v>
      </c>
      <c r="B19" s="129">
        <v>2425307</v>
      </c>
      <c r="C19" s="130">
        <v>45689</v>
      </c>
      <c r="D19" s="181" t="s">
        <v>147</v>
      </c>
      <c r="E19" s="132" t="s">
        <v>148</v>
      </c>
      <c r="F19" s="133"/>
      <c r="G19" s="133"/>
      <c r="H19" s="133"/>
      <c r="I19" s="133"/>
      <c r="J19" s="133"/>
      <c r="K19" s="134"/>
      <c r="L19" s="135" t="s">
        <v>149</v>
      </c>
      <c r="M19" s="134" t="s">
        <v>150</v>
      </c>
      <c r="N19" s="135"/>
      <c r="O19" s="135"/>
      <c r="P19" s="136" t="s">
        <v>113</v>
      </c>
      <c r="Q19" s="137"/>
      <c r="R19" s="138"/>
      <c r="S19" s="139">
        <v>3103890.35</v>
      </c>
      <c r="T19" s="140"/>
      <c r="U19" s="141">
        <v>2459055.5499999998</v>
      </c>
      <c r="V19" s="142"/>
      <c r="W19" s="142"/>
      <c r="X19" s="142"/>
      <c r="Y19" s="143">
        <v>2348847.96</v>
      </c>
      <c r="Z19" s="144">
        <v>2348847.96</v>
      </c>
      <c r="AA19" s="145"/>
      <c r="AB19" s="146"/>
      <c r="AC19" s="147"/>
      <c r="AD19" s="148"/>
      <c r="AE19" s="149"/>
      <c r="AF19" s="150"/>
      <c r="AG19" s="146"/>
      <c r="AI19" s="146"/>
      <c r="AJ19" s="152"/>
    </row>
    <row r="20" spans="1:36" ht="16" x14ac:dyDescent="0.2">
      <c r="A20" s="128" t="s">
        <v>16</v>
      </c>
      <c r="B20" s="129">
        <v>2425307</v>
      </c>
      <c r="C20" s="130">
        <v>45689</v>
      </c>
      <c r="D20" s="181" t="s">
        <v>151</v>
      </c>
      <c r="E20" s="132" t="s">
        <v>152</v>
      </c>
      <c r="F20" s="133"/>
      <c r="G20" s="133"/>
      <c r="H20" s="133"/>
      <c r="I20" s="133"/>
      <c r="J20" s="133"/>
      <c r="K20" s="134"/>
      <c r="L20" s="135" t="s">
        <v>149</v>
      </c>
      <c r="M20" s="134" t="s">
        <v>150</v>
      </c>
      <c r="N20" s="135"/>
      <c r="O20" s="135"/>
      <c r="P20" s="136" t="s">
        <v>113</v>
      </c>
      <c r="Q20" s="137"/>
      <c r="R20" s="138"/>
      <c r="S20" s="139">
        <v>365383.05</v>
      </c>
      <c r="T20" s="140"/>
      <c r="U20" s="141">
        <v>324438.21999999997</v>
      </c>
      <c r="V20" s="142"/>
      <c r="W20" s="142"/>
      <c r="X20" s="142"/>
      <c r="Y20" s="143">
        <v>320484.31</v>
      </c>
      <c r="Z20" s="144">
        <v>320484.31</v>
      </c>
      <c r="AA20" s="145"/>
      <c r="AB20" s="146"/>
      <c r="AC20" s="147"/>
      <c r="AD20" s="148"/>
      <c r="AE20" s="149"/>
      <c r="AF20" s="150"/>
      <c r="AG20" s="146"/>
      <c r="AI20" s="146"/>
      <c r="AJ20" s="152"/>
    </row>
    <row r="21" spans="1:36" ht="16" x14ac:dyDescent="0.2">
      <c r="A21" s="128" t="s">
        <v>16</v>
      </c>
      <c r="B21" s="129">
        <v>2425307</v>
      </c>
      <c r="C21" s="130">
        <v>45689</v>
      </c>
      <c r="D21" s="181" t="s">
        <v>153</v>
      </c>
      <c r="E21" s="132" t="s">
        <v>154</v>
      </c>
      <c r="F21" s="133"/>
      <c r="G21" s="133"/>
      <c r="H21" s="133"/>
      <c r="I21" s="133"/>
      <c r="J21" s="133"/>
      <c r="K21" s="134"/>
      <c r="L21" s="135" t="s">
        <v>149</v>
      </c>
      <c r="M21" s="134" t="s">
        <v>150</v>
      </c>
      <c r="N21" s="135"/>
      <c r="O21" s="135"/>
      <c r="P21" s="136" t="s">
        <v>113</v>
      </c>
      <c r="Q21" s="137"/>
      <c r="R21" s="138"/>
      <c r="S21" s="139">
        <v>779037.57</v>
      </c>
      <c r="T21" s="140"/>
      <c r="U21" s="141">
        <v>477619.24</v>
      </c>
      <c r="V21" s="142"/>
      <c r="W21" s="142"/>
      <c r="X21" s="142"/>
      <c r="Y21" s="143">
        <v>488939.98</v>
      </c>
      <c r="Z21" s="144">
        <v>477619.24</v>
      </c>
      <c r="AA21" s="145"/>
      <c r="AB21" s="146"/>
      <c r="AC21" s="147"/>
      <c r="AD21" s="148"/>
      <c r="AE21" s="149"/>
      <c r="AF21" s="150"/>
      <c r="AG21" s="146"/>
      <c r="AI21" s="146"/>
      <c r="AJ21" s="152"/>
    </row>
    <row r="22" spans="1:36" ht="16" x14ac:dyDescent="0.2">
      <c r="A22" s="128" t="s">
        <v>16</v>
      </c>
      <c r="B22" s="129">
        <v>2425307</v>
      </c>
      <c r="C22" s="130">
        <v>45689</v>
      </c>
      <c r="D22" s="181" t="s">
        <v>155</v>
      </c>
      <c r="E22" s="132" t="s">
        <v>156</v>
      </c>
      <c r="F22" s="133"/>
      <c r="G22" s="133"/>
      <c r="H22" s="133"/>
      <c r="I22" s="133"/>
      <c r="J22" s="133"/>
      <c r="K22" s="134"/>
      <c r="L22" s="135" t="s">
        <v>149</v>
      </c>
      <c r="M22" s="134" t="s">
        <v>128</v>
      </c>
      <c r="N22" s="135"/>
      <c r="O22" s="135"/>
      <c r="P22" s="136" t="s">
        <v>113</v>
      </c>
      <c r="Q22" s="137"/>
      <c r="R22" s="138"/>
      <c r="S22" s="139">
        <v>880100</v>
      </c>
      <c r="T22" s="140"/>
      <c r="U22" s="141">
        <v>623861.93000000005</v>
      </c>
      <c r="V22" s="142"/>
      <c r="W22" s="142"/>
      <c r="X22" s="142"/>
      <c r="Y22" s="143">
        <v>719380.47</v>
      </c>
      <c r="Z22" s="144">
        <v>623861.93000000005</v>
      </c>
      <c r="AA22" s="145"/>
      <c r="AB22" s="146"/>
      <c r="AC22" s="147"/>
      <c r="AD22" s="148"/>
      <c r="AE22" s="149"/>
      <c r="AF22" s="150"/>
      <c r="AG22" s="146"/>
      <c r="AI22" s="146"/>
      <c r="AJ22" s="152"/>
    </row>
    <row r="23" spans="1:36" ht="16" x14ac:dyDescent="0.2">
      <c r="A23" s="128" t="s">
        <v>16</v>
      </c>
      <c r="B23" s="129">
        <v>2425307</v>
      </c>
      <c r="C23" s="130">
        <v>45689</v>
      </c>
      <c r="D23" s="181" t="s">
        <v>157</v>
      </c>
      <c r="E23" s="132" t="s">
        <v>158</v>
      </c>
      <c r="F23" s="133"/>
      <c r="G23" s="133"/>
      <c r="H23" s="133"/>
      <c r="I23" s="133"/>
      <c r="J23" s="133"/>
      <c r="K23" s="134"/>
      <c r="L23" s="135" t="s">
        <v>149</v>
      </c>
      <c r="M23" s="134" t="s">
        <v>128</v>
      </c>
      <c r="N23" s="135"/>
      <c r="O23" s="135"/>
      <c r="P23" s="136" t="s">
        <v>113</v>
      </c>
      <c r="Q23" s="137"/>
      <c r="R23" s="138"/>
      <c r="S23" s="139">
        <v>3188900</v>
      </c>
      <c r="T23" s="140"/>
      <c r="U23" s="141">
        <v>1669244.53</v>
      </c>
      <c r="V23" s="142"/>
      <c r="W23" s="142"/>
      <c r="X23" s="142"/>
      <c r="Y23" s="143">
        <v>1678552.94</v>
      </c>
      <c r="Z23" s="144">
        <v>1669244.53</v>
      </c>
      <c r="AA23" s="145"/>
      <c r="AB23" s="146"/>
      <c r="AC23" s="147"/>
      <c r="AD23" s="148"/>
      <c r="AE23" s="149"/>
      <c r="AF23" s="150"/>
      <c r="AG23" s="146"/>
      <c r="AI23" s="146"/>
      <c r="AJ23" s="152"/>
    </row>
    <row r="24" spans="1:36" ht="16" x14ac:dyDescent="0.2">
      <c r="A24" s="128" t="s">
        <v>16</v>
      </c>
      <c r="B24" s="129">
        <v>2425307</v>
      </c>
      <c r="C24" s="130">
        <v>45689</v>
      </c>
      <c r="D24" s="181">
        <v>24028</v>
      </c>
      <c r="E24" s="132" t="s">
        <v>159</v>
      </c>
      <c r="F24" s="133"/>
      <c r="G24" s="133"/>
      <c r="H24" s="133"/>
      <c r="I24" s="133"/>
      <c r="J24" s="133"/>
      <c r="K24" s="134"/>
      <c r="L24" s="135" t="s">
        <v>149</v>
      </c>
      <c r="M24" s="134" t="s">
        <v>128</v>
      </c>
      <c r="N24" s="135"/>
      <c r="O24" s="135"/>
      <c r="P24" s="136" t="s">
        <v>113</v>
      </c>
      <c r="Q24" s="137"/>
      <c r="R24" s="138"/>
      <c r="S24" s="139">
        <v>542950</v>
      </c>
      <c r="T24" s="140"/>
      <c r="U24" s="141">
        <v>1588.5</v>
      </c>
      <c r="V24" s="142"/>
      <c r="W24" s="142"/>
      <c r="X24" s="142"/>
      <c r="Y24" s="143">
        <v>1500</v>
      </c>
      <c r="Z24" s="144">
        <v>1588.5</v>
      </c>
      <c r="AA24" s="145"/>
      <c r="AB24" s="146"/>
      <c r="AC24" s="147"/>
      <c r="AD24" s="148"/>
      <c r="AE24" s="149"/>
      <c r="AF24" s="150"/>
      <c r="AG24" s="146"/>
      <c r="AI24" s="146"/>
      <c r="AJ24" s="152"/>
    </row>
    <row r="25" spans="1:36" ht="16" x14ac:dyDescent="0.2">
      <c r="A25" s="128" t="s">
        <v>16</v>
      </c>
      <c r="B25" s="129">
        <v>2425307</v>
      </c>
      <c r="C25" s="130">
        <v>45689</v>
      </c>
      <c r="D25" s="181" t="s">
        <v>160</v>
      </c>
      <c r="E25" s="132" t="s">
        <v>161</v>
      </c>
      <c r="F25" s="133"/>
      <c r="G25" s="133"/>
      <c r="H25" s="133"/>
      <c r="I25" s="133"/>
      <c r="J25" s="133"/>
      <c r="K25" s="134"/>
      <c r="L25" s="135" t="s">
        <v>111</v>
      </c>
      <c r="M25" s="134" t="s">
        <v>112</v>
      </c>
      <c r="N25" s="135"/>
      <c r="O25" s="135"/>
      <c r="P25" s="136" t="s">
        <v>118</v>
      </c>
      <c r="Q25" s="137"/>
      <c r="R25" s="138"/>
      <c r="S25" s="139">
        <v>217310.5</v>
      </c>
      <c r="T25" s="140"/>
      <c r="U25" s="141">
        <v>190601.18</v>
      </c>
      <c r="V25" s="142"/>
      <c r="W25" s="142"/>
      <c r="X25" s="142"/>
      <c r="Y25" s="143"/>
      <c r="Z25" s="144"/>
      <c r="AA25" s="145"/>
      <c r="AB25" s="146"/>
      <c r="AC25" s="147"/>
      <c r="AD25" s="148"/>
      <c r="AE25" s="149"/>
      <c r="AF25" s="150"/>
      <c r="AG25" s="146"/>
      <c r="AI25" s="146"/>
      <c r="AJ25" s="152"/>
    </row>
    <row r="26" spans="1:36" ht="16" x14ac:dyDescent="0.2">
      <c r="A26" s="128" t="s">
        <v>16</v>
      </c>
      <c r="B26" s="129">
        <v>2425307</v>
      </c>
      <c r="C26" s="130">
        <v>45689</v>
      </c>
      <c r="D26" s="181" t="s">
        <v>162</v>
      </c>
      <c r="E26" s="132" t="s">
        <v>163</v>
      </c>
      <c r="F26" s="133"/>
      <c r="G26" s="133"/>
      <c r="H26" s="133"/>
      <c r="I26" s="133"/>
      <c r="J26" s="133"/>
      <c r="K26" s="134"/>
      <c r="L26" s="135" t="s">
        <v>111</v>
      </c>
      <c r="M26" s="134" t="s">
        <v>150</v>
      </c>
      <c r="N26" s="135"/>
      <c r="O26" s="135"/>
      <c r="P26" s="136" t="s">
        <v>121</v>
      </c>
      <c r="Q26" s="137"/>
      <c r="R26" s="138"/>
      <c r="S26" s="139">
        <v>44410.66</v>
      </c>
      <c r="T26" s="140">
        <v>-13992.86</v>
      </c>
      <c r="U26" s="141">
        <v>44840.74</v>
      </c>
      <c r="V26" s="142"/>
      <c r="W26" s="142"/>
      <c r="X26" s="142"/>
      <c r="Y26" s="143"/>
      <c r="Z26" s="144"/>
      <c r="AA26" s="145"/>
      <c r="AB26" s="146"/>
      <c r="AC26" s="147"/>
      <c r="AD26" s="148"/>
      <c r="AE26" s="149"/>
      <c r="AF26" s="150"/>
      <c r="AG26" s="146"/>
      <c r="AI26" s="146"/>
      <c r="AJ26" s="152"/>
    </row>
    <row r="27" spans="1:36" ht="16" x14ac:dyDescent="0.2">
      <c r="A27" s="128" t="s">
        <v>16</v>
      </c>
      <c r="B27" s="129">
        <v>2425307</v>
      </c>
      <c r="C27" s="130">
        <v>45689</v>
      </c>
      <c r="D27" s="181" t="s">
        <v>164</v>
      </c>
      <c r="E27" s="132" t="s">
        <v>165</v>
      </c>
      <c r="F27" s="133"/>
      <c r="G27" s="133"/>
      <c r="H27" s="133"/>
      <c r="I27" s="133"/>
      <c r="J27" s="133"/>
      <c r="K27" s="134"/>
      <c r="L27" s="135" t="s">
        <v>111</v>
      </c>
      <c r="M27" s="134" t="s">
        <v>112</v>
      </c>
      <c r="N27" s="135"/>
      <c r="O27" s="135"/>
      <c r="P27" s="136" t="s">
        <v>118</v>
      </c>
      <c r="Q27" s="137"/>
      <c r="R27" s="138"/>
      <c r="S27" s="139">
        <v>47223</v>
      </c>
      <c r="T27" s="140"/>
      <c r="U27" s="141">
        <v>28992.04</v>
      </c>
      <c r="V27" s="142"/>
      <c r="W27" s="142"/>
      <c r="X27" s="142"/>
      <c r="Y27" s="143"/>
      <c r="Z27" s="144"/>
      <c r="AA27" s="145"/>
      <c r="AB27" s="146"/>
      <c r="AC27" s="147"/>
      <c r="AD27" s="148"/>
      <c r="AE27" s="149"/>
      <c r="AF27" s="150"/>
      <c r="AG27" s="146"/>
      <c r="AI27" s="146"/>
      <c r="AJ27" s="152"/>
    </row>
    <row r="28" spans="1:36" ht="16" x14ac:dyDescent="0.2">
      <c r="A28" s="128" t="s">
        <v>16</v>
      </c>
      <c r="B28" s="129">
        <v>2425307</v>
      </c>
      <c r="C28" s="130">
        <v>45689</v>
      </c>
      <c r="D28" s="181" t="s">
        <v>166</v>
      </c>
      <c r="E28" s="132" t="s">
        <v>167</v>
      </c>
      <c r="F28" s="133"/>
      <c r="G28" s="133"/>
      <c r="H28" s="133"/>
      <c r="I28" s="133"/>
      <c r="J28" s="133"/>
      <c r="K28" s="134"/>
      <c r="L28" s="135" t="s">
        <v>111</v>
      </c>
      <c r="M28" s="134" t="s">
        <v>112</v>
      </c>
      <c r="N28" s="135"/>
      <c r="O28" s="135"/>
      <c r="P28" s="136" t="s">
        <v>113</v>
      </c>
      <c r="Q28" s="137"/>
      <c r="R28" s="138"/>
      <c r="S28" s="139">
        <v>109452.5</v>
      </c>
      <c r="T28" s="140"/>
      <c r="U28" s="141">
        <v>62488.03</v>
      </c>
      <c r="V28" s="142"/>
      <c r="W28" s="142"/>
      <c r="X28" s="142"/>
      <c r="Y28" s="143">
        <v>107281.65</v>
      </c>
      <c r="Z28" s="144">
        <v>62488.03</v>
      </c>
      <c r="AA28" s="145"/>
      <c r="AB28" s="146"/>
      <c r="AC28" s="147"/>
      <c r="AD28" s="148"/>
      <c r="AE28" s="149"/>
      <c r="AF28" s="150"/>
      <c r="AG28" s="146"/>
      <c r="AI28" s="146"/>
      <c r="AJ28" s="152"/>
    </row>
    <row r="29" spans="1:36" ht="16" x14ac:dyDescent="0.2">
      <c r="A29" s="128" t="s">
        <v>16</v>
      </c>
      <c r="B29" s="129">
        <v>2425307</v>
      </c>
      <c r="C29" s="130">
        <v>45689</v>
      </c>
      <c r="D29" s="181" t="s">
        <v>168</v>
      </c>
      <c r="E29" s="132" t="s">
        <v>169</v>
      </c>
      <c r="F29" s="133"/>
      <c r="G29" s="133"/>
      <c r="H29" s="133"/>
      <c r="I29" s="133"/>
      <c r="J29" s="133"/>
      <c r="K29" s="134"/>
      <c r="L29" s="135" t="s">
        <v>111</v>
      </c>
      <c r="M29" s="134" t="s">
        <v>112</v>
      </c>
      <c r="N29" s="135"/>
      <c r="O29" s="135"/>
      <c r="P29" s="136" t="s">
        <v>113</v>
      </c>
      <c r="Q29" s="137"/>
      <c r="R29" s="138"/>
      <c r="S29" s="139">
        <v>123666.87</v>
      </c>
      <c r="T29" s="140"/>
      <c r="U29" s="141">
        <v>56095.82</v>
      </c>
      <c r="V29" s="142"/>
      <c r="W29" s="142"/>
      <c r="X29" s="142"/>
      <c r="Y29" s="143">
        <v>58514.42</v>
      </c>
      <c r="Z29" s="144">
        <v>56095.82</v>
      </c>
      <c r="AA29" s="145"/>
      <c r="AB29" s="146"/>
      <c r="AC29" s="147"/>
      <c r="AD29" s="148"/>
      <c r="AE29" s="149"/>
      <c r="AF29" s="150"/>
      <c r="AG29" s="146"/>
      <c r="AI29" s="146"/>
      <c r="AJ29" s="152"/>
    </row>
    <row r="30" spans="1:36" ht="16" x14ac:dyDescent="0.2">
      <c r="A30" s="128" t="s">
        <v>16</v>
      </c>
      <c r="B30" s="129">
        <v>2425307</v>
      </c>
      <c r="C30" s="130">
        <v>45689</v>
      </c>
      <c r="D30" s="181">
        <v>24036</v>
      </c>
      <c r="E30" s="132" t="s">
        <v>170</v>
      </c>
      <c r="F30" s="133"/>
      <c r="G30" s="133"/>
      <c r="H30" s="133"/>
      <c r="I30" s="133"/>
      <c r="J30" s="133"/>
      <c r="K30" s="134"/>
      <c r="L30" s="135" t="s">
        <v>111</v>
      </c>
      <c r="M30" s="134" t="s">
        <v>112</v>
      </c>
      <c r="N30" s="135"/>
      <c r="O30" s="135"/>
      <c r="P30" s="136" t="s">
        <v>113</v>
      </c>
      <c r="Q30" s="137"/>
      <c r="R30" s="138"/>
      <c r="S30" s="139">
        <v>57309.5</v>
      </c>
      <c r="T30" s="140"/>
      <c r="U30" s="141">
        <v>42607.25</v>
      </c>
      <c r="V30" s="142"/>
      <c r="W30" s="142"/>
      <c r="X30" s="142"/>
      <c r="Y30" s="143">
        <v>68824.45</v>
      </c>
      <c r="Z30" s="144">
        <v>42607.25</v>
      </c>
      <c r="AA30" s="145"/>
      <c r="AB30" s="146"/>
      <c r="AC30" s="147"/>
      <c r="AD30" s="148"/>
      <c r="AE30" s="149"/>
      <c r="AF30" s="150"/>
      <c r="AG30" s="146"/>
      <c r="AI30" s="146"/>
      <c r="AJ30" s="152"/>
    </row>
    <row r="31" spans="1:36" ht="16" x14ac:dyDescent="0.2">
      <c r="A31" s="128" t="s">
        <v>16</v>
      </c>
      <c r="B31" s="129">
        <v>2425307</v>
      </c>
      <c r="C31" s="130">
        <v>45689</v>
      </c>
      <c r="D31" s="181" t="s">
        <v>171</v>
      </c>
      <c r="E31" s="132" t="s">
        <v>172</v>
      </c>
      <c r="F31" s="133"/>
      <c r="G31" s="133"/>
      <c r="H31" s="133"/>
      <c r="I31" s="133"/>
      <c r="J31" s="133"/>
      <c r="K31" s="134"/>
      <c r="L31" s="135" t="s">
        <v>149</v>
      </c>
      <c r="M31" s="134" t="s">
        <v>150</v>
      </c>
      <c r="N31" s="135"/>
      <c r="O31" s="135"/>
      <c r="P31" s="136" t="s">
        <v>121</v>
      </c>
      <c r="Q31" s="137"/>
      <c r="R31" s="138"/>
      <c r="S31" s="139">
        <v>71961.7</v>
      </c>
      <c r="T31" s="140">
        <v>-1234.07</v>
      </c>
      <c r="U31" s="141">
        <v>72104.39</v>
      </c>
      <c r="V31" s="142"/>
      <c r="W31" s="142"/>
      <c r="X31" s="142"/>
      <c r="Y31" s="143"/>
      <c r="Z31" s="144"/>
      <c r="AA31" s="145"/>
      <c r="AB31" s="146"/>
      <c r="AC31" s="147"/>
      <c r="AD31" s="148"/>
      <c r="AE31" s="149"/>
      <c r="AF31" s="150"/>
      <c r="AG31" s="146"/>
      <c r="AI31" s="146"/>
      <c r="AJ31" s="152"/>
    </row>
    <row r="32" spans="1:36" ht="16" x14ac:dyDescent="0.2">
      <c r="A32" s="128" t="s">
        <v>16</v>
      </c>
      <c r="B32" s="129">
        <v>2425307</v>
      </c>
      <c r="C32" s="130">
        <v>45689</v>
      </c>
      <c r="D32" s="181">
        <v>24039</v>
      </c>
      <c r="E32" s="132" t="s">
        <v>173</v>
      </c>
      <c r="F32" s="133"/>
      <c r="G32" s="133"/>
      <c r="H32" s="133"/>
      <c r="I32" s="133"/>
      <c r="J32" s="133"/>
      <c r="K32" s="134"/>
      <c r="L32" s="135" t="s">
        <v>111</v>
      </c>
      <c r="M32" s="134" t="s">
        <v>112</v>
      </c>
      <c r="N32" s="135"/>
      <c r="O32" s="135"/>
      <c r="P32" s="136" t="s">
        <v>113</v>
      </c>
      <c r="Q32" s="137"/>
      <c r="R32" s="138"/>
      <c r="S32" s="139">
        <v>100715.46</v>
      </c>
      <c r="T32" s="140"/>
      <c r="U32" s="141">
        <v>65722.080000000002</v>
      </c>
      <c r="V32" s="142"/>
      <c r="W32" s="142"/>
      <c r="X32" s="142"/>
      <c r="Y32" s="143">
        <v>94000</v>
      </c>
      <c r="Z32" s="144">
        <v>65722.080000000002</v>
      </c>
      <c r="AA32" s="145"/>
      <c r="AB32" s="146"/>
      <c r="AC32" s="147"/>
      <c r="AD32" s="148"/>
      <c r="AE32" s="149"/>
      <c r="AF32" s="150"/>
      <c r="AG32" s="146"/>
      <c r="AI32" s="146"/>
      <c r="AJ32" s="152"/>
    </row>
    <row r="33" spans="1:36" ht="16" x14ac:dyDescent="0.2">
      <c r="A33" s="128" t="s">
        <v>16</v>
      </c>
      <c r="B33" s="129">
        <v>2425307</v>
      </c>
      <c r="C33" s="130">
        <v>45689</v>
      </c>
      <c r="D33" s="181">
        <v>24041</v>
      </c>
      <c r="E33" s="132" t="s">
        <v>174</v>
      </c>
      <c r="F33" s="133"/>
      <c r="G33" s="133"/>
      <c r="H33" s="133"/>
      <c r="I33" s="133"/>
      <c r="J33" s="133"/>
      <c r="K33" s="134"/>
      <c r="L33" s="135" t="s">
        <v>111</v>
      </c>
      <c r="M33" s="134" t="s">
        <v>112</v>
      </c>
      <c r="N33" s="135"/>
      <c r="O33" s="135"/>
      <c r="P33" s="136" t="s">
        <v>113</v>
      </c>
      <c r="Q33" s="137"/>
      <c r="R33" s="138"/>
      <c r="S33" s="139">
        <v>106593</v>
      </c>
      <c r="T33" s="140"/>
      <c r="U33" s="141">
        <v>117650.72</v>
      </c>
      <c r="V33" s="142"/>
      <c r="W33" s="142"/>
      <c r="X33" s="142"/>
      <c r="Y33" s="143">
        <v>101459.57</v>
      </c>
      <c r="Z33" s="144">
        <v>101459.57</v>
      </c>
      <c r="AA33" s="145"/>
      <c r="AB33" s="146"/>
      <c r="AC33" s="147"/>
      <c r="AD33" s="148"/>
      <c r="AE33" s="149"/>
      <c r="AF33" s="150"/>
      <c r="AG33" s="146"/>
      <c r="AI33" s="146"/>
      <c r="AJ33" s="152"/>
    </row>
    <row r="34" spans="1:36" ht="16" x14ac:dyDescent="0.2">
      <c r="A34" s="128" t="s">
        <v>16</v>
      </c>
      <c r="B34" s="129">
        <v>2425307</v>
      </c>
      <c r="C34" s="130">
        <v>45689</v>
      </c>
      <c r="D34" s="181" t="s">
        <v>175</v>
      </c>
      <c r="E34" s="132" t="s">
        <v>176</v>
      </c>
      <c r="F34" s="133"/>
      <c r="G34" s="133"/>
      <c r="H34" s="133"/>
      <c r="I34" s="133"/>
      <c r="J34" s="133"/>
      <c r="K34" s="134"/>
      <c r="L34" s="135" t="s">
        <v>111</v>
      </c>
      <c r="M34" s="134" t="s">
        <v>112</v>
      </c>
      <c r="N34" s="135"/>
      <c r="O34" s="135"/>
      <c r="P34" s="136" t="s">
        <v>113</v>
      </c>
      <c r="Q34" s="137"/>
      <c r="R34" s="138"/>
      <c r="S34" s="139">
        <v>81487</v>
      </c>
      <c r="T34" s="140"/>
      <c r="U34" s="141">
        <v>500</v>
      </c>
      <c r="V34" s="142"/>
      <c r="W34" s="142"/>
      <c r="X34" s="142"/>
      <c r="Y34" s="143">
        <v>500</v>
      </c>
      <c r="Z34" s="144">
        <v>500</v>
      </c>
      <c r="AA34" s="145"/>
      <c r="AB34" s="146"/>
      <c r="AC34" s="147"/>
      <c r="AD34" s="148"/>
      <c r="AE34" s="149"/>
      <c r="AF34" s="150"/>
      <c r="AG34" s="146"/>
      <c r="AI34" s="146"/>
      <c r="AJ34" s="152"/>
    </row>
    <row r="35" spans="1:36" ht="16" x14ac:dyDescent="0.2">
      <c r="A35" s="128" t="s">
        <v>16</v>
      </c>
      <c r="B35" s="129">
        <v>2425307</v>
      </c>
      <c r="C35" s="130">
        <v>45689</v>
      </c>
      <c r="D35" s="181" t="s">
        <v>177</v>
      </c>
      <c r="E35" s="132" t="s">
        <v>178</v>
      </c>
      <c r="F35" s="133"/>
      <c r="G35" s="133"/>
      <c r="H35" s="133"/>
      <c r="I35" s="133"/>
      <c r="J35" s="133"/>
      <c r="K35" s="134"/>
      <c r="L35" s="135" t="s">
        <v>111</v>
      </c>
      <c r="M35" s="134" t="s">
        <v>112</v>
      </c>
      <c r="N35" s="135"/>
      <c r="O35" s="135"/>
      <c r="P35" s="136" t="s">
        <v>113</v>
      </c>
      <c r="Q35" s="137"/>
      <c r="R35" s="138"/>
      <c r="S35" s="139">
        <v>300740.5</v>
      </c>
      <c r="T35" s="140"/>
      <c r="U35" s="141">
        <v>55213.68</v>
      </c>
      <c r="V35" s="142"/>
      <c r="W35" s="142"/>
      <c r="X35" s="142"/>
      <c r="Y35" s="143">
        <v>82750</v>
      </c>
      <c r="Z35" s="144">
        <v>55213.68</v>
      </c>
      <c r="AA35" s="145"/>
      <c r="AB35" s="146"/>
      <c r="AC35" s="147"/>
      <c r="AD35" s="148"/>
      <c r="AE35" s="149"/>
      <c r="AF35" s="150"/>
      <c r="AG35" s="146"/>
      <c r="AI35" s="146"/>
      <c r="AJ35" s="152"/>
    </row>
    <row r="36" spans="1:36" ht="16" x14ac:dyDescent="0.2">
      <c r="A36" s="128" t="s">
        <v>16</v>
      </c>
      <c r="B36" s="129">
        <v>2425307</v>
      </c>
      <c r="C36" s="130">
        <v>45689</v>
      </c>
      <c r="D36" s="181">
        <v>25003</v>
      </c>
      <c r="E36" s="132" t="s">
        <v>179</v>
      </c>
      <c r="F36" s="133"/>
      <c r="G36" s="133"/>
      <c r="H36" s="133"/>
      <c r="I36" s="133"/>
      <c r="J36" s="133"/>
      <c r="K36" s="134"/>
      <c r="L36" s="135" t="s">
        <v>149</v>
      </c>
      <c r="M36" s="134" t="s">
        <v>150</v>
      </c>
      <c r="N36" s="135"/>
      <c r="O36" s="135"/>
      <c r="P36" s="136" t="s">
        <v>113</v>
      </c>
      <c r="Q36" s="137"/>
      <c r="R36" s="138"/>
      <c r="S36" s="139">
        <v>1367396.74</v>
      </c>
      <c r="T36" s="140"/>
      <c r="U36" s="141">
        <v>4640.78</v>
      </c>
      <c r="V36" s="142"/>
      <c r="W36" s="142"/>
      <c r="X36" s="142"/>
      <c r="Y36" s="143">
        <v>5000</v>
      </c>
      <c r="Z36" s="144">
        <v>4640.78</v>
      </c>
      <c r="AA36" s="145"/>
      <c r="AB36" s="146"/>
      <c r="AC36" s="147"/>
      <c r="AD36" s="148"/>
      <c r="AE36" s="149"/>
      <c r="AF36" s="150"/>
      <c r="AG36" s="146"/>
      <c r="AI36" s="146"/>
      <c r="AJ36" s="152"/>
    </row>
    <row r="37" spans="1:36" ht="16" x14ac:dyDescent="0.2">
      <c r="A37" s="128"/>
      <c r="B37" s="129"/>
      <c r="C37" s="130"/>
      <c r="D37" s="131"/>
      <c r="E37" s="132"/>
      <c r="F37" s="133"/>
      <c r="G37" s="133"/>
      <c r="H37" s="133"/>
      <c r="I37" s="133"/>
      <c r="J37" s="133"/>
      <c r="K37" s="134"/>
      <c r="L37" s="135"/>
      <c r="M37" s="134"/>
      <c r="N37" s="135"/>
      <c r="O37" s="135"/>
      <c r="P37" s="136"/>
      <c r="Q37" s="137"/>
      <c r="R37" s="138"/>
      <c r="S37" s="139"/>
      <c r="T37" s="140"/>
      <c r="U37" s="141">
        <f t="shared" ref="U37:U39" si="0">SUM(V37:X37)</f>
        <v>0</v>
      </c>
      <c r="V37" s="142"/>
      <c r="W37" s="142"/>
      <c r="X37" s="142"/>
      <c r="Y37" s="143"/>
      <c r="Z37" s="144"/>
      <c r="AA37" s="145"/>
      <c r="AB37" s="146"/>
      <c r="AC37" s="147"/>
      <c r="AD37" s="148"/>
      <c r="AE37" s="149"/>
      <c r="AF37" s="150"/>
      <c r="AG37" s="146"/>
      <c r="AI37" s="146"/>
      <c r="AJ37" s="152"/>
    </row>
    <row r="38" spans="1:36" ht="16" x14ac:dyDescent="0.2">
      <c r="A38" s="128"/>
      <c r="B38" s="129"/>
      <c r="C38" s="130"/>
      <c r="D38" s="131"/>
      <c r="E38" s="132"/>
      <c r="F38" s="133"/>
      <c r="G38" s="133"/>
      <c r="H38" s="133"/>
      <c r="I38" s="133"/>
      <c r="J38" s="133"/>
      <c r="K38" s="134"/>
      <c r="L38" s="135"/>
      <c r="M38" s="134"/>
      <c r="N38" s="135"/>
      <c r="O38" s="135"/>
      <c r="P38" s="136"/>
      <c r="Q38" s="137"/>
      <c r="R38" s="138"/>
      <c r="S38" s="139"/>
      <c r="T38" s="140"/>
      <c r="U38" s="141">
        <f t="shared" si="0"/>
        <v>0</v>
      </c>
      <c r="V38" s="142"/>
      <c r="W38" s="142"/>
      <c r="X38" s="142"/>
      <c r="Y38" s="143"/>
      <c r="Z38" s="144"/>
      <c r="AA38" s="145"/>
      <c r="AB38" s="146"/>
      <c r="AC38" s="147"/>
      <c r="AD38" s="148"/>
      <c r="AE38" s="149"/>
      <c r="AF38" s="150"/>
      <c r="AG38" s="146"/>
      <c r="AI38" s="146"/>
      <c r="AJ38" s="152"/>
    </row>
    <row r="39" spans="1:36" ht="16" x14ac:dyDescent="0.2">
      <c r="A39" s="128"/>
      <c r="B39" s="129"/>
      <c r="C39" s="130"/>
      <c r="D39" s="131"/>
      <c r="E39" s="132"/>
      <c r="F39" s="133"/>
      <c r="G39" s="133"/>
      <c r="H39" s="133"/>
      <c r="I39" s="133"/>
      <c r="J39" s="133"/>
      <c r="K39" s="134"/>
      <c r="L39" s="135"/>
      <c r="M39" s="134"/>
      <c r="N39" s="135"/>
      <c r="O39" s="135"/>
      <c r="P39" s="136"/>
      <c r="Q39" s="137"/>
      <c r="R39" s="138"/>
      <c r="S39" s="139"/>
      <c r="T39" s="140"/>
      <c r="U39" s="141">
        <f t="shared" si="0"/>
        <v>0</v>
      </c>
      <c r="V39" s="142"/>
      <c r="W39" s="142"/>
      <c r="X39" s="142"/>
      <c r="Y39" s="143"/>
      <c r="Z39" s="144"/>
      <c r="AA39" s="145"/>
      <c r="AB39" s="146"/>
      <c r="AC39" s="147"/>
      <c r="AD39" s="148"/>
      <c r="AE39" s="149"/>
      <c r="AF39" s="150"/>
      <c r="AG39" s="146"/>
      <c r="AI39" s="146"/>
      <c r="AJ39" s="152"/>
    </row>
    <row r="40" spans="1:36" ht="16" x14ac:dyDescent="0.2">
      <c r="A40" s="128"/>
      <c r="B40" s="128"/>
      <c r="C40" s="130"/>
      <c r="D40" s="155"/>
      <c r="E40" s="134"/>
      <c r="F40" s="134"/>
      <c r="G40" s="134"/>
      <c r="H40" s="134"/>
      <c r="I40" s="134"/>
      <c r="J40" s="134"/>
      <c r="K40" s="134"/>
      <c r="L40" s="135"/>
      <c r="M40" s="134"/>
      <c r="N40" s="135"/>
      <c r="O40" s="135"/>
      <c r="P40" s="135"/>
      <c r="Q40" s="142"/>
      <c r="R40" s="142"/>
      <c r="S40" s="139"/>
      <c r="T40" s="140"/>
      <c r="U40" s="141">
        <f t="shared" ref="U40:U41" si="1">SUM(V40:X40)</f>
        <v>0</v>
      </c>
      <c r="V40" s="142"/>
      <c r="W40" s="142"/>
      <c r="X40" s="142"/>
      <c r="Y40" s="153"/>
      <c r="Z40" s="144"/>
      <c r="AA40" s="154"/>
      <c r="AB40" s="146"/>
      <c r="AC40" s="147"/>
      <c r="AD40" s="148"/>
      <c r="AE40" s="149"/>
      <c r="AF40" s="150"/>
      <c r="AG40" s="146"/>
      <c r="AI40" s="146"/>
      <c r="AJ40" s="152"/>
    </row>
    <row r="41" spans="1:36" ht="17" thickBot="1" x14ac:dyDescent="0.25">
      <c r="A41" s="156"/>
      <c r="B41" s="156"/>
      <c r="C41" s="157"/>
      <c r="D41" s="158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8"/>
      <c r="R41" s="158"/>
      <c r="S41" s="160"/>
      <c r="T41" s="161"/>
      <c r="U41" s="182">
        <f t="shared" si="1"/>
        <v>0</v>
      </c>
      <c r="V41" s="158"/>
      <c r="W41" s="158"/>
      <c r="X41" s="158"/>
      <c r="Y41" s="162"/>
      <c r="Z41" s="163"/>
      <c r="AA41" s="164"/>
      <c r="AB41" s="165"/>
      <c r="AC41" s="165"/>
      <c r="AD41" s="166"/>
      <c r="AE41" s="167"/>
      <c r="AF41" s="168"/>
      <c r="AG41" s="165"/>
      <c r="AH41" s="169"/>
      <c r="AI41" s="165"/>
      <c r="AJ41" s="170"/>
    </row>
    <row r="42" spans="1:36" ht="16" x14ac:dyDescent="0.2">
      <c r="L42" s="171"/>
      <c r="M42" s="171"/>
      <c r="N42" s="171"/>
      <c r="O42" s="171"/>
      <c r="P42" s="171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3"/>
      <c r="AB42" s="173"/>
      <c r="AC42" s="173"/>
      <c r="AD42" s="173"/>
    </row>
    <row r="43" spans="1:36" s="174" customFormat="1" ht="16" x14ac:dyDescent="0.2">
      <c r="A43" s="174" t="s">
        <v>208</v>
      </c>
      <c r="L43" s="175"/>
      <c r="M43" s="175"/>
      <c r="N43" s="175"/>
      <c r="O43" s="175"/>
      <c r="P43" s="175"/>
      <c r="S43" s="176">
        <f>SUM(S4:S41)</f>
        <v>20766377.140000001</v>
      </c>
      <c r="T43" s="176">
        <f>SUM(T4:T41)</f>
        <v>272845.01</v>
      </c>
      <c r="U43" s="176">
        <f>SUM(U4:U41)</f>
        <v>12773402.960000001</v>
      </c>
      <c r="V43" s="176">
        <f t="shared" ref="V43:AD43" si="2">SUM(V4:V41)</f>
        <v>0</v>
      </c>
      <c r="W43" s="176">
        <f t="shared" si="2"/>
        <v>0</v>
      </c>
      <c r="X43" s="176">
        <f t="shared" si="2"/>
        <v>0</v>
      </c>
      <c r="Y43" s="176">
        <f t="shared" si="2"/>
        <v>8648313.4899999984</v>
      </c>
      <c r="Z43" s="176">
        <f t="shared" si="2"/>
        <v>7811056.4100000001</v>
      </c>
      <c r="AA43" s="176">
        <f t="shared" si="2"/>
        <v>0</v>
      </c>
      <c r="AB43" s="176">
        <f t="shared" si="2"/>
        <v>0</v>
      </c>
      <c r="AC43" s="176"/>
      <c r="AD43" s="176">
        <f t="shared" si="2"/>
        <v>0</v>
      </c>
      <c r="AH43" s="177"/>
    </row>
    <row r="44" spans="1:36" ht="16" x14ac:dyDescent="0.2">
      <c r="L44" s="171"/>
      <c r="M44" s="171"/>
      <c r="N44" s="171"/>
      <c r="O44" s="171"/>
      <c r="T44" s="174"/>
      <c r="U44" s="174"/>
      <c r="V44" s="174"/>
      <c r="W44" s="174"/>
      <c r="X44" s="174"/>
      <c r="Y44" s="178"/>
      <c r="Z44" s="178"/>
      <c r="AA44" s="179"/>
      <c r="AF44" s="179"/>
      <c r="AG44" s="179"/>
      <c r="AH44" s="180"/>
    </row>
    <row r="45" spans="1:36" ht="16" x14ac:dyDescent="0.2">
      <c r="L45" s="171"/>
      <c r="M45" s="171"/>
      <c r="N45" s="171"/>
      <c r="O45" s="171"/>
      <c r="AA45" s="179"/>
      <c r="AF45" s="179"/>
      <c r="AG45" s="179"/>
      <c r="AH45" s="180"/>
    </row>
    <row r="46" spans="1:36" ht="16" x14ac:dyDescent="0.2">
      <c r="L46" s="171"/>
      <c r="M46" s="171"/>
      <c r="N46" s="171"/>
      <c r="O46" s="171"/>
      <c r="Y46" s="178"/>
      <c r="Z46" s="178"/>
      <c r="AA46" s="179"/>
      <c r="AF46" s="179"/>
      <c r="AG46" s="179"/>
      <c r="AH46" s="180"/>
    </row>
    <row r="47" spans="1:36" ht="16" x14ac:dyDescent="0.2">
      <c r="L47" s="171"/>
      <c r="M47" s="171"/>
      <c r="N47" s="171"/>
      <c r="O47" s="171"/>
      <c r="AA47" s="179"/>
      <c r="AF47" s="179"/>
      <c r="AG47" s="179"/>
      <c r="AH47" s="180"/>
    </row>
    <row r="48" spans="1:36" ht="16" x14ac:dyDescent="0.2">
      <c r="L48" s="171"/>
      <c r="M48" s="171"/>
      <c r="N48" s="171"/>
      <c r="O48" s="171"/>
      <c r="T48" s="174"/>
      <c r="U48" s="174"/>
      <c r="V48" s="174"/>
      <c r="W48" s="174"/>
      <c r="X48" s="174"/>
      <c r="Y48" s="176"/>
      <c r="Z48" s="176"/>
      <c r="AA48" s="179"/>
      <c r="AF48" s="179"/>
      <c r="AG48" s="179"/>
      <c r="AH48" s="180"/>
    </row>
    <row r="49" spans="12:34" ht="16" x14ac:dyDescent="0.2">
      <c r="L49" s="171"/>
      <c r="M49" s="171"/>
      <c r="N49" s="171"/>
      <c r="O49" s="171"/>
      <c r="AF49" s="179"/>
      <c r="AG49" s="179"/>
      <c r="AH49" s="180"/>
    </row>
    <row r="50" spans="12:34" ht="16" x14ac:dyDescent="0.2">
      <c r="L50" s="171"/>
      <c r="M50" s="171"/>
      <c r="N50" s="171"/>
      <c r="O50" s="171"/>
      <c r="Y50" s="179"/>
      <c r="Z50" s="179"/>
      <c r="AA50" s="179"/>
    </row>
    <row r="51" spans="12:34" ht="16" x14ac:dyDescent="0.2">
      <c r="L51" s="171"/>
      <c r="M51" s="171"/>
      <c r="N51" s="171"/>
      <c r="O51" s="171"/>
      <c r="P51" s="171"/>
    </row>
    <row r="52" spans="12:34" ht="16" x14ac:dyDescent="0.2">
      <c r="L52" s="171"/>
      <c r="M52" s="171"/>
      <c r="N52" s="171"/>
      <c r="O52" s="171"/>
      <c r="P52" s="171"/>
    </row>
    <row r="53" spans="12:34" ht="16" x14ac:dyDescent="0.2">
      <c r="L53" s="171"/>
      <c r="M53" s="171"/>
      <c r="N53" s="171"/>
      <c r="O53" s="171"/>
      <c r="P53" s="171"/>
      <c r="Z53" s="172"/>
    </row>
    <row r="54" spans="12:34" ht="16" x14ac:dyDescent="0.2">
      <c r="L54" s="171"/>
      <c r="M54" s="171"/>
      <c r="N54" s="171"/>
      <c r="O54" s="171"/>
      <c r="P54" s="171"/>
      <c r="AB54" s="173"/>
      <c r="AC54" s="173"/>
    </row>
    <row r="55" spans="12:34" ht="16" x14ac:dyDescent="0.2">
      <c r="L55" s="171"/>
      <c r="M55" s="171"/>
      <c r="N55" s="171"/>
      <c r="O55" s="171"/>
      <c r="P55" s="171"/>
    </row>
    <row r="56" spans="12:34" ht="16" x14ac:dyDescent="0.2">
      <c r="L56" s="171"/>
      <c r="M56" s="171"/>
      <c r="N56" s="171"/>
      <c r="O56" s="171"/>
      <c r="P56" s="171"/>
    </row>
    <row r="57" spans="12:34" ht="16" x14ac:dyDescent="0.2">
      <c r="L57" s="171"/>
      <c r="M57" s="171"/>
      <c r="N57" s="171"/>
      <c r="O57" s="171"/>
      <c r="P57" s="171"/>
    </row>
    <row r="58" spans="12:34" ht="16" x14ac:dyDescent="0.2">
      <c r="L58" s="171"/>
      <c r="M58" s="171"/>
      <c r="N58" s="171"/>
      <c r="O58" s="171"/>
      <c r="P58" s="171"/>
    </row>
    <row r="59" spans="12:34" ht="16" x14ac:dyDescent="0.2">
      <c r="L59" s="171"/>
      <c r="M59" s="171"/>
      <c r="N59" s="171"/>
      <c r="O59" s="171"/>
      <c r="P59" s="171"/>
    </row>
    <row r="60" spans="12:34" ht="16" x14ac:dyDescent="0.2">
      <c r="L60" s="171"/>
      <c r="M60" s="171"/>
      <c r="N60" s="171"/>
      <c r="O60" s="171"/>
      <c r="P60" s="171"/>
    </row>
    <row r="61" spans="12:34" ht="16" x14ac:dyDescent="0.2">
      <c r="L61" s="171"/>
      <c r="M61" s="171"/>
      <c r="N61" s="171"/>
      <c r="O61" s="171"/>
      <c r="P61" s="171"/>
    </row>
    <row r="62" spans="12:34" ht="16" x14ac:dyDescent="0.2">
      <c r="L62" s="171"/>
      <c r="M62" s="171"/>
      <c r="N62" s="171"/>
      <c r="O62" s="171"/>
      <c r="P62" s="171"/>
    </row>
    <row r="63" spans="12:34" ht="16" x14ac:dyDescent="0.2">
      <c r="L63" s="171"/>
      <c r="M63" s="171"/>
      <c r="N63" s="171"/>
      <c r="O63" s="171"/>
      <c r="P63" s="171"/>
    </row>
    <row r="64" spans="12:34" ht="16" x14ac:dyDescent="0.2">
      <c r="L64" s="171"/>
      <c r="M64" s="171"/>
      <c r="N64" s="171"/>
      <c r="O64" s="171"/>
      <c r="P64" s="171"/>
    </row>
    <row r="65" spans="12:16" ht="16" x14ac:dyDescent="0.2">
      <c r="L65" s="171"/>
      <c r="M65" s="171"/>
      <c r="N65" s="171"/>
      <c r="O65" s="171"/>
      <c r="P65" s="171"/>
    </row>
    <row r="66" spans="12:16" ht="16" x14ac:dyDescent="0.2">
      <c r="L66" s="171"/>
      <c r="M66" s="171"/>
      <c r="N66" s="171"/>
      <c r="O66" s="171"/>
      <c r="P66" s="171"/>
    </row>
    <row r="67" spans="12:16" ht="16" x14ac:dyDescent="0.2">
      <c r="L67" s="171"/>
      <c r="M67" s="171"/>
      <c r="N67" s="171"/>
      <c r="O67" s="171"/>
      <c r="P67" s="171"/>
    </row>
    <row r="68" spans="12:16" ht="16" x14ac:dyDescent="0.2">
      <c r="L68" s="171"/>
      <c r="M68" s="171"/>
      <c r="N68" s="171"/>
      <c r="O68" s="171"/>
      <c r="P68" s="171"/>
    </row>
    <row r="69" spans="12:16" ht="16" x14ac:dyDescent="0.2">
      <c r="L69" s="171"/>
      <c r="M69" s="171"/>
      <c r="N69" s="171"/>
      <c r="O69" s="171"/>
      <c r="P69" s="171"/>
    </row>
    <row r="70" spans="12:16" ht="16" x14ac:dyDescent="0.2">
      <c r="L70" s="171"/>
      <c r="M70" s="171"/>
      <c r="N70" s="171"/>
      <c r="O70" s="171"/>
      <c r="P70" s="171"/>
    </row>
    <row r="71" spans="12:16" ht="16" x14ac:dyDescent="0.2">
      <c r="L71" s="171"/>
      <c r="M71" s="171"/>
      <c r="N71" s="171"/>
      <c r="O71" s="171"/>
      <c r="P71" s="171"/>
    </row>
    <row r="72" spans="12:16" ht="16" x14ac:dyDescent="0.2">
      <c r="L72" s="171"/>
      <c r="M72" s="171"/>
      <c r="N72" s="171"/>
      <c r="O72" s="171"/>
      <c r="P72" s="171"/>
    </row>
    <row r="73" spans="12:16" ht="16" x14ac:dyDescent="0.2">
      <c r="L73" s="171"/>
      <c r="M73" s="171"/>
      <c r="N73" s="171"/>
      <c r="O73" s="171"/>
      <c r="P73" s="171"/>
    </row>
    <row r="74" spans="12:16" ht="16" x14ac:dyDescent="0.2">
      <c r="L74" s="171"/>
      <c r="M74" s="171"/>
      <c r="N74" s="171"/>
      <c r="O74" s="171"/>
      <c r="P74" s="171"/>
    </row>
    <row r="75" spans="12:16" ht="16" x14ac:dyDescent="0.2">
      <c r="L75" s="171"/>
      <c r="M75" s="171"/>
      <c r="N75" s="171"/>
      <c r="O75" s="171"/>
      <c r="P75" s="171"/>
    </row>
    <row r="76" spans="12:16" ht="16" x14ac:dyDescent="0.2">
      <c r="L76" s="171"/>
      <c r="M76" s="171"/>
      <c r="N76" s="171"/>
      <c r="O76" s="171"/>
      <c r="P76" s="171"/>
    </row>
    <row r="77" spans="12:16" ht="16" x14ac:dyDescent="0.2">
      <c r="L77" s="171"/>
      <c r="M77" s="171"/>
      <c r="N77" s="171"/>
      <c r="O77" s="171"/>
      <c r="P77" s="171"/>
    </row>
    <row r="78" spans="12:16" ht="16" x14ac:dyDescent="0.2">
      <c r="L78" s="171"/>
      <c r="M78" s="171"/>
      <c r="N78" s="171"/>
      <c r="O78" s="171"/>
      <c r="P78" s="171"/>
    </row>
    <row r="79" spans="12:16" ht="16" x14ac:dyDescent="0.2">
      <c r="L79" s="171"/>
      <c r="M79" s="171"/>
      <c r="N79" s="171"/>
      <c r="O79" s="171"/>
      <c r="P79" s="171"/>
    </row>
    <row r="80" spans="12:16" ht="16" x14ac:dyDescent="0.2">
      <c r="L80" s="171"/>
      <c r="M80" s="171"/>
      <c r="N80" s="171"/>
      <c r="O80" s="171"/>
      <c r="P80" s="171"/>
    </row>
    <row r="81" spans="12:16" ht="16" x14ac:dyDescent="0.2">
      <c r="L81" s="171"/>
      <c r="M81" s="171"/>
      <c r="N81" s="171"/>
      <c r="O81" s="171"/>
      <c r="P81" s="171"/>
    </row>
    <row r="82" spans="12:16" ht="16" x14ac:dyDescent="0.2">
      <c r="L82" s="171"/>
      <c r="M82" s="171"/>
      <c r="N82" s="171"/>
      <c r="O82" s="171"/>
      <c r="P82" s="171"/>
    </row>
    <row r="83" spans="12:16" ht="16" x14ac:dyDescent="0.2">
      <c r="L83" s="171"/>
      <c r="M83" s="171"/>
      <c r="N83" s="171"/>
      <c r="O83" s="171"/>
      <c r="P83" s="171"/>
    </row>
    <row r="84" spans="12:16" ht="16" x14ac:dyDescent="0.2">
      <c r="L84" s="171"/>
      <c r="M84" s="171"/>
      <c r="N84" s="171"/>
      <c r="O84" s="171"/>
      <c r="P84" s="171"/>
    </row>
    <row r="85" spans="12:16" ht="16" x14ac:dyDescent="0.2">
      <c r="L85" s="171"/>
      <c r="M85" s="171"/>
      <c r="N85" s="171"/>
      <c r="O85" s="171"/>
      <c r="P85" s="171"/>
    </row>
    <row r="86" spans="12:16" ht="16" x14ac:dyDescent="0.2">
      <c r="L86" s="171"/>
      <c r="M86" s="171"/>
      <c r="N86" s="171"/>
      <c r="O86" s="171"/>
      <c r="P86" s="171"/>
    </row>
    <row r="87" spans="12:16" ht="16" x14ac:dyDescent="0.2">
      <c r="L87" s="171"/>
      <c r="M87" s="171"/>
      <c r="N87" s="171"/>
      <c r="O87" s="171"/>
      <c r="P87" s="171"/>
    </row>
    <row r="88" spans="12:16" ht="16" x14ac:dyDescent="0.2">
      <c r="L88" s="171"/>
      <c r="M88" s="171"/>
      <c r="N88" s="171"/>
      <c r="O88" s="171"/>
      <c r="P88" s="171"/>
    </row>
    <row r="89" spans="12:16" ht="16" x14ac:dyDescent="0.2">
      <c r="L89" s="171"/>
      <c r="M89" s="171"/>
      <c r="N89" s="171"/>
      <c r="O89" s="171"/>
      <c r="P89" s="171"/>
    </row>
    <row r="90" spans="12:16" ht="16" x14ac:dyDescent="0.2">
      <c r="L90" s="171"/>
      <c r="M90" s="171"/>
      <c r="N90" s="171"/>
      <c r="O90" s="171"/>
      <c r="P90" s="171"/>
    </row>
    <row r="91" spans="12:16" ht="16" x14ac:dyDescent="0.2">
      <c r="L91" s="171"/>
      <c r="M91" s="171"/>
      <c r="N91" s="171"/>
      <c r="O91" s="171"/>
      <c r="P91" s="171"/>
    </row>
    <row r="92" spans="12:16" ht="16" x14ac:dyDescent="0.2">
      <c r="L92" s="171"/>
      <c r="M92" s="171"/>
      <c r="N92" s="171"/>
      <c r="O92" s="171"/>
      <c r="P92" s="171"/>
    </row>
    <row r="93" spans="12:16" ht="16" x14ac:dyDescent="0.2">
      <c r="L93" s="171"/>
      <c r="M93" s="171"/>
      <c r="N93" s="171"/>
      <c r="O93" s="171"/>
      <c r="P93" s="171"/>
    </row>
    <row r="94" spans="12:16" ht="16" x14ac:dyDescent="0.2">
      <c r="L94" s="171"/>
      <c r="M94" s="171"/>
      <c r="N94" s="171"/>
      <c r="O94" s="171"/>
      <c r="P94" s="171"/>
    </row>
    <row r="95" spans="12:16" ht="16" x14ac:dyDescent="0.2">
      <c r="L95" s="171"/>
      <c r="M95" s="171"/>
      <c r="N95" s="171"/>
      <c r="O95" s="171"/>
      <c r="P95" s="171"/>
    </row>
    <row r="96" spans="12:16" ht="16" x14ac:dyDescent="0.2">
      <c r="L96" s="171"/>
      <c r="M96" s="171"/>
      <c r="N96" s="171"/>
      <c r="O96" s="171"/>
      <c r="P96" s="171"/>
    </row>
    <row r="97" spans="12:16" ht="16" x14ac:dyDescent="0.2">
      <c r="L97" s="171"/>
      <c r="M97" s="171"/>
      <c r="N97" s="171"/>
      <c r="O97" s="171"/>
      <c r="P97" s="171"/>
    </row>
    <row r="98" spans="12:16" ht="16" x14ac:dyDescent="0.2">
      <c r="L98" s="171"/>
      <c r="M98" s="171"/>
      <c r="N98" s="171"/>
      <c r="O98" s="171"/>
      <c r="P98" s="171"/>
    </row>
    <row r="99" spans="12:16" ht="16" x14ac:dyDescent="0.2">
      <c r="L99" s="171"/>
      <c r="M99" s="171"/>
      <c r="N99" s="171"/>
      <c r="O99" s="171"/>
      <c r="P99" s="171"/>
    </row>
    <row r="100" spans="12:16" ht="16" x14ac:dyDescent="0.2">
      <c r="L100" s="171"/>
      <c r="M100" s="171"/>
      <c r="N100" s="171"/>
      <c r="O100" s="171"/>
      <c r="P100" s="171"/>
    </row>
    <row r="101" spans="12:16" ht="16" x14ac:dyDescent="0.2">
      <c r="L101" s="171"/>
      <c r="M101" s="171"/>
      <c r="N101" s="171"/>
      <c r="O101" s="171"/>
      <c r="P101" s="171"/>
    </row>
    <row r="102" spans="12:16" ht="16" x14ac:dyDescent="0.2">
      <c r="L102" s="171"/>
      <c r="M102" s="171"/>
      <c r="N102" s="171"/>
      <c r="O102" s="171"/>
      <c r="P102" s="171"/>
    </row>
    <row r="103" spans="12:16" ht="16" x14ac:dyDescent="0.2">
      <c r="L103" s="171"/>
      <c r="M103" s="171"/>
      <c r="N103" s="171"/>
      <c r="O103" s="171"/>
      <c r="P103" s="171"/>
    </row>
    <row r="104" spans="12:16" ht="16" x14ac:dyDescent="0.2">
      <c r="L104" s="171"/>
      <c r="M104" s="171"/>
      <c r="N104" s="171"/>
      <c r="O104" s="171"/>
      <c r="P104" s="171"/>
    </row>
    <row r="105" spans="12:16" ht="16" x14ac:dyDescent="0.2">
      <c r="L105" s="171"/>
      <c r="M105" s="171"/>
      <c r="N105" s="171"/>
      <c r="O105" s="171"/>
      <c r="P105" s="171"/>
    </row>
    <row r="106" spans="12:16" ht="16" x14ac:dyDescent="0.2">
      <c r="L106" s="171"/>
      <c r="M106" s="171"/>
      <c r="N106" s="171"/>
      <c r="O106" s="171"/>
      <c r="P106" s="171"/>
    </row>
    <row r="107" spans="12:16" ht="16" x14ac:dyDescent="0.2">
      <c r="L107" s="171"/>
      <c r="M107" s="171"/>
      <c r="N107" s="171"/>
      <c r="O107" s="171"/>
      <c r="P107" s="171"/>
    </row>
    <row r="108" spans="12:16" ht="16" x14ac:dyDescent="0.2">
      <c r="L108" s="171"/>
      <c r="M108" s="171"/>
      <c r="N108" s="171"/>
      <c r="O108" s="171"/>
      <c r="P108" s="171"/>
    </row>
    <row r="109" spans="12:16" ht="16" x14ac:dyDescent="0.2">
      <c r="L109" s="171"/>
      <c r="M109" s="171"/>
      <c r="N109" s="171"/>
      <c r="O109" s="171"/>
      <c r="P109" s="171"/>
    </row>
    <row r="110" spans="12:16" ht="16" x14ac:dyDescent="0.2">
      <c r="L110" s="171"/>
      <c r="M110" s="171"/>
      <c r="N110" s="171"/>
      <c r="O110" s="171"/>
      <c r="P110" s="171"/>
    </row>
    <row r="111" spans="12:16" ht="16" x14ac:dyDescent="0.2">
      <c r="L111" s="171"/>
      <c r="M111" s="171"/>
      <c r="N111" s="171"/>
      <c r="O111" s="171"/>
      <c r="P111" s="171"/>
    </row>
    <row r="112" spans="12:16" ht="16" x14ac:dyDescent="0.2">
      <c r="L112" s="171"/>
      <c r="M112" s="171"/>
      <c r="N112" s="171"/>
      <c r="O112" s="171"/>
      <c r="P112" s="171"/>
    </row>
    <row r="113" spans="12:16" ht="16" x14ac:dyDescent="0.2">
      <c r="L113" s="171"/>
      <c r="M113" s="171"/>
      <c r="N113" s="171"/>
      <c r="O113" s="171"/>
      <c r="P113" s="171"/>
    </row>
    <row r="114" spans="12:16" ht="16" x14ac:dyDescent="0.2">
      <c r="L114" s="171"/>
      <c r="M114" s="171"/>
      <c r="N114" s="171"/>
      <c r="O114" s="171"/>
      <c r="P114" s="171"/>
    </row>
    <row r="115" spans="12:16" ht="16" x14ac:dyDescent="0.2">
      <c r="L115" s="171"/>
      <c r="M115" s="171"/>
      <c r="N115" s="171"/>
      <c r="O115" s="171"/>
      <c r="P115" s="171"/>
    </row>
    <row r="116" spans="12:16" ht="16" x14ac:dyDescent="0.2">
      <c r="L116" s="171"/>
      <c r="M116" s="171"/>
      <c r="N116" s="171"/>
      <c r="O116" s="171"/>
      <c r="P116" s="171"/>
    </row>
    <row r="117" spans="12:16" ht="16" x14ac:dyDescent="0.2">
      <c r="L117" s="171"/>
      <c r="M117" s="171"/>
      <c r="N117" s="171"/>
      <c r="O117" s="171"/>
      <c r="P117" s="171"/>
    </row>
    <row r="118" spans="12:16" ht="16" x14ac:dyDescent="0.2">
      <c r="L118" s="171"/>
      <c r="M118" s="171"/>
      <c r="N118" s="171"/>
      <c r="O118" s="171"/>
      <c r="P118" s="171"/>
    </row>
    <row r="119" spans="12:16" ht="16" x14ac:dyDescent="0.2">
      <c r="L119" s="171"/>
      <c r="M119" s="171"/>
      <c r="N119" s="171"/>
      <c r="O119" s="171"/>
      <c r="P119" s="171"/>
    </row>
    <row r="120" spans="12:16" ht="16" x14ac:dyDescent="0.2">
      <c r="L120" s="171"/>
      <c r="M120" s="171"/>
      <c r="N120" s="171"/>
      <c r="O120" s="171"/>
      <c r="P120" s="171"/>
    </row>
    <row r="121" spans="12:16" ht="16" x14ac:dyDescent="0.2">
      <c r="L121" s="171"/>
      <c r="M121" s="171"/>
      <c r="N121" s="171"/>
      <c r="O121" s="171"/>
      <c r="P121" s="171"/>
    </row>
    <row r="122" spans="12:16" ht="16" x14ac:dyDescent="0.2">
      <c r="L122" s="171"/>
      <c r="M122" s="171"/>
      <c r="N122" s="171"/>
      <c r="O122" s="171"/>
      <c r="P122" s="171"/>
    </row>
    <row r="123" spans="12:16" ht="16" x14ac:dyDescent="0.2">
      <c r="L123" s="171"/>
      <c r="M123" s="171"/>
      <c r="N123" s="171"/>
      <c r="O123" s="171"/>
      <c r="P123" s="171"/>
    </row>
    <row r="124" spans="12:16" ht="16" x14ac:dyDescent="0.2">
      <c r="L124" s="171"/>
      <c r="M124" s="171"/>
      <c r="N124" s="171"/>
      <c r="O124" s="171"/>
      <c r="P124" s="171"/>
    </row>
    <row r="125" spans="12:16" ht="16" x14ac:dyDescent="0.2">
      <c r="L125" s="171"/>
      <c r="M125" s="171"/>
      <c r="N125" s="171"/>
      <c r="O125" s="171"/>
      <c r="P125" s="171"/>
    </row>
    <row r="126" spans="12:16" ht="16" x14ac:dyDescent="0.2">
      <c r="L126" s="171"/>
      <c r="M126" s="171"/>
      <c r="N126" s="171"/>
      <c r="O126" s="171"/>
      <c r="P126" s="171"/>
    </row>
    <row r="127" spans="12:16" ht="16" x14ac:dyDescent="0.2">
      <c r="L127" s="171"/>
      <c r="M127" s="171"/>
      <c r="N127" s="171"/>
      <c r="O127" s="171"/>
      <c r="P127" s="171"/>
    </row>
    <row r="128" spans="12:16" ht="16" x14ac:dyDescent="0.2">
      <c r="L128" s="171"/>
      <c r="M128" s="171"/>
      <c r="N128" s="171"/>
      <c r="O128" s="171"/>
      <c r="P128" s="171"/>
    </row>
    <row r="129" spans="12:16" ht="16" x14ac:dyDescent="0.2">
      <c r="L129" s="171"/>
      <c r="M129" s="171"/>
      <c r="N129" s="171"/>
      <c r="O129" s="171"/>
      <c r="P129" s="171"/>
    </row>
    <row r="130" spans="12:16" ht="16" x14ac:dyDescent="0.2">
      <c r="L130" s="171"/>
      <c r="M130" s="171"/>
      <c r="N130" s="171"/>
      <c r="O130" s="171"/>
      <c r="P130" s="171"/>
    </row>
    <row r="131" spans="12:16" ht="16" x14ac:dyDescent="0.2">
      <c r="L131" s="171"/>
      <c r="M131" s="171"/>
      <c r="N131" s="171"/>
      <c r="O131" s="171"/>
      <c r="P131" s="171"/>
    </row>
    <row r="132" spans="12:16" ht="16" x14ac:dyDescent="0.2">
      <c r="L132" s="171"/>
      <c r="M132" s="171"/>
      <c r="N132" s="171"/>
      <c r="O132" s="171"/>
      <c r="P132" s="171"/>
    </row>
    <row r="133" spans="12:16" ht="16" x14ac:dyDescent="0.2">
      <c r="L133" s="171"/>
      <c r="M133" s="171"/>
      <c r="N133" s="171"/>
      <c r="O133" s="171"/>
      <c r="P133" s="171"/>
    </row>
    <row r="134" spans="12:16" ht="16" x14ac:dyDescent="0.2">
      <c r="L134" s="171"/>
      <c r="M134" s="171"/>
      <c r="N134" s="171"/>
      <c r="O134" s="171"/>
      <c r="P134" s="171"/>
    </row>
    <row r="135" spans="12:16" ht="16" x14ac:dyDescent="0.2">
      <c r="L135" s="171"/>
      <c r="M135" s="171"/>
      <c r="N135" s="171"/>
      <c r="O135" s="171"/>
      <c r="P135" s="171"/>
    </row>
    <row r="136" spans="12:16" ht="16" x14ac:dyDescent="0.2">
      <c r="L136" s="171"/>
      <c r="M136" s="171"/>
      <c r="N136" s="171"/>
      <c r="O136" s="171"/>
      <c r="P136" s="171"/>
    </row>
    <row r="137" spans="12:16" ht="16" x14ac:dyDescent="0.2">
      <c r="L137" s="171"/>
      <c r="M137" s="171"/>
      <c r="N137" s="171"/>
      <c r="O137" s="171"/>
      <c r="P137" s="171"/>
    </row>
    <row r="138" spans="12:16" ht="16" x14ac:dyDescent="0.2">
      <c r="L138" s="171"/>
      <c r="M138" s="171"/>
      <c r="N138" s="171"/>
      <c r="O138" s="171"/>
      <c r="P138" s="171"/>
    </row>
    <row r="139" spans="12:16" ht="16" x14ac:dyDescent="0.2">
      <c r="L139" s="171"/>
      <c r="M139" s="171"/>
      <c r="N139" s="171"/>
      <c r="O139" s="171"/>
      <c r="P139" s="171"/>
    </row>
    <row r="140" spans="12:16" ht="16" x14ac:dyDescent="0.2">
      <c r="L140" s="171"/>
      <c r="M140" s="171"/>
      <c r="N140" s="171"/>
      <c r="O140" s="171"/>
      <c r="P140" s="171"/>
    </row>
    <row r="141" spans="12:16" ht="16" x14ac:dyDescent="0.2">
      <c r="L141" s="171"/>
      <c r="M141" s="171"/>
      <c r="N141" s="171"/>
      <c r="O141" s="171"/>
      <c r="P141" s="171"/>
    </row>
    <row r="142" spans="12:16" ht="16" x14ac:dyDescent="0.2">
      <c r="L142" s="171"/>
      <c r="M142" s="171"/>
      <c r="N142" s="171"/>
      <c r="O142" s="171"/>
      <c r="P142" s="171"/>
    </row>
    <row r="143" spans="12:16" ht="16" x14ac:dyDescent="0.2">
      <c r="L143" s="171"/>
      <c r="M143" s="171"/>
      <c r="N143" s="171"/>
      <c r="O143" s="171"/>
      <c r="P143" s="171"/>
    </row>
    <row r="144" spans="12:16" ht="16" x14ac:dyDescent="0.2">
      <c r="L144" s="171"/>
      <c r="M144" s="171"/>
      <c r="N144" s="171"/>
      <c r="O144" s="171"/>
      <c r="P144" s="171"/>
    </row>
    <row r="145" spans="12:16" ht="16" x14ac:dyDescent="0.2">
      <c r="L145" s="171"/>
      <c r="M145" s="171"/>
      <c r="N145" s="171"/>
      <c r="O145" s="171"/>
      <c r="P145" s="171"/>
    </row>
    <row r="146" spans="12:16" ht="16" x14ac:dyDescent="0.2">
      <c r="L146" s="171"/>
      <c r="M146" s="171"/>
      <c r="N146" s="171"/>
      <c r="O146" s="171"/>
      <c r="P146" s="171"/>
    </row>
    <row r="147" spans="12:16" ht="16" x14ac:dyDescent="0.2">
      <c r="L147" s="171"/>
      <c r="M147" s="171"/>
      <c r="N147" s="171"/>
      <c r="O147" s="171"/>
      <c r="P147" s="171"/>
    </row>
    <row r="148" spans="12:16" ht="16" x14ac:dyDescent="0.2">
      <c r="L148" s="171"/>
      <c r="M148" s="171"/>
      <c r="N148" s="171"/>
      <c r="O148" s="171"/>
      <c r="P148" s="171"/>
    </row>
    <row r="149" spans="12:16" ht="16" x14ac:dyDescent="0.2">
      <c r="L149" s="171"/>
      <c r="M149" s="171"/>
      <c r="N149" s="171"/>
      <c r="O149" s="171"/>
      <c r="P149" s="171"/>
    </row>
    <row r="150" spans="12:16" ht="16" x14ac:dyDescent="0.2">
      <c r="L150" s="171"/>
      <c r="M150" s="171"/>
      <c r="N150" s="171"/>
      <c r="O150" s="171"/>
      <c r="P150" s="171"/>
    </row>
    <row r="151" spans="12:16" ht="16" x14ac:dyDescent="0.2">
      <c r="L151" s="171"/>
      <c r="M151" s="171"/>
      <c r="N151" s="171"/>
      <c r="O151" s="171"/>
      <c r="P151" s="171"/>
    </row>
    <row r="152" spans="12:16" ht="16" x14ac:dyDescent="0.2">
      <c r="L152" s="171"/>
      <c r="M152" s="171"/>
      <c r="N152" s="171"/>
      <c r="O152" s="171"/>
      <c r="P152" s="171"/>
    </row>
    <row r="153" spans="12:16" ht="16" x14ac:dyDescent="0.2">
      <c r="L153" s="171"/>
      <c r="M153" s="171"/>
      <c r="N153" s="171"/>
      <c r="O153" s="171"/>
      <c r="P153" s="171"/>
    </row>
    <row r="154" spans="12:16" ht="16" x14ac:dyDescent="0.2">
      <c r="L154" s="171"/>
      <c r="M154" s="171"/>
      <c r="N154" s="171"/>
      <c r="O154" s="171"/>
      <c r="P154" s="171"/>
    </row>
    <row r="155" spans="12:16" ht="16" x14ac:dyDescent="0.2">
      <c r="L155" s="171"/>
      <c r="M155" s="171"/>
      <c r="N155" s="171"/>
      <c r="O155" s="171"/>
      <c r="P155" s="171"/>
    </row>
    <row r="156" spans="12:16" ht="16" x14ac:dyDescent="0.2">
      <c r="L156" s="171"/>
      <c r="M156" s="171"/>
      <c r="N156" s="171"/>
      <c r="O156" s="171"/>
      <c r="P156" s="171"/>
    </row>
    <row r="157" spans="12:16" ht="16" x14ac:dyDescent="0.2">
      <c r="L157" s="171"/>
      <c r="M157" s="171"/>
      <c r="N157" s="171"/>
      <c r="O157" s="171"/>
      <c r="P157" s="171"/>
    </row>
    <row r="158" spans="12:16" ht="16" x14ac:dyDescent="0.2">
      <c r="L158" s="171"/>
      <c r="M158" s="171"/>
      <c r="N158" s="171"/>
      <c r="O158" s="171"/>
      <c r="P158" s="171"/>
    </row>
    <row r="159" spans="12:16" ht="16" x14ac:dyDescent="0.2">
      <c r="L159" s="171"/>
      <c r="M159" s="171"/>
      <c r="N159" s="171"/>
      <c r="O159" s="171"/>
      <c r="P159" s="171"/>
    </row>
    <row r="160" spans="12:16" ht="16" x14ac:dyDescent="0.2">
      <c r="L160" s="171"/>
      <c r="M160" s="171"/>
      <c r="N160" s="171"/>
      <c r="O160" s="171"/>
      <c r="P160" s="171"/>
    </row>
    <row r="161" spans="12:16" ht="16" x14ac:dyDescent="0.2">
      <c r="L161" s="171"/>
      <c r="M161" s="171"/>
      <c r="N161" s="171"/>
      <c r="O161" s="171"/>
      <c r="P161" s="171"/>
    </row>
    <row r="162" spans="12:16" ht="16" x14ac:dyDescent="0.2">
      <c r="L162" s="171"/>
      <c r="M162" s="171"/>
      <c r="N162" s="171"/>
      <c r="O162" s="171"/>
      <c r="P162" s="171"/>
    </row>
    <row r="163" spans="12:16" ht="16" x14ac:dyDescent="0.2">
      <c r="L163" s="171"/>
      <c r="M163" s="171"/>
      <c r="N163" s="171"/>
      <c r="O163" s="171"/>
      <c r="P163" s="171"/>
    </row>
    <row r="164" spans="12:16" ht="16" x14ac:dyDescent="0.2">
      <c r="L164" s="171"/>
      <c r="M164" s="171"/>
      <c r="N164" s="171"/>
      <c r="O164" s="171"/>
      <c r="P164" s="171"/>
    </row>
    <row r="165" spans="12:16" ht="16" x14ac:dyDescent="0.2">
      <c r="L165" s="171"/>
      <c r="M165" s="171"/>
      <c r="N165" s="171"/>
      <c r="O165" s="171"/>
      <c r="P165" s="171"/>
    </row>
    <row r="166" spans="12:16" ht="16" x14ac:dyDescent="0.2">
      <c r="L166" s="171"/>
      <c r="M166" s="171"/>
      <c r="N166" s="171"/>
      <c r="O166" s="171"/>
      <c r="P166" s="171"/>
    </row>
    <row r="167" spans="12:16" ht="16" x14ac:dyDescent="0.2">
      <c r="L167" s="171"/>
      <c r="M167" s="171"/>
      <c r="N167" s="171"/>
      <c r="O167" s="171"/>
      <c r="P167" s="171"/>
    </row>
    <row r="168" spans="12:16" ht="16" x14ac:dyDescent="0.2">
      <c r="L168" s="171"/>
      <c r="M168" s="171"/>
      <c r="N168" s="171"/>
      <c r="O168" s="171"/>
      <c r="P168" s="171"/>
    </row>
    <row r="169" spans="12:16" ht="16" x14ac:dyDescent="0.2">
      <c r="L169" s="171"/>
      <c r="M169" s="171"/>
      <c r="N169" s="171"/>
      <c r="O169" s="171"/>
      <c r="P169" s="171"/>
    </row>
    <row r="170" spans="12:16" ht="16" x14ac:dyDescent="0.2">
      <c r="L170" s="171"/>
      <c r="M170" s="171"/>
      <c r="N170" s="171"/>
      <c r="O170" s="171"/>
      <c r="P170" s="171"/>
    </row>
    <row r="171" spans="12:16" ht="16" x14ac:dyDescent="0.2">
      <c r="L171" s="171"/>
      <c r="M171" s="171"/>
      <c r="N171" s="171"/>
      <c r="O171" s="171"/>
      <c r="P171" s="171"/>
    </row>
    <row r="172" spans="12:16" ht="16" x14ac:dyDescent="0.2">
      <c r="L172" s="171"/>
      <c r="M172" s="171"/>
      <c r="N172" s="171"/>
      <c r="O172" s="171"/>
      <c r="P172" s="171"/>
    </row>
    <row r="173" spans="12:16" ht="16" x14ac:dyDescent="0.2">
      <c r="L173" s="171"/>
      <c r="M173" s="171"/>
      <c r="N173" s="171"/>
      <c r="O173" s="171"/>
      <c r="P173" s="171"/>
    </row>
    <row r="174" spans="12:16" ht="16" x14ac:dyDescent="0.2">
      <c r="L174" s="171"/>
      <c r="M174" s="171"/>
      <c r="N174" s="171"/>
      <c r="O174" s="171"/>
      <c r="P174" s="171"/>
    </row>
    <row r="175" spans="12:16" ht="16" x14ac:dyDescent="0.2">
      <c r="L175" s="171"/>
      <c r="M175" s="171"/>
      <c r="N175" s="171"/>
      <c r="O175" s="171"/>
      <c r="P175" s="171"/>
    </row>
    <row r="176" spans="12:16" ht="16" x14ac:dyDescent="0.2">
      <c r="L176" s="171"/>
      <c r="M176" s="171"/>
      <c r="N176" s="171"/>
      <c r="O176" s="171"/>
      <c r="P176" s="171"/>
    </row>
    <row r="177" spans="12:16" ht="16" x14ac:dyDescent="0.2">
      <c r="L177" s="171"/>
      <c r="M177" s="171"/>
      <c r="N177" s="171"/>
      <c r="O177" s="171"/>
      <c r="P177" s="171"/>
    </row>
    <row r="178" spans="12:16" ht="16" x14ac:dyDescent="0.2">
      <c r="L178" s="171"/>
      <c r="M178" s="171"/>
      <c r="N178" s="171"/>
      <c r="O178" s="171"/>
      <c r="P178" s="171"/>
    </row>
    <row r="179" spans="12:16" ht="16" x14ac:dyDescent="0.2">
      <c r="L179" s="171"/>
      <c r="M179" s="171"/>
      <c r="N179" s="171"/>
      <c r="O179" s="171"/>
      <c r="P179" s="171"/>
    </row>
    <row r="180" spans="12:16" ht="16" x14ac:dyDescent="0.2">
      <c r="L180" s="171"/>
      <c r="M180" s="171"/>
      <c r="N180" s="171"/>
      <c r="O180" s="171"/>
      <c r="P180" s="171"/>
    </row>
    <row r="181" spans="12:16" ht="16" x14ac:dyDescent="0.2">
      <c r="L181" s="171"/>
      <c r="M181" s="171"/>
      <c r="N181" s="171"/>
      <c r="O181" s="171"/>
      <c r="P181" s="171"/>
    </row>
    <row r="182" spans="12:16" ht="16" x14ac:dyDescent="0.2">
      <c r="L182" s="171"/>
      <c r="M182" s="171"/>
      <c r="N182" s="171"/>
      <c r="O182" s="171"/>
      <c r="P182" s="171"/>
    </row>
    <row r="183" spans="12:16" ht="16" x14ac:dyDescent="0.2">
      <c r="L183" s="171"/>
      <c r="M183" s="171"/>
      <c r="N183" s="171"/>
      <c r="O183" s="171"/>
      <c r="P183" s="171"/>
    </row>
    <row r="184" spans="12:16" ht="16" x14ac:dyDescent="0.2">
      <c r="L184" s="171"/>
      <c r="M184" s="171"/>
      <c r="N184" s="171"/>
      <c r="O184" s="171"/>
      <c r="P184" s="171"/>
    </row>
    <row r="185" spans="12:16" ht="16" x14ac:dyDescent="0.2">
      <c r="L185" s="171"/>
      <c r="M185" s="171"/>
      <c r="N185" s="171"/>
      <c r="O185" s="171"/>
      <c r="P185" s="171"/>
    </row>
    <row r="186" spans="12:16" ht="16" x14ac:dyDescent="0.2">
      <c r="L186" s="171"/>
      <c r="M186" s="171"/>
      <c r="N186" s="171"/>
      <c r="O186" s="171"/>
      <c r="P186" s="171"/>
    </row>
    <row r="187" spans="12:16" ht="16" x14ac:dyDescent="0.2">
      <c r="L187" s="171"/>
      <c r="M187" s="171"/>
      <c r="N187" s="171"/>
      <c r="O187" s="171"/>
      <c r="P187" s="171"/>
    </row>
    <row r="188" spans="12:16" ht="16" x14ac:dyDescent="0.2">
      <c r="L188" s="171"/>
      <c r="M188" s="171"/>
      <c r="N188" s="171"/>
      <c r="O188" s="171"/>
      <c r="P188" s="171"/>
    </row>
    <row r="189" spans="12:16" ht="16" x14ac:dyDescent="0.2">
      <c r="L189" s="171"/>
      <c r="M189" s="171"/>
      <c r="N189" s="171"/>
      <c r="O189" s="171"/>
      <c r="P189" s="171"/>
    </row>
    <row r="190" spans="12:16" ht="16" x14ac:dyDescent="0.2">
      <c r="L190" s="171"/>
      <c r="M190" s="171"/>
      <c r="N190" s="171"/>
      <c r="O190" s="171"/>
      <c r="P190" s="171"/>
    </row>
    <row r="191" spans="12:16" ht="16" x14ac:dyDescent="0.2">
      <c r="L191" s="171"/>
      <c r="M191" s="171"/>
      <c r="N191" s="171"/>
      <c r="O191" s="171"/>
      <c r="P191" s="171"/>
    </row>
    <row r="192" spans="12:16" ht="16" x14ac:dyDescent="0.2">
      <c r="L192" s="171"/>
      <c r="M192" s="171"/>
      <c r="N192" s="171"/>
      <c r="O192" s="171"/>
      <c r="P192" s="171"/>
    </row>
    <row r="193" spans="12:16" ht="16" x14ac:dyDescent="0.2">
      <c r="L193" s="171"/>
      <c r="M193" s="171"/>
      <c r="N193" s="171"/>
      <c r="O193" s="171"/>
      <c r="P193" s="171"/>
    </row>
    <row r="194" spans="12:16" ht="16" x14ac:dyDescent="0.2">
      <c r="L194" s="171"/>
      <c r="M194" s="171"/>
      <c r="N194" s="171"/>
      <c r="O194" s="171"/>
      <c r="P194" s="171"/>
    </row>
    <row r="195" spans="12:16" ht="16" x14ac:dyDescent="0.2">
      <c r="L195" s="171"/>
      <c r="M195" s="171"/>
      <c r="N195" s="171"/>
      <c r="O195" s="171"/>
      <c r="P195" s="171"/>
    </row>
    <row r="196" spans="12:16" ht="16" x14ac:dyDescent="0.2">
      <c r="L196" s="171"/>
      <c r="M196" s="171"/>
      <c r="N196" s="171"/>
      <c r="O196" s="171"/>
      <c r="P196" s="171"/>
    </row>
    <row r="197" spans="12:16" ht="16" x14ac:dyDescent="0.2">
      <c r="L197" s="171"/>
      <c r="M197" s="171"/>
      <c r="N197" s="171"/>
      <c r="O197" s="171"/>
      <c r="P197" s="171"/>
    </row>
    <row r="198" spans="12:16" ht="16" x14ac:dyDescent="0.2">
      <c r="L198" s="171"/>
      <c r="M198" s="171"/>
      <c r="N198" s="171"/>
      <c r="O198" s="171"/>
      <c r="P198" s="171"/>
    </row>
    <row r="199" spans="12:16" ht="16" x14ac:dyDescent="0.2">
      <c r="L199" s="171"/>
      <c r="M199" s="171"/>
      <c r="N199" s="171"/>
      <c r="O199" s="171"/>
      <c r="P199" s="171"/>
    </row>
    <row r="200" spans="12:16" ht="16" x14ac:dyDescent="0.2">
      <c r="L200" s="171"/>
      <c r="M200" s="171"/>
      <c r="N200" s="171"/>
      <c r="O200" s="171"/>
      <c r="P200" s="171"/>
    </row>
    <row r="201" spans="12:16" ht="16" x14ac:dyDescent="0.2">
      <c r="L201" s="171"/>
      <c r="M201" s="171"/>
      <c r="N201" s="171"/>
      <c r="O201" s="171"/>
      <c r="P201" s="171"/>
    </row>
    <row r="202" spans="12:16" ht="16" x14ac:dyDescent="0.2">
      <c r="L202" s="171"/>
      <c r="M202" s="171"/>
      <c r="N202" s="171"/>
      <c r="O202" s="171"/>
      <c r="P202" s="171"/>
    </row>
    <row r="203" spans="12:16" ht="16" x14ac:dyDescent="0.2">
      <c r="L203" s="171"/>
      <c r="M203" s="171"/>
      <c r="N203" s="171"/>
      <c r="O203" s="171"/>
      <c r="P203" s="171"/>
    </row>
    <row r="204" spans="12:16" ht="16" x14ac:dyDescent="0.2">
      <c r="L204" s="171"/>
      <c r="M204" s="171"/>
      <c r="N204" s="171"/>
      <c r="O204" s="171"/>
      <c r="P204" s="171"/>
    </row>
    <row r="205" spans="12:16" ht="16" x14ac:dyDescent="0.2">
      <c r="L205" s="171"/>
      <c r="M205" s="171"/>
      <c r="N205" s="171"/>
      <c r="O205" s="171"/>
      <c r="P205" s="171"/>
    </row>
    <row r="206" spans="12:16" ht="16" x14ac:dyDescent="0.2">
      <c r="L206" s="171"/>
      <c r="M206" s="171"/>
      <c r="N206" s="171"/>
      <c r="O206" s="171"/>
      <c r="P206" s="171"/>
    </row>
    <row r="207" spans="12:16" ht="16" x14ac:dyDescent="0.2">
      <c r="L207" s="171"/>
      <c r="M207" s="171"/>
      <c r="N207" s="171"/>
      <c r="O207" s="171"/>
      <c r="P207" s="171"/>
    </row>
    <row r="208" spans="12:16" ht="16" x14ac:dyDescent="0.2">
      <c r="L208" s="171"/>
      <c r="M208" s="171"/>
      <c r="N208" s="171"/>
      <c r="O208" s="171"/>
      <c r="P208" s="171"/>
    </row>
    <row r="209" spans="12:16" ht="16" x14ac:dyDescent="0.2">
      <c r="L209" s="171"/>
      <c r="M209" s="171"/>
      <c r="N209" s="171"/>
      <c r="O209" s="171"/>
      <c r="P209" s="171"/>
    </row>
    <row r="210" spans="12:16" ht="16" x14ac:dyDescent="0.2">
      <c r="L210" s="171"/>
      <c r="M210" s="171"/>
      <c r="N210" s="171"/>
      <c r="O210" s="171"/>
      <c r="P210" s="171"/>
    </row>
    <row r="211" spans="12:16" ht="16" x14ac:dyDescent="0.2">
      <c r="L211" s="171"/>
      <c r="M211" s="171"/>
      <c r="N211" s="171"/>
      <c r="O211" s="171"/>
      <c r="P211" s="171"/>
    </row>
    <row r="212" spans="12:16" ht="16" x14ac:dyDescent="0.2">
      <c r="L212" s="171"/>
      <c r="M212" s="171"/>
      <c r="N212" s="171"/>
      <c r="O212" s="171"/>
      <c r="P212" s="171"/>
    </row>
    <row r="213" spans="12:16" ht="16" x14ac:dyDescent="0.2">
      <c r="L213" s="171"/>
      <c r="M213" s="171"/>
      <c r="N213" s="171"/>
      <c r="O213" s="171"/>
      <c r="P213" s="171"/>
    </row>
    <row r="214" spans="12:16" ht="16" x14ac:dyDescent="0.2">
      <c r="L214" s="171"/>
      <c r="M214" s="171"/>
      <c r="N214" s="171"/>
      <c r="O214" s="171"/>
      <c r="P214" s="171"/>
    </row>
    <row r="215" spans="12:16" ht="16" x14ac:dyDescent="0.2">
      <c r="L215" s="171"/>
      <c r="M215" s="171"/>
      <c r="N215" s="171"/>
      <c r="O215" s="171"/>
      <c r="P215" s="171"/>
    </row>
    <row r="216" spans="12:16" ht="16" x14ac:dyDescent="0.2">
      <c r="L216" s="171"/>
      <c r="M216" s="171"/>
      <c r="N216" s="171"/>
      <c r="O216" s="171"/>
      <c r="P216" s="171"/>
    </row>
    <row r="217" spans="12:16" ht="16" x14ac:dyDescent="0.2">
      <c r="L217" s="171"/>
      <c r="M217" s="171"/>
      <c r="N217" s="171"/>
      <c r="O217" s="171"/>
      <c r="P217" s="171"/>
    </row>
    <row r="218" spans="12:16" ht="16" x14ac:dyDescent="0.2">
      <c r="L218" s="171"/>
      <c r="M218" s="171"/>
      <c r="N218" s="171"/>
      <c r="O218" s="171"/>
    </row>
    <row r="219" spans="12:16" ht="16" x14ac:dyDescent="0.2">
      <c r="L219" s="171"/>
      <c r="M219" s="171"/>
      <c r="N219" s="171"/>
      <c r="O219" s="171"/>
    </row>
    <row r="220" spans="12:16" ht="16" x14ac:dyDescent="0.2">
      <c r="L220" s="171"/>
    </row>
    <row r="221" spans="12:16" ht="16" x14ac:dyDescent="0.2">
      <c r="L221" s="171"/>
    </row>
    <row r="222" spans="12:16" ht="16" x14ac:dyDescent="0.2">
      <c r="L222" s="171"/>
    </row>
    <row r="223" spans="12:16" ht="16" x14ac:dyDescent="0.2">
      <c r="L223" s="171"/>
    </row>
    <row r="224" spans="12:16" ht="16" x14ac:dyDescent="0.2">
      <c r="L224" s="171"/>
    </row>
    <row r="225" spans="12:12" ht="16" x14ac:dyDescent="0.2">
      <c r="L225" s="171"/>
    </row>
    <row r="226" spans="12:12" ht="16" x14ac:dyDescent="0.2">
      <c r="L226" s="171"/>
    </row>
    <row r="227" spans="12:12" ht="16" x14ac:dyDescent="0.2">
      <c r="L227" s="171"/>
    </row>
  </sheetData>
  <mergeCells count="4">
    <mergeCell ref="U2:X2"/>
    <mergeCell ref="Y2:Z2"/>
    <mergeCell ref="AA2:AD2"/>
    <mergeCell ref="AF2:AJ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6851-5922-4F08-A343-AC56C75CF363}">
  <sheetPr>
    <pageSetUpPr fitToPage="1"/>
  </sheetPr>
  <dimension ref="A1:U175"/>
  <sheetViews>
    <sheetView topLeftCell="C1" zoomScaleNormal="100" workbookViewId="0">
      <pane ySplit="3" topLeftCell="A4" activePane="bottomLeft" state="frozen"/>
      <selection pane="bottomLeft" activeCell="H40" sqref="H40"/>
    </sheetView>
  </sheetViews>
  <sheetFormatPr baseColWidth="10" defaultColWidth="11.5" defaultRowHeight="15" x14ac:dyDescent="0.2"/>
  <cols>
    <col min="1" max="1" width="28.5" bestFit="1" customWidth="1"/>
    <col min="3" max="3" width="11.5" style="53"/>
    <col min="4" max="4" width="22.6640625" bestFit="1" customWidth="1"/>
    <col min="5" max="5" width="14.1640625" bestFit="1" customWidth="1"/>
    <col min="6" max="6" width="17.83203125" bestFit="1" customWidth="1"/>
    <col min="7" max="7" width="19.6640625" bestFit="1" customWidth="1"/>
    <col min="8" max="8" width="15.1640625" style="63" bestFit="1" customWidth="1"/>
    <col min="9" max="9" width="17.5" style="63" bestFit="1" customWidth="1"/>
    <col min="10" max="10" width="17.5" style="63" customWidth="1"/>
    <col min="11" max="11" width="15.83203125" style="63" customWidth="1"/>
    <col min="12" max="12" width="15.5" style="97" bestFit="1" customWidth="1"/>
    <col min="13" max="13" width="16.5" style="63" bestFit="1" customWidth="1"/>
    <col min="14" max="15" width="16.5" style="63" customWidth="1"/>
    <col min="16" max="16" width="15.5" style="63" bestFit="1" customWidth="1"/>
    <col min="17" max="17" width="15.5" style="63" customWidth="1"/>
    <col min="18" max="18" width="11.5" style="73"/>
    <col min="19" max="19" width="11.5" style="74"/>
    <col min="20" max="20" width="27.83203125" customWidth="1"/>
  </cols>
  <sheetData>
    <row r="1" spans="1:21" ht="16" thickBot="1" x14ac:dyDescent="0.25">
      <c r="A1" s="32"/>
      <c r="B1" s="32"/>
      <c r="C1" s="51"/>
      <c r="D1" s="32"/>
      <c r="E1" s="32"/>
      <c r="F1" s="32"/>
      <c r="G1" s="32"/>
      <c r="H1" s="60"/>
      <c r="I1" s="60"/>
      <c r="J1" s="60"/>
      <c r="K1" s="60"/>
      <c r="L1" s="94"/>
      <c r="M1" s="60"/>
      <c r="N1" s="60"/>
      <c r="O1" s="60"/>
      <c r="P1" s="60"/>
      <c r="Q1" s="60"/>
      <c r="R1" s="66"/>
      <c r="S1" s="67"/>
      <c r="T1" s="32"/>
      <c r="U1" s="32"/>
    </row>
    <row r="2" spans="1:21" ht="16" thickBot="1" x14ac:dyDescent="0.25">
      <c r="A2" s="32"/>
      <c r="B2" s="32"/>
      <c r="C2" s="51"/>
      <c r="D2" s="32"/>
      <c r="E2" s="32"/>
      <c r="F2" s="32"/>
      <c r="G2" s="32"/>
      <c r="H2" s="192" t="s">
        <v>87</v>
      </c>
      <c r="I2" s="193"/>
      <c r="J2" s="193"/>
      <c r="K2" s="194"/>
      <c r="L2" s="195" t="s">
        <v>88</v>
      </c>
      <c r="M2" s="194"/>
      <c r="N2" s="76"/>
      <c r="O2" s="76"/>
      <c r="P2" s="192" t="s">
        <v>89</v>
      </c>
      <c r="Q2" s="196"/>
      <c r="R2" s="196"/>
      <c r="S2" s="197"/>
      <c r="T2" s="33" t="s">
        <v>90</v>
      </c>
      <c r="U2" s="32"/>
    </row>
    <row r="3" spans="1:21" x14ac:dyDescent="0.2">
      <c r="A3" s="32" t="s">
        <v>91</v>
      </c>
      <c r="B3" s="32" t="s">
        <v>92</v>
      </c>
      <c r="C3" s="51" t="s">
        <v>93</v>
      </c>
      <c r="D3" s="32" t="s">
        <v>94</v>
      </c>
      <c r="E3" s="32" t="s">
        <v>95</v>
      </c>
      <c r="F3" s="32" t="s">
        <v>96</v>
      </c>
      <c r="G3" s="32" t="s">
        <v>97</v>
      </c>
      <c r="H3" s="68" t="s">
        <v>98</v>
      </c>
      <c r="I3" s="68" t="s">
        <v>99</v>
      </c>
      <c r="J3" s="68" t="s">
        <v>26</v>
      </c>
      <c r="K3" s="61" t="s">
        <v>100</v>
      </c>
      <c r="L3" s="95" t="s">
        <v>101</v>
      </c>
      <c r="M3" s="61" t="s">
        <v>102</v>
      </c>
      <c r="N3" s="78" t="s">
        <v>103</v>
      </c>
      <c r="O3" s="78" t="s">
        <v>104</v>
      </c>
      <c r="P3" s="78" t="s">
        <v>105</v>
      </c>
      <c r="Q3" s="98" t="s">
        <v>106</v>
      </c>
      <c r="R3" s="69" t="s">
        <v>107</v>
      </c>
      <c r="S3" s="70" t="s">
        <v>108</v>
      </c>
      <c r="T3" s="34"/>
      <c r="U3" s="35"/>
    </row>
    <row r="4" spans="1:21" x14ac:dyDescent="0.2">
      <c r="A4" s="36" t="s">
        <v>46</v>
      </c>
      <c r="B4" s="37">
        <v>45658</v>
      </c>
      <c r="C4" s="59" t="s">
        <v>109</v>
      </c>
      <c r="D4" s="54" t="s">
        <v>110</v>
      </c>
      <c r="E4" s="38" t="s">
        <v>111</v>
      </c>
      <c r="F4" s="38" t="s">
        <v>112</v>
      </c>
      <c r="G4" s="38" t="s">
        <v>113</v>
      </c>
      <c r="H4" s="71">
        <v>780000</v>
      </c>
      <c r="I4" s="71"/>
      <c r="J4" s="71">
        <f t="shared" ref="J4:J20" si="0">(H4+I4)-(N4+P4)</f>
        <v>457676.6</v>
      </c>
      <c r="K4" s="56">
        <v>186589.34</v>
      </c>
      <c r="L4" s="96">
        <v>349459.61</v>
      </c>
      <c r="M4" s="63">
        <f>K4</f>
        <v>186589.34</v>
      </c>
      <c r="N4" s="56">
        <v>322323.40000000002</v>
      </c>
      <c r="O4" s="96">
        <v>349459.61</v>
      </c>
      <c r="P4" s="56"/>
      <c r="Q4" s="50"/>
      <c r="R4" s="55">
        <f>L4+P4+Q4-K4</f>
        <v>162870.26999999999</v>
      </c>
      <c r="S4" s="39">
        <f t="shared" ref="S4:S23" si="1">R4/K4</f>
        <v>0.87288089448196771</v>
      </c>
      <c r="U4" s="58"/>
    </row>
    <row r="5" spans="1:21" x14ac:dyDescent="0.2">
      <c r="A5" s="36" t="s">
        <v>46</v>
      </c>
      <c r="B5" s="37">
        <v>45658</v>
      </c>
      <c r="C5" s="59" t="s">
        <v>114</v>
      </c>
      <c r="D5" s="54" t="s">
        <v>115</v>
      </c>
      <c r="E5" s="38" t="s">
        <v>116</v>
      </c>
      <c r="F5" s="38" t="s">
        <v>117</v>
      </c>
      <c r="G5" s="38" t="s">
        <v>118</v>
      </c>
      <c r="H5" s="71">
        <v>325860</v>
      </c>
      <c r="I5" s="71">
        <v>37127.440000000002</v>
      </c>
      <c r="J5" s="71">
        <f t="shared" si="0"/>
        <v>0</v>
      </c>
      <c r="K5" s="56">
        <v>229657.4</v>
      </c>
      <c r="L5" s="71"/>
      <c r="M5" s="50"/>
      <c r="N5" s="56"/>
      <c r="O5" s="71"/>
      <c r="P5" s="56">
        <v>362987.44</v>
      </c>
      <c r="Q5" s="50"/>
      <c r="R5" s="55">
        <f t="shared" ref="R5:R17" si="2">N5+P5+Q5-K5</f>
        <v>133330.04</v>
      </c>
      <c r="S5" s="39">
        <f t="shared" si="1"/>
        <v>0.58056060897667572</v>
      </c>
      <c r="U5" s="58"/>
    </row>
    <row r="6" spans="1:21" x14ac:dyDescent="0.2">
      <c r="A6" s="36" t="s">
        <v>46</v>
      </c>
      <c r="B6" s="37">
        <v>45627</v>
      </c>
      <c r="C6" s="53" t="s">
        <v>119</v>
      </c>
      <c r="D6" t="s">
        <v>120</v>
      </c>
      <c r="E6" s="38" t="s">
        <v>111</v>
      </c>
      <c r="F6" s="38" t="s">
        <v>117</v>
      </c>
      <c r="G6" s="38" t="s">
        <v>121</v>
      </c>
      <c r="H6" s="63">
        <v>400995.5</v>
      </c>
      <c r="I6" s="63">
        <v>122185.5</v>
      </c>
      <c r="J6" s="71">
        <f t="shared" si="0"/>
        <v>0</v>
      </c>
      <c r="K6" s="56">
        <v>368621.11</v>
      </c>
      <c r="L6" s="96"/>
      <c r="N6" s="56"/>
      <c r="O6" s="96"/>
      <c r="P6" s="56">
        <v>523181</v>
      </c>
      <c r="Q6" s="50"/>
      <c r="R6" s="55">
        <f t="shared" si="2"/>
        <v>154559.89000000001</v>
      </c>
      <c r="S6" s="39">
        <f t="shared" si="1"/>
        <v>0.41929202047055858</v>
      </c>
    </row>
    <row r="7" spans="1:21" x14ac:dyDescent="0.2">
      <c r="A7" s="36" t="s">
        <v>46</v>
      </c>
      <c r="B7" s="37">
        <v>45658</v>
      </c>
      <c r="C7" s="53" t="s">
        <v>122</v>
      </c>
      <c r="D7" t="s">
        <v>123</v>
      </c>
      <c r="E7" s="38" t="s">
        <v>111</v>
      </c>
      <c r="F7" s="38" t="s">
        <v>112</v>
      </c>
      <c r="G7" s="38" t="s">
        <v>118</v>
      </c>
      <c r="H7" s="63">
        <v>66242.98</v>
      </c>
      <c r="I7" s="63">
        <v>96875.44</v>
      </c>
      <c r="J7" s="71">
        <f t="shared" si="0"/>
        <v>30639.499999999971</v>
      </c>
      <c r="K7" s="56">
        <v>91854.81</v>
      </c>
      <c r="L7" s="96"/>
      <c r="M7" s="71"/>
      <c r="N7" s="56"/>
      <c r="O7" s="96"/>
      <c r="P7" s="56">
        <v>132478.92000000001</v>
      </c>
      <c r="Q7" s="50"/>
      <c r="R7" s="55">
        <f t="shared" si="2"/>
        <v>40624.110000000015</v>
      </c>
      <c r="S7" s="39">
        <f t="shared" si="1"/>
        <v>0.44226437352600279</v>
      </c>
    </row>
    <row r="8" spans="1:21" x14ac:dyDescent="0.2">
      <c r="A8" s="36" t="s">
        <v>46</v>
      </c>
      <c r="B8" s="37">
        <v>45658</v>
      </c>
      <c r="C8" s="53" t="s">
        <v>124</v>
      </c>
      <c r="D8" t="s">
        <v>125</v>
      </c>
      <c r="E8" s="38" t="s">
        <v>111</v>
      </c>
      <c r="F8" s="38" t="s">
        <v>117</v>
      </c>
      <c r="G8" s="38" t="s">
        <v>113</v>
      </c>
      <c r="H8" s="63">
        <v>410629.14</v>
      </c>
      <c r="J8" s="71">
        <f t="shared" si="0"/>
        <v>152023.11000000002</v>
      </c>
      <c r="K8" s="56">
        <v>276732.33</v>
      </c>
      <c r="L8" s="96">
        <f t="shared" ref="L8" si="3">N8</f>
        <v>258606.03</v>
      </c>
      <c r="M8" s="63">
        <f>K8+R8</f>
        <v>258606.03</v>
      </c>
      <c r="N8" s="56">
        <v>258606.03</v>
      </c>
      <c r="O8" s="50">
        <v>249704.46</v>
      </c>
      <c r="P8" s="56"/>
      <c r="Q8" s="50"/>
      <c r="R8" s="55">
        <f>L8+P8+Q8-K8</f>
        <v>-18126.300000000017</v>
      </c>
      <c r="S8" s="39">
        <f t="shared" si="1"/>
        <v>-6.5501201106498888E-2</v>
      </c>
    </row>
    <row r="9" spans="1:21" x14ac:dyDescent="0.2">
      <c r="A9" s="36" t="s">
        <v>46</v>
      </c>
      <c r="B9" s="37">
        <v>45658</v>
      </c>
      <c r="C9" s="53" t="s">
        <v>126</v>
      </c>
      <c r="D9" t="s">
        <v>127</v>
      </c>
      <c r="E9" s="38" t="s">
        <v>116</v>
      </c>
      <c r="F9" s="38" t="s">
        <v>128</v>
      </c>
      <c r="G9" s="38" t="s">
        <v>118</v>
      </c>
      <c r="H9" s="63">
        <v>889091.47</v>
      </c>
      <c r="I9" s="63">
        <v>-128501.75</v>
      </c>
      <c r="J9" s="71">
        <f t="shared" si="0"/>
        <v>0</v>
      </c>
      <c r="K9" s="56">
        <v>629800.92000000004</v>
      </c>
      <c r="L9" s="71"/>
      <c r="M9" s="50"/>
      <c r="N9" s="56"/>
      <c r="O9" s="71"/>
      <c r="P9" s="56">
        <v>760589.72</v>
      </c>
      <c r="Q9" s="50"/>
      <c r="R9" s="55">
        <f t="shared" si="2"/>
        <v>130788.79999999993</v>
      </c>
      <c r="S9" s="39">
        <f t="shared" si="1"/>
        <v>0.20766689257932477</v>
      </c>
    </row>
    <row r="10" spans="1:21" x14ac:dyDescent="0.2">
      <c r="A10" s="36" t="s">
        <v>46</v>
      </c>
      <c r="B10" s="37">
        <v>45658</v>
      </c>
      <c r="C10" s="53" t="s">
        <v>129</v>
      </c>
      <c r="D10" t="s">
        <v>130</v>
      </c>
      <c r="E10" s="38" t="s">
        <v>111</v>
      </c>
      <c r="F10" s="38" t="s">
        <v>128</v>
      </c>
      <c r="G10" s="38" t="s">
        <v>118</v>
      </c>
      <c r="H10" s="63">
        <v>1566102.92</v>
      </c>
      <c r="I10" s="63">
        <v>-204697.57</v>
      </c>
      <c r="J10" s="71">
        <f t="shared" si="0"/>
        <v>0</v>
      </c>
      <c r="K10" s="56">
        <v>1166304.1499999999</v>
      </c>
      <c r="L10" s="71"/>
      <c r="M10" s="50"/>
      <c r="N10" s="56"/>
      <c r="O10" s="71"/>
      <c r="P10" s="56">
        <v>1361405.35</v>
      </c>
      <c r="Q10" s="50"/>
      <c r="R10" s="55">
        <f t="shared" si="2"/>
        <v>195101.20000000019</v>
      </c>
      <c r="S10" s="39">
        <f t="shared" si="1"/>
        <v>0.16728157916612077</v>
      </c>
    </row>
    <row r="11" spans="1:21" x14ac:dyDescent="0.2">
      <c r="A11" s="36" t="s">
        <v>46</v>
      </c>
      <c r="B11" s="37">
        <v>45658</v>
      </c>
      <c r="C11" s="53" t="s">
        <v>131</v>
      </c>
      <c r="D11" t="s">
        <v>132</v>
      </c>
      <c r="E11" s="38" t="s">
        <v>111</v>
      </c>
      <c r="F11" s="38" t="s">
        <v>112</v>
      </c>
      <c r="G11" s="38" t="s">
        <v>113</v>
      </c>
      <c r="H11" s="63">
        <v>150189.51999999999</v>
      </c>
      <c r="I11" s="63">
        <v>52788.24</v>
      </c>
      <c r="J11" s="71">
        <f t="shared" si="0"/>
        <v>20297.77999999997</v>
      </c>
      <c r="K11" s="56">
        <v>98488.9</v>
      </c>
      <c r="L11" s="96">
        <v>202977.76</v>
      </c>
      <c r="M11" s="63">
        <f t="shared" ref="M11:M12" si="4">K11</f>
        <v>98488.9</v>
      </c>
      <c r="N11" s="56">
        <v>182679.98</v>
      </c>
      <c r="O11" s="96">
        <v>202977.76</v>
      </c>
      <c r="P11" s="56"/>
      <c r="Q11" s="50"/>
      <c r="R11" s="55">
        <f>L11+P11+Q11-K11</f>
        <v>104488.86000000002</v>
      </c>
      <c r="S11" s="39">
        <f t="shared" si="1"/>
        <v>1.0609201646073825</v>
      </c>
    </row>
    <row r="12" spans="1:21" x14ac:dyDescent="0.2">
      <c r="A12" s="36" t="s">
        <v>46</v>
      </c>
      <c r="B12" s="37">
        <v>45658</v>
      </c>
      <c r="C12" s="53" t="s">
        <v>133</v>
      </c>
      <c r="D12" t="s">
        <v>134</v>
      </c>
      <c r="E12" s="38" t="s">
        <v>111</v>
      </c>
      <c r="F12" s="38" t="s">
        <v>117</v>
      </c>
      <c r="G12" s="38" t="s">
        <v>113</v>
      </c>
      <c r="H12" s="50">
        <v>1183325.8</v>
      </c>
      <c r="I12" s="50">
        <v>21116.45</v>
      </c>
      <c r="J12" s="71">
        <f t="shared" si="0"/>
        <v>448088.25</v>
      </c>
      <c r="K12" s="56">
        <v>574354.54</v>
      </c>
      <c r="L12" s="96">
        <v>799576.15</v>
      </c>
      <c r="M12" s="63">
        <f t="shared" si="4"/>
        <v>574354.54</v>
      </c>
      <c r="N12" s="56">
        <v>756354</v>
      </c>
      <c r="O12" s="96">
        <v>799576.15</v>
      </c>
      <c r="P12" s="56"/>
      <c r="Q12" s="50"/>
      <c r="R12" s="55">
        <f>L12+P12+Q12-K12</f>
        <v>225221.61</v>
      </c>
      <c r="S12" s="39">
        <f t="shared" si="1"/>
        <v>0.39212993772104593</v>
      </c>
    </row>
    <row r="13" spans="1:21" x14ac:dyDescent="0.2">
      <c r="A13" s="36" t="s">
        <v>46</v>
      </c>
      <c r="B13" s="37">
        <v>45658</v>
      </c>
      <c r="C13" s="53" t="s">
        <v>135</v>
      </c>
      <c r="D13" t="s">
        <v>136</v>
      </c>
      <c r="E13" s="38" t="s">
        <v>111</v>
      </c>
      <c r="F13" s="38" t="s">
        <v>128</v>
      </c>
      <c r="G13" s="38" t="s">
        <v>113</v>
      </c>
      <c r="H13" s="63">
        <v>239801.52</v>
      </c>
      <c r="J13" s="71">
        <f t="shared" si="0"/>
        <v>36415.069999999978</v>
      </c>
      <c r="K13" s="56">
        <v>222101.06</v>
      </c>
      <c r="L13" s="96">
        <f t="shared" ref="L13" si="5">N13</f>
        <v>203386.45</v>
      </c>
      <c r="M13" s="63">
        <f>K13+R13</f>
        <v>203386.45</v>
      </c>
      <c r="N13" s="56">
        <v>203386.45</v>
      </c>
      <c r="O13" s="50">
        <v>208393.8</v>
      </c>
      <c r="P13" s="56"/>
      <c r="Q13" s="50"/>
      <c r="R13" s="55">
        <f>L13+P13+Q13-K13</f>
        <v>-18714.609999999986</v>
      </c>
      <c r="S13" s="39">
        <f t="shared" si="1"/>
        <v>-8.4261686999602736E-2</v>
      </c>
    </row>
    <row r="14" spans="1:21" x14ac:dyDescent="0.2">
      <c r="A14" s="36" t="s">
        <v>46</v>
      </c>
      <c r="B14" s="37">
        <v>45658</v>
      </c>
      <c r="C14" s="53" t="s">
        <v>137</v>
      </c>
      <c r="D14" t="s">
        <v>138</v>
      </c>
      <c r="E14" s="38" t="s">
        <v>111</v>
      </c>
      <c r="F14" s="38" t="s">
        <v>128</v>
      </c>
      <c r="G14" s="38" t="s">
        <v>118</v>
      </c>
      <c r="H14" s="50">
        <v>594326.92000000004</v>
      </c>
      <c r="I14" s="50"/>
      <c r="J14" s="71">
        <f t="shared" si="0"/>
        <v>69479.040000000037</v>
      </c>
      <c r="K14" s="56">
        <v>467556.13</v>
      </c>
      <c r="L14" s="71"/>
      <c r="M14" s="50"/>
      <c r="N14" s="56"/>
      <c r="O14" s="71"/>
      <c r="P14" s="56">
        <v>524847.88</v>
      </c>
      <c r="Q14" s="50"/>
      <c r="R14" s="55">
        <f t="shared" si="2"/>
        <v>57291.75</v>
      </c>
      <c r="S14" s="39">
        <f t="shared" si="1"/>
        <v>0.12253448585948386</v>
      </c>
    </row>
    <row r="15" spans="1:21" x14ac:dyDescent="0.2">
      <c r="A15" s="36" t="s">
        <v>46</v>
      </c>
      <c r="B15" s="37">
        <v>45658</v>
      </c>
      <c r="C15" s="53" t="s">
        <v>139</v>
      </c>
      <c r="D15" t="s">
        <v>140</v>
      </c>
      <c r="E15" s="38" t="s">
        <v>111</v>
      </c>
      <c r="F15" s="38" t="s">
        <v>112</v>
      </c>
      <c r="G15" s="38" t="s">
        <v>113</v>
      </c>
      <c r="H15" s="63">
        <v>203759.17</v>
      </c>
      <c r="J15" s="71">
        <f t="shared" si="0"/>
        <v>42586.620000000024</v>
      </c>
      <c r="K15" s="56">
        <v>113940.01</v>
      </c>
      <c r="L15" s="96">
        <f t="shared" ref="L15" si="6">N15</f>
        <v>161172.54999999999</v>
      </c>
      <c r="M15" s="63">
        <f>K15</f>
        <v>113940.01</v>
      </c>
      <c r="N15" s="56">
        <v>161172.54999999999</v>
      </c>
      <c r="O15" s="50">
        <v>163058.22</v>
      </c>
      <c r="P15" s="56"/>
      <c r="Q15" s="50"/>
      <c r="R15" s="55">
        <f>L15+P15+Q15-K15</f>
        <v>47232.539999999994</v>
      </c>
      <c r="S15" s="39">
        <f t="shared" si="1"/>
        <v>0.41453866819916896</v>
      </c>
    </row>
    <row r="16" spans="1:21" x14ac:dyDescent="0.2">
      <c r="A16" s="36" t="s">
        <v>46</v>
      </c>
      <c r="B16" s="37">
        <v>45658</v>
      </c>
      <c r="C16" s="53" t="s">
        <v>141</v>
      </c>
      <c r="D16" t="s">
        <v>142</v>
      </c>
      <c r="E16" s="38" t="s">
        <v>111</v>
      </c>
      <c r="F16" s="38" t="s">
        <v>112</v>
      </c>
      <c r="G16" s="38" t="s">
        <v>118</v>
      </c>
      <c r="H16" s="50">
        <v>1623330.84</v>
      </c>
      <c r="I16" s="50">
        <v>303729.25</v>
      </c>
      <c r="J16" s="71">
        <f t="shared" si="0"/>
        <v>38336.729999999981</v>
      </c>
      <c r="K16" s="56">
        <v>1275675.1299999999</v>
      </c>
      <c r="L16" s="71"/>
      <c r="M16" s="50"/>
      <c r="N16" s="56"/>
      <c r="O16" s="71"/>
      <c r="P16" s="56">
        <v>1888723.36</v>
      </c>
      <c r="Q16" s="50"/>
      <c r="R16" s="55">
        <f t="shared" si="2"/>
        <v>613048.23000000021</v>
      </c>
      <c r="S16" s="39">
        <f t="shared" si="1"/>
        <v>0.48056767399706246</v>
      </c>
    </row>
    <row r="17" spans="1:20" x14ac:dyDescent="0.2">
      <c r="A17" s="36" t="s">
        <v>46</v>
      </c>
      <c r="B17" s="37">
        <v>45658</v>
      </c>
      <c r="C17" s="53" t="s">
        <v>143</v>
      </c>
      <c r="D17" t="s">
        <v>144</v>
      </c>
      <c r="E17" s="38" t="s">
        <v>111</v>
      </c>
      <c r="F17" s="38" t="s">
        <v>117</v>
      </c>
      <c r="G17" s="38" t="s">
        <v>118</v>
      </c>
      <c r="H17" s="63">
        <v>334972.79999999999</v>
      </c>
      <c r="I17" s="63">
        <v>16089.29</v>
      </c>
      <c r="J17" s="71">
        <f t="shared" si="0"/>
        <v>77642.059999999939</v>
      </c>
      <c r="K17" s="56">
        <v>186678.87</v>
      </c>
      <c r="L17" s="71"/>
      <c r="M17" s="50"/>
      <c r="N17" s="56"/>
      <c r="O17" s="71"/>
      <c r="P17" s="56">
        <v>273420.03000000003</v>
      </c>
      <c r="Q17" s="50"/>
      <c r="R17" s="55">
        <f t="shared" si="2"/>
        <v>86741.160000000033</v>
      </c>
      <c r="S17" s="39">
        <f t="shared" si="1"/>
        <v>0.46465440893230198</v>
      </c>
    </row>
    <row r="18" spans="1:20" x14ac:dyDescent="0.2">
      <c r="A18" s="36" t="s">
        <v>46</v>
      </c>
      <c r="B18" s="37">
        <v>45658</v>
      </c>
      <c r="C18" s="53" t="s">
        <v>145</v>
      </c>
      <c r="D18" t="s">
        <v>146</v>
      </c>
      <c r="E18" s="38" t="s">
        <v>111</v>
      </c>
      <c r="F18" s="38" t="s">
        <v>117</v>
      </c>
      <c r="G18" s="38" t="s">
        <v>113</v>
      </c>
      <c r="H18" s="63">
        <v>509220.16</v>
      </c>
      <c r="I18" s="63">
        <v>1999.15</v>
      </c>
      <c r="J18" s="71">
        <f t="shared" si="0"/>
        <v>10224.369999999995</v>
      </c>
      <c r="K18" s="56">
        <v>537922.62</v>
      </c>
      <c r="L18" s="96">
        <f>N18</f>
        <v>500994.94</v>
      </c>
      <c r="M18" s="63">
        <f t="shared" ref="M18:M20" si="7">K18+R18</f>
        <v>500994.94</v>
      </c>
      <c r="N18" s="56">
        <v>500994.94</v>
      </c>
      <c r="O18" s="96">
        <v>518018.33</v>
      </c>
      <c r="P18" s="56"/>
      <c r="Q18" s="50"/>
      <c r="R18" s="55">
        <f t="shared" ref="R18:R23" si="8">L18+P18+Q18-K18</f>
        <v>-36927.679999999993</v>
      </c>
      <c r="S18" s="39">
        <f t="shared" si="1"/>
        <v>-6.8648684080249295E-2</v>
      </c>
    </row>
    <row r="19" spans="1:20" x14ac:dyDescent="0.2">
      <c r="A19" s="36" t="s">
        <v>46</v>
      </c>
      <c r="B19" s="37">
        <v>45658</v>
      </c>
      <c r="C19" s="53" t="s">
        <v>147</v>
      </c>
      <c r="D19" t="s">
        <v>148</v>
      </c>
      <c r="E19" s="38" t="s">
        <v>149</v>
      </c>
      <c r="F19" s="38" t="s">
        <v>150</v>
      </c>
      <c r="G19" s="38" t="s">
        <v>113</v>
      </c>
      <c r="H19" s="63">
        <v>3103890.35</v>
      </c>
      <c r="J19" s="71">
        <f t="shared" si="0"/>
        <v>1475416.3800000001</v>
      </c>
      <c r="K19" s="56">
        <v>2067057.79</v>
      </c>
      <c r="L19" s="96">
        <v>1989323.78</v>
      </c>
      <c r="M19" s="63">
        <f t="shared" si="7"/>
        <v>1989323.78</v>
      </c>
      <c r="N19" s="56">
        <v>1628473.97</v>
      </c>
      <c r="O19" s="96">
        <v>1989323.78</v>
      </c>
      <c r="P19" s="56"/>
      <c r="Q19" s="50"/>
      <c r="R19" s="55">
        <f t="shared" si="8"/>
        <v>-77734.010000000009</v>
      </c>
      <c r="S19" s="39">
        <f t="shared" si="1"/>
        <v>-3.7606113566858723E-2</v>
      </c>
    </row>
    <row r="20" spans="1:20" x14ac:dyDescent="0.2">
      <c r="A20" s="36" t="s">
        <v>46</v>
      </c>
      <c r="B20" s="37">
        <v>45658</v>
      </c>
      <c r="C20" s="53" t="s">
        <v>151</v>
      </c>
      <c r="D20" t="s">
        <v>152</v>
      </c>
      <c r="E20" s="38" t="s">
        <v>149</v>
      </c>
      <c r="F20" s="38" t="s">
        <v>150</v>
      </c>
      <c r="G20" s="38" t="s">
        <v>113</v>
      </c>
      <c r="H20" s="63">
        <v>365383.05</v>
      </c>
      <c r="J20" s="71">
        <f t="shared" si="0"/>
        <v>48154.729999999981</v>
      </c>
      <c r="K20" s="56">
        <v>324438.21999999997</v>
      </c>
      <c r="L20" s="96">
        <f t="shared" ref="L20" si="9">N20</f>
        <v>317228.32</v>
      </c>
      <c r="M20" s="63">
        <f t="shared" si="7"/>
        <v>317228.32</v>
      </c>
      <c r="N20" s="56">
        <v>317228.32</v>
      </c>
      <c r="O20" s="96">
        <v>320484.31</v>
      </c>
      <c r="P20" s="56"/>
      <c r="Q20" s="50"/>
      <c r="R20" s="55">
        <f t="shared" si="8"/>
        <v>-7209.8999999999651</v>
      </c>
      <c r="S20" s="39">
        <f t="shared" si="1"/>
        <v>-2.222272086192547E-2</v>
      </c>
    </row>
    <row r="21" spans="1:20" x14ac:dyDescent="0.2">
      <c r="A21" s="36" t="s">
        <v>46</v>
      </c>
      <c r="B21" s="37">
        <v>45658</v>
      </c>
      <c r="C21" s="53" t="s">
        <v>153</v>
      </c>
      <c r="D21" t="s">
        <v>154</v>
      </c>
      <c r="E21" s="38" t="s">
        <v>149</v>
      </c>
      <c r="F21" s="38" t="s">
        <v>150</v>
      </c>
      <c r="G21" s="38" t="s">
        <v>113</v>
      </c>
      <c r="H21" s="63">
        <v>779037.57</v>
      </c>
      <c r="J21" s="71">
        <f t="shared" ref="J21:J33" si="10">(H21+I21)-(N21+P21)</f>
        <v>543609.52</v>
      </c>
      <c r="K21" s="56">
        <v>310852.28000000003</v>
      </c>
      <c r="L21" s="96">
        <v>345756.02</v>
      </c>
      <c r="M21" s="63">
        <f>K21</f>
        <v>310852.28000000003</v>
      </c>
      <c r="N21" s="56">
        <v>235428.05</v>
      </c>
      <c r="O21" s="96">
        <v>350326.8</v>
      </c>
      <c r="P21" s="56"/>
      <c r="Q21" s="50"/>
      <c r="R21" s="55">
        <f t="shared" si="8"/>
        <v>34903.739999999991</v>
      </c>
      <c r="S21" s="39">
        <f t="shared" si="1"/>
        <v>0.11228400833990984</v>
      </c>
    </row>
    <row r="22" spans="1:20" x14ac:dyDescent="0.2">
      <c r="A22" s="36" t="s">
        <v>46</v>
      </c>
      <c r="B22" s="37">
        <v>45658</v>
      </c>
      <c r="C22" s="53" t="s">
        <v>155</v>
      </c>
      <c r="D22" t="s">
        <v>156</v>
      </c>
      <c r="E22" s="38" t="s">
        <v>149</v>
      </c>
      <c r="F22" s="38" t="s">
        <v>128</v>
      </c>
      <c r="G22" s="38" t="s">
        <v>113</v>
      </c>
      <c r="H22" s="63">
        <v>880100</v>
      </c>
      <c r="J22" s="71">
        <f t="shared" si="10"/>
        <v>350008.70999999996</v>
      </c>
      <c r="K22" s="56">
        <v>607236.13</v>
      </c>
      <c r="L22" s="96">
        <v>606241.98</v>
      </c>
      <c r="M22" s="63">
        <f t="shared" ref="M22:M23" si="11">K22+R22</f>
        <v>606241.98</v>
      </c>
      <c r="N22" s="56">
        <v>530091.29</v>
      </c>
      <c r="O22" s="96">
        <v>709022.8</v>
      </c>
      <c r="P22" s="56"/>
      <c r="Q22" s="50"/>
      <c r="R22" s="55">
        <f t="shared" si="8"/>
        <v>-994.15000000002328</v>
      </c>
      <c r="S22" s="39">
        <f t="shared" si="1"/>
        <v>-1.6371720174160639E-3</v>
      </c>
    </row>
    <row r="23" spans="1:20" x14ac:dyDescent="0.2">
      <c r="A23" s="36" t="s">
        <v>46</v>
      </c>
      <c r="B23" s="37">
        <v>45658</v>
      </c>
      <c r="C23" s="53" t="s">
        <v>157</v>
      </c>
      <c r="D23" t="s">
        <v>158</v>
      </c>
      <c r="E23" s="38" t="s">
        <v>149</v>
      </c>
      <c r="F23" s="38" t="s">
        <v>128</v>
      </c>
      <c r="G23" s="38" t="s">
        <v>113</v>
      </c>
      <c r="H23" s="63">
        <v>3188900</v>
      </c>
      <c r="J23" s="71">
        <f t="shared" si="10"/>
        <v>2039151.33</v>
      </c>
      <c r="K23" s="56">
        <v>1440237.02</v>
      </c>
      <c r="L23" s="96">
        <v>1403438.34</v>
      </c>
      <c r="M23" s="63">
        <f t="shared" si="11"/>
        <v>1403438.34</v>
      </c>
      <c r="N23" s="56">
        <v>1149748.67</v>
      </c>
      <c r="O23" s="96">
        <v>1403438.34</v>
      </c>
      <c r="P23" s="56"/>
      <c r="Q23" s="50"/>
      <c r="R23" s="55">
        <f t="shared" si="8"/>
        <v>-36798.679999999935</v>
      </c>
      <c r="S23" s="39">
        <f t="shared" si="1"/>
        <v>-2.5550433358531455E-2</v>
      </c>
    </row>
    <row r="24" spans="1:20" x14ac:dyDescent="0.2">
      <c r="A24" s="36" t="s">
        <v>46</v>
      </c>
      <c r="B24" s="37">
        <v>45658</v>
      </c>
      <c r="C24" s="53" t="s">
        <v>160</v>
      </c>
      <c r="D24" t="s">
        <v>161</v>
      </c>
      <c r="E24" s="38" t="s">
        <v>111</v>
      </c>
      <c r="F24" s="38" t="s">
        <v>112</v>
      </c>
      <c r="G24" s="38" t="s">
        <v>118</v>
      </c>
      <c r="H24" s="63">
        <v>217310.5</v>
      </c>
      <c r="J24" s="71">
        <f t="shared" si="10"/>
        <v>18413.959999999992</v>
      </c>
      <c r="K24" s="56">
        <v>190601.18</v>
      </c>
      <c r="L24" s="71"/>
      <c r="M24" s="50"/>
      <c r="N24" s="56"/>
      <c r="O24" s="71"/>
      <c r="P24" s="56">
        <v>198896.54</v>
      </c>
      <c r="Q24" s="50"/>
      <c r="R24" s="55">
        <f>N24+P24+Q24-K24</f>
        <v>8295.3600000000151</v>
      </c>
      <c r="S24" s="39">
        <f>R24/K24</f>
        <v>4.3522081028039887E-2</v>
      </c>
    </row>
    <row r="25" spans="1:20" x14ac:dyDescent="0.2">
      <c r="A25" s="36" t="s">
        <v>46</v>
      </c>
      <c r="B25" s="37">
        <v>45658</v>
      </c>
      <c r="C25" s="53" t="s">
        <v>162</v>
      </c>
      <c r="D25" t="s">
        <v>163</v>
      </c>
      <c r="E25" s="38" t="s">
        <v>111</v>
      </c>
      <c r="F25" s="38" t="s">
        <v>150</v>
      </c>
      <c r="G25" s="38" t="s">
        <v>121</v>
      </c>
      <c r="H25" s="63">
        <v>44410.66</v>
      </c>
      <c r="I25" s="63">
        <v>-13992.86</v>
      </c>
      <c r="J25" s="71">
        <f t="shared" si="10"/>
        <v>0</v>
      </c>
      <c r="K25" s="56">
        <v>43298.84</v>
      </c>
      <c r="L25" s="96"/>
      <c r="N25" s="56"/>
      <c r="O25" s="96"/>
      <c r="P25" s="56">
        <v>30417.8</v>
      </c>
      <c r="Q25" s="50"/>
      <c r="R25" s="55">
        <f>L25+P25+Q25-K25</f>
        <v>-12881.039999999997</v>
      </c>
      <c r="S25" s="39">
        <f>R25/K25</f>
        <v>-0.29749157252249708</v>
      </c>
      <c r="T25" t="s">
        <v>209</v>
      </c>
    </row>
    <row r="26" spans="1:20" x14ac:dyDescent="0.2">
      <c r="A26" s="36" t="s">
        <v>46</v>
      </c>
      <c r="B26" s="37">
        <v>45658</v>
      </c>
      <c r="C26" s="59" t="s">
        <v>164</v>
      </c>
      <c r="D26" s="54" t="s">
        <v>165</v>
      </c>
      <c r="E26" s="38" t="s">
        <v>111</v>
      </c>
      <c r="F26" s="38" t="s">
        <v>112</v>
      </c>
      <c r="G26" s="38" t="s">
        <v>118</v>
      </c>
      <c r="H26" s="63">
        <v>47223</v>
      </c>
      <c r="J26" s="71">
        <f t="shared" si="10"/>
        <v>12569.470000000001</v>
      </c>
      <c r="K26" s="56">
        <v>28992.04</v>
      </c>
      <c r="L26" s="71"/>
      <c r="M26" s="50"/>
      <c r="N26" s="56"/>
      <c r="O26" s="71"/>
      <c r="P26" s="56">
        <v>34653.53</v>
      </c>
      <c r="Q26" s="50"/>
      <c r="R26" s="55">
        <f>N26+P26+Q26-K26</f>
        <v>5661.489999999998</v>
      </c>
      <c r="S26" s="39">
        <f>R26/K26</f>
        <v>0.19527739338107969</v>
      </c>
    </row>
    <row r="27" spans="1:20" x14ac:dyDescent="0.2">
      <c r="A27" s="36" t="s">
        <v>46</v>
      </c>
      <c r="B27" s="37">
        <v>45658</v>
      </c>
      <c r="C27" s="59" t="s">
        <v>166</v>
      </c>
      <c r="D27" s="54" t="s">
        <v>167</v>
      </c>
      <c r="E27" s="38" t="s">
        <v>111</v>
      </c>
      <c r="F27" s="38" t="s">
        <v>112</v>
      </c>
      <c r="G27" s="38" t="s">
        <v>113</v>
      </c>
      <c r="H27" s="63">
        <v>109452.5</v>
      </c>
      <c r="J27" s="71">
        <f t="shared" si="10"/>
        <v>30946.67</v>
      </c>
      <c r="K27" s="56">
        <v>45198.52</v>
      </c>
      <c r="L27" s="96">
        <v>78505.83</v>
      </c>
      <c r="M27" s="63">
        <f t="shared" ref="M27:M29" si="12">K27</f>
        <v>45198.52</v>
      </c>
      <c r="N27" s="56">
        <v>78505.83</v>
      </c>
      <c r="O27" s="96">
        <v>78505.83</v>
      </c>
      <c r="P27" s="56"/>
      <c r="Q27" s="50"/>
      <c r="R27" s="55">
        <f t="shared" ref="R27:R28" si="13">L27+P27+Q27-K27</f>
        <v>33307.310000000005</v>
      </c>
      <c r="S27" s="39">
        <f t="shared" ref="S27:S28" si="14">R27/K27</f>
        <v>0.73691151834175117</v>
      </c>
    </row>
    <row r="28" spans="1:20" x14ac:dyDescent="0.2">
      <c r="A28" s="36" t="s">
        <v>46</v>
      </c>
      <c r="B28" s="37">
        <v>45658</v>
      </c>
      <c r="C28" s="59" t="s">
        <v>168</v>
      </c>
      <c r="D28" s="54" t="s">
        <v>169</v>
      </c>
      <c r="E28" s="38" t="s">
        <v>111</v>
      </c>
      <c r="F28" s="38" t="s">
        <v>112</v>
      </c>
      <c r="G28" s="38" t="s">
        <v>113</v>
      </c>
      <c r="H28" s="63">
        <v>123666.87</v>
      </c>
      <c r="J28" s="71">
        <f t="shared" si="10"/>
        <v>78810.62</v>
      </c>
      <c r="K28" s="56">
        <v>55885.82</v>
      </c>
      <c r="L28" s="96">
        <v>58514.42</v>
      </c>
      <c r="M28" s="63">
        <f t="shared" si="12"/>
        <v>55885.82</v>
      </c>
      <c r="N28" s="56">
        <v>44856.25</v>
      </c>
      <c r="O28" s="96">
        <v>58514.42</v>
      </c>
      <c r="P28" s="56"/>
      <c r="Q28" s="50"/>
      <c r="R28" s="55">
        <f t="shared" si="13"/>
        <v>2628.5999999999985</v>
      </c>
      <c r="S28" s="39">
        <f t="shared" si="14"/>
        <v>4.7035187101128667E-2</v>
      </c>
    </row>
    <row r="29" spans="1:20" x14ac:dyDescent="0.2">
      <c r="A29" s="36" t="s">
        <v>46</v>
      </c>
      <c r="B29" s="37">
        <v>45658</v>
      </c>
      <c r="C29" s="59">
        <v>24036</v>
      </c>
      <c r="D29" s="54" t="s">
        <v>170</v>
      </c>
      <c r="E29" s="38" t="s">
        <v>111</v>
      </c>
      <c r="F29" s="38" t="s">
        <v>112</v>
      </c>
      <c r="G29" s="38" t="s">
        <v>113</v>
      </c>
      <c r="H29" s="63">
        <v>57309.5</v>
      </c>
      <c r="J29" s="71">
        <f t="shared" si="10"/>
        <v>57309.5</v>
      </c>
      <c r="K29" s="56">
        <v>38588.35</v>
      </c>
      <c r="L29" s="96">
        <v>48631.35</v>
      </c>
      <c r="M29" s="63">
        <f t="shared" si="12"/>
        <v>38588.35</v>
      </c>
      <c r="N29" s="56"/>
      <c r="O29" s="96">
        <v>48631.35</v>
      </c>
      <c r="P29" s="56"/>
      <c r="Q29" s="50"/>
      <c r="R29" s="55">
        <f t="shared" ref="R29" si="15">L29+P29+Q29-K29</f>
        <v>10043</v>
      </c>
      <c r="S29" s="39">
        <f t="shared" ref="S29" si="16">R29/K29</f>
        <v>0.26025989709329372</v>
      </c>
    </row>
    <row r="30" spans="1:20" x14ac:dyDescent="0.2">
      <c r="A30" s="36" t="s">
        <v>46</v>
      </c>
      <c r="B30" s="37">
        <v>45658</v>
      </c>
      <c r="C30" s="59" t="s">
        <v>171</v>
      </c>
      <c r="D30" s="54" t="s">
        <v>172</v>
      </c>
      <c r="E30" s="38" t="s">
        <v>149</v>
      </c>
      <c r="F30" s="38" t="s">
        <v>150</v>
      </c>
      <c r="G30" s="38" t="s">
        <v>113</v>
      </c>
      <c r="H30" s="63">
        <v>71961.7</v>
      </c>
      <c r="J30" s="71">
        <f t="shared" si="10"/>
        <v>71961.7</v>
      </c>
      <c r="K30" s="56">
        <v>322.72000000000003</v>
      </c>
      <c r="L30" s="96"/>
      <c r="M30" s="63">
        <f>K30+R30</f>
        <v>0</v>
      </c>
      <c r="N30" s="56"/>
      <c r="O30" s="96"/>
      <c r="P30" s="56"/>
      <c r="Q30" s="50"/>
      <c r="R30" s="55">
        <f t="shared" ref="R30:R33" si="17">L30+P30+Q30-K30</f>
        <v>-322.72000000000003</v>
      </c>
      <c r="S30" s="39">
        <f t="shared" ref="S30:S33" si="18">R30/K30</f>
        <v>-1</v>
      </c>
    </row>
    <row r="31" spans="1:20" x14ac:dyDescent="0.2">
      <c r="A31" s="36" t="s">
        <v>46</v>
      </c>
      <c r="B31" s="37">
        <v>45658</v>
      </c>
      <c r="C31" s="59">
        <v>24039</v>
      </c>
      <c r="D31" s="54" t="s">
        <v>173</v>
      </c>
      <c r="E31" s="38" t="s">
        <v>111</v>
      </c>
      <c r="F31" s="38" t="s">
        <v>112</v>
      </c>
      <c r="G31" s="38" t="s">
        <v>113</v>
      </c>
      <c r="H31" s="63">
        <v>100715.46</v>
      </c>
      <c r="J31" s="71">
        <f t="shared" si="10"/>
        <v>100715.46</v>
      </c>
      <c r="K31" s="56">
        <v>32320.240000000002</v>
      </c>
      <c r="L31" s="96">
        <v>36597.699999999997</v>
      </c>
      <c r="M31" s="63">
        <f t="shared" ref="M31:M32" si="19">K31</f>
        <v>32320.240000000002</v>
      </c>
      <c r="N31" s="56"/>
      <c r="O31" s="96">
        <v>36597.699999999997</v>
      </c>
      <c r="P31" s="56"/>
      <c r="Q31" s="50"/>
      <c r="R31" s="55">
        <f t="shared" si="17"/>
        <v>4277.4599999999955</v>
      </c>
      <c r="S31" s="39">
        <f t="shared" si="18"/>
        <v>0.13234617069675211</v>
      </c>
    </row>
    <row r="32" spans="1:20" x14ac:dyDescent="0.2">
      <c r="A32" s="36" t="s">
        <v>46</v>
      </c>
      <c r="B32" s="37">
        <v>45658</v>
      </c>
      <c r="C32" s="53">
        <v>24041</v>
      </c>
      <c r="D32" t="s">
        <v>174</v>
      </c>
      <c r="E32" s="38" t="s">
        <v>111</v>
      </c>
      <c r="F32" s="38" t="s">
        <v>112</v>
      </c>
      <c r="G32" s="38" t="s">
        <v>113</v>
      </c>
      <c r="H32" s="63">
        <v>106593</v>
      </c>
      <c r="J32" s="71">
        <f t="shared" si="10"/>
        <v>67393</v>
      </c>
      <c r="K32" s="56">
        <v>482.82</v>
      </c>
      <c r="L32" s="63">
        <v>39200</v>
      </c>
      <c r="M32" s="63">
        <f t="shared" si="19"/>
        <v>482.82</v>
      </c>
      <c r="N32" s="56">
        <v>39200</v>
      </c>
      <c r="O32" s="63">
        <v>40000</v>
      </c>
      <c r="P32" s="56"/>
      <c r="R32" s="55">
        <f t="shared" si="17"/>
        <v>38717.18</v>
      </c>
      <c r="S32" s="39">
        <f t="shared" si="18"/>
        <v>80.189677312455984</v>
      </c>
    </row>
    <row r="33" spans="1:21" x14ac:dyDescent="0.2">
      <c r="A33" s="36" t="s">
        <v>46</v>
      </c>
      <c r="B33" s="37">
        <v>45658</v>
      </c>
      <c r="C33" s="53" t="s">
        <v>177</v>
      </c>
      <c r="D33" t="s">
        <v>178</v>
      </c>
      <c r="E33" s="38" t="s">
        <v>111</v>
      </c>
      <c r="F33" s="38" t="s">
        <v>112</v>
      </c>
      <c r="G33" s="38" t="s">
        <v>113</v>
      </c>
      <c r="H33" s="63">
        <v>300740.5</v>
      </c>
      <c r="J33" s="71">
        <f t="shared" si="10"/>
        <v>300740.5</v>
      </c>
      <c r="K33" s="56">
        <v>1144.8</v>
      </c>
      <c r="L33" s="63"/>
      <c r="M33" s="63">
        <f>K33+R33</f>
        <v>0</v>
      </c>
      <c r="N33" s="56"/>
      <c r="P33" s="56"/>
      <c r="R33" s="55">
        <f t="shared" si="17"/>
        <v>-1144.8</v>
      </c>
      <c r="S33" s="39">
        <f t="shared" si="18"/>
        <v>-1</v>
      </c>
    </row>
    <row r="34" spans="1:21" x14ac:dyDescent="0.2">
      <c r="A34" s="36"/>
      <c r="B34" s="37"/>
      <c r="E34" s="38"/>
      <c r="F34" s="38"/>
      <c r="G34" s="38"/>
      <c r="J34" s="71"/>
      <c r="K34" s="50"/>
      <c r="L34" s="63"/>
      <c r="N34" s="56"/>
      <c r="O34" s="56"/>
      <c r="P34" s="56"/>
      <c r="R34" s="55"/>
      <c r="S34" s="39"/>
    </row>
    <row r="35" spans="1:21" x14ac:dyDescent="0.2">
      <c r="A35" s="36"/>
      <c r="B35" s="37"/>
      <c r="E35" s="38"/>
      <c r="F35" s="38"/>
      <c r="G35" s="38"/>
      <c r="J35" s="71"/>
      <c r="L35" s="63"/>
    </row>
    <row r="36" spans="1:21" x14ac:dyDescent="0.2">
      <c r="A36" s="36"/>
      <c r="B36" s="37"/>
      <c r="E36" s="38"/>
      <c r="F36" s="38"/>
      <c r="G36" s="38"/>
      <c r="K36" s="63">
        <f>SUBTOTAL(9,K4:K35)</f>
        <v>11612934.09</v>
      </c>
      <c r="L36" s="97">
        <f>SUBTOTAL(9,L4:L35)</f>
        <v>7399611.2300000014</v>
      </c>
      <c r="M36" s="63">
        <f>SUBTOTAL(9,M4:M35)</f>
        <v>6735920.6600000001</v>
      </c>
      <c r="N36" s="63">
        <f>SUBTOTAL(9,N4:N35)</f>
        <v>6409049.7300000004</v>
      </c>
      <c r="O36" s="63">
        <f>SUBTOTAL(9,O4:O33)</f>
        <v>7526033.6599999992</v>
      </c>
      <c r="P36" s="63">
        <f>SUBTOTAL(9,P4:P28)</f>
        <v>6091601.5700000003</v>
      </c>
      <c r="Q36" s="63">
        <f>SUM(Q4:Q35)</f>
        <v>0</v>
      </c>
      <c r="R36" s="55">
        <f>SUBTOTAL(9,R4:R33)</f>
        <v>1878278.7100000004</v>
      </c>
      <c r="S36" s="72">
        <f>R36/K36</f>
        <v>0.16174023682933006</v>
      </c>
    </row>
    <row r="37" spans="1:21" x14ac:dyDescent="0.2">
      <c r="A37" s="36"/>
      <c r="B37" s="37"/>
      <c r="E37" s="38"/>
      <c r="F37" s="38"/>
      <c r="G37" s="38"/>
      <c r="J37" s="63" t="s">
        <v>180</v>
      </c>
      <c r="L37" s="97">
        <v>6060110.169999999</v>
      </c>
      <c r="M37" s="63">
        <v>5408208.5800000001</v>
      </c>
      <c r="Q37" s="63">
        <v>0</v>
      </c>
    </row>
    <row r="38" spans="1:21" x14ac:dyDescent="0.2">
      <c r="A38" s="36"/>
      <c r="B38" s="37"/>
      <c r="E38" s="38"/>
      <c r="F38" s="38"/>
      <c r="G38" s="38"/>
      <c r="J38" s="63" t="s">
        <v>181</v>
      </c>
      <c r="L38" s="63">
        <f>L36-L37</f>
        <v>1339501.0600000024</v>
      </c>
      <c r="M38" s="63">
        <f>M36-M37</f>
        <v>1327712.08</v>
      </c>
      <c r="Q38" s="63">
        <f>Q37-Q36</f>
        <v>0</v>
      </c>
    </row>
    <row r="39" spans="1:21" x14ac:dyDescent="0.2">
      <c r="A39" s="36"/>
      <c r="B39" s="37"/>
      <c r="E39" s="38"/>
      <c r="F39" s="38"/>
      <c r="G39" s="38"/>
    </row>
    <row r="40" spans="1:21" x14ac:dyDescent="0.2">
      <c r="A40" s="36"/>
      <c r="B40" s="37"/>
      <c r="E40" s="38"/>
      <c r="F40" s="38"/>
      <c r="G40" s="38"/>
    </row>
    <row r="41" spans="1:21" x14ac:dyDescent="0.2">
      <c r="A41" s="36"/>
      <c r="B41" s="37"/>
      <c r="E41" s="38"/>
      <c r="F41" s="38"/>
      <c r="G41" s="38"/>
    </row>
    <row r="42" spans="1:21" x14ac:dyDescent="0.2">
      <c r="A42" s="36"/>
      <c r="B42" s="37"/>
      <c r="E42" s="38"/>
      <c r="F42" s="38"/>
      <c r="G42" s="38"/>
    </row>
    <row r="43" spans="1:21" s="63" customFormat="1" x14ac:dyDescent="0.2">
      <c r="A43" s="36"/>
      <c r="B43" s="37"/>
      <c r="C43" s="53"/>
      <c r="D43"/>
      <c r="E43" s="38"/>
      <c r="F43" s="38"/>
      <c r="G43" s="38"/>
      <c r="L43" s="97"/>
      <c r="R43" s="73"/>
      <c r="S43" s="74"/>
      <c r="T43"/>
      <c r="U43"/>
    </row>
    <row r="44" spans="1:21" s="63" customFormat="1" x14ac:dyDescent="0.2">
      <c r="A44" s="36"/>
      <c r="B44" s="37"/>
      <c r="C44" s="53"/>
      <c r="D44"/>
      <c r="E44" s="38"/>
      <c r="F44" s="38"/>
      <c r="G44" s="38"/>
      <c r="L44" s="97"/>
      <c r="R44" s="73"/>
      <c r="S44" s="74"/>
      <c r="T44"/>
      <c r="U44"/>
    </row>
    <row r="45" spans="1:21" s="63" customFormat="1" x14ac:dyDescent="0.2">
      <c r="A45" s="36"/>
      <c r="B45" s="37"/>
      <c r="C45" s="53"/>
      <c r="D45"/>
      <c r="E45" s="38"/>
      <c r="F45" s="38"/>
      <c r="G45" s="38"/>
      <c r="L45" s="97"/>
      <c r="R45" s="73"/>
      <c r="S45" s="74"/>
      <c r="T45"/>
      <c r="U45"/>
    </row>
    <row r="46" spans="1:21" s="63" customFormat="1" x14ac:dyDescent="0.2">
      <c r="A46" s="36"/>
      <c r="B46" s="37"/>
      <c r="C46" s="53"/>
      <c r="D46"/>
      <c r="E46" s="38"/>
      <c r="F46" s="38"/>
      <c r="G46" s="38"/>
      <c r="L46" s="97"/>
      <c r="R46" s="73"/>
      <c r="S46" s="74"/>
      <c r="T46"/>
      <c r="U46"/>
    </row>
    <row r="47" spans="1:21" s="63" customFormat="1" x14ac:dyDescent="0.2">
      <c r="A47" s="36"/>
      <c r="B47" s="37"/>
      <c r="C47" s="53"/>
      <c r="D47"/>
      <c r="E47" s="38"/>
      <c r="F47" s="38"/>
      <c r="G47" s="38"/>
      <c r="L47" s="97"/>
      <c r="R47" s="73"/>
      <c r="S47" s="74"/>
      <c r="T47"/>
      <c r="U47"/>
    </row>
    <row r="48" spans="1:21" s="63" customFormat="1" x14ac:dyDescent="0.2">
      <c r="A48" s="36"/>
      <c r="B48" s="37"/>
      <c r="C48" s="53"/>
      <c r="D48"/>
      <c r="E48" s="38"/>
      <c r="F48" s="38"/>
      <c r="G48" s="38"/>
      <c r="L48" s="97"/>
      <c r="R48" s="73"/>
      <c r="S48" s="74"/>
      <c r="T48"/>
      <c r="U48"/>
    </row>
    <row r="49" spans="1:21" s="63" customFormat="1" x14ac:dyDescent="0.2">
      <c r="A49" s="36"/>
      <c r="B49" s="37"/>
      <c r="C49" s="53"/>
      <c r="D49"/>
      <c r="E49" s="38"/>
      <c r="F49" s="38"/>
      <c r="G49" s="38"/>
      <c r="L49" s="97"/>
      <c r="R49" s="73"/>
      <c r="S49" s="74"/>
      <c r="T49"/>
      <c r="U49"/>
    </row>
    <row r="50" spans="1:21" s="63" customFormat="1" x14ac:dyDescent="0.2">
      <c r="A50" s="36"/>
      <c r="B50" s="37"/>
      <c r="C50" s="53"/>
      <c r="D50"/>
      <c r="E50" s="38"/>
      <c r="F50" s="38"/>
      <c r="G50" s="38"/>
      <c r="L50" s="97"/>
      <c r="R50" s="73"/>
      <c r="S50" s="74"/>
      <c r="T50"/>
      <c r="U50"/>
    </row>
    <row r="51" spans="1:21" s="63" customFormat="1" x14ac:dyDescent="0.2">
      <c r="A51" s="36"/>
      <c r="B51" s="37"/>
      <c r="C51" s="53"/>
      <c r="D51"/>
      <c r="E51" s="38"/>
      <c r="F51" s="38"/>
      <c r="G51" s="38"/>
      <c r="L51" s="97"/>
      <c r="R51" s="73"/>
      <c r="S51" s="74"/>
      <c r="T51"/>
      <c r="U51"/>
    </row>
    <row r="52" spans="1:21" s="63" customFormat="1" x14ac:dyDescent="0.2">
      <c r="A52" s="36"/>
      <c r="B52" s="37"/>
      <c r="C52" s="53"/>
      <c r="D52"/>
      <c r="E52" s="38"/>
      <c r="F52" s="38"/>
      <c r="G52" s="38"/>
      <c r="L52" s="97"/>
      <c r="R52" s="73"/>
      <c r="S52" s="74"/>
      <c r="T52"/>
      <c r="U52"/>
    </row>
    <row r="53" spans="1:21" s="63" customFormat="1" x14ac:dyDescent="0.2">
      <c r="A53" s="36"/>
      <c r="B53" s="37"/>
      <c r="C53" s="53"/>
      <c r="D53"/>
      <c r="E53" s="38"/>
      <c r="F53" s="38"/>
      <c r="G53" s="38"/>
      <c r="L53" s="97"/>
      <c r="R53" s="73"/>
      <c r="S53" s="74"/>
      <c r="T53"/>
      <c r="U53"/>
    </row>
    <row r="54" spans="1:21" s="63" customFormat="1" x14ac:dyDescent="0.2">
      <c r="A54" s="36"/>
      <c r="B54" s="37"/>
      <c r="C54" s="53"/>
      <c r="D54"/>
      <c r="E54" s="38"/>
      <c r="F54" s="38"/>
      <c r="G54" s="38"/>
      <c r="L54" s="97"/>
      <c r="R54" s="73"/>
      <c r="S54" s="74"/>
      <c r="T54"/>
      <c r="U54"/>
    </row>
    <row r="55" spans="1:21" s="63" customFormat="1" x14ac:dyDescent="0.2">
      <c r="A55" s="36"/>
      <c r="B55" s="37"/>
      <c r="C55" s="53"/>
      <c r="D55"/>
      <c r="E55" s="38"/>
      <c r="F55" s="38"/>
      <c r="G55" s="38"/>
      <c r="L55" s="97"/>
      <c r="R55" s="73"/>
      <c r="S55" s="74"/>
      <c r="T55"/>
      <c r="U55"/>
    </row>
    <row r="56" spans="1:21" s="63" customFormat="1" x14ac:dyDescent="0.2">
      <c r="A56" s="36"/>
      <c r="B56" s="37"/>
      <c r="C56" s="53"/>
      <c r="D56"/>
      <c r="E56" s="38"/>
      <c r="F56" s="38"/>
      <c r="G56" s="38"/>
      <c r="L56" s="97"/>
      <c r="R56" s="73"/>
      <c r="S56" s="74"/>
      <c r="T56"/>
      <c r="U56"/>
    </row>
    <row r="57" spans="1:21" s="63" customFormat="1" x14ac:dyDescent="0.2">
      <c r="A57" s="36"/>
      <c r="B57" s="37"/>
      <c r="C57" s="53"/>
      <c r="D57"/>
      <c r="E57" s="38"/>
      <c r="F57" s="38"/>
      <c r="G57" s="38"/>
      <c r="L57" s="97"/>
      <c r="R57" s="73"/>
      <c r="S57" s="74"/>
      <c r="T57"/>
      <c r="U57"/>
    </row>
    <row r="58" spans="1:21" s="63" customFormat="1" x14ac:dyDescent="0.2">
      <c r="A58" s="36"/>
      <c r="B58" s="37"/>
      <c r="C58" s="53"/>
      <c r="D58"/>
      <c r="E58" s="38"/>
      <c r="F58" s="38"/>
      <c r="G58" s="38"/>
      <c r="L58" s="97"/>
      <c r="R58" s="73"/>
      <c r="S58" s="74"/>
      <c r="T58"/>
      <c r="U58"/>
    </row>
    <row r="59" spans="1:21" s="63" customFormat="1" x14ac:dyDescent="0.2">
      <c r="A59" s="36"/>
      <c r="B59" s="37"/>
      <c r="C59" s="53"/>
      <c r="D59"/>
      <c r="E59" s="38"/>
      <c r="F59" s="38"/>
      <c r="G59" s="38"/>
      <c r="L59" s="97"/>
      <c r="R59" s="73"/>
      <c r="S59" s="74"/>
      <c r="T59"/>
      <c r="U59"/>
    </row>
    <row r="60" spans="1:21" s="63" customFormat="1" x14ac:dyDescent="0.2">
      <c r="A60" s="36"/>
      <c r="B60" s="37"/>
      <c r="C60" s="53"/>
      <c r="D60"/>
      <c r="E60" s="38"/>
      <c r="F60" s="38"/>
      <c r="G60" s="38"/>
      <c r="L60" s="97"/>
      <c r="R60" s="73"/>
      <c r="S60" s="74"/>
      <c r="T60"/>
      <c r="U60"/>
    </row>
    <row r="61" spans="1:21" s="63" customFormat="1" x14ac:dyDescent="0.2">
      <c r="A61" s="36"/>
      <c r="B61" s="37"/>
      <c r="C61" s="53"/>
      <c r="D61"/>
      <c r="E61" s="38"/>
      <c r="F61" s="38"/>
      <c r="G61" s="38"/>
      <c r="L61" s="97"/>
      <c r="R61" s="73"/>
      <c r="S61" s="74"/>
      <c r="T61"/>
      <c r="U61"/>
    </row>
    <row r="62" spans="1:21" s="63" customFormat="1" x14ac:dyDescent="0.2">
      <c r="A62" s="36"/>
      <c r="B62" s="37"/>
      <c r="C62" s="53"/>
      <c r="D62"/>
      <c r="E62" s="38"/>
      <c r="F62" s="38"/>
      <c r="G62" s="38"/>
      <c r="L62" s="97"/>
      <c r="R62" s="73"/>
      <c r="S62" s="74"/>
      <c r="T62"/>
      <c r="U62"/>
    </row>
    <row r="63" spans="1:21" s="63" customFormat="1" x14ac:dyDescent="0.2">
      <c r="A63" s="36"/>
      <c r="B63" s="37"/>
      <c r="C63" s="53"/>
      <c r="D63"/>
      <c r="E63" s="38"/>
      <c r="F63" s="38"/>
      <c r="G63" s="38"/>
      <c r="L63" s="97"/>
      <c r="R63" s="73"/>
      <c r="S63" s="74"/>
      <c r="T63"/>
      <c r="U63"/>
    </row>
    <row r="64" spans="1:21" s="63" customFormat="1" x14ac:dyDescent="0.2">
      <c r="A64" s="36"/>
      <c r="B64" s="37"/>
      <c r="C64" s="53"/>
      <c r="D64"/>
      <c r="E64" s="38"/>
      <c r="F64" s="38"/>
      <c r="G64" s="38"/>
      <c r="L64" s="97"/>
      <c r="R64" s="73"/>
      <c r="S64" s="74"/>
      <c r="T64"/>
      <c r="U64"/>
    </row>
    <row r="65" spans="1:21" s="63" customFormat="1" x14ac:dyDescent="0.2">
      <c r="A65" s="36"/>
      <c r="B65" s="37"/>
      <c r="C65" s="53"/>
      <c r="D65"/>
      <c r="E65" s="38"/>
      <c r="F65" s="38"/>
      <c r="G65" s="38"/>
      <c r="L65" s="97"/>
      <c r="R65" s="73"/>
      <c r="S65" s="74"/>
      <c r="T65"/>
      <c r="U65"/>
    </row>
    <row r="66" spans="1:21" s="63" customFormat="1" x14ac:dyDescent="0.2">
      <c r="A66" s="36"/>
      <c r="B66" s="37"/>
      <c r="C66" s="53"/>
      <c r="D66"/>
      <c r="E66" s="38"/>
      <c r="F66" s="38"/>
      <c r="G66" s="38"/>
      <c r="L66" s="97"/>
      <c r="R66" s="73"/>
      <c r="S66" s="74"/>
      <c r="T66"/>
      <c r="U66"/>
    </row>
    <row r="67" spans="1:21" s="63" customFormat="1" x14ac:dyDescent="0.2">
      <c r="A67" s="36"/>
      <c r="B67" s="37"/>
      <c r="C67" s="53"/>
      <c r="D67"/>
      <c r="E67" s="38"/>
      <c r="F67" s="38"/>
      <c r="G67" s="38"/>
      <c r="L67" s="97"/>
      <c r="R67" s="73"/>
      <c r="S67" s="74"/>
      <c r="T67"/>
      <c r="U67"/>
    </row>
    <row r="68" spans="1:21" s="63" customFormat="1" x14ac:dyDescent="0.2">
      <c r="A68" s="36"/>
      <c r="B68" s="37"/>
      <c r="C68" s="53"/>
      <c r="D68"/>
      <c r="E68" s="38"/>
      <c r="F68" s="38"/>
      <c r="G68" s="38"/>
      <c r="L68" s="97"/>
      <c r="R68" s="73"/>
      <c r="S68" s="74"/>
      <c r="T68"/>
      <c r="U68"/>
    </row>
    <row r="69" spans="1:21" s="63" customFormat="1" x14ac:dyDescent="0.2">
      <c r="A69" s="36"/>
      <c r="B69" s="37"/>
      <c r="C69" s="53"/>
      <c r="D69"/>
      <c r="E69" s="38"/>
      <c r="F69" s="38"/>
      <c r="G69" s="38"/>
      <c r="L69" s="97"/>
      <c r="R69" s="73"/>
      <c r="S69" s="74"/>
      <c r="T69"/>
      <c r="U69"/>
    </row>
    <row r="70" spans="1:21" s="63" customFormat="1" x14ac:dyDescent="0.2">
      <c r="A70" s="36"/>
      <c r="B70" s="37"/>
      <c r="C70" s="53"/>
      <c r="D70"/>
      <c r="E70" s="38"/>
      <c r="F70" s="38"/>
      <c r="G70" s="38"/>
      <c r="L70" s="97"/>
      <c r="R70" s="73"/>
      <c r="S70" s="74"/>
      <c r="T70"/>
      <c r="U70"/>
    </row>
    <row r="71" spans="1:21" s="63" customFormat="1" x14ac:dyDescent="0.2">
      <c r="A71" s="36"/>
      <c r="B71" s="37"/>
      <c r="C71" s="53"/>
      <c r="D71"/>
      <c r="E71" s="38"/>
      <c r="F71" s="38"/>
      <c r="G71" s="38"/>
      <c r="L71" s="97"/>
      <c r="R71" s="73"/>
      <c r="S71" s="74"/>
      <c r="T71"/>
      <c r="U71"/>
    </row>
    <row r="72" spans="1:21" s="63" customFormat="1" x14ac:dyDescent="0.2">
      <c r="A72" s="36"/>
      <c r="B72" s="37"/>
      <c r="C72" s="53"/>
      <c r="D72"/>
      <c r="E72" s="38"/>
      <c r="F72" s="38"/>
      <c r="G72" s="38"/>
      <c r="L72" s="97"/>
      <c r="R72" s="73"/>
      <c r="S72" s="74"/>
      <c r="T72"/>
      <c r="U72"/>
    </row>
    <row r="73" spans="1:21" s="63" customFormat="1" x14ac:dyDescent="0.2">
      <c r="A73" s="36"/>
      <c r="B73" s="37"/>
      <c r="C73" s="53"/>
      <c r="D73"/>
      <c r="E73" s="38"/>
      <c r="F73" s="38"/>
      <c r="G73" s="38"/>
      <c r="L73" s="97"/>
      <c r="R73" s="73"/>
      <c r="S73" s="74"/>
      <c r="T73"/>
      <c r="U73"/>
    </row>
    <row r="74" spans="1:21" s="63" customFormat="1" x14ac:dyDescent="0.2">
      <c r="A74" s="36"/>
      <c r="B74" s="37"/>
      <c r="C74" s="53"/>
      <c r="D74"/>
      <c r="E74" s="38"/>
      <c r="F74" s="38"/>
      <c r="G74" s="38"/>
      <c r="L74" s="97"/>
      <c r="R74" s="73"/>
      <c r="S74" s="74"/>
      <c r="T74"/>
      <c r="U74"/>
    </row>
    <row r="75" spans="1:21" s="63" customFormat="1" x14ac:dyDescent="0.2">
      <c r="A75" s="36"/>
      <c r="B75" s="37"/>
      <c r="C75" s="53"/>
      <c r="D75"/>
      <c r="E75" s="38"/>
      <c r="F75" s="38"/>
      <c r="G75" s="38"/>
      <c r="L75" s="97"/>
      <c r="R75" s="73"/>
      <c r="S75" s="74"/>
      <c r="T75"/>
      <c r="U75"/>
    </row>
    <row r="76" spans="1:21" s="63" customFormat="1" x14ac:dyDescent="0.2">
      <c r="A76" s="36"/>
      <c r="B76" s="37"/>
      <c r="C76" s="53"/>
      <c r="D76"/>
      <c r="E76" s="38"/>
      <c r="F76" s="38"/>
      <c r="G76" s="38"/>
      <c r="L76" s="97"/>
      <c r="R76" s="73"/>
      <c r="S76" s="74"/>
      <c r="T76"/>
      <c r="U76"/>
    </row>
    <row r="77" spans="1:21" s="63" customFormat="1" x14ac:dyDescent="0.2">
      <c r="A77" s="36"/>
      <c r="B77" s="37"/>
      <c r="C77" s="53"/>
      <c r="D77"/>
      <c r="E77" s="38"/>
      <c r="F77" s="38"/>
      <c r="G77" s="38"/>
      <c r="L77" s="97"/>
      <c r="R77" s="73"/>
      <c r="S77" s="74"/>
      <c r="T77"/>
      <c r="U77"/>
    </row>
    <row r="78" spans="1:21" s="63" customFormat="1" x14ac:dyDescent="0.2">
      <c r="A78" s="36"/>
      <c r="B78" s="37"/>
      <c r="C78" s="53"/>
      <c r="D78"/>
      <c r="E78" s="38"/>
      <c r="F78" s="38"/>
      <c r="G78" s="38"/>
      <c r="L78" s="97"/>
      <c r="R78" s="73"/>
      <c r="S78" s="74"/>
      <c r="T78"/>
      <c r="U78"/>
    </row>
    <row r="79" spans="1:21" s="63" customFormat="1" x14ac:dyDescent="0.2">
      <c r="A79" s="36"/>
      <c r="B79" s="37"/>
      <c r="C79" s="53"/>
      <c r="D79"/>
      <c r="E79" s="38"/>
      <c r="F79" s="38"/>
      <c r="G79" s="38"/>
      <c r="L79" s="97"/>
      <c r="R79" s="73"/>
      <c r="S79" s="74"/>
      <c r="T79"/>
      <c r="U79"/>
    </row>
    <row r="80" spans="1:21" s="63" customFormat="1" x14ac:dyDescent="0.2">
      <c r="A80" s="36"/>
      <c r="B80" s="37"/>
      <c r="C80" s="53"/>
      <c r="D80"/>
      <c r="E80" s="38"/>
      <c r="F80" s="38"/>
      <c r="G80" s="38"/>
      <c r="L80" s="97"/>
      <c r="R80" s="73"/>
      <c r="S80" s="74"/>
      <c r="T80"/>
      <c r="U80"/>
    </row>
    <row r="81" spans="1:21" s="63" customFormat="1" x14ac:dyDescent="0.2">
      <c r="A81" s="36"/>
      <c r="B81" s="37"/>
      <c r="C81" s="53"/>
      <c r="D81"/>
      <c r="E81" s="38"/>
      <c r="F81" s="38"/>
      <c r="G81" s="38"/>
      <c r="L81" s="97"/>
      <c r="R81" s="73"/>
      <c r="S81" s="74"/>
      <c r="T81"/>
      <c r="U81"/>
    </row>
    <row r="82" spans="1:21" s="63" customFormat="1" x14ac:dyDescent="0.2">
      <c r="A82" s="36"/>
      <c r="B82" s="37"/>
      <c r="C82" s="53"/>
      <c r="D82"/>
      <c r="E82" s="38"/>
      <c r="F82" s="38"/>
      <c r="G82" s="38"/>
      <c r="L82" s="97"/>
      <c r="R82" s="73"/>
      <c r="S82" s="74"/>
      <c r="T82"/>
      <c r="U82"/>
    </row>
    <row r="83" spans="1:21" s="63" customFormat="1" x14ac:dyDescent="0.2">
      <c r="A83" s="36"/>
      <c r="B83" s="37"/>
      <c r="C83" s="53"/>
      <c r="D83"/>
      <c r="E83" s="38"/>
      <c r="F83" s="38"/>
      <c r="G83" s="38"/>
      <c r="L83" s="97"/>
      <c r="R83" s="73"/>
      <c r="S83" s="74"/>
      <c r="T83"/>
      <c r="U83"/>
    </row>
    <row r="84" spans="1:21" s="63" customFormat="1" x14ac:dyDescent="0.2">
      <c r="A84" s="36"/>
      <c r="B84" s="37"/>
      <c r="C84" s="53"/>
      <c r="D84"/>
      <c r="E84" s="38"/>
      <c r="F84" s="38"/>
      <c r="G84" s="38"/>
      <c r="L84" s="97"/>
      <c r="R84" s="73"/>
      <c r="S84" s="74"/>
      <c r="T84"/>
      <c r="U84"/>
    </row>
    <row r="85" spans="1:21" s="63" customFormat="1" x14ac:dyDescent="0.2">
      <c r="A85" s="36"/>
      <c r="B85" s="37"/>
      <c r="C85" s="53"/>
      <c r="D85"/>
      <c r="E85" s="38"/>
      <c r="F85" s="38"/>
      <c r="G85" s="38"/>
      <c r="L85" s="97"/>
      <c r="R85" s="73"/>
      <c r="S85" s="74"/>
      <c r="T85"/>
      <c r="U85"/>
    </row>
    <row r="86" spans="1:21" s="63" customFormat="1" x14ac:dyDescent="0.2">
      <c r="A86" s="36"/>
      <c r="B86" s="37"/>
      <c r="C86" s="53"/>
      <c r="D86"/>
      <c r="E86" s="38"/>
      <c r="F86" s="38"/>
      <c r="G86" s="38"/>
      <c r="L86" s="97"/>
      <c r="R86" s="73"/>
      <c r="S86" s="74"/>
      <c r="T86"/>
      <c r="U86"/>
    </row>
    <row r="87" spans="1:21" s="63" customFormat="1" x14ac:dyDescent="0.2">
      <c r="A87" s="36"/>
      <c r="B87" s="37"/>
      <c r="C87" s="53"/>
      <c r="D87"/>
      <c r="E87" s="38"/>
      <c r="F87" s="38"/>
      <c r="G87" s="38"/>
      <c r="L87" s="97"/>
      <c r="R87" s="73"/>
      <c r="S87" s="74"/>
      <c r="T87"/>
      <c r="U87"/>
    </row>
    <row r="88" spans="1:21" s="63" customFormat="1" x14ac:dyDescent="0.2">
      <c r="A88" s="36"/>
      <c r="B88" s="37"/>
      <c r="C88" s="53"/>
      <c r="D88"/>
      <c r="E88" s="38"/>
      <c r="F88" s="38"/>
      <c r="G88" s="38"/>
      <c r="L88" s="97"/>
      <c r="R88" s="73"/>
      <c r="S88" s="74"/>
      <c r="T88"/>
      <c r="U88"/>
    </row>
    <row r="89" spans="1:21" s="63" customFormat="1" x14ac:dyDescent="0.2">
      <c r="A89" s="36"/>
      <c r="B89" s="37"/>
      <c r="C89" s="53"/>
      <c r="D89"/>
      <c r="E89" s="38"/>
      <c r="F89" s="38"/>
      <c r="G89" s="38"/>
      <c r="L89" s="97"/>
      <c r="R89" s="73"/>
      <c r="S89" s="74"/>
      <c r="T89"/>
      <c r="U89"/>
    </row>
    <row r="90" spans="1:21" s="63" customFormat="1" x14ac:dyDescent="0.2">
      <c r="A90" s="36"/>
      <c r="B90" s="37"/>
      <c r="C90" s="53"/>
      <c r="D90"/>
      <c r="E90" s="38"/>
      <c r="F90" s="38"/>
      <c r="G90" s="38"/>
      <c r="L90" s="97"/>
      <c r="R90" s="73"/>
      <c r="S90" s="74"/>
      <c r="T90"/>
      <c r="U90"/>
    </row>
    <row r="91" spans="1:21" s="63" customFormat="1" x14ac:dyDescent="0.2">
      <c r="A91" s="36"/>
      <c r="B91" s="37"/>
      <c r="C91" s="53"/>
      <c r="D91"/>
      <c r="E91" s="38"/>
      <c r="F91" s="38"/>
      <c r="G91" s="38"/>
      <c r="L91" s="97"/>
      <c r="R91" s="73"/>
      <c r="S91" s="74"/>
      <c r="T91"/>
      <c r="U91"/>
    </row>
    <row r="92" spans="1:21" s="63" customFormat="1" x14ac:dyDescent="0.2">
      <c r="A92" s="36"/>
      <c r="B92" s="37"/>
      <c r="C92" s="53"/>
      <c r="D92"/>
      <c r="E92" s="38"/>
      <c r="F92" s="38"/>
      <c r="G92" s="38"/>
      <c r="L92" s="97"/>
      <c r="R92" s="73"/>
      <c r="S92" s="74"/>
      <c r="T92"/>
      <c r="U92"/>
    </row>
    <row r="93" spans="1:21" s="63" customFormat="1" x14ac:dyDescent="0.2">
      <c r="A93" s="36"/>
      <c r="B93" s="37"/>
      <c r="C93" s="53"/>
      <c r="D93"/>
      <c r="E93" s="38"/>
      <c r="F93" s="38"/>
      <c r="G93" s="38"/>
      <c r="L93" s="97"/>
      <c r="R93" s="73"/>
      <c r="S93" s="74"/>
      <c r="T93"/>
      <c r="U93"/>
    </row>
    <row r="94" spans="1:21" s="63" customFormat="1" x14ac:dyDescent="0.2">
      <c r="A94" s="36"/>
      <c r="B94" s="37"/>
      <c r="C94" s="53"/>
      <c r="D94"/>
      <c r="E94" s="38"/>
      <c r="F94" s="38"/>
      <c r="G94" s="38"/>
      <c r="L94" s="97"/>
      <c r="R94" s="73"/>
      <c r="S94" s="74"/>
      <c r="T94"/>
      <c r="U94"/>
    </row>
    <row r="95" spans="1:21" s="63" customFormat="1" x14ac:dyDescent="0.2">
      <c r="A95" s="36"/>
      <c r="B95" s="37"/>
      <c r="C95" s="53"/>
      <c r="D95"/>
      <c r="E95" s="38"/>
      <c r="F95" s="38"/>
      <c r="G95" s="38"/>
      <c r="L95" s="97"/>
      <c r="R95" s="73"/>
      <c r="S95" s="74"/>
      <c r="T95"/>
      <c r="U95"/>
    </row>
    <row r="96" spans="1:21" s="63" customFormat="1" x14ac:dyDescent="0.2">
      <c r="A96" s="36"/>
      <c r="B96" s="37"/>
      <c r="C96" s="53"/>
      <c r="D96"/>
      <c r="E96" s="38"/>
      <c r="F96" s="38"/>
      <c r="G96" s="38"/>
      <c r="L96" s="97"/>
      <c r="R96" s="73"/>
      <c r="S96" s="74"/>
      <c r="T96"/>
      <c r="U96"/>
    </row>
    <row r="97" spans="1:21" s="63" customFormat="1" x14ac:dyDescent="0.2">
      <c r="A97" s="36"/>
      <c r="B97" s="37"/>
      <c r="C97" s="53"/>
      <c r="D97"/>
      <c r="E97" s="38"/>
      <c r="F97" s="38"/>
      <c r="G97" s="38"/>
      <c r="L97" s="97"/>
      <c r="R97" s="73"/>
      <c r="S97" s="74"/>
      <c r="T97"/>
      <c r="U97"/>
    </row>
    <row r="98" spans="1:21" s="63" customFormat="1" x14ac:dyDescent="0.2">
      <c r="A98" s="36"/>
      <c r="B98" s="37"/>
      <c r="C98" s="53"/>
      <c r="D98"/>
      <c r="E98" s="38"/>
      <c r="F98" s="38"/>
      <c r="G98" s="38"/>
      <c r="L98" s="97"/>
      <c r="R98" s="73"/>
      <c r="S98" s="74"/>
      <c r="T98"/>
      <c r="U98"/>
    </row>
    <row r="99" spans="1:21" s="63" customFormat="1" x14ac:dyDescent="0.2">
      <c r="A99" s="36"/>
      <c r="B99" s="37"/>
      <c r="C99" s="53"/>
      <c r="D99"/>
      <c r="E99" s="38"/>
      <c r="F99" s="38"/>
      <c r="G99" s="38"/>
      <c r="L99" s="97"/>
      <c r="R99" s="73"/>
      <c r="S99" s="74"/>
      <c r="T99"/>
      <c r="U99"/>
    </row>
    <row r="100" spans="1:21" s="63" customFormat="1" x14ac:dyDescent="0.2">
      <c r="A100" s="36"/>
      <c r="B100" s="37"/>
      <c r="C100" s="53"/>
      <c r="D100"/>
      <c r="E100" s="38"/>
      <c r="F100" s="38"/>
      <c r="G100" s="38"/>
      <c r="L100" s="97"/>
      <c r="R100" s="73"/>
      <c r="S100" s="74"/>
      <c r="T100"/>
      <c r="U100"/>
    </row>
    <row r="101" spans="1:21" s="63" customFormat="1" x14ac:dyDescent="0.2">
      <c r="A101" s="36"/>
      <c r="B101" s="37"/>
      <c r="C101" s="53"/>
      <c r="D101"/>
      <c r="E101" s="38"/>
      <c r="F101" s="38"/>
      <c r="G101" s="38"/>
      <c r="L101" s="97"/>
      <c r="R101" s="73"/>
      <c r="S101" s="74"/>
      <c r="T101"/>
      <c r="U101"/>
    </row>
    <row r="102" spans="1:21" s="63" customFormat="1" x14ac:dyDescent="0.2">
      <c r="A102" s="36"/>
      <c r="B102" s="37"/>
      <c r="C102" s="53"/>
      <c r="D102"/>
      <c r="E102" s="38"/>
      <c r="F102" s="38"/>
      <c r="G102" s="38"/>
      <c r="L102" s="97"/>
      <c r="R102" s="73"/>
      <c r="S102" s="74"/>
      <c r="T102"/>
      <c r="U102"/>
    </row>
    <row r="103" spans="1:21" s="63" customFormat="1" x14ac:dyDescent="0.2">
      <c r="A103" s="36"/>
      <c r="B103" s="37"/>
      <c r="C103" s="53"/>
      <c r="D103"/>
      <c r="E103" s="38"/>
      <c r="F103" s="38"/>
      <c r="G103" s="38"/>
      <c r="L103" s="97"/>
      <c r="R103" s="73"/>
      <c r="S103" s="74"/>
      <c r="T103"/>
      <c r="U103"/>
    </row>
    <row r="104" spans="1:21" s="63" customFormat="1" x14ac:dyDescent="0.2">
      <c r="A104" s="36"/>
      <c r="B104" s="37"/>
      <c r="C104" s="53"/>
      <c r="D104"/>
      <c r="E104" s="38"/>
      <c r="F104" s="38"/>
      <c r="G104" s="38"/>
      <c r="L104" s="97"/>
      <c r="R104" s="73"/>
      <c r="S104" s="74"/>
      <c r="T104"/>
      <c r="U104"/>
    </row>
    <row r="105" spans="1:21" s="63" customFormat="1" x14ac:dyDescent="0.2">
      <c r="A105" s="36"/>
      <c r="B105" s="37"/>
      <c r="C105" s="53"/>
      <c r="D105"/>
      <c r="E105" s="38"/>
      <c r="F105" s="38"/>
      <c r="G105" s="38"/>
      <c r="L105" s="97"/>
      <c r="R105" s="73"/>
      <c r="S105" s="74"/>
      <c r="T105"/>
      <c r="U105"/>
    </row>
    <row r="106" spans="1:21" s="63" customFormat="1" x14ac:dyDescent="0.2">
      <c r="A106" s="36"/>
      <c r="B106" s="37"/>
      <c r="C106" s="53"/>
      <c r="D106"/>
      <c r="E106" s="38"/>
      <c r="F106" s="38"/>
      <c r="G106" s="38"/>
      <c r="L106" s="97"/>
      <c r="R106" s="73"/>
      <c r="S106" s="74"/>
      <c r="T106"/>
      <c r="U106"/>
    </row>
    <row r="107" spans="1:21" s="63" customFormat="1" x14ac:dyDescent="0.2">
      <c r="A107" s="36"/>
      <c r="B107" s="37"/>
      <c r="C107" s="53"/>
      <c r="D107"/>
      <c r="E107" s="38"/>
      <c r="F107" s="38"/>
      <c r="G107" s="38"/>
      <c r="L107" s="97"/>
      <c r="R107" s="73"/>
      <c r="S107" s="74"/>
      <c r="T107"/>
      <c r="U107"/>
    </row>
    <row r="108" spans="1:21" s="63" customFormat="1" x14ac:dyDescent="0.2">
      <c r="A108" s="36"/>
      <c r="B108" s="37"/>
      <c r="C108" s="53"/>
      <c r="D108"/>
      <c r="E108" s="38"/>
      <c r="F108" s="38"/>
      <c r="G108" s="38"/>
      <c r="L108" s="97"/>
      <c r="R108" s="73"/>
      <c r="S108" s="74"/>
      <c r="T108"/>
      <c r="U108"/>
    </row>
    <row r="109" spans="1:21" s="63" customFormat="1" x14ac:dyDescent="0.2">
      <c r="A109" s="36"/>
      <c r="B109" s="37"/>
      <c r="C109" s="53"/>
      <c r="D109"/>
      <c r="E109" s="38"/>
      <c r="F109" s="38"/>
      <c r="G109" s="38"/>
      <c r="L109" s="97"/>
      <c r="R109" s="73"/>
      <c r="S109" s="74"/>
      <c r="T109"/>
      <c r="U109"/>
    </row>
    <row r="110" spans="1:21" s="63" customFormat="1" x14ac:dyDescent="0.2">
      <c r="A110" s="36"/>
      <c r="B110" s="37"/>
      <c r="C110" s="53"/>
      <c r="D110"/>
      <c r="E110" s="38"/>
      <c r="F110" s="38"/>
      <c r="G110" s="38"/>
      <c r="L110" s="97"/>
      <c r="R110" s="73"/>
      <c r="S110" s="74"/>
      <c r="T110"/>
      <c r="U110"/>
    </row>
    <row r="111" spans="1:21" s="63" customFormat="1" x14ac:dyDescent="0.2">
      <c r="A111" s="36"/>
      <c r="B111" s="37"/>
      <c r="C111" s="53"/>
      <c r="D111"/>
      <c r="E111" s="38"/>
      <c r="F111" s="38"/>
      <c r="G111" s="38"/>
      <c r="L111" s="97"/>
      <c r="R111" s="73"/>
      <c r="S111" s="74"/>
      <c r="T111"/>
      <c r="U111"/>
    </row>
    <row r="112" spans="1:21" s="63" customFormat="1" x14ac:dyDescent="0.2">
      <c r="A112" s="36"/>
      <c r="B112" s="37"/>
      <c r="C112" s="53"/>
      <c r="D112"/>
      <c r="E112" s="38"/>
      <c r="F112" s="38"/>
      <c r="G112" s="38"/>
      <c r="L112" s="97"/>
      <c r="R112" s="73"/>
      <c r="S112" s="74"/>
      <c r="T112"/>
      <c r="U112"/>
    </row>
    <row r="113" spans="1:21" s="63" customFormat="1" x14ac:dyDescent="0.2">
      <c r="A113" s="36"/>
      <c r="B113" s="37"/>
      <c r="C113" s="53"/>
      <c r="D113"/>
      <c r="E113" s="38"/>
      <c r="F113" s="38"/>
      <c r="G113" s="38"/>
      <c r="L113" s="97"/>
      <c r="R113" s="73"/>
      <c r="S113" s="74"/>
      <c r="T113"/>
      <c r="U113"/>
    </row>
    <row r="114" spans="1:21" s="63" customFormat="1" x14ac:dyDescent="0.2">
      <c r="A114" s="36"/>
      <c r="B114" s="37"/>
      <c r="C114" s="53"/>
      <c r="D114"/>
      <c r="E114" s="38"/>
      <c r="F114" s="38"/>
      <c r="G114" s="38"/>
      <c r="L114" s="97"/>
      <c r="R114" s="73"/>
      <c r="S114" s="74"/>
      <c r="T114"/>
      <c r="U114"/>
    </row>
    <row r="115" spans="1:21" s="63" customFormat="1" x14ac:dyDescent="0.2">
      <c r="A115" s="36"/>
      <c r="B115" s="37"/>
      <c r="C115" s="53"/>
      <c r="D115"/>
      <c r="E115" s="38"/>
      <c r="F115" s="38"/>
      <c r="G115" s="38"/>
      <c r="L115" s="97"/>
      <c r="R115" s="73"/>
      <c r="S115" s="74"/>
      <c r="T115"/>
      <c r="U115"/>
    </row>
    <row r="116" spans="1:21" s="63" customFormat="1" x14ac:dyDescent="0.2">
      <c r="A116" s="36"/>
      <c r="B116" s="37"/>
      <c r="C116" s="53"/>
      <c r="D116"/>
      <c r="E116" s="38"/>
      <c r="F116" s="38"/>
      <c r="G116" s="38"/>
      <c r="L116" s="97"/>
      <c r="R116" s="73"/>
      <c r="S116" s="74"/>
      <c r="T116"/>
      <c r="U116"/>
    </row>
    <row r="117" spans="1:21" s="63" customFormat="1" x14ac:dyDescent="0.2">
      <c r="A117" s="36"/>
      <c r="B117" s="37"/>
      <c r="C117" s="53"/>
      <c r="D117"/>
      <c r="E117" s="38"/>
      <c r="F117" s="38"/>
      <c r="G117" s="38"/>
      <c r="L117" s="97"/>
      <c r="R117" s="73"/>
      <c r="S117" s="74"/>
      <c r="T117"/>
      <c r="U117"/>
    </row>
    <row r="118" spans="1:21" s="63" customFormat="1" x14ac:dyDescent="0.2">
      <c r="A118" s="36"/>
      <c r="B118" s="37"/>
      <c r="C118" s="53"/>
      <c r="D118"/>
      <c r="E118" s="38"/>
      <c r="F118" s="38"/>
      <c r="G118" s="38"/>
      <c r="L118" s="97"/>
      <c r="R118" s="73"/>
      <c r="S118" s="74"/>
      <c r="T118"/>
      <c r="U118"/>
    </row>
    <row r="119" spans="1:21" s="63" customFormat="1" x14ac:dyDescent="0.2">
      <c r="A119" s="36"/>
      <c r="B119" s="37"/>
      <c r="C119" s="53"/>
      <c r="D119"/>
      <c r="E119" s="38"/>
      <c r="F119" s="38"/>
      <c r="G119" s="38"/>
      <c r="L119" s="97"/>
      <c r="R119" s="73"/>
      <c r="S119" s="74"/>
      <c r="T119"/>
      <c r="U119"/>
    </row>
    <row r="120" spans="1:21" s="63" customFormat="1" x14ac:dyDescent="0.2">
      <c r="A120" s="36"/>
      <c r="B120" s="37"/>
      <c r="C120" s="53"/>
      <c r="D120"/>
      <c r="E120" s="38"/>
      <c r="F120" s="38"/>
      <c r="G120" s="38"/>
      <c r="L120" s="97"/>
      <c r="R120" s="73"/>
      <c r="S120" s="74"/>
      <c r="T120"/>
      <c r="U120"/>
    </row>
    <row r="121" spans="1:21" s="63" customFormat="1" x14ac:dyDescent="0.2">
      <c r="A121" s="36"/>
      <c r="B121" s="37"/>
      <c r="C121" s="53"/>
      <c r="D121"/>
      <c r="E121" s="38"/>
      <c r="F121" s="38"/>
      <c r="G121" s="38"/>
      <c r="L121" s="97"/>
      <c r="R121" s="73"/>
      <c r="S121" s="74"/>
      <c r="T121"/>
      <c r="U121"/>
    </row>
    <row r="122" spans="1:21" s="63" customFormat="1" x14ac:dyDescent="0.2">
      <c r="A122" s="36"/>
      <c r="B122" s="37"/>
      <c r="C122" s="53"/>
      <c r="D122"/>
      <c r="E122" s="38"/>
      <c r="F122" s="38"/>
      <c r="G122" s="38"/>
      <c r="L122" s="97"/>
      <c r="R122" s="73"/>
      <c r="S122" s="74"/>
      <c r="T122"/>
      <c r="U122"/>
    </row>
    <row r="123" spans="1:21" s="63" customFormat="1" x14ac:dyDescent="0.2">
      <c r="A123" s="36"/>
      <c r="B123" s="37"/>
      <c r="C123" s="53"/>
      <c r="D123"/>
      <c r="E123" s="38"/>
      <c r="F123" s="38"/>
      <c r="G123" s="38"/>
      <c r="L123" s="97"/>
      <c r="R123" s="73"/>
      <c r="S123" s="74"/>
      <c r="T123"/>
      <c r="U123"/>
    </row>
    <row r="124" spans="1:21" s="63" customFormat="1" x14ac:dyDescent="0.2">
      <c r="A124" s="36"/>
      <c r="B124" s="37"/>
      <c r="C124" s="53"/>
      <c r="D124"/>
      <c r="E124" s="38"/>
      <c r="F124" s="38"/>
      <c r="G124" s="38"/>
      <c r="L124" s="97"/>
      <c r="R124" s="73"/>
      <c r="S124" s="74"/>
      <c r="T124"/>
      <c r="U124"/>
    </row>
    <row r="125" spans="1:21" s="63" customFormat="1" x14ac:dyDescent="0.2">
      <c r="A125" s="36"/>
      <c r="B125" s="37"/>
      <c r="C125" s="53"/>
      <c r="D125"/>
      <c r="E125" s="38"/>
      <c r="F125" s="38"/>
      <c r="G125" s="38"/>
      <c r="L125" s="97"/>
      <c r="R125" s="73"/>
      <c r="S125" s="74"/>
      <c r="T125"/>
      <c r="U125"/>
    </row>
    <row r="126" spans="1:21" s="63" customFormat="1" x14ac:dyDescent="0.2">
      <c r="A126" s="36"/>
      <c r="B126" s="37"/>
      <c r="C126" s="53"/>
      <c r="D126"/>
      <c r="E126" s="38"/>
      <c r="F126" s="38"/>
      <c r="G126" s="38"/>
      <c r="L126" s="97"/>
      <c r="R126" s="73"/>
      <c r="S126" s="74"/>
      <c r="T126"/>
      <c r="U126"/>
    </row>
    <row r="127" spans="1:21" s="63" customFormat="1" x14ac:dyDescent="0.2">
      <c r="A127" s="36"/>
      <c r="B127" s="37"/>
      <c r="C127" s="53"/>
      <c r="D127"/>
      <c r="E127" s="38"/>
      <c r="F127" s="38"/>
      <c r="G127" s="38"/>
      <c r="L127" s="97"/>
      <c r="R127" s="73"/>
      <c r="S127" s="74"/>
      <c r="T127"/>
      <c r="U127"/>
    </row>
    <row r="128" spans="1:21" s="63" customFormat="1" x14ac:dyDescent="0.2">
      <c r="A128" s="36"/>
      <c r="B128" s="37"/>
      <c r="C128" s="53"/>
      <c r="D128"/>
      <c r="E128" s="38"/>
      <c r="F128" s="38"/>
      <c r="G128" s="38"/>
      <c r="L128" s="97"/>
      <c r="R128" s="73"/>
      <c r="S128" s="74"/>
      <c r="T128"/>
      <c r="U128"/>
    </row>
    <row r="129" spans="1:21" s="63" customFormat="1" x14ac:dyDescent="0.2">
      <c r="A129" s="36"/>
      <c r="B129" s="37"/>
      <c r="C129" s="53"/>
      <c r="D129"/>
      <c r="E129" s="38"/>
      <c r="F129" s="38"/>
      <c r="G129" s="38"/>
      <c r="L129" s="97"/>
      <c r="R129" s="73"/>
      <c r="S129" s="74"/>
      <c r="T129"/>
      <c r="U129"/>
    </row>
    <row r="130" spans="1:21" s="63" customFormat="1" x14ac:dyDescent="0.2">
      <c r="A130" s="36"/>
      <c r="B130" s="37"/>
      <c r="C130" s="53"/>
      <c r="D130"/>
      <c r="E130" s="38"/>
      <c r="F130" s="38"/>
      <c r="G130" s="38"/>
      <c r="L130" s="97"/>
      <c r="R130" s="73"/>
      <c r="S130" s="74"/>
      <c r="T130"/>
      <c r="U130"/>
    </row>
    <row r="131" spans="1:21" s="63" customFormat="1" x14ac:dyDescent="0.2">
      <c r="A131" s="36"/>
      <c r="B131" s="37"/>
      <c r="C131" s="53"/>
      <c r="D131"/>
      <c r="E131" s="38"/>
      <c r="F131" s="38"/>
      <c r="G131" s="38"/>
      <c r="L131" s="97"/>
      <c r="R131" s="73"/>
      <c r="S131" s="74"/>
      <c r="T131"/>
      <c r="U131"/>
    </row>
    <row r="132" spans="1:21" s="63" customFormat="1" x14ac:dyDescent="0.2">
      <c r="A132" s="36"/>
      <c r="B132" s="37"/>
      <c r="C132" s="53"/>
      <c r="D132"/>
      <c r="E132" s="38"/>
      <c r="F132" s="38"/>
      <c r="G132" s="38"/>
      <c r="L132" s="97"/>
      <c r="R132" s="73"/>
      <c r="S132" s="74"/>
      <c r="T132"/>
      <c r="U132"/>
    </row>
    <row r="133" spans="1:21" s="63" customFormat="1" x14ac:dyDescent="0.2">
      <c r="A133" s="36"/>
      <c r="B133" s="37"/>
      <c r="C133" s="53"/>
      <c r="D133"/>
      <c r="E133" s="38"/>
      <c r="F133" s="38"/>
      <c r="G133" s="38"/>
      <c r="L133" s="97"/>
      <c r="R133" s="73"/>
      <c r="S133" s="74"/>
      <c r="T133"/>
      <c r="U133"/>
    </row>
    <row r="134" spans="1:21" s="63" customFormat="1" x14ac:dyDescent="0.2">
      <c r="A134" s="36"/>
      <c r="B134" s="37"/>
      <c r="C134" s="53"/>
      <c r="D134"/>
      <c r="E134" s="38"/>
      <c r="F134" s="38"/>
      <c r="G134" s="38"/>
      <c r="L134" s="97"/>
      <c r="R134" s="73"/>
      <c r="S134" s="74"/>
      <c r="T134"/>
      <c r="U134"/>
    </row>
    <row r="135" spans="1:21" s="63" customFormat="1" x14ac:dyDescent="0.2">
      <c r="A135" s="36"/>
      <c r="B135" s="37"/>
      <c r="C135" s="53"/>
      <c r="D135"/>
      <c r="E135" s="38"/>
      <c r="F135" s="38"/>
      <c r="G135" s="38"/>
      <c r="L135" s="97"/>
      <c r="R135" s="73"/>
      <c r="S135" s="74"/>
      <c r="T135"/>
      <c r="U135"/>
    </row>
    <row r="136" spans="1:21" s="63" customFormat="1" x14ac:dyDescent="0.2">
      <c r="A136" s="36"/>
      <c r="B136" s="37"/>
      <c r="C136" s="53"/>
      <c r="D136"/>
      <c r="E136" s="38"/>
      <c r="F136" s="38"/>
      <c r="G136" s="38"/>
      <c r="L136" s="97"/>
      <c r="R136" s="73"/>
      <c r="S136" s="74"/>
      <c r="T136"/>
      <c r="U136"/>
    </row>
    <row r="137" spans="1:21" s="63" customFormat="1" x14ac:dyDescent="0.2">
      <c r="A137" s="36"/>
      <c r="B137" s="37"/>
      <c r="C137" s="53"/>
      <c r="D137"/>
      <c r="E137" s="38"/>
      <c r="F137" s="38"/>
      <c r="G137" s="38"/>
      <c r="L137" s="97"/>
      <c r="R137" s="73"/>
      <c r="S137" s="74"/>
      <c r="T137"/>
      <c r="U137"/>
    </row>
    <row r="138" spans="1:21" s="63" customFormat="1" x14ac:dyDescent="0.2">
      <c r="A138" s="36"/>
      <c r="B138" s="37"/>
      <c r="C138" s="53"/>
      <c r="D138"/>
      <c r="E138" s="38"/>
      <c r="F138" s="38"/>
      <c r="G138" s="38"/>
      <c r="L138" s="97"/>
      <c r="R138" s="73"/>
      <c r="S138" s="74"/>
      <c r="T138"/>
      <c r="U138"/>
    </row>
    <row r="139" spans="1:21" s="63" customFormat="1" x14ac:dyDescent="0.2">
      <c r="A139" s="36"/>
      <c r="B139" s="37"/>
      <c r="C139" s="53"/>
      <c r="D139"/>
      <c r="E139" s="38"/>
      <c r="F139" s="38"/>
      <c r="G139" s="38"/>
      <c r="L139" s="97"/>
      <c r="R139" s="73"/>
      <c r="S139" s="74"/>
      <c r="T139"/>
      <c r="U139"/>
    </row>
    <row r="140" spans="1:21" s="63" customFormat="1" x14ac:dyDescent="0.2">
      <c r="A140" s="36"/>
      <c r="B140" s="37"/>
      <c r="C140" s="53"/>
      <c r="D140"/>
      <c r="E140" s="38"/>
      <c r="F140" s="38"/>
      <c r="G140" s="38"/>
      <c r="L140" s="97"/>
      <c r="R140" s="73"/>
      <c r="S140" s="74"/>
      <c r="T140"/>
      <c r="U140"/>
    </row>
    <row r="141" spans="1:21" s="63" customFormat="1" x14ac:dyDescent="0.2">
      <c r="A141" s="36"/>
      <c r="B141" s="37"/>
      <c r="C141" s="53"/>
      <c r="D141"/>
      <c r="E141" s="38"/>
      <c r="F141" s="38"/>
      <c r="G141" s="38"/>
      <c r="L141" s="97"/>
      <c r="R141" s="73"/>
      <c r="S141" s="74"/>
      <c r="T141"/>
      <c r="U141"/>
    </row>
    <row r="142" spans="1:21" s="63" customFormat="1" x14ac:dyDescent="0.2">
      <c r="A142" s="36"/>
      <c r="B142" s="37"/>
      <c r="C142" s="53"/>
      <c r="D142"/>
      <c r="E142" s="38"/>
      <c r="F142" s="38"/>
      <c r="G142" s="38"/>
      <c r="L142" s="97"/>
      <c r="R142" s="73"/>
      <c r="S142" s="74"/>
      <c r="T142"/>
      <c r="U142"/>
    </row>
    <row r="143" spans="1:21" s="63" customFormat="1" x14ac:dyDescent="0.2">
      <c r="A143" s="36"/>
      <c r="B143" s="37"/>
      <c r="C143" s="53"/>
      <c r="D143"/>
      <c r="E143" s="38"/>
      <c r="F143" s="38"/>
      <c r="G143" s="38"/>
      <c r="L143" s="97"/>
      <c r="R143" s="73"/>
      <c r="S143" s="74"/>
      <c r="T143"/>
      <c r="U143"/>
    </row>
    <row r="144" spans="1:21" s="63" customFormat="1" x14ac:dyDescent="0.2">
      <c r="A144" s="36"/>
      <c r="B144" s="37"/>
      <c r="C144" s="53"/>
      <c r="D144"/>
      <c r="E144" s="38"/>
      <c r="F144" s="38"/>
      <c r="G144" s="38"/>
      <c r="L144" s="97"/>
      <c r="R144" s="73"/>
      <c r="S144" s="74"/>
      <c r="T144"/>
      <c r="U144"/>
    </row>
    <row r="145" spans="1:21" s="63" customFormat="1" x14ac:dyDescent="0.2">
      <c r="A145" s="36"/>
      <c r="B145" s="37"/>
      <c r="C145" s="53"/>
      <c r="D145"/>
      <c r="E145" s="38"/>
      <c r="F145" s="38"/>
      <c r="G145" s="38"/>
      <c r="L145" s="97"/>
      <c r="R145" s="73"/>
      <c r="S145" s="74"/>
      <c r="T145"/>
      <c r="U145"/>
    </row>
    <row r="146" spans="1:21" s="63" customFormat="1" x14ac:dyDescent="0.2">
      <c r="A146" s="36"/>
      <c r="B146" s="37"/>
      <c r="C146" s="53"/>
      <c r="D146"/>
      <c r="E146" s="38"/>
      <c r="F146" s="38"/>
      <c r="G146" s="38"/>
      <c r="L146" s="97"/>
      <c r="R146" s="73"/>
      <c r="S146" s="74"/>
      <c r="T146"/>
      <c r="U146"/>
    </row>
    <row r="147" spans="1:21" s="63" customFormat="1" x14ac:dyDescent="0.2">
      <c r="A147" s="36"/>
      <c r="B147" s="37"/>
      <c r="C147" s="53"/>
      <c r="D147"/>
      <c r="E147" s="38"/>
      <c r="F147" s="38"/>
      <c r="G147" s="38"/>
      <c r="L147" s="97"/>
      <c r="R147" s="73"/>
      <c r="S147" s="74"/>
      <c r="T147"/>
      <c r="U147"/>
    </row>
    <row r="148" spans="1:21" s="63" customFormat="1" x14ac:dyDescent="0.2">
      <c r="A148" s="36"/>
      <c r="B148" s="37"/>
      <c r="C148" s="53"/>
      <c r="D148"/>
      <c r="E148" s="38"/>
      <c r="F148" s="38"/>
      <c r="G148" s="38"/>
      <c r="L148" s="97"/>
      <c r="R148" s="73"/>
      <c r="S148" s="74"/>
      <c r="T148"/>
      <c r="U148"/>
    </row>
    <row r="149" spans="1:21" s="63" customFormat="1" x14ac:dyDescent="0.2">
      <c r="A149" s="36"/>
      <c r="B149" s="37"/>
      <c r="C149" s="53"/>
      <c r="D149"/>
      <c r="E149" s="38"/>
      <c r="F149" s="38"/>
      <c r="G149" s="38"/>
      <c r="L149" s="97"/>
      <c r="R149" s="73"/>
      <c r="S149" s="74"/>
      <c r="T149"/>
      <c r="U149"/>
    </row>
    <row r="150" spans="1:21" s="63" customFormat="1" x14ac:dyDescent="0.2">
      <c r="A150" s="36"/>
      <c r="B150" s="37"/>
      <c r="C150" s="53"/>
      <c r="D150"/>
      <c r="E150" s="38"/>
      <c r="F150" s="38"/>
      <c r="G150" s="38"/>
      <c r="L150" s="97"/>
      <c r="R150" s="73"/>
      <c r="S150" s="74"/>
      <c r="T150"/>
      <c r="U150"/>
    </row>
    <row r="151" spans="1:21" s="63" customFormat="1" x14ac:dyDescent="0.2">
      <c r="A151" s="36"/>
      <c r="B151" s="37"/>
      <c r="C151" s="53"/>
      <c r="D151"/>
      <c r="E151" s="38"/>
      <c r="F151" s="38"/>
      <c r="G151" s="38"/>
      <c r="L151" s="97"/>
      <c r="R151" s="73"/>
      <c r="S151" s="74"/>
      <c r="T151"/>
      <c r="U151"/>
    </row>
    <row r="152" spans="1:21" s="63" customFormat="1" x14ac:dyDescent="0.2">
      <c r="A152" s="36"/>
      <c r="B152" s="37"/>
      <c r="C152" s="53"/>
      <c r="D152"/>
      <c r="E152" s="38"/>
      <c r="F152" s="38"/>
      <c r="G152" s="38"/>
      <c r="L152" s="97"/>
      <c r="R152" s="73"/>
      <c r="S152" s="74"/>
      <c r="T152"/>
      <c r="U152"/>
    </row>
    <row r="153" spans="1:21" s="63" customFormat="1" x14ac:dyDescent="0.2">
      <c r="A153" s="36"/>
      <c r="B153" s="37"/>
      <c r="C153" s="53"/>
      <c r="D153"/>
      <c r="E153" s="38"/>
      <c r="F153" s="38"/>
      <c r="G153" s="38"/>
      <c r="L153" s="97"/>
      <c r="R153" s="73"/>
      <c r="S153" s="74"/>
      <c r="T153"/>
      <c r="U153"/>
    </row>
    <row r="154" spans="1:21" s="63" customFormat="1" x14ac:dyDescent="0.2">
      <c r="A154" s="36"/>
      <c r="B154" s="37"/>
      <c r="C154" s="53"/>
      <c r="D154"/>
      <c r="E154" s="38"/>
      <c r="F154" s="38"/>
      <c r="G154" s="38"/>
      <c r="L154" s="97"/>
      <c r="R154" s="73"/>
      <c r="S154" s="74"/>
      <c r="T154"/>
      <c r="U154"/>
    </row>
    <row r="155" spans="1:21" s="63" customFormat="1" x14ac:dyDescent="0.2">
      <c r="A155" s="36"/>
      <c r="B155" s="37"/>
      <c r="C155" s="53"/>
      <c r="D155"/>
      <c r="E155" s="38"/>
      <c r="F155" s="38"/>
      <c r="G155" s="38"/>
      <c r="L155" s="97"/>
      <c r="R155" s="73"/>
      <c r="S155" s="74"/>
      <c r="T155"/>
      <c r="U155"/>
    </row>
    <row r="156" spans="1:21" s="63" customFormat="1" x14ac:dyDescent="0.2">
      <c r="A156" s="36"/>
      <c r="B156" s="37"/>
      <c r="C156" s="53"/>
      <c r="D156"/>
      <c r="E156" s="38"/>
      <c r="F156" s="38"/>
      <c r="G156" s="38"/>
      <c r="L156" s="97"/>
      <c r="R156" s="73"/>
      <c r="S156" s="74"/>
      <c r="T156"/>
      <c r="U156"/>
    </row>
    <row r="157" spans="1:21" s="63" customFormat="1" x14ac:dyDescent="0.2">
      <c r="A157" s="36"/>
      <c r="B157" s="37"/>
      <c r="C157" s="53"/>
      <c r="D157"/>
      <c r="E157" s="38"/>
      <c r="F157" s="38"/>
      <c r="G157" s="38"/>
      <c r="L157" s="97"/>
      <c r="R157" s="73"/>
      <c r="S157" s="74"/>
      <c r="T157"/>
      <c r="U157"/>
    </row>
    <row r="158" spans="1:21" s="63" customFormat="1" x14ac:dyDescent="0.2">
      <c r="A158" s="36"/>
      <c r="B158" s="37"/>
      <c r="C158" s="53"/>
      <c r="D158"/>
      <c r="E158" s="38"/>
      <c r="F158" s="38"/>
      <c r="G158" s="38"/>
      <c r="L158" s="97"/>
      <c r="R158" s="73"/>
      <c r="S158" s="74"/>
      <c r="T158"/>
      <c r="U158"/>
    </row>
    <row r="159" spans="1:21" s="63" customFormat="1" x14ac:dyDescent="0.2">
      <c r="A159" s="36"/>
      <c r="B159" s="37"/>
      <c r="C159" s="53"/>
      <c r="D159"/>
      <c r="E159" s="38"/>
      <c r="F159" s="38"/>
      <c r="G159" s="38"/>
      <c r="L159" s="97"/>
      <c r="R159" s="73"/>
      <c r="S159" s="74"/>
      <c r="T159"/>
      <c r="U159"/>
    </row>
    <row r="160" spans="1:21" s="63" customFormat="1" x14ac:dyDescent="0.2">
      <c r="A160" s="36"/>
      <c r="B160" s="37"/>
      <c r="C160" s="53"/>
      <c r="D160"/>
      <c r="E160" s="38"/>
      <c r="F160" s="38"/>
      <c r="G160" s="38"/>
      <c r="L160" s="97"/>
      <c r="R160" s="73"/>
      <c r="S160" s="74"/>
      <c r="T160"/>
      <c r="U160"/>
    </row>
    <row r="161" spans="1:21" s="63" customFormat="1" x14ac:dyDescent="0.2">
      <c r="A161" s="36"/>
      <c r="B161" s="37"/>
      <c r="C161" s="53"/>
      <c r="D161"/>
      <c r="E161" s="38"/>
      <c r="F161" s="38"/>
      <c r="G161"/>
      <c r="L161" s="97"/>
      <c r="R161" s="73"/>
      <c r="S161" s="74"/>
      <c r="T161"/>
      <c r="U161"/>
    </row>
    <row r="162" spans="1:21" s="63" customFormat="1" x14ac:dyDescent="0.2">
      <c r="A162" s="36"/>
      <c r="B162" s="37"/>
      <c r="C162" s="53"/>
      <c r="D162"/>
      <c r="E162" s="38"/>
      <c r="F162"/>
      <c r="G162"/>
      <c r="L162" s="97"/>
      <c r="R162" s="73"/>
      <c r="S162" s="74"/>
      <c r="T162"/>
      <c r="U162"/>
    </row>
    <row r="163" spans="1:21" s="63" customFormat="1" x14ac:dyDescent="0.2">
      <c r="A163" s="36"/>
      <c r="B163" s="37"/>
      <c r="C163" s="53"/>
      <c r="D163"/>
      <c r="E163" s="38"/>
      <c r="F163"/>
      <c r="G163"/>
      <c r="L163" s="97"/>
      <c r="R163" s="73"/>
      <c r="S163" s="74"/>
      <c r="T163"/>
      <c r="U163"/>
    </row>
    <row r="164" spans="1:21" s="63" customFormat="1" x14ac:dyDescent="0.2">
      <c r="A164" s="36"/>
      <c r="B164" s="37"/>
      <c r="C164" s="53"/>
      <c r="D164"/>
      <c r="E164" s="38"/>
      <c r="F164"/>
      <c r="G164"/>
      <c r="L164" s="97"/>
      <c r="R164" s="73"/>
      <c r="S164" s="74"/>
      <c r="T164"/>
      <c r="U164"/>
    </row>
    <row r="165" spans="1:21" s="63" customFormat="1" x14ac:dyDescent="0.2">
      <c r="A165" s="36"/>
      <c r="B165" s="37"/>
      <c r="C165" s="53"/>
      <c r="D165"/>
      <c r="E165" s="38"/>
      <c r="F165"/>
      <c r="G165"/>
      <c r="L165" s="97"/>
      <c r="R165" s="73"/>
      <c r="S165" s="74"/>
      <c r="T165"/>
      <c r="U165"/>
    </row>
    <row r="166" spans="1:21" s="63" customFormat="1" x14ac:dyDescent="0.2">
      <c r="A166" s="36"/>
      <c r="B166" s="37"/>
      <c r="C166" s="53"/>
      <c r="D166"/>
      <c r="E166" s="38"/>
      <c r="F166"/>
      <c r="G166"/>
      <c r="L166" s="97"/>
      <c r="R166" s="73"/>
      <c r="S166" s="74"/>
      <c r="T166"/>
      <c r="U166"/>
    </row>
    <row r="167" spans="1:21" s="63" customFormat="1" x14ac:dyDescent="0.2">
      <c r="A167" s="36"/>
      <c r="B167" s="37"/>
      <c r="C167" s="53"/>
      <c r="D167"/>
      <c r="E167" s="38"/>
      <c r="F167"/>
      <c r="G167"/>
      <c r="L167" s="97"/>
      <c r="R167" s="73"/>
      <c r="S167" s="74"/>
      <c r="T167"/>
      <c r="U167"/>
    </row>
    <row r="168" spans="1:21" s="63" customFormat="1" x14ac:dyDescent="0.2">
      <c r="A168" s="36"/>
      <c r="B168" s="37"/>
      <c r="C168" s="53"/>
      <c r="D168"/>
      <c r="E168" s="38"/>
      <c r="F168"/>
      <c r="G168"/>
      <c r="L168" s="97"/>
      <c r="R168" s="73"/>
      <c r="S168" s="74"/>
      <c r="T168"/>
      <c r="U168"/>
    </row>
    <row r="169" spans="1:21" s="63" customFormat="1" x14ac:dyDescent="0.2">
      <c r="A169" s="36"/>
      <c r="B169" s="37"/>
      <c r="C169" s="53"/>
      <c r="D169"/>
      <c r="E169" s="38"/>
      <c r="F169"/>
      <c r="G169"/>
      <c r="L169" s="97"/>
      <c r="R169" s="73"/>
      <c r="S169" s="74"/>
      <c r="T169"/>
      <c r="U169"/>
    </row>
    <row r="170" spans="1:21" s="63" customFormat="1" x14ac:dyDescent="0.2">
      <c r="A170" s="36"/>
      <c r="B170" s="37"/>
      <c r="C170" s="53"/>
      <c r="D170"/>
      <c r="E170" s="38"/>
      <c r="F170"/>
      <c r="G170"/>
      <c r="L170" s="97"/>
      <c r="R170" s="73"/>
      <c r="S170" s="74"/>
      <c r="T170"/>
      <c r="U170"/>
    </row>
    <row r="171" spans="1:21" s="53" customFormat="1" x14ac:dyDescent="0.2">
      <c r="A171" s="36"/>
      <c r="B171" s="37"/>
      <c r="D171"/>
      <c r="E171"/>
      <c r="F171"/>
      <c r="G171"/>
      <c r="H171" s="63"/>
      <c r="I171" s="63"/>
      <c r="J171" s="63"/>
      <c r="K171" s="63"/>
      <c r="L171" s="97"/>
      <c r="M171" s="63"/>
      <c r="N171" s="63"/>
      <c r="O171" s="63"/>
      <c r="P171" s="63"/>
      <c r="Q171" s="63"/>
      <c r="R171" s="73"/>
      <c r="S171" s="74"/>
      <c r="T171"/>
      <c r="U171"/>
    </row>
    <row r="172" spans="1:21" s="53" customFormat="1" x14ac:dyDescent="0.2">
      <c r="A172" s="36"/>
      <c r="B172" s="37"/>
      <c r="D172"/>
      <c r="E172"/>
      <c r="F172"/>
      <c r="G172"/>
      <c r="H172" s="63"/>
      <c r="I172" s="63"/>
      <c r="J172" s="63"/>
      <c r="K172" s="63"/>
      <c r="L172" s="97"/>
      <c r="M172" s="63"/>
      <c r="N172" s="63"/>
      <c r="O172" s="63"/>
      <c r="P172" s="63"/>
      <c r="Q172" s="63"/>
      <c r="R172" s="73"/>
      <c r="S172" s="74"/>
      <c r="T172"/>
      <c r="U172"/>
    </row>
    <row r="173" spans="1:21" s="53" customFormat="1" x14ac:dyDescent="0.2">
      <c r="A173" s="36"/>
      <c r="B173" s="37"/>
      <c r="D173"/>
      <c r="E173"/>
      <c r="F173"/>
      <c r="G173"/>
      <c r="H173" s="63"/>
      <c r="I173" s="63"/>
      <c r="J173" s="63"/>
      <c r="K173" s="63"/>
      <c r="L173" s="97"/>
      <c r="M173" s="63"/>
      <c r="N173" s="63"/>
      <c r="O173" s="63"/>
      <c r="P173" s="63"/>
      <c r="Q173" s="63"/>
      <c r="R173" s="73"/>
      <c r="S173" s="74"/>
      <c r="T173"/>
      <c r="U173"/>
    </row>
    <row r="174" spans="1:21" s="53" customFormat="1" x14ac:dyDescent="0.2">
      <c r="A174" s="36"/>
      <c r="B174" s="37"/>
      <c r="D174"/>
      <c r="E174"/>
      <c r="F174"/>
      <c r="G174"/>
      <c r="H174" s="63"/>
      <c r="I174" s="63"/>
      <c r="J174" s="63"/>
      <c r="K174" s="63"/>
      <c r="L174" s="97"/>
      <c r="M174" s="63"/>
      <c r="N174" s="63"/>
      <c r="O174" s="63"/>
      <c r="P174" s="63"/>
      <c r="Q174" s="63"/>
      <c r="R174" s="73"/>
      <c r="S174" s="74"/>
      <c r="T174"/>
      <c r="U174"/>
    </row>
    <row r="175" spans="1:21" s="53" customFormat="1" x14ac:dyDescent="0.2">
      <c r="A175" s="36"/>
      <c r="B175" s="37"/>
      <c r="D175"/>
      <c r="E175"/>
      <c r="F175"/>
      <c r="G175"/>
      <c r="H175" s="63"/>
      <c r="I175" s="63"/>
      <c r="J175" s="63"/>
      <c r="K175" s="63"/>
      <c r="L175" s="97"/>
      <c r="M175" s="63"/>
      <c r="N175" s="63"/>
      <c r="O175" s="63"/>
      <c r="P175" s="63"/>
      <c r="Q175" s="63"/>
      <c r="R175" s="73"/>
      <c r="S175" s="74"/>
      <c r="T175"/>
      <c r="U175"/>
    </row>
  </sheetData>
  <autoFilter ref="A3:U33" xr:uid="{179DF241-B030-4762-8C2C-582AFB926824}"/>
  <mergeCells count="3">
    <mergeCell ref="H2:K2"/>
    <mergeCell ref="L2:M2"/>
    <mergeCell ref="P2:S2"/>
  </mergeCells>
  <dataValidations count="1">
    <dataValidation type="list" allowBlank="1" showInputMessage="1" showErrorMessage="1" sqref="E4:E170 F4:F161 G4:G160" xr:uid="{64EDA89C-E690-44D1-AFD2-2400BA1D41BA}">
      <formula1>#REF!</formula1>
    </dataValidation>
  </dataValidations>
  <pageMargins left="0.7" right="0.7" top="0.78740157499999996" bottom="0.78740157499999996" header="0.3" footer="0.3"/>
  <pageSetup paperSize="9" scale="3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1DFD-925B-4044-9D16-D37F915195E9}">
  <sheetPr filterMode="1">
    <pageSetUpPr fitToPage="1"/>
  </sheetPr>
  <dimension ref="A1:U225"/>
  <sheetViews>
    <sheetView workbookViewId="0">
      <pane ySplit="3" topLeftCell="A13" activePane="bottomLeft" state="frozen"/>
      <selection pane="bottomLeft" activeCell="D13" sqref="D13:D76"/>
    </sheetView>
  </sheetViews>
  <sheetFormatPr baseColWidth="10" defaultColWidth="11.5" defaultRowHeight="15" x14ac:dyDescent="0.2"/>
  <cols>
    <col min="1" max="1" width="28.5" bestFit="1" customWidth="1"/>
    <col min="3" max="3" width="11.5" style="53"/>
    <col min="4" max="4" width="22.6640625" bestFit="1" customWidth="1"/>
    <col min="5" max="5" width="14.1640625" bestFit="1" customWidth="1"/>
    <col min="6" max="6" width="17.83203125" bestFit="1" customWidth="1"/>
    <col min="7" max="7" width="19.6640625" bestFit="1" customWidth="1"/>
    <col min="8" max="8" width="15.1640625" style="63" bestFit="1" customWidth="1"/>
    <col min="9" max="9" width="17.5" style="63" bestFit="1" customWidth="1"/>
    <col min="10" max="10" width="17.5" style="63" customWidth="1"/>
    <col min="11" max="11" width="15.83203125" style="63" customWidth="1"/>
    <col min="12" max="12" width="15.5" style="97" bestFit="1" customWidth="1"/>
    <col min="13" max="13" width="16.5" style="63" bestFit="1" customWidth="1"/>
    <col min="14" max="15" width="16.5" style="63" customWidth="1"/>
    <col min="16" max="16" width="15.5" style="63" bestFit="1" customWidth="1"/>
    <col min="17" max="17" width="15.5" style="63" customWidth="1"/>
    <col min="18" max="18" width="11.5" style="73"/>
    <col min="19" max="19" width="11.5" style="74"/>
    <col min="20" max="20" width="27.83203125" customWidth="1"/>
  </cols>
  <sheetData>
    <row r="1" spans="1:21" ht="16" thickBot="1" x14ac:dyDescent="0.25">
      <c r="A1" s="32"/>
      <c r="B1" s="32"/>
      <c r="C1" s="51"/>
      <c r="D1" s="32"/>
      <c r="E1" s="32"/>
      <c r="F1" s="32"/>
      <c r="G1" s="32"/>
      <c r="H1" s="60"/>
      <c r="I1" s="60"/>
      <c r="J1" s="60"/>
      <c r="K1" s="60"/>
      <c r="L1" s="94"/>
      <c r="M1" s="60"/>
      <c r="N1" s="60"/>
      <c r="O1" s="60"/>
      <c r="P1" s="60"/>
      <c r="Q1" s="60"/>
      <c r="R1" s="66"/>
      <c r="S1" s="67"/>
      <c r="T1" s="32"/>
      <c r="U1" s="32"/>
    </row>
    <row r="2" spans="1:21" ht="16" thickBot="1" x14ac:dyDescent="0.25">
      <c r="A2" s="32"/>
      <c r="B2" s="32"/>
      <c r="C2" s="51"/>
      <c r="D2" s="32"/>
      <c r="E2" s="32"/>
      <c r="F2" s="32"/>
      <c r="G2" s="32"/>
      <c r="H2" s="192" t="s">
        <v>87</v>
      </c>
      <c r="I2" s="193"/>
      <c r="J2" s="193"/>
      <c r="K2" s="194"/>
      <c r="L2" s="195" t="s">
        <v>88</v>
      </c>
      <c r="M2" s="194"/>
      <c r="N2" s="76"/>
      <c r="O2" s="76"/>
      <c r="P2" s="192" t="s">
        <v>89</v>
      </c>
      <c r="Q2" s="196"/>
      <c r="R2" s="196"/>
      <c r="S2" s="197"/>
      <c r="T2" s="33" t="s">
        <v>90</v>
      </c>
      <c r="U2" s="32"/>
    </row>
    <row r="3" spans="1:21" x14ac:dyDescent="0.2">
      <c r="A3" s="32" t="s">
        <v>91</v>
      </c>
      <c r="B3" s="32" t="s">
        <v>92</v>
      </c>
      <c r="C3" s="51" t="s">
        <v>93</v>
      </c>
      <c r="D3" s="32" t="s">
        <v>94</v>
      </c>
      <c r="E3" s="32" t="s">
        <v>95</v>
      </c>
      <c r="F3" s="32" t="s">
        <v>96</v>
      </c>
      <c r="G3" s="32" t="s">
        <v>97</v>
      </c>
      <c r="H3" s="68" t="s">
        <v>98</v>
      </c>
      <c r="I3" s="68" t="s">
        <v>99</v>
      </c>
      <c r="J3" s="68" t="s">
        <v>26</v>
      </c>
      <c r="K3" s="61" t="s">
        <v>100</v>
      </c>
      <c r="L3" s="95" t="s">
        <v>101</v>
      </c>
      <c r="M3" s="61" t="s">
        <v>102</v>
      </c>
      <c r="N3" s="78" t="s">
        <v>103</v>
      </c>
      <c r="O3" s="78" t="s">
        <v>104</v>
      </c>
      <c r="P3" s="78" t="s">
        <v>105</v>
      </c>
      <c r="Q3" s="98" t="s">
        <v>106</v>
      </c>
      <c r="R3" s="69" t="s">
        <v>107</v>
      </c>
      <c r="S3" s="70" t="s">
        <v>108</v>
      </c>
      <c r="T3" s="34"/>
      <c r="U3" s="35"/>
    </row>
    <row r="4" spans="1:21" hidden="1" x14ac:dyDescent="0.2">
      <c r="A4" s="36" t="s">
        <v>46</v>
      </c>
      <c r="B4" s="37">
        <v>45627</v>
      </c>
      <c r="C4" s="77" t="s">
        <v>210</v>
      </c>
      <c r="D4" s="36" t="s">
        <v>211</v>
      </c>
      <c r="E4" s="38" t="s">
        <v>111</v>
      </c>
      <c r="F4" s="38" t="s">
        <v>112</v>
      </c>
      <c r="G4" s="38" t="s">
        <v>121</v>
      </c>
      <c r="H4" s="71">
        <v>158000</v>
      </c>
      <c r="I4" s="71">
        <v>58779.41</v>
      </c>
      <c r="J4" s="71">
        <f t="shared" ref="J4:J35" si="0">(H4+I4)-(N4+P4)</f>
        <v>0</v>
      </c>
      <c r="K4" s="56">
        <v>123421.64</v>
      </c>
      <c r="L4" s="71"/>
      <c r="M4" s="50"/>
      <c r="N4" s="50"/>
      <c r="O4" s="50"/>
      <c r="P4" s="50">
        <v>216779.41</v>
      </c>
      <c r="Q4" s="50"/>
      <c r="R4" s="55">
        <f t="shared" ref="R4:R35" si="1">N4+P4+Q4-K4</f>
        <v>93357.77</v>
      </c>
      <c r="S4" s="39">
        <f t="shared" ref="S4:S35" si="2">R4/K4</f>
        <v>0.75641329996911399</v>
      </c>
      <c r="T4" s="58"/>
      <c r="U4" s="58"/>
    </row>
    <row r="5" spans="1:21" hidden="1" x14ac:dyDescent="0.2">
      <c r="A5" s="36" t="s">
        <v>46</v>
      </c>
      <c r="B5" s="37">
        <v>45627</v>
      </c>
      <c r="C5" s="77" t="s">
        <v>212</v>
      </c>
      <c r="D5" s="36" t="s">
        <v>213</v>
      </c>
      <c r="E5" s="38" t="s">
        <v>111</v>
      </c>
      <c r="F5" s="38" t="s">
        <v>117</v>
      </c>
      <c r="G5" s="38" t="s">
        <v>121</v>
      </c>
      <c r="H5" s="71">
        <v>223700</v>
      </c>
      <c r="I5" s="71">
        <v>80127.7</v>
      </c>
      <c r="J5" s="71">
        <f t="shared" si="0"/>
        <v>0</v>
      </c>
      <c r="K5" s="56">
        <v>118769.7</v>
      </c>
      <c r="L5" s="71"/>
      <c r="M5" s="50"/>
      <c r="N5" s="50"/>
      <c r="O5" s="50"/>
      <c r="P5" s="50">
        <v>303827.7</v>
      </c>
      <c r="Q5" s="50"/>
      <c r="R5" s="55">
        <f t="shared" si="1"/>
        <v>185058</v>
      </c>
      <c r="S5" s="39">
        <f t="shared" si="2"/>
        <v>1.5581246732121072</v>
      </c>
      <c r="T5" s="58"/>
      <c r="U5" s="58"/>
    </row>
    <row r="6" spans="1:21" hidden="1" x14ac:dyDescent="0.2">
      <c r="A6" s="36" t="s">
        <v>46</v>
      </c>
      <c r="B6" s="37">
        <v>45627</v>
      </c>
      <c r="C6" s="77" t="s">
        <v>214</v>
      </c>
      <c r="D6" s="36" t="s">
        <v>215</v>
      </c>
      <c r="E6" s="38" t="s">
        <v>111</v>
      </c>
      <c r="F6" s="38" t="s">
        <v>117</v>
      </c>
      <c r="G6" s="38" t="s">
        <v>121</v>
      </c>
      <c r="H6" s="71">
        <v>169400</v>
      </c>
      <c r="I6" s="71">
        <v>29056.79</v>
      </c>
      <c r="J6" s="71">
        <f t="shared" si="0"/>
        <v>0</v>
      </c>
      <c r="K6" s="56">
        <v>160582.41</v>
      </c>
      <c r="L6" s="71"/>
      <c r="M6" s="50"/>
      <c r="N6" s="50"/>
      <c r="O6" s="50"/>
      <c r="P6" s="50">
        <v>198456.79</v>
      </c>
      <c r="Q6" s="50"/>
      <c r="R6" s="55">
        <f t="shared" si="1"/>
        <v>37874.380000000005</v>
      </c>
      <c r="S6" s="39">
        <f t="shared" si="2"/>
        <v>0.23585634316984036</v>
      </c>
      <c r="T6" s="58"/>
      <c r="U6" s="58"/>
    </row>
    <row r="7" spans="1:21" hidden="1" x14ac:dyDescent="0.2">
      <c r="A7" s="36" t="s">
        <v>46</v>
      </c>
      <c r="B7" s="37">
        <v>45627</v>
      </c>
      <c r="C7" s="59" t="s">
        <v>216</v>
      </c>
      <c r="D7" s="54" t="s">
        <v>217</v>
      </c>
      <c r="E7" s="38" t="s">
        <v>111</v>
      </c>
      <c r="F7" s="38" t="s">
        <v>150</v>
      </c>
      <c r="G7" s="38" t="s">
        <v>121</v>
      </c>
      <c r="H7" s="71">
        <v>682000</v>
      </c>
      <c r="I7" s="71">
        <v>179951.28</v>
      </c>
      <c r="J7" s="71">
        <f t="shared" si="0"/>
        <v>0</v>
      </c>
      <c r="K7" s="56">
        <v>931000.65</v>
      </c>
      <c r="L7" s="71"/>
      <c r="M7" s="50"/>
      <c r="N7" s="50"/>
      <c r="O7" s="50"/>
      <c r="P7" s="50">
        <v>861951.28</v>
      </c>
      <c r="Q7" s="50"/>
      <c r="R7" s="55">
        <f t="shared" si="1"/>
        <v>-69049.37</v>
      </c>
      <c r="S7" s="39">
        <f t="shared" si="2"/>
        <v>-7.4166833288462256E-2</v>
      </c>
      <c r="U7" s="58"/>
    </row>
    <row r="8" spans="1:21" hidden="1" x14ac:dyDescent="0.2">
      <c r="A8" s="36" t="s">
        <v>46</v>
      </c>
      <c r="B8" s="37">
        <v>45627</v>
      </c>
      <c r="C8" s="59" t="s">
        <v>218</v>
      </c>
      <c r="D8" s="54" t="s">
        <v>219</v>
      </c>
      <c r="E8" s="38" t="s">
        <v>116</v>
      </c>
      <c r="F8" s="38" t="s">
        <v>117</v>
      </c>
      <c r="G8" s="38" t="s">
        <v>121</v>
      </c>
      <c r="H8" s="71">
        <v>115370</v>
      </c>
      <c r="I8" s="71">
        <v>81016.490000000005</v>
      </c>
      <c r="J8" s="71">
        <f t="shared" si="0"/>
        <v>0</v>
      </c>
      <c r="K8" s="56">
        <v>188060.6</v>
      </c>
      <c r="L8" s="71"/>
      <c r="M8" s="50"/>
      <c r="N8" s="50"/>
      <c r="O8" s="50"/>
      <c r="P8" s="50">
        <v>196386.49</v>
      </c>
      <c r="Q8" s="50"/>
      <c r="R8" s="55">
        <f t="shared" si="1"/>
        <v>8325.8899999999849</v>
      </c>
      <c r="S8" s="39">
        <f t="shared" si="2"/>
        <v>4.4272378158955066E-2</v>
      </c>
      <c r="U8" s="58"/>
    </row>
    <row r="9" spans="1:21" hidden="1" x14ac:dyDescent="0.2">
      <c r="A9" s="36" t="s">
        <v>46</v>
      </c>
      <c r="B9" s="37">
        <v>45627</v>
      </c>
      <c r="C9" s="59" t="s">
        <v>220</v>
      </c>
      <c r="D9" s="54" t="s">
        <v>221</v>
      </c>
      <c r="E9" s="38" t="s">
        <v>111</v>
      </c>
      <c r="F9" s="38" t="s">
        <v>112</v>
      </c>
      <c r="G9" s="38" t="s">
        <v>121</v>
      </c>
      <c r="H9" s="71">
        <v>403485</v>
      </c>
      <c r="I9" s="71">
        <v>69652.179999999993</v>
      </c>
      <c r="J9" s="71">
        <f t="shared" si="0"/>
        <v>0</v>
      </c>
      <c r="K9" s="56">
        <v>374125.87</v>
      </c>
      <c r="L9" s="71"/>
      <c r="M9" s="50"/>
      <c r="N9" s="50"/>
      <c r="O9" s="50"/>
      <c r="P9" s="50">
        <v>473137.18</v>
      </c>
      <c r="Q9" s="50"/>
      <c r="R9" s="55">
        <f t="shared" si="1"/>
        <v>99011.31</v>
      </c>
      <c r="S9" s="39">
        <f t="shared" si="2"/>
        <v>0.26464705581573389</v>
      </c>
      <c r="U9" s="58"/>
    </row>
    <row r="10" spans="1:21" hidden="1" x14ac:dyDescent="0.2">
      <c r="A10" s="36" t="s">
        <v>46</v>
      </c>
      <c r="B10" s="37">
        <v>45627</v>
      </c>
      <c r="C10" s="59" t="s">
        <v>222</v>
      </c>
      <c r="D10" s="54" t="s">
        <v>223</v>
      </c>
      <c r="E10" s="38" t="s">
        <v>111</v>
      </c>
      <c r="F10" s="38" t="s">
        <v>112</v>
      </c>
      <c r="G10" s="38" t="s">
        <v>121</v>
      </c>
      <c r="H10" s="71">
        <v>581000</v>
      </c>
      <c r="I10" s="71">
        <v>40653.32</v>
      </c>
      <c r="J10" s="71">
        <f t="shared" si="0"/>
        <v>0</v>
      </c>
      <c r="K10" s="56">
        <v>445023.28</v>
      </c>
      <c r="L10" s="71"/>
      <c r="M10" s="50"/>
      <c r="N10" s="50"/>
      <c r="O10" s="50"/>
      <c r="P10" s="50">
        <v>621653.31999999995</v>
      </c>
      <c r="Q10" s="50"/>
      <c r="R10" s="55">
        <f t="shared" si="1"/>
        <v>176630.03999999992</v>
      </c>
      <c r="S10" s="39">
        <f t="shared" si="2"/>
        <v>0.39690067449954508</v>
      </c>
      <c r="U10" s="58"/>
    </row>
    <row r="11" spans="1:21" hidden="1" x14ac:dyDescent="0.2">
      <c r="A11" s="36" t="s">
        <v>46</v>
      </c>
      <c r="B11" s="37">
        <v>45627</v>
      </c>
      <c r="C11" s="59" t="s">
        <v>109</v>
      </c>
      <c r="D11" s="54" t="s">
        <v>110</v>
      </c>
      <c r="E11" s="38" t="s">
        <v>111</v>
      </c>
      <c r="F11" s="38" t="s">
        <v>112</v>
      </c>
      <c r="G11" s="38" t="s">
        <v>113</v>
      </c>
      <c r="H11" s="71">
        <v>780000</v>
      </c>
      <c r="I11" s="71"/>
      <c r="J11" s="71">
        <f t="shared" si="0"/>
        <v>457676.6</v>
      </c>
      <c r="K11" s="56">
        <v>184471.45</v>
      </c>
      <c r="L11" s="96">
        <f t="shared" ref="L11" si="3">N11</f>
        <v>322323.40000000002</v>
      </c>
      <c r="M11" s="63">
        <f>K11</f>
        <v>184471.45</v>
      </c>
      <c r="N11" s="50">
        <v>322323.40000000002</v>
      </c>
      <c r="O11" s="50">
        <v>322823.69</v>
      </c>
      <c r="P11" s="50"/>
      <c r="Q11" s="50"/>
      <c r="R11" s="55">
        <f>L11+P11+Q11-K11</f>
        <v>137851.95000000001</v>
      </c>
      <c r="S11" s="39">
        <f t="shared" si="2"/>
        <v>0.7472806767659711</v>
      </c>
      <c r="T11" t="s">
        <v>209</v>
      </c>
      <c r="U11" s="58"/>
    </row>
    <row r="12" spans="1:21" hidden="1" x14ac:dyDescent="0.2">
      <c r="A12" s="36" t="s">
        <v>46</v>
      </c>
      <c r="B12" s="37">
        <v>45627</v>
      </c>
      <c r="C12" s="59" t="s">
        <v>224</v>
      </c>
      <c r="D12" s="54" t="s">
        <v>225</v>
      </c>
      <c r="E12" s="38" t="s">
        <v>111</v>
      </c>
      <c r="F12" s="38" t="s">
        <v>117</v>
      </c>
      <c r="G12" s="38" t="s">
        <v>121</v>
      </c>
      <c r="H12" s="71">
        <v>391952</v>
      </c>
      <c r="I12" s="71">
        <v>269151.39</v>
      </c>
      <c r="J12" s="71">
        <f t="shared" si="0"/>
        <v>0</v>
      </c>
      <c r="K12" s="56">
        <v>391218.06</v>
      </c>
      <c r="L12" s="71"/>
      <c r="M12" s="50"/>
      <c r="N12" s="50"/>
      <c r="O12" s="50"/>
      <c r="P12" s="50">
        <v>661103.39</v>
      </c>
      <c r="Q12" s="50"/>
      <c r="R12" s="55">
        <f t="shared" si="1"/>
        <v>269885.33</v>
      </c>
      <c r="S12" s="39">
        <f t="shared" si="2"/>
        <v>0.68985907756916953</v>
      </c>
      <c r="U12" s="58"/>
    </row>
    <row r="13" spans="1:21" x14ac:dyDescent="0.2">
      <c r="A13" s="36" t="s">
        <v>46</v>
      </c>
      <c r="B13" s="37">
        <v>45627</v>
      </c>
      <c r="C13" s="59" t="s">
        <v>114</v>
      </c>
      <c r="D13" s="54" t="s">
        <v>115</v>
      </c>
      <c r="E13" s="38" t="s">
        <v>116</v>
      </c>
      <c r="F13" s="38" t="s">
        <v>117</v>
      </c>
      <c r="G13" s="38" t="s">
        <v>118</v>
      </c>
      <c r="H13" s="71">
        <v>325860</v>
      </c>
      <c r="I13" s="71">
        <v>37127.440000000002</v>
      </c>
      <c r="J13" s="71">
        <f t="shared" si="0"/>
        <v>0</v>
      </c>
      <c r="K13" s="56">
        <v>229657.4</v>
      </c>
      <c r="L13" s="71"/>
      <c r="M13" s="50"/>
      <c r="N13" s="50"/>
      <c r="O13" s="50"/>
      <c r="P13" s="50">
        <v>362987.44</v>
      </c>
      <c r="Q13" s="50"/>
      <c r="R13" s="55">
        <f t="shared" si="1"/>
        <v>133330.04</v>
      </c>
      <c r="S13" s="39">
        <f t="shared" si="2"/>
        <v>0.58056060897667572</v>
      </c>
      <c r="U13" s="58"/>
    </row>
    <row r="14" spans="1:21" hidden="1" x14ac:dyDescent="0.2">
      <c r="A14" s="36" t="s">
        <v>46</v>
      </c>
      <c r="B14" s="37">
        <v>45627</v>
      </c>
      <c r="C14" s="59" t="s">
        <v>226</v>
      </c>
      <c r="D14" s="54" t="s">
        <v>158</v>
      </c>
      <c r="E14" s="38" t="s">
        <v>149</v>
      </c>
      <c r="F14" s="38" t="s">
        <v>128</v>
      </c>
      <c r="G14" s="38" t="s">
        <v>121</v>
      </c>
      <c r="H14" s="71">
        <v>398000</v>
      </c>
      <c r="I14" s="71">
        <v>205901.88</v>
      </c>
      <c r="J14" s="71">
        <f t="shared" si="0"/>
        <v>0</v>
      </c>
      <c r="K14" s="56">
        <v>472422.71</v>
      </c>
      <c r="L14" s="71"/>
      <c r="M14" s="50"/>
      <c r="N14" s="50"/>
      <c r="O14" s="50"/>
      <c r="P14" s="50">
        <v>603901.88</v>
      </c>
      <c r="Q14" s="50"/>
      <c r="R14" s="55">
        <f t="shared" si="1"/>
        <v>131479.16999999998</v>
      </c>
      <c r="S14" s="39">
        <f t="shared" si="2"/>
        <v>0.27830831841255044</v>
      </c>
      <c r="U14" s="58"/>
    </row>
    <row r="15" spans="1:21" hidden="1" x14ac:dyDescent="0.2">
      <c r="A15" s="36" t="s">
        <v>46</v>
      </c>
      <c r="B15" s="37">
        <v>45627</v>
      </c>
      <c r="C15" s="53" t="s">
        <v>119</v>
      </c>
      <c r="D15" t="s">
        <v>120</v>
      </c>
      <c r="E15" s="38" t="s">
        <v>111</v>
      </c>
      <c r="F15" s="38" t="s">
        <v>117</v>
      </c>
      <c r="G15" s="38" t="s">
        <v>121</v>
      </c>
      <c r="H15" s="63">
        <v>400995.5</v>
      </c>
      <c r="I15" s="63">
        <v>122185.5</v>
      </c>
      <c r="J15" s="71">
        <f t="shared" si="0"/>
        <v>0</v>
      </c>
      <c r="K15" s="56">
        <v>368621.11</v>
      </c>
      <c r="L15" s="96"/>
      <c r="N15" s="50"/>
      <c r="O15" s="50"/>
      <c r="P15" s="50">
        <v>523181</v>
      </c>
      <c r="Q15" s="50"/>
      <c r="R15" s="55">
        <f t="shared" si="1"/>
        <v>154559.89000000001</v>
      </c>
      <c r="S15" s="39">
        <f t="shared" si="2"/>
        <v>0.41929202047055858</v>
      </c>
    </row>
    <row r="16" spans="1:21" hidden="1" x14ac:dyDescent="0.2">
      <c r="A16" s="36" t="s">
        <v>46</v>
      </c>
      <c r="B16" s="37">
        <v>45627</v>
      </c>
      <c r="C16" s="53" t="s">
        <v>227</v>
      </c>
      <c r="D16" t="s">
        <v>228</v>
      </c>
      <c r="E16" s="38" t="s">
        <v>111</v>
      </c>
      <c r="F16" s="38" t="s">
        <v>117</v>
      </c>
      <c r="G16" s="38" t="s">
        <v>121</v>
      </c>
      <c r="H16" s="50">
        <v>150000</v>
      </c>
      <c r="I16" s="50">
        <v>90000</v>
      </c>
      <c r="J16" s="71">
        <f t="shared" si="0"/>
        <v>0</v>
      </c>
      <c r="K16" s="56">
        <v>153928.51999999999</v>
      </c>
      <c r="L16" s="50"/>
      <c r="M16" s="50"/>
      <c r="N16" s="50"/>
      <c r="O16" s="50"/>
      <c r="P16" s="50">
        <v>240000</v>
      </c>
      <c r="Q16" s="50"/>
      <c r="R16" s="55">
        <f t="shared" si="1"/>
        <v>86071.48000000001</v>
      </c>
      <c r="S16" s="39">
        <f t="shared" si="2"/>
        <v>0.55916525410625673</v>
      </c>
    </row>
    <row r="17" spans="1:20" hidden="1" x14ac:dyDescent="0.2">
      <c r="A17" s="36" t="s">
        <v>46</v>
      </c>
      <c r="B17" s="37">
        <v>45627</v>
      </c>
      <c r="C17" s="53" t="s">
        <v>229</v>
      </c>
      <c r="D17" t="s">
        <v>230</v>
      </c>
      <c r="E17" s="38" t="s">
        <v>116</v>
      </c>
      <c r="F17" s="38" t="s">
        <v>128</v>
      </c>
      <c r="G17" s="38" t="s">
        <v>121</v>
      </c>
      <c r="H17" s="50">
        <v>977153</v>
      </c>
      <c r="I17" s="50">
        <v>79030.070000000007</v>
      </c>
      <c r="J17" s="71">
        <f t="shared" si="0"/>
        <v>0</v>
      </c>
      <c r="K17" s="56">
        <v>805730.93</v>
      </c>
      <c r="L17" s="50"/>
      <c r="M17" s="50"/>
      <c r="N17" s="50"/>
      <c r="O17" s="50"/>
      <c r="P17" s="50">
        <v>1056183.07</v>
      </c>
      <c r="Q17" s="50"/>
      <c r="R17" s="55">
        <f t="shared" si="1"/>
        <v>250452.14</v>
      </c>
      <c r="S17" s="39">
        <f t="shared" si="2"/>
        <v>0.31083843337129929</v>
      </c>
    </row>
    <row r="18" spans="1:20" x14ac:dyDescent="0.2">
      <c r="A18" s="36" t="s">
        <v>46</v>
      </c>
      <c r="B18" s="37">
        <v>45627</v>
      </c>
      <c r="C18" s="53" t="s">
        <v>122</v>
      </c>
      <c r="D18" t="s">
        <v>123</v>
      </c>
      <c r="E18" s="38" t="s">
        <v>111</v>
      </c>
      <c r="F18" s="38" t="s">
        <v>112</v>
      </c>
      <c r="G18" s="38" t="s">
        <v>118</v>
      </c>
      <c r="H18" s="63">
        <v>66242.98</v>
      </c>
      <c r="I18" s="63">
        <v>96875.44</v>
      </c>
      <c r="J18" s="71">
        <f t="shared" si="0"/>
        <v>30639.499999999971</v>
      </c>
      <c r="K18" s="56">
        <v>84449.14</v>
      </c>
      <c r="L18" s="96"/>
      <c r="M18" s="71"/>
      <c r="N18" s="50"/>
      <c r="O18" s="50"/>
      <c r="P18" s="50">
        <v>132478.92000000001</v>
      </c>
      <c r="Q18" s="50"/>
      <c r="R18" s="55">
        <f t="shared" si="1"/>
        <v>48029.780000000013</v>
      </c>
      <c r="S18" s="39">
        <f t="shared" si="2"/>
        <v>0.56874208547298422</v>
      </c>
    </row>
    <row r="19" spans="1:20" hidden="1" x14ac:dyDescent="0.2">
      <c r="A19" s="36" t="s">
        <v>46</v>
      </c>
      <c r="B19" s="37">
        <v>45627</v>
      </c>
      <c r="C19" s="53" t="s">
        <v>124</v>
      </c>
      <c r="D19" t="s">
        <v>125</v>
      </c>
      <c r="E19" s="38" t="s">
        <v>111</v>
      </c>
      <c r="F19" s="38" t="s">
        <v>117</v>
      </c>
      <c r="G19" s="38" t="s">
        <v>113</v>
      </c>
      <c r="H19" s="63">
        <v>410629.14</v>
      </c>
      <c r="J19" s="71">
        <f t="shared" si="0"/>
        <v>170325.21000000002</v>
      </c>
      <c r="K19" s="56">
        <v>275263.05</v>
      </c>
      <c r="L19" s="96">
        <f t="shared" ref="L19" si="4">N19</f>
        <v>240303.93</v>
      </c>
      <c r="M19" s="63">
        <f>K19+R19</f>
        <v>240303.93</v>
      </c>
      <c r="N19" s="50">
        <v>240303.93</v>
      </c>
      <c r="O19" s="50">
        <v>249704.46</v>
      </c>
      <c r="P19" s="50"/>
      <c r="Q19" s="50"/>
      <c r="R19" s="55">
        <f>L19+P19+Q19-K19</f>
        <v>-34959.119999999995</v>
      </c>
      <c r="S19" s="39">
        <f t="shared" si="2"/>
        <v>-0.12700258897807024</v>
      </c>
      <c r="T19" t="s">
        <v>209</v>
      </c>
    </row>
    <row r="20" spans="1:20" hidden="1" x14ac:dyDescent="0.2">
      <c r="A20" s="36" t="s">
        <v>46</v>
      </c>
      <c r="B20" s="37">
        <v>45627</v>
      </c>
      <c r="C20" s="53" t="s">
        <v>231</v>
      </c>
      <c r="D20" t="s">
        <v>232</v>
      </c>
      <c r="E20" s="38" t="s">
        <v>111</v>
      </c>
      <c r="F20" s="38" t="s">
        <v>128</v>
      </c>
      <c r="G20" s="38" t="s">
        <v>121</v>
      </c>
      <c r="H20" s="50">
        <v>433905.9</v>
      </c>
      <c r="I20" s="50">
        <v>10547.43</v>
      </c>
      <c r="J20" s="71">
        <f t="shared" si="0"/>
        <v>0</v>
      </c>
      <c r="K20" s="56">
        <v>353381.92</v>
      </c>
      <c r="L20" s="50"/>
      <c r="M20" s="50"/>
      <c r="N20" s="50"/>
      <c r="O20" s="50"/>
      <c r="P20" s="50">
        <v>444453.33</v>
      </c>
      <c r="Q20" s="50"/>
      <c r="R20" s="55">
        <f t="shared" si="1"/>
        <v>91071.410000000033</v>
      </c>
      <c r="S20" s="39">
        <f t="shared" si="2"/>
        <v>0.25771383550126176</v>
      </c>
    </row>
    <row r="21" spans="1:20" hidden="1" x14ac:dyDescent="0.2">
      <c r="A21" s="36" t="s">
        <v>46</v>
      </c>
      <c r="B21" s="37">
        <v>45627</v>
      </c>
      <c r="C21" s="53" t="s">
        <v>233</v>
      </c>
      <c r="D21" t="s">
        <v>234</v>
      </c>
      <c r="E21" s="38" t="s">
        <v>111</v>
      </c>
      <c r="F21" s="38" t="s">
        <v>112</v>
      </c>
      <c r="G21" s="38" t="s">
        <v>121</v>
      </c>
      <c r="H21" s="50">
        <v>42979.5</v>
      </c>
      <c r="I21" s="50">
        <v>-5571.66</v>
      </c>
      <c r="J21" s="71">
        <f t="shared" si="0"/>
        <v>0</v>
      </c>
      <c r="K21" s="56">
        <v>15609.35</v>
      </c>
      <c r="L21" s="50"/>
      <c r="M21" s="50"/>
      <c r="N21" s="50"/>
      <c r="O21" s="50"/>
      <c r="P21" s="50">
        <v>37407.839999999997</v>
      </c>
      <c r="Q21" s="50"/>
      <c r="R21" s="55">
        <f t="shared" si="1"/>
        <v>21798.489999999998</v>
      </c>
      <c r="S21" s="39">
        <f t="shared" si="2"/>
        <v>1.396502096499854</v>
      </c>
    </row>
    <row r="22" spans="1:20" hidden="1" x14ac:dyDescent="0.2">
      <c r="A22" s="36" t="s">
        <v>46</v>
      </c>
      <c r="B22" s="37">
        <v>45627</v>
      </c>
      <c r="C22" s="53" t="s">
        <v>235</v>
      </c>
      <c r="D22" t="s">
        <v>236</v>
      </c>
      <c r="E22" s="38" t="s">
        <v>111</v>
      </c>
      <c r="F22" s="38" t="s">
        <v>112</v>
      </c>
      <c r="G22" s="38" t="s">
        <v>121</v>
      </c>
      <c r="H22" s="50">
        <v>54280</v>
      </c>
      <c r="I22" s="50">
        <v>6542.78</v>
      </c>
      <c r="J22" s="71">
        <f t="shared" si="0"/>
        <v>0</v>
      </c>
      <c r="K22" s="56">
        <v>24254.98</v>
      </c>
      <c r="L22" s="50"/>
      <c r="M22" s="50"/>
      <c r="N22" s="50"/>
      <c r="O22" s="50"/>
      <c r="P22" s="50">
        <v>60822.78</v>
      </c>
      <c r="Q22" s="50"/>
      <c r="R22" s="55">
        <f t="shared" si="1"/>
        <v>36567.800000000003</v>
      </c>
      <c r="S22" s="39">
        <f t="shared" si="2"/>
        <v>1.5076409050842343</v>
      </c>
    </row>
    <row r="23" spans="1:20" hidden="1" x14ac:dyDescent="0.2">
      <c r="A23" s="36" t="s">
        <v>46</v>
      </c>
      <c r="B23" s="37">
        <v>45627</v>
      </c>
      <c r="C23" s="53" t="s">
        <v>237</v>
      </c>
      <c r="D23" t="s">
        <v>238</v>
      </c>
      <c r="E23" s="38" t="s">
        <v>111</v>
      </c>
      <c r="F23" s="38" t="s">
        <v>239</v>
      </c>
      <c r="G23" s="38" t="s">
        <v>121</v>
      </c>
      <c r="H23" s="63">
        <v>19800</v>
      </c>
      <c r="I23" s="63">
        <v>47300</v>
      </c>
      <c r="J23" s="71">
        <f t="shared" si="0"/>
        <v>0</v>
      </c>
      <c r="K23" s="56">
        <v>59575.62</v>
      </c>
      <c r="L23" s="71"/>
      <c r="M23" s="50"/>
      <c r="N23" s="50"/>
      <c r="O23" s="50"/>
      <c r="P23" s="50">
        <v>67100</v>
      </c>
      <c r="Q23" s="50"/>
      <c r="R23" s="55">
        <f t="shared" si="1"/>
        <v>7524.3799999999974</v>
      </c>
      <c r="S23" s="39">
        <f t="shared" si="2"/>
        <v>0.12629965076318125</v>
      </c>
    </row>
    <row r="24" spans="1:20" hidden="1" x14ac:dyDescent="0.2">
      <c r="A24" s="36" t="s">
        <v>46</v>
      </c>
      <c r="B24" s="37">
        <v>45627</v>
      </c>
      <c r="C24" s="53" t="s">
        <v>240</v>
      </c>
      <c r="D24" t="s">
        <v>241</v>
      </c>
      <c r="E24" s="38" t="s">
        <v>111</v>
      </c>
      <c r="F24" s="38" t="s">
        <v>112</v>
      </c>
      <c r="G24" s="38" t="s">
        <v>121</v>
      </c>
      <c r="H24" s="50">
        <v>114821.25</v>
      </c>
      <c r="I24" s="50">
        <v>-678.54</v>
      </c>
      <c r="J24" s="71">
        <f t="shared" si="0"/>
        <v>0</v>
      </c>
      <c r="K24" s="56">
        <v>45385.8</v>
      </c>
      <c r="L24" s="50"/>
      <c r="M24" s="50"/>
      <c r="N24" s="50"/>
      <c r="O24" s="50"/>
      <c r="P24" s="50">
        <v>114142.71</v>
      </c>
      <c r="Q24" s="50"/>
      <c r="R24" s="55">
        <f t="shared" si="1"/>
        <v>68756.91</v>
      </c>
      <c r="S24" s="39">
        <f t="shared" si="2"/>
        <v>1.5149432201261188</v>
      </c>
    </row>
    <row r="25" spans="1:20" hidden="1" x14ac:dyDescent="0.2">
      <c r="A25" s="36" t="s">
        <v>46</v>
      </c>
      <c r="B25" s="37">
        <v>45627</v>
      </c>
      <c r="C25" s="53" t="s">
        <v>242</v>
      </c>
      <c r="D25" t="s">
        <v>243</v>
      </c>
      <c r="E25" s="38" t="s">
        <v>111</v>
      </c>
      <c r="F25" s="38" t="s">
        <v>117</v>
      </c>
      <c r="G25" s="38" t="s">
        <v>121</v>
      </c>
      <c r="H25" s="50">
        <v>817852</v>
      </c>
      <c r="I25" s="50">
        <v>69351.789999999994</v>
      </c>
      <c r="J25" s="71">
        <f t="shared" si="0"/>
        <v>0</v>
      </c>
      <c r="K25" s="56">
        <v>751969.67</v>
      </c>
      <c r="L25" s="50"/>
      <c r="M25" s="50"/>
      <c r="N25" s="50"/>
      <c r="O25" s="50"/>
      <c r="P25" s="50">
        <v>887203.79</v>
      </c>
      <c r="Q25" s="50"/>
      <c r="R25" s="55">
        <f t="shared" si="1"/>
        <v>135234.12</v>
      </c>
      <c r="S25" s="39">
        <f t="shared" si="2"/>
        <v>0.17983985976455671</v>
      </c>
    </row>
    <row r="26" spans="1:20" hidden="1" x14ac:dyDescent="0.2">
      <c r="A26" s="36" t="s">
        <v>46</v>
      </c>
      <c r="B26" s="37">
        <v>45627</v>
      </c>
      <c r="C26" s="53" t="s">
        <v>244</v>
      </c>
      <c r="D26" t="s">
        <v>245</v>
      </c>
      <c r="E26" s="38" t="s">
        <v>111</v>
      </c>
      <c r="F26" s="38" t="s">
        <v>150</v>
      </c>
      <c r="G26" s="38" t="s">
        <v>121</v>
      </c>
      <c r="H26" s="50">
        <v>59429.65</v>
      </c>
      <c r="I26" s="50">
        <v>13208.99</v>
      </c>
      <c r="J26" s="71">
        <f t="shared" si="0"/>
        <v>0</v>
      </c>
      <c r="K26" s="56">
        <v>90799.96</v>
      </c>
      <c r="L26" s="50"/>
      <c r="M26" s="50"/>
      <c r="N26" s="50"/>
      <c r="O26" s="50"/>
      <c r="P26" s="50">
        <v>72638.64</v>
      </c>
      <c r="Q26" s="50"/>
      <c r="R26" s="55">
        <f t="shared" si="1"/>
        <v>-18161.320000000007</v>
      </c>
      <c r="S26" s="39">
        <f t="shared" si="2"/>
        <v>-0.20001462555710384</v>
      </c>
    </row>
    <row r="27" spans="1:20" x14ac:dyDescent="0.2">
      <c r="A27" s="36" t="s">
        <v>46</v>
      </c>
      <c r="B27" s="37">
        <v>45627</v>
      </c>
      <c r="C27" s="53" t="s">
        <v>126</v>
      </c>
      <c r="D27" t="s">
        <v>127</v>
      </c>
      <c r="E27" s="38" t="s">
        <v>116</v>
      </c>
      <c r="F27" s="38" t="s">
        <v>128</v>
      </c>
      <c r="G27" s="38" t="s">
        <v>118</v>
      </c>
      <c r="H27" s="63">
        <v>889091.47</v>
      </c>
      <c r="I27" s="63">
        <v>-128501.75</v>
      </c>
      <c r="J27" s="71">
        <f t="shared" si="0"/>
        <v>0</v>
      </c>
      <c r="K27" s="56">
        <v>629261.06999999995</v>
      </c>
      <c r="L27" s="71"/>
      <c r="M27" s="50"/>
      <c r="N27" s="50"/>
      <c r="O27" s="50"/>
      <c r="P27" s="50">
        <v>760589.72</v>
      </c>
      <c r="Q27" s="50"/>
      <c r="R27" s="55">
        <f t="shared" si="1"/>
        <v>131328.65000000002</v>
      </c>
      <c r="S27" s="39">
        <f t="shared" si="2"/>
        <v>0.20870296330265597</v>
      </c>
    </row>
    <row r="28" spans="1:20" x14ac:dyDescent="0.2">
      <c r="A28" s="36" t="s">
        <v>46</v>
      </c>
      <c r="B28" s="37">
        <v>45627</v>
      </c>
      <c r="C28" s="53" t="s">
        <v>129</v>
      </c>
      <c r="D28" t="s">
        <v>130</v>
      </c>
      <c r="E28" s="38" t="s">
        <v>111</v>
      </c>
      <c r="F28" s="38" t="s">
        <v>128</v>
      </c>
      <c r="G28" s="38" t="s">
        <v>118</v>
      </c>
      <c r="H28" s="63">
        <v>1566102.92</v>
      </c>
      <c r="I28" s="63">
        <v>-204697.57</v>
      </c>
      <c r="J28" s="71">
        <f t="shared" si="0"/>
        <v>0</v>
      </c>
      <c r="K28" s="56">
        <v>1166304.1499999999</v>
      </c>
      <c r="L28" s="71"/>
      <c r="M28" s="50"/>
      <c r="N28" s="50"/>
      <c r="O28" s="50"/>
      <c r="P28" s="50">
        <v>1361405.35</v>
      </c>
      <c r="Q28" s="50"/>
      <c r="R28" s="55">
        <f t="shared" si="1"/>
        <v>195101.20000000019</v>
      </c>
      <c r="S28" s="39">
        <f t="shared" si="2"/>
        <v>0.16728157916612077</v>
      </c>
    </row>
    <row r="29" spans="1:20" hidden="1" x14ac:dyDescent="0.2">
      <c r="A29" s="36" t="s">
        <v>46</v>
      </c>
      <c r="B29" s="37">
        <v>45627</v>
      </c>
      <c r="C29" s="53" t="s">
        <v>246</v>
      </c>
      <c r="D29" t="s">
        <v>247</v>
      </c>
      <c r="E29" s="38" t="s">
        <v>111</v>
      </c>
      <c r="F29" s="38" t="s">
        <v>117</v>
      </c>
      <c r="G29" s="38" t="s">
        <v>121</v>
      </c>
      <c r="H29" s="63">
        <v>310819.3</v>
      </c>
      <c r="I29" s="63">
        <v>-18539.62</v>
      </c>
      <c r="J29" s="71">
        <f t="shared" si="0"/>
        <v>0</v>
      </c>
      <c r="K29" s="56">
        <v>245207.83</v>
      </c>
      <c r="L29" s="71"/>
      <c r="M29" s="50"/>
      <c r="N29" s="50"/>
      <c r="O29" s="50"/>
      <c r="P29" s="50">
        <v>292279.67999999999</v>
      </c>
      <c r="Q29" s="50"/>
      <c r="R29" s="55">
        <f t="shared" si="1"/>
        <v>47071.850000000006</v>
      </c>
      <c r="S29" s="39">
        <f t="shared" si="2"/>
        <v>0.19196715700310227</v>
      </c>
    </row>
    <row r="30" spans="1:20" hidden="1" x14ac:dyDescent="0.2">
      <c r="A30" s="36" t="s">
        <v>46</v>
      </c>
      <c r="B30" s="37">
        <v>45627</v>
      </c>
      <c r="C30" s="53" t="s">
        <v>248</v>
      </c>
      <c r="D30" t="s">
        <v>249</v>
      </c>
      <c r="E30" s="38" t="s">
        <v>111</v>
      </c>
      <c r="F30" s="38" t="s">
        <v>112</v>
      </c>
      <c r="G30" s="38" t="s">
        <v>121</v>
      </c>
      <c r="H30" s="50">
        <v>40817.449999999997</v>
      </c>
      <c r="I30" s="50">
        <v>17346.189999999999</v>
      </c>
      <c r="J30" s="71">
        <f t="shared" si="0"/>
        <v>0</v>
      </c>
      <c r="K30" s="56">
        <v>49712.4</v>
      </c>
      <c r="L30" s="50"/>
      <c r="M30" s="50"/>
      <c r="N30" s="50"/>
      <c r="O30" s="50"/>
      <c r="P30" s="50">
        <v>58163.64</v>
      </c>
      <c r="Q30" s="50"/>
      <c r="R30" s="55">
        <f t="shared" si="1"/>
        <v>8451.239999999998</v>
      </c>
      <c r="S30" s="39">
        <f t="shared" si="2"/>
        <v>0.17000265527313099</v>
      </c>
    </row>
    <row r="31" spans="1:20" hidden="1" x14ac:dyDescent="0.2">
      <c r="A31" s="36" t="s">
        <v>46</v>
      </c>
      <c r="B31" s="37">
        <v>45627</v>
      </c>
      <c r="C31" s="53" t="s">
        <v>250</v>
      </c>
      <c r="D31" t="s">
        <v>251</v>
      </c>
      <c r="E31" s="38" t="s">
        <v>111</v>
      </c>
      <c r="F31" s="38" t="s">
        <v>150</v>
      </c>
      <c r="G31" s="38" t="s">
        <v>121</v>
      </c>
      <c r="H31" s="63">
        <v>2089077.52</v>
      </c>
      <c r="I31" s="63">
        <v>605715.27</v>
      </c>
      <c r="J31" s="71">
        <f t="shared" si="0"/>
        <v>0</v>
      </c>
      <c r="K31" s="56">
        <v>2589585.6800000002</v>
      </c>
      <c r="L31" s="71"/>
      <c r="M31" s="50"/>
      <c r="N31" s="50"/>
      <c r="O31" s="50"/>
      <c r="P31" s="50">
        <v>2694792.79</v>
      </c>
      <c r="Q31" s="50"/>
      <c r="R31" s="55">
        <f t="shared" si="1"/>
        <v>105207.10999999987</v>
      </c>
      <c r="S31" s="39">
        <f t="shared" si="2"/>
        <v>4.062700485739474E-2</v>
      </c>
    </row>
    <row r="32" spans="1:20" hidden="1" x14ac:dyDescent="0.2">
      <c r="A32" s="36" t="s">
        <v>46</v>
      </c>
      <c r="B32" s="37">
        <v>45627</v>
      </c>
      <c r="C32" s="53" t="s">
        <v>252</v>
      </c>
      <c r="D32" t="s">
        <v>167</v>
      </c>
      <c r="E32" s="38" t="s">
        <v>111</v>
      </c>
      <c r="F32" s="38" t="s">
        <v>112</v>
      </c>
      <c r="G32" s="38" t="s">
        <v>121</v>
      </c>
      <c r="H32" s="50">
        <v>69009.399999999994</v>
      </c>
      <c r="I32" s="50">
        <v>5157.84</v>
      </c>
      <c r="J32" s="71">
        <f t="shared" si="0"/>
        <v>0</v>
      </c>
      <c r="K32" s="56">
        <v>58370.58</v>
      </c>
      <c r="L32" s="50"/>
      <c r="M32" s="50"/>
      <c r="N32" s="50"/>
      <c r="O32" s="50"/>
      <c r="P32" s="50">
        <v>74167.240000000005</v>
      </c>
      <c r="Q32" s="50"/>
      <c r="R32" s="55">
        <f t="shared" si="1"/>
        <v>15796.660000000003</v>
      </c>
      <c r="S32" s="39">
        <f t="shared" si="2"/>
        <v>0.27062708645348399</v>
      </c>
    </row>
    <row r="33" spans="1:20" hidden="1" x14ac:dyDescent="0.2">
      <c r="A33" s="36" t="s">
        <v>46</v>
      </c>
      <c r="B33" s="37">
        <v>45627</v>
      </c>
      <c r="C33" s="53" t="s">
        <v>253</v>
      </c>
      <c r="D33" t="s">
        <v>254</v>
      </c>
      <c r="E33" s="38" t="s">
        <v>111</v>
      </c>
      <c r="F33" s="38" t="s">
        <v>150</v>
      </c>
      <c r="G33" s="38" t="s">
        <v>121</v>
      </c>
      <c r="H33" s="50">
        <v>415432.62</v>
      </c>
      <c r="I33" s="50">
        <v>24612.33</v>
      </c>
      <c r="J33" s="71">
        <f t="shared" si="0"/>
        <v>0</v>
      </c>
      <c r="K33" s="56">
        <v>425311.54</v>
      </c>
      <c r="L33" s="50"/>
      <c r="M33" s="50"/>
      <c r="N33" s="50"/>
      <c r="O33" s="50"/>
      <c r="P33" s="50">
        <v>440044.95</v>
      </c>
      <c r="Q33" s="50"/>
      <c r="R33" s="55">
        <f t="shared" si="1"/>
        <v>14733.410000000033</v>
      </c>
      <c r="S33" s="39">
        <f t="shared" si="2"/>
        <v>3.4641453650658134E-2</v>
      </c>
    </row>
    <row r="34" spans="1:20" hidden="1" x14ac:dyDescent="0.2">
      <c r="A34" s="36" t="s">
        <v>46</v>
      </c>
      <c r="B34" s="37">
        <v>45627</v>
      </c>
      <c r="C34" s="53" t="s">
        <v>255</v>
      </c>
      <c r="D34" t="s">
        <v>256</v>
      </c>
      <c r="E34" s="38" t="s">
        <v>111</v>
      </c>
      <c r="F34" s="38" t="s">
        <v>112</v>
      </c>
      <c r="G34" s="38" t="s">
        <v>121</v>
      </c>
      <c r="H34" s="50">
        <v>86947.520000000004</v>
      </c>
      <c r="I34" s="50">
        <v>107054.5</v>
      </c>
      <c r="J34" s="71">
        <f t="shared" si="0"/>
        <v>0</v>
      </c>
      <c r="K34" s="56">
        <v>151161.03</v>
      </c>
      <c r="L34" s="50"/>
      <c r="M34" s="50"/>
      <c r="N34" s="50"/>
      <c r="O34" s="50"/>
      <c r="P34" s="50">
        <v>194002.02</v>
      </c>
      <c r="Q34" s="50"/>
      <c r="R34" s="55">
        <f t="shared" si="1"/>
        <v>42840.989999999991</v>
      </c>
      <c r="S34" s="39">
        <f t="shared" si="2"/>
        <v>0.28341292726041883</v>
      </c>
    </row>
    <row r="35" spans="1:20" hidden="1" x14ac:dyDescent="0.2">
      <c r="A35" s="36" t="s">
        <v>46</v>
      </c>
      <c r="B35" s="37">
        <v>45627</v>
      </c>
      <c r="C35" s="53" t="s">
        <v>257</v>
      </c>
      <c r="D35" t="s">
        <v>258</v>
      </c>
      <c r="E35" s="38" t="s">
        <v>111</v>
      </c>
      <c r="F35" s="38" t="s">
        <v>150</v>
      </c>
      <c r="G35" s="38" t="s">
        <v>121</v>
      </c>
      <c r="H35" s="63">
        <v>97039.6</v>
      </c>
      <c r="I35" s="63">
        <v>142593.74</v>
      </c>
      <c r="J35" s="71">
        <f t="shared" si="0"/>
        <v>0</v>
      </c>
      <c r="K35" s="56">
        <v>192883.5</v>
      </c>
      <c r="L35" s="71"/>
      <c r="M35" s="50"/>
      <c r="N35" s="50"/>
      <c r="O35" s="50"/>
      <c r="P35" s="50">
        <v>239633.34</v>
      </c>
      <c r="Q35" s="50"/>
      <c r="R35" s="55">
        <f t="shared" si="1"/>
        <v>46749.84</v>
      </c>
      <c r="S35" s="39">
        <f t="shared" si="2"/>
        <v>0.24237345340581229</v>
      </c>
    </row>
    <row r="36" spans="1:20" hidden="1" x14ac:dyDescent="0.2">
      <c r="A36" s="36" t="s">
        <v>46</v>
      </c>
      <c r="B36" s="37">
        <v>45627</v>
      </c>
      <c r="C36" s="53" t="s">
        <v>259</v>
      </c>
      <c r="D36" t="s">
        <v>260</v>
      </c>
      <c r="E36" s="38" t="s">
        <v>111</v>
      </c>
      <c r="F36" s="38" t="s">
        <v>117</v>
      </c>
      <c r="G36" s="38" t="s">
        <v>121</v>
      </c>
      <c r="H36" s="50">
        <v>186081.47</v>
      </c>
      <c r="I36" s="50">
        <v>-14368.83</v>
      </c>
      <c r="J36" s="71">
        <f t="shared" ref="J36:J67" si="5">(H36+I36)-(N36+P36)</f>
        <v>0</v>
      </c>
      <c r="K36" s="56">
        <v>205934.72</v>
      </c>
      <c r="L36" s="50"/>
      <c r="M36" s="50"/>
      <c r="N36" s="50"/>
      <c r="O36" s="50"/>
      <c r="P36" s="50">
        <v>171712.64000000001</v>
      </c>
      <c r="Q36" s="50"/>
      <c r="R36" s="55">
        <f t="shared" ref="R36:R65" si="6">N36+P36+Q36-K36</f>
        <v>-34222.079999999987</v>
      </c>
      <c r="S36" s="39">
        <f t="shared" ref="S36:S65" si="7">R36/K36</f>
        <v>-0.16617926302082517</v>
      </c>
    </row>
    <row r="37" spans="1:20" hidden="1" x14ac:dyDescent="0.2">
      <c r="A37" s="36" t="s">
        <v>46</v>
      </c>
      <c r="B37" s="37">
        <v>45627</v>
      </c>
      <c r="C37" s="53" t="s">
        <v>261</v>
      </c>
      <c r="D37" t="s">
        <v>262</v>
      </c>
      <c r="E37" s="38" t="s">
        <v>111</v>
      </c>
      <c r="F37" s="38" t="s">
        <v>117</v>
      </c>
      <c r="G37" s="38" t="s">
        <v>121</v>
      </c>
      <c r="H37" s="63">
        <v>166696</v>
      </c>
      <c r="I37" s="63">
        <v>51715.21</v>
      </c>
      <c r="J37" s="71">
        <f t="shared" si="5"/>
        <v>0</v>
      </c>
      <c r="K37" s="56">
        <v>179100.61</v>
      </c>
      <c r="L37" s="71"/>
      <c r="M37" s="50"/>
      <c r="N37" s="50"/>
      <c r="O37" s="50"/>
      <c r="P37" s="50">
        <v>218411.21</v>
      </c>
      <c r="Q37" s="50"/>
      <c r="R37" s="55">
        <f t="shared" si="6"/>
        <v>39310.600000000006</v>
      </c>
      <c r="S37" s="39">
        <f t="shared" si="7"/>
        <v>0.21948892301371842</v>
      </c>
    </row>
    <row r="38" spans="1:20" hidden="1" x14ac:dyDescent="0.2">
      <c r="A38" s="36" t="s">
        <v>46</v>
      </c>
      <c r="B38" s="37">
        <v>45627</v>
      </c>
      <c r="C38" s="53" t="s">
        <v>263</v>
      </c>
      <c r="D38" t="s">
        <v>264</v>
      </c>
      <c r="E38" s="38" t="s">
        <v>111</v>
      </c>
      <c r="F38" s="38" t="s">
        <v>150</v>
      </c>
      <c r="G38" s="38" t="s">
        <v>121</v>
      </c>
      <c r="H38" s="63">
        <v>1103474.76</v>
      </c>
      <c r="I38" s="63">
        <v>-30944.09</v>
      </c>
      <c r="J38" s="71">
        <f t="shared" si="5"/>
        <v>0</v>
      </c>
      <c r="K38" s="56">
        <v>993845.61</v>
      </c>
      <c r="L38" s="71"/>
      <c r="M38" s="50"/>
      <c r="N38" s="50"/>
      <c r="O38" s="50"/>
      <c r="P38" s="50">
        <v>1072530.67</v>
      </c>
      <c r="Q38" s="50"/>
      <c r="R38" s="55">
        <f t="shared" si="6"/>
        <v>78685.059999999939</v>
      </c>
      <c r="S38" s="39">
        <f t="shared" si="7"/>
        <v>7.9172317317978538E-2</v>
      </c>
    </row>
    <row r="39" spans="1:20" hidden="1" x14ac:dyDescent="0.2">
      <c r="A39" s="36" t="s">
        <v>46</v>
      </c>
      <c r="B39" s="37">
        <v>45627</v>
      </c>
      <c r="C39" s="53" t="s">
        <v>265</v>
      </c>
      <c r="D39" t="s">
        <v>266</v>
      </c>
      <c r="E39" s="38" t="s">
        <v>111</v>
      </c>
      <c r="F39" s="38" t="s">
        <v>150</v>
      </c>
      <c r="G39" s="38" t="s">
        <v>121</v>
      </c>
      <c r="H39" s="63">
        <v>558232.5</v>
      </c>
      <c r="I39" s="63">
        <v>-23365.87</v>
      </c>
      <c r="J39" s="71">
        <f t="shared" si="5"/>
        <v>0</v>
      </c>
      <c r="K39" s="56">
        <v>520101.39</v>
      </c>
      <c r="L39" s="71"/>
      <c r="M39" s="50"/>
      <c r="N39" s="50"/>
      <c r="O39" s="50"/>
      <c r="P39" s="50">
        <v>534866.63</v>
      </c>
      <c r="Q39" s="50"/>
      <c r="R39" s="55">
        <f t="shared" si="6"/>
        <v>14765.239999999991</v>
      </c>
      <c r="S39" s="39">
        <f t="shared" si="7"/>
        <v>2.838915696802885E-2</v>
      </c>
    </row>
    <row r="40" spans="1:20" hidden="1" x14ac:dyDescent="0.2">
      <c r="A40" s="36" t="s">
        <v>46</v>
      </c>
      <c r="B40" s="37">
        <v>45627</v>
      </c>
      <c r="C40" s="53" t="s">
        <v>267</v>
      </c>
      <c r="D40" t="s">
        <v>268</v>
      </c>
      <c r="E40" s="38" t="s">
        <v>111</v>
      </c>
      <c r="F40" s="38" t="s">
        <v>269</v>
      </c>
      <c r="G40" s="38" t="s">
        <v>121</v>
      </c>
      <c r="H40" s="50">
        <v>25549.8</v>
      </c>
      <c r="I40" s="50">
        <v>144463.79</v>
      </c>
      <c r="J40" s="71">
        <f t="shared" si="5"/>
        <v>0</v>
      </c>
      <c r="K40" s="56">
        <v>122833.1</v>
      </c>
      <c r="L40" s="50"/>
      <c r="M40" s="50"/>
      <c r="N40" s="50"/>
      <c r="O40" s="50"/>
      <c r="P40" s="50">
        <v>170013.59</v>
      </c>
      <c r="Q40" s="50"/>
      <c r="R40" s="55">
        <f t="shared" si="6"/>
        <v>47180.489999999991</v>
      </c>
      <c r="S40" s="39">
        <f t="shared" si="7"/>
        <v>0.38410241213483975</v>
      </c>
    </row>
    <row r="41" spans="1:20" hidden="1" x14ac:dyDescent="0.2">
      <c r="A41" s="36" t="s">
        <v>46</v>
      </c>
      <c r="B41" s="37">
        <v>45627</v>
      </c>
      <c r="C41" s="53" t="s">
        <v>270</v>
      </c>
      <c r="D41" t="s">
        <v>271</v>
      </c>
      <c r="E41" s="38" t="s">
        <v>111</v>
      </c>
      <c r="F41" s="38" t="s">
        <v>272</v>
      </c>
      <c r="G41" s="38" t="s">
        <v>121</v>
      </c>
      <c r="H41" s="50">
        <v>44308.5</v>
      </c>
      <c r="I41" s="50">
        <v>-9031.5</v>
      </c>
      <c r="J41" s="71">
        <f t="shared" si="5"/>
        <v>0</v>
      </c>
      <c r="K41" s="56">
        <v>38211.22</v>
      </c>
      <c r="L41" s="50"/>
      <c r="M41" s="50"/>
      <c r="N41" s="50"/>
      <c r="O41" s="50"/>
      <c r="P41" s="50">
        <v>35277</v>
      </c>
      <c r="Q41" s="50"/>
      <c r="R41" s="55">
        <f t="shared" si="6"/>
        <v>-2934.2200000000012</v>
      </c>
      <c r="S41" s="39">
        <f t="shared" si="7"/>
        <v>-7.6789487485612887E-2</v>
      </c>
    </row>
    <row r="42" spans="1:20" hidden="1" x14ac:dyDescent="0.2">
      <c r="A42" s="36" t="s">
        <v>46</v>
      </c>
      <c r="B42" s="37">
        <v>45627</v>
      </c>
      <c r="C42" s="53" t="s">
        <v>131</v>
      </c>
      <c r="D42" t="s">
        <v>132</v>
      </c>
      <c r="E42" s="38" t="s">
        <v>111</v>
      </c>
      <c r="F42" s="38" t="s">
        <v>112</v>
      </c>
      <c r="G42" s="38" t="s">
        <v>113</v>
      </c>
      <c r="H42" s="63">
        <v>150189.51999999999</v>
      </c>
      <c r="I42" s="63">
        <v>52788.24</v>
      </c>
      <c r="J42" s="71">
        <f t="shared" si="5"/>
        <v>24281.639999999985</v>
      </c>
      <c r="K42" s="56">
        <v>96708.94</v>
      </c>
      <c r="L42" s="96">
        <f t="shared" ref="L42" si="8">N42</f>
        <v>178696.12</v>
      </c>
      <c r="M42" s="63">
        <f>K42</f>
        <v>96708.94</v>
      </c>
      <c r="N42" s="50">
        <v>178696.12</v>
      </c>
      <c r="O42" s="50">
        <v>202977.76</v>
      </c>
      <c r="P42" s="50"/>
      <c r="Q42" s="50"/>
      <c r="R42" s="55">
        <f>L42+P42+Q42-K42</f>
        <v>81987.179999999993</v>
      </c>
      <c r="S42" s="39">
        <f t="shared" si="7"/>
        <v>0.847772501694259</v>
      </c>
      <c r="T42" t="s">
        <v>209</v>
      </c>
    </row>
    <row r="43" spans="1:20" hidden="1" x14ac:dyDescent="0.2">
      <c r="A43" s="36" t="s">
        <v>46</v>
      </c>
      <c r="B43" s="37">
        <v>45627</v>
      </c>
      <c r="C43" s="53" t="s">
        <v>273</v>
      </c>
      <c r="D43" t="s">
        <v>274</v>
      </c>
      <c r="E43" s="38" t="s">
        <v>111</v>
      </c>
      <c r="F43" s="38" t="s">
        <v>112</v>
      </c>
      <c r="G43" s="38" t="s">
        <v>121</v>
      </c>
      <c r="H43" s="63">
        <v>53240.25</v>
      </c>
      <c r="I43" s="63">
        <v>-4323.45</v>
      </c>
      <c r="J43" s="71">
        <f t="shared" si="5"/>
        <v>0</v>
      </c>
      <c r="K43" s="56">
        <v>25099.72</v>
      </c>
      <c r="L43" s="63"/>
      <c r="M43" s="50"/>
      <c r="N43" s="50"/>
      <c r="O43" s="50"/>
      <c r="P43" s="50">
        <v>48916.800000000003</v>
      </c>
      <c r="Q43" s="50"/>
      <c r="R43" s="55">
        <f t="shared" si="6"/>
        <v>23817.08</v>
      </c>
      <c r="S43" s="39">
        <f t="shared" si="7"/>
        <v>0.94889823472134349</v>
      </c>
    </row>
    <row r="44" spans="1:20" hidden="1" x14ac:dyDescent="0.2">
      <c r="A44" s="36" t="s">
        <v>46</v>
      </c>
      <c r="B44" s="37">
        <v>45627</v>
      </c>
      <c r="C44" s="53" t="s">
        <v>275</v>
      </c>
      <c r="D44" t="s">
        <v>276</v>
      </c>
      <c r="E44" s="38" t="s">
        <v>111</v>
      </c>
      <c r="F44" s="38" t="s">
        <v>112</v>
      </c>
      <c r="G44" s="38" t="s">
        <v>121</v>
      </c>
      <c r="H44" s="63">
        <v>94295.6</v>
      </c>
      <c r="I44" s="63">
        <v>18857.080000000002</v>
      </c>
      <c r="J44" s="71">
        <f t="shared" si="5"/>
        <v>0</v>
      </c>
      <c r="K44" s="56">
        <v>58427.32</v>
      </c>
      <c r="L44" s="71"/>
      <c r="M44" s="50"/>
      <c r="N44" s="50"/>
      <c r="O44" s="50"/>
      <c r="P44" s="50">
        <v>113152.68</v>
      </c>
      <c r="Q44" s="50"/>
      <c r="R44" s="55">
        <f t="shared" si="6"/>
        <v>54725.359999999993</v>
      </c>
      <c r="S44" s="39">
        <f t="shared" si="7"/>
        <v>0.93663991434144156</v>
      </c>
    </row>
    <row r="45" spans="1:20" hidden="1" x14ac:dyDescent="0.2">
      <c r="A45" s="36" t="s">
        <v>46</v>
      </c>
      <c r="B45" s="37">
        <v>45627</v>
      </c>
      <c r="C45" s="53" t="s">
        <v>133</v>
      </c>
      <c r="D45" t="s">
        <v>134</v>
      </c>
      <c r="E45" s="38" t="s">
        <v>111</v>
      </c>
      <c r="F45" s="38" t="s">
        <v>117</v>
      </c>
      <c r="G45" s="38" t="s">
        <v>113</v>
      </c>
      <c r="H45" s="50">
        <v>1183325.8</v>
      </c>
      <c r="I45" s="50">
        <v>21116.45</v>
      </c>
      <c r="J45" s="71">
        <f t="shared" si="5"/>
        <v>629442.25</v>
      </c>
      <c r="K45" s="56">
        <v>491085.42</v>
      </c>
      <c r="L45" s="96">
        <v>746838.45</v>
      </c>
      <c r="M45" s="63">
        <f>K45</f>
        <v>491085.42</v>
      </c>
      <c r="N45" s="50">
        <v>575000</v>
      </c>
      <c r="O45" s="50">
        <v>746838.45</v>
      </c>
      <c r="P45" s="50"/>
      <c r="Q45" s="50"/>
      <c r="R45" s="55">
        <f>L45+P45+Q45-K45</f>
        <v>255753.02999999997</v>
      </c>
      <c r="S45" s="39">
        <f t="shared" si="7"/>
        <v>0.52079133198456595</v>
      </c>
      <c r="T45" t="s">
        <v>209</v>
      </c>
    </row>
    <row r="46" spans="1:20" hidden="1" x14ac:dyDescent="0.2">
      <c r="A46" s="36" t="s">
        <v>46</v>
      </c>
      <c r="B46" s="37">
        <v>45627</v>
      </c>
      <c r="C46" s="53" t="s">
        <v>277</v>
      </c>
      <c r="D46" t="s">
        <v>278</v>
      </c>
      <c r="E46" s="38" t="s">
        <v>111</v>
      </c>
      <c r="F46" s="38" t="s">
        <v>150</v>
      </c>
      <c r="G46" s="38" t="s">
        <v>121</v>
      </c>
      <c r="H46" s="63">
        <v>73023.87</v>
      </c>
      <c r="I46" s="63">
        <v>17160</v>
      </c>
      <c r="J46" s="71">
        <f t="shared" si="5"/>
        <v>0</v>
      </c>
      <c r="K46" s="56">
        <v>84494.01</v>
      </c>
      <c r="L46" s="63"/>
      <c r="M46" s="50"/>
      <c r="N46" s="50"/>
      <c r="O46" s="50"/>
      <c r="P46" s="50">
        <v>90183.87</v>
      </c>
      <c r="Q46" s="50"/>
      <c r="R46" s="55">
        <f t="shared" si="6"/>
        <v>5689.8600000000006</v>
      </c>
      <c r="S46" s="39">
        <f t="shared" si="7"/>
        <v>6.7340394898999359E-2</v>
      </c>
    </row>
    <row r="47" spans="1:20" hidden="1" x14ac:dyDescent="0.2">
      <c r="A47" s="36" t="s">
        <v>46</v>
      </c>
      <c r="B47" s="37">
        <v>45627</v>
      </c>
      <c r="C47" s="53" t="s">
        <v>279</v>
      </c>
      <c r="D47" t="s">
        <v>280</v>
      </c>
      <c r="E47" s="38" t="s">
        <v>111</v>
      </c>
      <c r="F47" s="38" t="s">
        <v>150</v>
      </c>
      <c r="G47" s="38" t="s">
        <v>121</v>
      </c>
      <c r="H47" s="63">
        <v>19200</v>
      </c>
      <c r="I47" s="63">
        <v>257.72000000000003</v>
      </c>
      <c r="J47" s="71">
        <f t="shared" si="5"/>
        <v>0</v>
      </c>
      <c r="K47" s="56">
        <v>15120.12</v>
      </c>
      <c r="L47" s="63"/>
      <c r="M47" s="50"/>
      <c r="N47" s="50"/>
      <c r="O47" s="50"/>
      <c r="P47" s="50">
        <v>19457.72</v>
      </c>
      <c r="Q47" s="50"/>
      <c r="R47" s="55">
        <f t="shared" si="6"/>
        <v>4337.6000000000004</v>
      </c>
      <c r="S47" s="39">
        <f t="shared" si="7"/>
        <v>0.28687603008441731</v>
      </c>
    </row>
    <row r="48" spans="1:20" hidden="1" x14ac:dyDescent="0.2">
      <c r="A48" s="36" t="s">
        <v>46</v>
      </c>
      <c r="B48" s="37">
        <v>45627</v>
      </c>
      <c r="C48" s="53" t="s">
        <v>281</v>
      </c>
      <c r="D48" t="s">
        <v>282</v>
      </c>
      <c r="E48" s="38" t="s">
        <v>111</v>
      </c>
      <c r="F48" s="38" t="s">
        <v>269</v>
      </c>
      <c r="G48" s="38" t="s">
        <v>121</v>
      </c>
      <c r="H48" s="50">
        <v>26630.799999999999</v>
      </c>
      <c r="I48" s="50">
        <v>1796.4</v>
      </c>
      <c r="J48" s="71">
        <f t="shared" si="5"/>
        <v>0</v>
      </c>
      <c r="K48" s="56">
        <v>22755.06</v>
      </c>
      <c r="L48" s="50"/>
      <c r="M48" s="50"/>
      <c r="N48" s="50"/>
      <c r="O48" s="50"/>
      <c r="P48" s="50">
        <v>28427.200000000001</v>
      </c>
      <c r="Q48" s="50"/>
      <c r="R48" s="55">
        <f t="shared" si="6"/>
        <v>5672.1399999999994</v>
      </c>
      <c r="S48" s="39">
        <f t="shared" si="7"/>
        <v>0.24926939326901354</v>
      </c>
    </row>
    <row r="49" spans="1:20" hidden="1" x14ac:dyDescent="0.2">
      <c r="A49" s="36" t="s">
        <v>46</v>
      </c>
      <c r="B49" s="37">
        <v>45627</v>
      </c>
      <c r="C49" s="53" t="s">
        <v>283</v>
      </c>
      <c r="D49" t="s">
        <v>284</v>
      </c>
      <c r="E49" s="38" t="s">
        <v>111</v>
      </c>
      <c r="F49" s="38" t="s">
        <v>112</v>
      </c>
      <c r="G49" s="38" t="s">
        <v>121</v>
      </c>
      <c r="H49" s="50">
        <v>144334</v>
      </c>
      <c r="I49" s="50">
        <v>6951.27</v>
      </c>
      <c r="J49" s="71">
        <f t="shared" si="5"/>
        <v>0</v>
      </c>
      <c r="K49" s="56">
        <v>106531.36</v>
      </c>
      <c r="L49" s="71"/>
      <c r="M49" s="50"/>
      <c r="N49" s="50"/>
      <c r="O49" s="50"/>
      <c r="P49" s="50">
        <v>151285.26999999999</v>
      </c>
      <c r="Q49" s="50"/>
      <c r="R49" s="55">
        <f t="shared" si="6"/>
        <v>44753.909999999989</v>
      </c>
      <c r="S49" s="39">
        <f t="shared" si="7"/>
        <v>0.42010080412002615</v>
      </c>
    </row>
    <row r="50" spans="1:20" hidden="1" x14ac:dyDescent="0.2">
      <c r="A50" s="36" t="s">
        <v>46</v>
      </c>
      <c r="B50" s="37">
        <v>45627</v>
      </c>
      <c r="C50" s="53" t="s">
        <v>285</v>
      </c>
      <c r="D50" t="s">
        <v>286</v>
      </c>
      <c r="E50" s="38" t="s">
        <v>111</v>
      </c>
      <c r="F50" s="38" t="s">
        <v>112</v>
      </c>
      <c r="G50" s="38" t="s">
        <v>121</v>
      </c>
      <c r="H50" s="50">
        <v>44700</v>
      </c>
      <c r="I50" s="50">
        <v>-7237</v>
      </c>
      <c r="J50" s="71">
        <f t="shared" si="5"/>
        <v>0</v>
      </c>
      <c r="K50" s="56">
        <v>34485.31</v>
      </c>
      <c r="L50" s="50"/>
      <c r="M50" s="50"/>
      <c r="N50" s="50"/>
      <c r="O50" s="50"/>
      <c r="P50" s="50">
        <v>37463</v>
      </c>
      <c r="Q50" s="50"/>
      <c r="R50" s="55">
        <f t="shared" si="6"/>
        <v>2977.6900000000023</v>
      </c>
      <c r="S50" s="39">
        <f t="shared" si="7"/>
        <v>8.6346621213496483E-2</v>
      </c>
    </row>
    <row r="51" spans="1:20" hidden="1" x14ac:dyDescent="0.2">
      <c r="A51" s="36" t="s">
        <v>46</v>
      </c>
      <c r="B51" s="37">
        <v>45627</v>
      </c>
      <c r="C51" s="53" t="s">
        <v>135</v>
      </c>
      <c r="D51" t="s">
        <v>136</v>
      </c>
      <c r="E51" s="38" t="s">
        <v>111</v>
      </c>
      <c r="F51" s="38" t="s">
        <v>128</v>
      </c>
      <c r="G51" s="38" t="s">
        <v>113</v>
      </c>
      <c r="H51" s="63">
        <v>239801.52</v>
      </c>
      <c r="J51" s="71">
        <f t="shared" si="5"/>
        <v>36415.069999999978</v>
      </c>
      <c r="K51" s="56">
        <v>204474.35</v>
      </c>
      <c r="L51" s="96">
        <f t="shared" ref="L51" si="9">N51</f>
        <v>203386.45</v>
      </c>
      <c r="M51" s="63">
        <f>K51+R51</f>
        <v>203386.45</v>
      </c>
      <c r="N51" s="50">
        <v>203386.45</v>
      </c>
      <c r="O51" s="50">
        <v>208393.8</v>
      </c>
      <c r="P51" s="50"/>
      <c r="Q51" s="50"/>
      <c r="R51" s="55">
        <f>L51+P51+Q51-K51</f>
        <v>-1087.8999999999942</v>
      </c>
      <c r="S51" s="39">
        <f t="shared" si="7"/>
        <v>-5.3204717364304819E-3</v>
      </c>
      <c r="T51" t="s">
        <v>209</v>
      </c>
    </row>
    <row r="52" spans="1:20" x14ac:dyDescent="0.2">
      <c r="A52" s="36" t="s">
        <v>46</v>
      </c>
      <c r="B52" s="37">
        <v>45627</v>
      </c>
      <c r="C52" s="53" t="s">
        <v>137</v>
      </c>
      <c r="D52" t="s">
        <v>138</v>
      </c>
      <c r="E52" s="38" t="s">
        <v>111</v>
      </c>
      <c r="F52" s="38" t="s">
        <v>128</v>
      </c>
      <c r="G52" s="38" t="s">
        <v>118</v>
      </c>
      <c r="H52" s="50">
        <v>594326.92000000004</v>
      </c>
      <c r="I52" s="50"/>
      <c r="J52" s="71">
        <f t="shared" si="5"/>
        <v>69479.040000000037</v>
      </c>
      <c r="K52" s="56">
        <v>463110.25</v>
      </c>
      <c r="L52" s="71"/>
      <c r="M52" s="50"/>
      <c r="N52" s="50"/>
      <c r="O52" s="50"/>
      <c r="P52" s="50">
        <v>524847.88</v>
      </c>
      <c r="Q52" s="50"/>
      <c r="R52" s="55">
        <f t="shared" si="6"/>
        <v>61737.630000000005</v>
      </c>
      <c r="S52" s="39">
        <f t="shared" si="7"/>
        <v>0.13331086928004726</v>
      </c>
    </row>
    <row r="53" spans="1:20" hidden="1" x14ac:dyDescent="0.2">
      <c r="A53" s="36" t="s">
        <v>46</v>
      </c>
      <c r="B53" s="37">
        <v>45627</v>
      </c>
      <c r="C53" s="53" t="s">
        <v>139</v>
      </c>
      <c r="D53" t="s">
        <v>140</v>
      </c>
      <c r="E53" s="38" t="s">
        <v>111</v>
      </c>
      <c r="F53" s="38" t="s">
        <v>112</v>
      </c>
      <c r="G53" s="38" t="s">
        <v>113</v>
      </c>
      <c r="H53" s="63">
        <v>203759.17</v>
      </c>
      <c r="J53" s="71">
        <f t="shared" si="5"/>
        <v>42586.620000000024</v>
      </c>
      <c r="K53" s="56">
        <v>106514.64</v>
      </c>
      <c r="L53" s="96">
        <f t="shared" ref="L53" si="10">N53</f>
        <v>161172.54999999999</v>
      </c>
      <c r="M53" s="63">
        <f>K53</f>
        <v>106514.64</v>
      </c>
      <c r="N53" s="50">
        <v>161172.54999999999</v>
      </c>
      <c r="O53" s="50">
        <v>163058.22</v>
      </c>
      <c r="P53" s="50"/>
      <c r="Q53" s="50"/>
      <c r="R53" s="55">
        <f>L53+P53+Q53-K53</f>
        <v>54657.909999999989</v>
      </c>
      <c r="S53" s="39">
        <f t="shared" si="7"/>
        <v>0.51314927225027462</v>
      </c>
      <c r="T53" t="s">
        <v>209</v>
      </c>
    </row>
    <row r="54" spans="1:20" hidden="1" x14ac:dyDescent="0.2">
      <c r="A54" s="36" t="s">
        <v>46</v>
      </c>
      <c r="B54" s="37">
        <v>45627</v>
      </c>
      <c r="C54" s="53" t="s">
        <v>287</v>
      </c>
      <c r="D54" t="s">
        <v>288</v>
      </c>
      <c r="E54" s="38" t="s">
        <v>111</v>
      </c>
      <c r="F54" s="38" t="s">
        <v>112</v>
      </c>
      <c r="G54" s="38" t="s">
        <v>121</v>
      </c>
      <c r="H54" s="63">
        <v>17744.400000000001</v>
      </c>
      <c r="I54" s="63">
        <v>-467.88</v>
      </c>
      <c r="J54" s="71">
        <f t="shared" si="5"/>
        <v>0</v>
      </c>
      <c r="K54" s="56">
        <v>12984.48</v>
      </c>
      <c r="L54" s="63"/>
      <c r="M54" s="50"/>
      <c r="N54" s="50"/>
      <c r="O54" s="50"/>
      <c r="P54" s="50">
        <v>17276.52</v>
      </c>
      <c r="Q54" s="50"/>
      <c r="R54" s="55">
        <f t="shared" si="6"/>
        <v>4292.0400000000009</v>
      </c>
      <c r="S54" s="39">
        <f t="shared" si="7"/>
        <v>0.33055155077446313</v>
      </c>
    </row>
    <row r="55" spans="1:20" hidden="1" x14ac:dyDescent="0.2">
      <c r="A55" s="36" t="s">
        <v>46</v>
      </c>
      <c r="B55" s="37">
        <v>45627</v>
      </c>
      <c r="C55" s="53" t="s">
        <v>289</v>
      </c>
      <c r="D55" t="s">
        <v>290</v>
      </c>
      <c r="E55" s="38" t="s">
        <v>111</v>
      </c>
      <c r="F55" s="38" t="s">
        <v>117</v>
      </c>
      <c r="G55" s="38" t="s">
        <v>121</v>
      </c>
      <c r="H55" s="63">
        <v>110971.88</v>
      </c>
      <c r="I55" s="63">
        <v>-46645.16</v>
      </c>
      <c r="J55" s="71">
        <f t="shared" si="5"/>
        <v>0</v>
      </c>
      <c r="K55" s="56">
        <v>41346.589999999997</v>
      </c>
      <c r="L55" s="71"/>
      <c r="M55" s="50"/>
      <c r="N55" s="50"/>
      <c r="O55" s="50"/>
      <c r="P55" s="50">
        <v>64326.720000000001</v>
      </c>
      <c r="Q55" s="50"/>
      <c r="R55" s="55">
        <f t="shared" si="6"/>
        <v>22980.130000000005</v>
      </c>
      <c r="S55" s="39">
        <f t="shared" si="7"/>
        <v>0.55579263005727941</v>
      </c>
    </row>
    <row r="56" spans="1:20" hidden="1" x14ac:dyDescent="0.2">
      <c r="A56" s="36" t="s">
        <v>46</v>
      </c>
      <c r="B56" s="37">
        <v>45627</v>
      </c>
      <c r="C56" s="53" t="s">
        <v>291</v>
      </c>
      <c r="D56" t="s">
        <v>292</v>
      </c>
      <c r="E56" s="38" t="s">
        <v>111</v>
      </c>
      <c r="F56" s="38" t="s">
        <v>112</v>
      </c>
      <c r="G56" s="38" t="s">
        <v>121</v>
      </c>
      <c r="H56" s="50">
        <v>20654.72</v>
      </c>
      <c r="I56" s="50">
        <v>-1487.24</v>
      </c>
      <c r="J56" s="71">
        <f t="shared" si="5"/>
        <v>0</v>
      </c>
      <c r="K56" s="56">
        <v>11558.16</v>
      </c>
      <c r="L56" s="50"/>
      <c r="M56" s="50"/>
      <c r="N56" s="50"/>
      <c r="O56" s="50"/>
      <c r="P56" s="50">
        <v>19167.48</v>
      </c>
      <c r="Q56" s="50"/>
      <c r="R56" s="55">
        <f t="shared" si="6"/>
        <v>7609.32</v>
      </c>
      <c r="S56" s="39">
        <f t="shared" si="7"/>
        <v>0.65835046408770947</v>
      </c>
    </row>
    <row r="57" spans="1:20" hidden="1" x14ac:dyDescent="0.2">
      <c r="A57" s="36" t="s">
        <v>46</v>
      </c>
      <c r="B57" s="37">
        <v>45627</v>
      </c>
      <c r="C57" s="53" t="s">
        <v>293</v>
      </c>
      <c r="D57" t="s">
        <v>294</v>
      </c>
      <c r="E57" s="38" t="s">
        <v>111</v>
      </c>
      <c r="F57" s="38" t="s">
        <v>117</v>
      </c>
      <c r="G57" s="38" t="s">
        <v>121</v>
      </c>
      <c r="H57" s="63">
        <v>102948.9</v>
      </c>
      <c r="I57" s="63">
        <v>5865.62</v>
      </c>
      <c r="J57" s="71">
        <f t="shared" si="5"/>
        <v>0</v>
      </c>
      <c r="K57" s="56">
        <v>110432.81</v>
      </c>
      <c r="L57" s="71"/>
      <c r="M57" s="50"/>
      <c r="N57" s="50"/>
      <c r="O57" s="50"/>
      <c r="P57" s="50">
        <v>108814.52</v>
      </c>
      <c r="Q57" s="50"/>
      <c r="R57" s="55">
        <f t="shared" si="6"/>
        <v>-1618.2899999999936</v>
      </c>
      <c r="S57" s="39">
        <f t="shared" si="7"/>
        <v>-1.4654068840591792E-2</v>
      </c>
    </row>
    <row r="58" spans="1:20" x14ac:dyDescent="0.2">
      <c r="A58" s="36" t="s">
        <v>46</v>
      </c>
      <c r="B58" s="37">
        <v>45627</v>
      </c>
      <c r="C58" s="53" t="s">
        <v>141</v>
      </c>
      <c r="D58" t="s">
        <v>142</v>
      </c>
      <c r="E58" s="38" t="s">
        <v>111</v>
      </c>
      <c r="F58" s="38" t="s">
        <v>112</v>
      </c>
      <c r="G58" s="38" t="s">
        <v>118</v>
      </c>
      <c r="H58" s="50">
        <v>1623330.84</v>
      </c>
      <c r="I58" s="50">
        <v>303729.25</v>
      </c>
      <c r="J58" s="71">
        <f t="shared" si="5"/>
        <v>38336.729999999981</v>
      </c>
      <c r="K58" s="56">
        <v>1272072.96</v>
      </c>
      <c r="L58" s="71"/>
      <c r="M58" s="50"/>
      <c r="N58" s="50"/>
      <c r="O58" s="50"/>
      <c r="P58" s="50">
        <v>1888723.36</v>
      </c>
      <c r="Q58" s="50"/>
      <c r="R58" s="55">
        <f t="shared" si="6"/>
        <v>616650.40000000014</v>
      </c>
      <c r="S58" s="39">
        <f t="shared" si="7"/>
        <v>0.48476024519851452</v>
      </c>
    </row>
    <row r="59" spans="1:20" x14ac:dyDescent="0.2">
      <c r="A59" s="36" t="s">
        <v>46</v>
      </c>
      <c r="B59" s="37">
        <v>45627</v>
      </c>
      <c r="C59" s="53" t="s">
        <v>143</v>
      </c>
      <c r="D59" t="s">
        <v>144</v>
      </c>
      <c r="E59" s="38" t="s">
        <v>111</v>
      </c>
      <c r="F59" s="38" t="s">
        <v>117</v>
      </c>
      <c r="G59" s="38" t="s">
        <v>118</v>
      </c>
      <c r="H59" s="63">
        <v>334972.79999999999</v>
      </c>
      <c r="I59" s="63">
        <v>16089.29</v>
      </c>
      <c r="J59" s="71">
        <f t="shared" si="5"/>
        <v>77642.059999999939</v>
      </c>
      <c r="K59" s="56">
        <v>186678.87</v>
      </c>
      <c r="L59" s="71"/>
      <c r="M59" s="50"/>
      <c r="N59" s="50"/>
      <c r="O59" s="50"/>
      <c r="P59" s="50">
        <v>273420.03000000003</v>
      </c>
      <c r="Q59" s="50"/>
      <c r="R59" s="55">
        <f t="shared" si="6"/>
        <v>86741.160000000033</v>
      </c>
      <c r="S59" s="39">
        <f t="shared" si="7"/>
        <v>0.46465440893230198</v>
      </c>
    </row>
    <row r="60" spans="1:20" hidden="1" x14ac:dyDescent="0.2">
      <c r="A60" s="36" t="s">
        <v>46</v>
      </c>
      <c r="B60" s="37">
        <v>45627</v>
      </c>
      <c r="C60" s="53" t="s">
        <v>295</v>
      </c>
      <c r="D60" t="s">
        <v>296</v>
      </c>
      <c r="E60" s="38" t="s">
        <v>111</v>
      </c>
      <c r="F60" s="38" t="s">
        <v>112</v>
      </c>
      <c r="G60" s="38" t="s">
        <v>121</v>
      </c>
      <c r="H60" s="63">
        <v>31000</v>
      </c>
      <c r="I60" s="63">
        <v>3518.9</v>
      </c>
      <c r="J60" s="71">
        <f t="shared" si="5"/>
        <v>0</v>
      </c>
      <c r="K60" s="56">
        <v>16753.060000000001</v>
      </c>
      <c r="L60" s="71"/>
      <c r="M60" s="50"/>
      <c r="N60" s="50"/>
      <c r="O60" s="50"/>
      <c r="P60" s="50">
        <v>34518.9</v>
      </c>
      <c r="Q60" s="50"/>
      <c r="R60" s="55">
        <f t="shared" si="6"/>
        <v>17765.84</v>
      </c>
      <c r="S60" s="39">
        <f t="shared" si="7"/>
        <v>1.060453433581686</v>
      </c>
    </row>
    <row r="61" spans="1:20" hidden="1" x14ac:dyDescent="0.2">
      <c r="A61" s="36" t="s">
        <v>46</v>
      </c>
      <c r="B61" s="37">
        <v>45627</v>
      </c>
      <c r="C61" s="53" t="s">
        <v>297</v>
      </c>
      <c r="D61" t="s">
        <v>298</v>
      </c>
      <c r="E61" s="38" t="s">
        <v>111</v>
      </c>
      <c r="F61" s="38" t="s">
        <v>112</v>
      </c>
      <c r="G61" s="38" t="s">
        <v>121</v>
      </c>
      <c r="H61" s="63">
        <v>40429.9</v>
      </c>
      <c r="I61" s="63">
        <v>2483.65</v>
      </c>
      <c r="J61" s="71">
        <f t="shared" si="5"/>
        <v>0</v>
      </c>
      <c r="K61" s="56">
        <v>26382.19</v>
      </c>
      <c r="L61" s="71"/>
      <c r="M61" s="50"/>
      <c r="N61" s="50"/>
      <c r="O61" s="50"/>
      <c r="P61" s="50">
        <v>42913.55</v>
      </c>
      <c r="Q61" s="50"/>
      <c r="R61" s="55">
        <f t="shared" si="6"/>
        <v>16531.360000000004</v>
      </c>
      <c r="S61" s="39">
        <f t="shared" si="7"/>
        <v>0.62661060359280274</v>
      </c>
    </row>
    <row r="62" spans="1:20" hidden="1" x14ac:dyDescent="0.2">
      <c r="A62" s="36" t="s">
        <v>46</v>
      </c>
      <c r="B62" s="37">
        <v>45627</v>
      </c>
      <c r="C62" s="53" t="s">
        <v>299</v>
      </c>
      <c r="D62" t="s">
        <v>300</v>
      </c>
      <c r="E62" s="38" t="s">
        <v>111</v>
      </c>
      <c r="F62" s="38" t="s">
        <v>112</v>
      </c>
      <c r="G62" s="38" t="s">
        <v>121</v>
      </c>
      <c r="H62" s="50">
        <v>123000</v>
      </c>
      <c r="I62" s="50">
        <v>5090</v>
      </c>
      <c r="J62" s="71">
        <f t="shared" si="5"/>
        <v>0</v>
      </c>
      <c r="K62" s="56">
        <v>97974.78</v>
      </c>
      <c r="L62" s="71"/>
      <c r="M62" s="50"/>
      <c r="N62" s="50"/>
      <c r="O62" s="50"/>
      <c r="P62" s="50">
        <v>128090</v>
      </c>
      <c r="Q62" s="50"/>
      <c r="R62" s="55">
        <f t="shared" si="6"/>
        <v>30115.22</v>
      </c>
      <c r="S62" s="39">
        <f t="shared" si="7"/>
        <v>0.30737726586372538</v>
      </c>
    </row>
    <row r="63" spans="1:20" hidden="1" x14ac:dyDescent="0.2">
      <c r="A63" s="36" t="s">
        <v>46</v>
      </c>
      <c r="B63" s="37">
        <v>45627</v>
      </c>
      <c r="C63" s="53" t="s">
        <v>145</v>
      </c>
      <c r="D63" t="s">
        <v>146</v>
      </c>
      <c r="E63" s="38" t="s">
        <v>111</v>
      </c>
      <c r="F63" s="38" t="s">
        <v>117</v>
      </c>
      <c r="G63" s="38" t="s">
        <v>113</v>
      </c>
      <c r="H63" s="63">
        <v>509220.16</v>
      </c>
      <c r="I63" s="63">
        <v>1999.15</v>
      </c>
      <c r="J63" s="71">
        <f t="shared" si="5"/>
        <v>10224.369999999995</v>
      </c>
      <c r="K63" s="56">
        <v>525495.28</v>
      </c>
      <c r="L63" s="96">
        <f t="shared" ref="L63" si="11">N63</f>
        <v>500994.94</v>
      </c>
      <c r="M63" s="63">
        <f>K63+R63</f>
        <v>500994.94</v>
      </c>
      <c r="N63" s="50">
        <v>500994.94</v>
      </c>
      <c r="O63" s="50">
        <v>511219.29</v>
      </c>
      <c r="P63" s="50"/>
      <c r="Q63" s="50"/>
      <c r="R63" s="55">
        <f>L63+P63+Q63-K63</f>
        <v>-24500.340000000026</v>
      </c>
      <c r="S63" s="39">
        <f t="shared" si="7"/>
        <v>-4.6623330279959935E-2</v>
      </c>
      <c r="T63" t="s">
        <v>209</v>
      </c>
    </row>
    <row r="64" spans="1:20" hidden="1" x14ac:dyDescent="0.2">
      <c r="A64" s="36" t="s">
        <v>46</v>
      </c>
      <c r="B64" s="37">
        <v>45627</v>
      </c>
      <c r="C64" s="53" t="s">
        <v>301</v>
      </c>
      <c r="D64" t="s">
        <v>302</v>
      </c>
      <c r="E64" s="38" t="s">
        <v>111</v>
      </c>
      <c r="F64" s="38" t="s">
        <v>112</v>
      </c>
      <c r="G64" s="38" t="s">
        <v>121</v>
      </c>
      <c r="H64" s="63">
        <v>41486.9</v>
      </c>
      <c r="I64" s="63">
        <v>14995.11</v>
      </c>
      <c r="J64" s="71">
        <f t="shared" si="5"/>
        <v>0</v>
      </c>
      <c r="K64" s="56">
        <v>40783.660000000003</v>
      </c>
      <c r="L64" s="71"/>
      <c r="M64" s="50"/>
      <c r="N64" s="50"/>
      <c r="O64" s="50"/>
      <c r="P64" s="50">
        <v>56482.01</v>
      </c>
      <c r="Q64" s="50"/>
      <c r="R64" s="55">
        <f t="shared" si="6"/>
        <v>15698.349999999999</v>
      </c>
      <c r="S64" s="39">
        <f t="shared" si="7"/>
        <v>0.38491763613172525</v>
      </c>
    </row>
    <row r="65" spans="1:20" hidden="1" x14ac:dyDescent="0.2">
      <c r="A65" s="36" t="s">
        <v>46</v>
      </c>
      <c r="B65" s="37">
        <v>45627</v>
      </c>
      <c r="C65" s="53" t="s">
        <v>303</v>
      </c>
      <c r="D65" t="s">
        <v>304</v>
      </c>
      <c r="E65" s="38" t="s">
        <v>111</v>
      </c>
      <c r="F65" s="38" t="s">
        <v>112</v>
      </c>
      <c r="G65" s="38" t="s">
        <v>121</v>
      </c>
      <c r="H65" s="63">
        <v>36504.269999999997</v>
      </c>
      <c r="I65" s="63">
        <v>9329.76</v>
      </c>
      <c r="J65" s="71">
        <f t="shared" si="5"/>
        <v>0</v>
      </c>
      <c r="K65" s="56">
        <v>30785.68</v>
      </c>
      <c r="L65" s="71"/>
      <c r="M65" s="50"/>
      <c r="N65" s="50"/>
      <c r="O65" s="50"/>
      <c r="P65" s="50">
        <v>45834.03</v>
      </c>
      <c r="Q65" s="50"/>
      <c r="R65" s="55">
        <f t="shared" si="6"/>
        <v>15048.349999999999</v>
      </c>
      <c r="S65" s="39">
        <f t="shared" si="7"/>
        <v>0.48881005714345105</v>
      </c>
    </row>
    <row r="66" spans="1:20" hidden="1" x14ac:dyDescent="0.2">
      <c r="A66" s="36" t="s">
        <v>46</v>
      </c>
      <c r="B66" s="37">
        <v>45627</v>
      </c>
      <c r="C66" s="53" t="s">
        <v>147</v>
      </c>
      <c r="D66" t="s">
        <v>148</v>
      </c>
      <c r="E66" s="38" t="s">
        <v>149</v>
      </c>
      <c r="F66" s="38" t="s">
        <v>150</v>
      </c>
      <c r="G66" s="38" t="s">
        <v>113</v>
      </c>
      <c r="H66" s="63">
        <v>3103890.35</v>
      </c>
      <c r="J66" s="71">
        <f t="shared" si="5"/>
        <v>1787640.8900000001</v>
      </c>
      <c r="K66" s="56">
        <v>1448084.73</v>
      </c>
      <c r="L66" s="96">
        <v>1369899.18</v>
      </c>
      <c r="M66" s="63">
        <f t="shared" ref="M66:M67" si="12">K66+R66</f>
        <v>1369899.18</v>
      </c>
      <c r="N66" s="50">
        <v>1316249.46</v>
      </c>
      <c r="O66" s="50">
        <v>1369899.18</v>
      </c>
      <c r="P66" s="50"/>
      <c r="Q66" s="50"/>
      <c r="R66" s="55">
        <f t="shared" ref="R66:R68" si="13">L66+P66+Q66-K66</f>
        <v>-78185.550000000047</v>
      </c>
      <c r="S66" s="39">
        <f t="shared" ref="S66:S68" si="14">R66/K66</f>
        <v>-5.3992386205191215E-2</v>
      </c>
      <c r="T66" t="s">
        <v>209</v>
      </c>
    </row>
    <row r="67" spans="1:20" hidden="1" x14ac:dyDescent="0.2">
      <c r="A67" s="36" t="s">
        <v>46</v>
      </c>
      <c r="B67" s="37">
        <v>45627</v>
      </c>
      <c r="C67" s="53" t="s">
        <v>151</v>
      </c>
      <c r="D67" t="s">
        <v>152</v>
      </c>
      <c r="E67" s="38" t="s">
        <v>149</v>
      </c>
      <c r="F67" s="38" t="s">
        <v>150</v>
      </c>
      <c r="G67" s="38" t="s">
        <v>113</v>
      </c>
      <c r="H67" s="63">
        <v>365383.05</v>
      </c>
      <c r="J67" s="71">
        <f t="shared" si="5"/>
        <v>48154.729999999981</v>
      </c>
      <c r="K67" s="56">
        <v>324438.21999999997</v>
      </c>
      <c r="L67" s="96">
        <f t="shared" ref="L67" si="15">N67</f>
        <v>317228.32</v>
      </c>
      <c r="M67" s="63">
        <f t="shared" si="12"/>
        <v>317228.32</v>
      </c>
      <c r="N67" s="50">
        <v>317228.32</v>
      </c>
      <c r="O67" s="50">
        <v>320484.31</v>
      </c>
      <c r="P67" s="50"/>
      <c r="Q67" s="50"/>
      <c r="R67" s="55">
        <f t="shared" si="13"/>
        <v>-7209.8999999999651</v>
      </c>
      <c r="S67" s="39">
        <f t="shared" si="14"/>
        <v>-2.222272086192547E-2</v>
      </c>
      <c r="T67" t="s">
        <v>209</v>
      </c>
    </row>
    <row r="68" spans="1:20" hidden="1" x14ac:dyDescent="0.2">
      <c r="A68" s="36" t="s">
        <v>46</v>
      </c>
      <c r="B68" s="37">
        <v>45627</v>
      </c>
      <c r="C68" s="53" t="s">
        <v>153</v>
      </c>
      <c r="D68" t="s">
        <v>154</v>
      </c>
      <c r="E68" s="38" t="s">
        <v>149</v>
      </c>
      <c r="F68" s="38" t="s">
        <v>150</v>
      </c>
      <c r="G68" s="38" t="s">
        <v>113</v>
      </c>
      <c r="H68" s="63">
        <v>779037.57</v>
      </c>
      <c r="J68" s="71">
        <f t="shared" ref="J68:J78" si="16">(H68+I68)-(N68+P68)</f>
        <v>677986.86</v>
      </c>
      <c r="K68" s="56">
        <v>98173.85</v>
      </c>
      <c r="L68" s="96">
        <v>114572.97</v>
      </c>
      <c r="M68" s="63">
        <f>K68</f>
        <v>98173.85</v>
      </c>
      <c r="N68" s="50">
        <v>101050.71</v>
      </c>
      <c r="O68" s="50">
        <v>114572.97</v>
      </c>
      <c r="P68" s="50"/>
      <c r="Q68" s="50"/>
      <c r="R68" s="55">
        <f t="shared" si="13"/>
        <v>16399.119999999995</v>
      </c>
      <c r="S68" s="39">
        <f t="shared" si="14"/>
        <v>0.16704163073975395</v>
      </c>
      <c r="T68" t="s">
        <v>209</v>
      </c>
    </row>
    <row r="69" spans="1:20" hidden="1" x14ac:dyDescent="0.2">
      <c r="A69" s="36" t="s">
        <v>46</v>
      </c>
      <c r="B69" s="37">
        <v>45627</v>
      </c>
      <c r="C69" s="53" t="s">
        <v>305</v>
      </c>
      <c r="D69" t="s">
        <v>306</v>
      </c>
      <c r="E69" s="38" t="s">
        <v>111</v>
      </c>
      <c r="F69" s="38" t="s">
        <v>112</v>
      </c>
      <c r="G69" s="38" t="s">
        <v>121</v>
      </c>
      <c r="H69" s="63">
        <v>13645</v>
      </c>
      <c r="I69" s="63">
        <v>1187.25</v>
      </c>
      <c r="J69" s="71">
        <f t="shared" si="16"/>
        <v>0</v>
      </c>
      <c r="K69" s="56">
        <v>9784.86</v>
      </c>
      <c r="L69" s="71"/>
      <c r="M69" s="50"/>
      <c r="N69" s="50"/>
      <c r="O69" s="50"/>
      <c r="P69" s="50">
        <v>14832.25</v>
      </c>
      <c r="Q69" s="50"/>
      <c r="R69" s="55">
        <f>N69+P69+Q69-K69</f>
        <v>5047.3899999999994</v>
      </c>
      <c r="S69" s="39">
        <f>R69/K69</f>
        <v>0.51583671100046391</v>
      </c>
    </row>
    <row r="70" spans="1:20" hidden="1" x14ac:dyDescent="0.2">
      <c r="A70" s="36" t="s">
        <v>46</v>
      </c>
      <c r="B70" s="37">
        <v>45627</v>
      </c>
      <c r="C70" s="53" t="s">
        <v>155</v>
      </c>
      <c r="D70" t="s">
        <v>156</v>
      </c>
      <c r="E70" s="38" t="s">
        <v>149</v>
      </c>
      <c r="F70" s="38" t="s">
        <v>128</v>
      </c>
      <c r="G70" s="38" t="s">
        <v>113</v>
      </c>
      <c r="H70" s="63">
        <v>880100</v>
      </c>
      <c r="J70" s="71">
        <f t="shared" si="16"/>
        <v>350008.70999999996</v>
      </c>
      <c r="K70" s="56">
        <v>552067.07999999996</v>
      </c>
      <c r="L70" s="96">
        <v>606241.98</v>
      </c>
      <c r="M70" s="63">
        <f t="shared" ref="M70:M71" si="17">K70</f>
        <v>552067.07999999996</v>
      </c>
      <c r="N70" s="50">
        <v>530091.29</v>
      </c>
      <c r="O70" s="50">
        <v>606241.98</v>
      </c>
      <c r="P70" s="50"/>
      <c r="Q70" s="50"/>
      <c r="R70" s="55">
        <f t="shared" ref="R70:R71" si="18">L70+P70+Q70-K70</f>
        <v>54174.900000000023</v>
      </c>
      <c r="S70" s="39">
        <f t="shared" ref="S70:S71" si="19">R70/K70</f>
        <v>9.8131009731643529E-2</v>
      </c>
      <c r="T70" t="s">
        <v>209</v>
      </c>
    </row>
    <row r="71" spans="1:20" hidden="1" x14ac:dyDescent="0.2">
      <c r="A71" s="36" t="s">
        <v>46</v>
      </c>
      <c r="B71" s="37">
        <v>45627</v>
      </c>
      <c r="C71" s="53" t="s">
        <v>157</v>
      </c>
      <c r="D71" t="s">
        <v>158</v>
      </c>
      <c r="E71" s="38" t="s">
        <v>149</v>
      </c>
      <c r="F71" s="38" t="s">
        <v>128</v>
      </c>
      <c r="G71" s="38" t="s">
        <v>113</v>
      </c>
      <c r="H71" s="63">
        <v>3188900</v>
      </c>
      <c r="J71" s="71">
        <f t="shared" si="16"/>
        <v>2203287.87</v>
      </c>
      <c r="K71" s="56">
        <v>1136303.26</v>
      </c>
      <c r="L71" s="96">
        <v>1149748.67</v>
      </c>
      <c r="M71" s="63">
        <f t="shared" si="17"/>
        <v>1136303.26</v>
      </c>
      <c r="N71" s="50">
        <v>985612.13</v>
      </c>
      <c r="O71" s="50">
        <v>1149748.67</v>
      </c>
      <c r="P71" s="50"/>
      <c r="Q71" s="50"/>
      <c r="R71" s="55">
        <f t="shared" si="18"/>
        <v>13445.409999999916</v>
      </c>
      <c r="S71" s="39">
        <f t="shared" si="19"/>
        <v>1.1832589479678088E-2</v>
      </c>
      <c r="T71" t="s">
        <v>209</v>
      </c>
    </row>
    <row r="72" spans="1:20" hidden="1" x14ac:dyDescent="0.2">
      <c r="A72" s="36" t="s">
        <v>46</v>
      </c>
      <c r="B72" s="37">
        <v>45627</v>
      </c>
      <c r="C72" s="53" t="s">
        <v>307</v>
      </c>
      <c r="D72" t="s">
        <v>308</v>
      </c>
      <c r="E72" s="38" t="s">
        <v>111</v>
      </c>
      <c r="F72" s="38" t="s">
        <v>269</v>
      </c>
      <c r="G72" s="38" t="s">
        <v>121</v>
      </c>
      <c r="H72" s="63">
        <v>28680</v>
      </c>
      <c r="I72" s="63">
        <v>-5530</v>
      </c>
      <c r="J72" s="71">
        <f t="shared" si="16"/>
        <v>0</v>
      </c>
      <c r="K72" s="56">
        <v>9970.9500000000007</v>
      </c>
      <c r="L72" s="71"/>
      <c r="M72" s="50"/>
      <c r="N72" s="50"/>
      <c r="O72" s="50"/>
      <c r="P72" s="50">
        <v>23150</v>
      </c>
      <c r="Q72" s="50"/>
      <c r="R72" s="55">
        <f>N72+P72+Q72-K72</f>
        <v>13179.05</v>
      </c>
      <c r="S72" s="39">
        <f>R72/K72</f>
        <v>1.321744668261299</v>
      </c>
    </row>
    <row r="73" spans="1:20" hidden="1" x14ac:dyDescent="0.2">
      <c r="A73" s="36" t="s">
        <v>46</v>
      </c>
      <c r="B73" s="37">
        <v>45627</v>
      </c>
      <c r="C73" s="53" t="s">
        <v>309</v>
      </c>
      <c r="D73" t="s">
        <v>310</v>
      </c>
      <c r="E73" s="38" t="s">
        <v>111</v>
      </c>
      <c r="F73" s="38" t="s">
        <v>269</v>
      </c>
      <c r="G73" s="38" t="s">
        <v>121</v>
      </c>
      <c r="H73" s="63">
        <v>34943.199999999997</v>
      </c>
      <c r="I73" s="63">
        <v>3836.88</v>
      </c>
      <c r="J73" s="71">
        <f t="shared" si="16"/>
        <v>0</v>
      </c>
      <c r="K73" s="56">
        <v>27949.58</v>
      </c>
      <c r="L73" s="71"/>
      <c r="M73" s="50"/>
      <c r="N73" s="50"/>
      <c r="O73" s="50"/>
      <c r="P73" s="50">
        <v>38780.080000000002</v>
      </c>
      <c r="Q73" s="50"/>
      <c r="R73" s="55">
        <f>N73+P73+Q73-K73</f>
        <v>10830.5</v>
      </c>
      <c r="S73" s="39">
        <f>R73/K73</f>
        <v>0.387501350646414</v>
      </c>
    </row>
    <row r="74" spans="1:20" x14ac:dyDescent="0.2">
      <c r="A74" s="36" t="s">
        <v>46</v>
      </c>
      <c r="B74" s="37">
        <v>45627</v>
      </c>
      <c r="C74" s="53" t="s">
        <v>160</v>
      </c>
      <c r="D74" t="s">
        <v>161</v>
      </c>
      <c r="E74" s="38" t="s">
        <v>111</v>
      </c>
      <c r="F74" s="38" t="s">
        <v>112</v>
      </c>
      <c r="G74" s="38" t="s">
        <v>118</v>
      </c>
      <c r="H74" s="63">
        <v>217310.5</v>
      </c>
      <c r="J74" s="71">
        <f t="shared" si="16"/>
        <v>18413.959999999992</v>
      </c>
      <c r="K74" s="56">
        <v>190601.18</v>
      </c>
      <c r="L74" s="71"/>
      <c r="M74" s="50"/>
      <c r="N74" s="50"/>
      <c r="O74" s="50"/>
      <c r="P74" s="50">
        <v>198896.54</v>
      </c>
      <c r="Q74" s="50"/>
      <c r="R74" s="55">
        <f>N74+P74+Q74-K74</f>
        <v>8295.3600000000151</v>
      </c>
      <c r="S74" s="39">
        <f>R74/K74</f>
        <v>4.3522081028039887E-2</v>
      </c>
    </row>
    <row r="75" spans="1:20" hidden="1" x14ac:dyDescent="0.2">
      <c r="A75" s="36" t="s">
        <v>46</v>
      </c>
      <c r="B75" s="37">
        <v>45627</v>
      </c>
      <c r="C75" s="53" t="s">
        <v>162</v>
      </c>
      <c r="D75" t="s">
        <v>163</v>
      </c>
      <c r="E75" s="38" t="s">
        <v>111</v>
      </c>
      <c r="F75" s="38" t="s">
        <v>150</v>
      </c>
      <c r="G75" s="38" t="s">
        <v>113</v>
      </c>
      <c r="H75" s="63">
        <v>44410.66</v>
      </c>
      <c r="J75" s="71">
        <f t="shared" si="16"/>
        <v>19069.530000000002</v>
      </c>
      <c r="K75" s="56">
        <v>43298.84</v>
      </c>
      <c r="L75" s="96">
        <f t="shared" ref="L75" si="20">N75</f>
        <v>25341.13</v>
      </c>
      <c r="M75" s="63">
        <f>K75+R75</f>
        <v>25341.13</v>
      </c>
      <c r="N75" s="50">
        <v>25341.13</v>
      </c>
      <c r="O75" s="50">
        <v>29317.8</v>
      </c>
      <c r="P75" s="50"/>
      <c r="Q75" s="50"/>
      <c r="R75" s="55">
        <f>L75+P75+Q75-K75</f>
        <v>-17957.709999999995</v>
      </c>
      <c r="S75" s="39">
        <f>R75/K75</f>
        <v>-0.41473882441192411</v>
      </c>
      <c r="T75" t="s">
        <v>209</v>
      </c>
    </row>
    <row r="76" spans="1:20" x14ac:dyDescent="0.2">
      <c r="A76" s="36" t="s">
        <v>46</v>
      </c>
      <c r="B76" s="37">
        <v>45627</v>
      </c>
      <c r="C76" s="59" t="s">
        <v>164</v>
      </c>
      <c r="D76" s="54" t="s">
        <v>165</v>
      </c>
      <c r="E76" s="38" t="s">
        <v>111</v>
      </c>
      <c r="F76" s="38" t="s">
        <v>112</v>
      </c>
      <c r="G76" s="38" t="s">
        <v>118</v>
      </c>
      <c r="H76" s="63">
        <v>47223</v>
      </c>
      <c r="J76" s="71">
        <f t="shared" si="16"/>
        <v>12569.470000000001</v>
      </c>
      <c r="K76" s="56">
        <v>28992.04</v>
      </c>
      <c r="L76" s="71"/>
      <c r="M76" s="50"/>
      <c r="N76" s="50"/>
      <c r="O76" s="50"/>
      <c r="P76" s="50">
        <v>34653.53</v>
      </c>
      <c r="Q76" s="50"/>
      <c r="R76" s="55">
        <f>N76+P76+Q76-K76</f>
        <v>5661.489999999998</v>
      </c>
      <c r="S76" s="39">
        <f>R76/K76</f>
        <v>0.19527739338107969</v>
      </c>
    </row>
    <row r="77" spans="1:20" hidden="1" x14ac:dyDescent="0.2">
      <c r="A77" s="36" t="s">
        <v>46</v>
      </c>
      <c r="B77" s="37">
        <v>45627</v>
      </c>
      <c r="C77" s="59" t="s">
        <v>166</v>
      </c>
      <c r="D77" s="54" t="s">
        <v>167</v>
      </c>
      <c r="E77" s="38" t="s">
        <v>111</v>
      </c>
      <c r="F77" s="38" t="s">
        <v>112</v>
      </c>
      <c r="G77" s="38" t="s">
        <v>113</v>
      </c>
      <c r="H77" s="63">
        <v>109452.5</v>
      </c>
      <c r="J77" s="71">
        <f t="shared" si="16"/>
        <v>109452.5</v>
      </c>
      <c r="K77" s="56">
        <v>42938.53</v>
      </c>
      <c r="L77" s="96">
        <v>78505.83</v>
      </c>
      <c r="M77" s="63">
        <f t="shared" ref="M77:M78" si="21">K77</f>
        <v>42938.53</v>
      </c>
      <c r="N77" s="50"/>
      <c r="O77" s="50">
        <v>78505.83</v>
      </c>
      <c r="P77" s="50"/>
      <c r="Q77" s="50"/>
      <c r="R77" s="55">
        <f t="shared" ref="R77:R78" si="22">L77+P77+Q77-K77</f>
        <v>35567.300000000003</v>
      </c>
      <c r="S77" s="39">
        <f t="shared" ref="S77:S78" si="23">R77/K77</f>
        <v>0.82833063917185812</v>
      </c>
      <c r="T77" t="s">
        <v>209</v>
      </c>
    </row>
    <row r="78" spans="1:20" hidden="1" x14ac:dyDescent="0.2">
      <c r="A78" s="36" t="s">
        <v>46</v>
      </c>
      <c r="B78" s="37">
        <v>45627</v>
      </c>
      <c r="C78" s="59" t="s">
        <v>168</v>
      </c>
      <c r="D78" s="54" t="s">
        <v>169</v>
      </c>
      <c r="E78" s="38" t="s">
        <v>111</v>
      </c>
      <c r="F78" s="38" t="s">
        <v>112</v>
      </c>
      <c r="G78" s="38" t="s">
        <v>113</v>
      </c>
      <c r="H78" s="63">
        <v>123666.87</v>
      </c>
      <c r="J78" s="71">
        <f t="shared" si="16"/>
        <v>78810.62</v>
      </c>
      <c r="K78" s="56">
        <v>42791.46</v>
      </c>
      <c r="L78" s="96">
        <f t="shared" ref="L78" si="24">N78</f>
        <v>44856.25</v>
      </c>
      <c r="M78" s="63">
        <f t="shared" si="21"/>
        <v>42791.46</v>
      </c>
      <c r="N78" s="50">
        <v>44856.25</v>
      </c>
      <c r="O78" s="50">
        <v>44856.25</v>
      </c>
      <c r="P78" s="50"/>
      <c r="Q78" s="50"/>
      <c r="R78" s="55">
        <f t="shared" si="22"/>
        <v>2064.7900000000009</v>
      </c>
      <c r="S78" s="39">
        <f t="shared" si="23"/>
        <v>4.8252384938490087E-2</v>
      </c>
      <c r="T78" t="s">
        <v>209</v>
      </c>
    </row>
    <row r="79" spans="1:20" hidden="1" x14ac:dyDescent="0.2">
      <c r="A79" s="36" t="s">
        <v>46</v>
      </c>
      <c r="B79" s="37">
        <v>45627</v>
      </c>
      <c r="C79" s="59">
        <v>24036</v>
      </c>
      <c r="D79" s="54" t="s">
        <v>170</v>
      </c>
      <c r="E79" s="38" t="s">
        <v>111</v>
      </c>
      <c r="F79" s="38"/>
      <c r="G79" s="38" t="s">
        <v>113</v>
      </c>
      <c r="H79" s="63">
        <v>57309.5</v>
      </c>
      <c r="J79" s="71">
        <f t="shared" ref="J79:J84" si="25">(H79+I79)-(N79+P79)</f>
        <v>57309.5</v>
      </c>
      <c r="K79" s="50"/>
      <c r="L79" s="96"/>
      <c r="N79" s="50"/>
      <c r="O79" s="50"/>
      <c r="P79" s="50"/>
      <c r="Q79" s="50"/>
      <c r="R79" s="55"/>
      <c r="S79" s="39"/>
    </row>
    <row r="80" spans="1:20" hidden="1" x14ac:dyDescent="0.2">
      <c r="A80" s="36" t="s">
        <v>46</v>
      </c>
      <c r="B80" s="37">
        <v>45627</v>
      </c>
      <c r="C80" s="59">
        <v>24037</v>
      </c>
      <c r="D80" s="54" t="s">
        <v>311</v>
      </c>
      <c r="E80" s="38" t="s">
        <v>111</v>
      </c>
      <c r="F80" s="38"/>
      <c r="G80" s="38" t="s">
        <v>113</v>
      </c>
      <c r="H80" s="63">
        <v>165130</v>
      </c>
      <c r="J80" s="71">
        <f t="shared" si="25"/>
        <v>165130</v>
      </c>
      <c r="K80" s="50"/>
      <c r="L80" s="96"/>
      <c r="N80" s="50"/>
      <c r="O80" s="50"/>
      <c r="P80" s="50"/>
      <c r="Q80" s="50"/>
      <c r="R80" s="55"/>
      <c r="S80" s="39"/>
    </row>
    <row r="81" spans="1:21" hidden="1" x14ac:dyDescent="0.2">
      <c r="A81" s="36" t="s">
        <v>46</v>
      </c>
      <c r="B81" s="37">
        <v>45627</v>
      </c>
      <c r="C81" s="59">
        <v>24038</v>
      </c>
      <c r="D81" s="54" t="s">
        <v>312</v>
      </c>
      <c r="E81" s="38" t="s">
        <v>111</v>
      </c>
      <c r="F81" s="38"/>
      <c r="G81" s="38" t="s">
        <v>113</v>
      </c>
      <c r="H81" s="63">
        <v>71961.7</v>
      </c>
      <c r="J81" s="71">
        <f t="shared" si="25"/>
        <v>71961.7</v>
      </c>
      <c r="K81" s="50"/>
      <c r="L81" s="96"/>
      <c r="N81" s="50"/>
      <c r="O81" s="50"/>
      <c r="P81" s="50"/>
      <c r="Q81" s="50"/>
      <c r="R81" s="55"/>
      <c r="S81" s="39"/>
    </row>
    <row r="82" spans="1:21" hidden="1" x14ac:dyDescent="0.2">
      <c r="A82" s="36" t="s">
        <v>46</v>
      </c>
      <c r="B82" s="37">
        <v>45627</v>
      </c>
      <c r="C82" s="59">
        <v>24039</v>
      </c>
      <c r="D82" s="54" t="s">
        <v>173</v>
      </c>
      <c r="E82" s="38" t="s">
        <v>111</v>
      </c>
      <c r="F82" s="38"/>
      <c r="G82" s="38" t="s">
        <v>113</v>
      </c>
      <c r="H82" s="63">
        <v>100715.46</v>
      </c>
      <c r="J82" s="71">
        <f t="shared" si="25"/>
        <v>100715.46</v>
      </c>
      <c r="K82" s="50"/>
      <c r="L82" s="96"/>
      <c r="N82" s="50"/>
      <c r="O82" s="50"/>
      <c r="P82" s="50"/>
      <c r="Q82" s="50"/>
      <c r="R82" s="55"/>
      <c r="S82" s="39"/>
    </row>
    <row r="83" spans="1:21" hidden="1" x14ac:dyDescent="0.2">
      <c r="A83" s="36" t="s">
        <v>46</v>
      </c>
      <c r="B83" s="37">
        <v>45627</v>
      </c>
      <c r="C83" s="59">
        <v>24040</v>
      </c>
      <c r="D83" s="54" t="s">
        <v>313</v>
      </c>
      <c r="E83" s="38" t="s">
        <v>111</v>
      </c>
      <c r="F83" s="38"/>
      <c r="G83" s="38" t="s">
        <v>113</v>
      </c>
      <c r="H83" s="63">
        <v>337100</v>
      </c>
      <c r="J83" s="71">
        <f t="shared" si="25"/>
        <v>337100</v>
      </c>
      <c r="K83" s="50"/>
      <c r="L83" s="71"/>
      <c r="M83" s="50"/>
      <c r="N83" s="50"/>
      <c r="O83" s="50"/>
      <c r="P83" s="50"/>
      <c r="Q83" s="50"/>
      <c r="R83" s="55"/>
      <c r="S83" s="39"/>
    </row>
    <row r="84" spans="1:21" hidden="1" x14ac:dyDescent="0.2">
      <c r="A84" s="36" t="s">
        <v>46</v>
      </c>
      <c r="B84" s="37">
        <v>45627</v>
      </c>
      <c r="C84" s="53">
        <v>24041</v>
      </c>
      <c r="D84" t="s">
        <v>174</v>
      </c>
      <c r="E84" s="38" t="s">
        <v>111</v>
      </c>
      <c r="F84" s="38"/>
      <c r="G84" s="38" t="s">
        <v>113</v>
      </c>
      <c r="H84" s="63">
        <v>106593</v>
      </c>
      <c r="J84" s="71">
        <f t="shared" si="25"/>
        <v>106593</v>
      </c>
      <c r="L84" s="63"/>
    </row>
    <row r="85" spans="1:21" x14ac:dyDescent="0.2">
      <c r="A85" s="36"/>
      <c r="B85" s="37"/>
      <c r="E85" s="38"/>
      <c r="F85" s="38"/>
      <c r="G85" s="38"/>
      <c r="J85" s="71"/>
      <c r="L85" s="63"/>
    </row>
    <row r="86" spans="1:21" x14ac:dyDescent="0.2">
      <c r="A86" s="36"/>
      <c r="B86" s="37"/>
      <c r="E86" s="38"/>
      <c r="F86" s="38"/>
      <c r="G86" s="38"/>
      <c r="K86" s="63">
        <f>SUBTOTAL(9,K4:K85)</f>
        <v>4251127.0599999996</v>
      </c>
      <c r="L86" s="97">
        <f>SUBTOTAL(9,L4:L78)</f>
        <v>0</v>
      </c>
      <c r="M86" s="63">
        <f>SUBTOTAL(9,M4:M78)</f>
        <v>0</v>
      </c>
      <c r="N86" s="63">
        <f>SUBTOTAL(9,N4:N78)</f>
        <v>0</v>
      </c>
      <c r="O86" s="63">
        <f>SUBTOTAL(9,O11:O84)</f>
        <v>0</v>
      </c>
      <c r="P86" s="63">
        <f>SUBTOTAL(9,P4:P78)</f>
        <v>5538002.7700000005</v>
      </c>
      <c r="R86" s="55">
        <f>N86+P86+Q86-K86</f>
        <v>1286875.7100000009</v>
      </c>
      <c r="S86" s="72">
        <f>R86/K86</f>
        <v>0.302714007800087</v>
      </c>
    </row>
    <row r="87" spans="1:21" x14ac:dyDescent="0.2">
      <c r="A87" s="36"/>
      <c r="B87" s="37"/>
      <c r="E87" s="38"/>
      <c r="F87" s="38"/>
      <c r="G87" s="38"/>
      <c r="J87" s="97" t="s">
        <v>314</v>
      </c>
      <c r="M87" s="63">
        <v>9880287.6500000004</v>
      </c>
    </row>
    <row r="88" spans="1:21" x14ac:dyDescent="0.2">
      <c r="A88" s="36"/>
      <c r="B88" s="37"/>
      <c r="E88" s="38"/>
      <c r="F88" s="38"/>
      <c r="G88" s="38"/>
      <c r="J88" s="63" t="s">
        <v>181</v>
      </c>
      <c r="M88" s="63">
        <f>M86-M87</f>
        <v>-9880287.6500000004</v>
      </c>
    </row>
    <row r="89" spans="1:21" x14ac:dyDescent="0.2">
      <c r="A89" s="36"/>
      <c r="B89" s="37"/>
      <c r="E89" s="38"/>
      <c r="F89" s="38"/>
      <c r="G89" s="38"/>
    </row>
    <row r="90" spans="1:21" x14ac:dyDescent="0.2">
      <c r="A90" s="36"/>
      <c r="B90" s="37"/>
      <c r="E90" s="38"/>
      <c r="F90" s="38"/>
      <c r="G90" s="38"/>
    </row>
    <row r="91" spans="1:21" x14ac:dyDescent="0.2">
      <c r="A91" s="36"/>
      <c r="B91" s="37"/>
      <c r="E91" s="38"/>
      <c r="F91" s="38"/>
      <c r="G91" s="38"/>
    </row>
    <row r="92" spans="1:21" x14ac:dyDescent="0.2">
      <c r="A92" s="36"/>
      <c r="B92" s="37"/>
      <c r="E92" s="38"/>
      <c r="F92" s="38"/>
      <c r="G92" s="38"/>
    </row>
    <row r="93" spans="1:21" s="63" customFormat="1" x14ac:dyDescent="0.2">
      <c r="A93" s="36"/>
      <c r="B93" s="37"/>
      <c r="C93" s="53"/>
      <c r="D93"/>
      <c r="E93" s="38"/>
      <c r="F93" s="38"/>
      <c r="G93" s="38"/>
      <c r="L93" s="97"/>
      <c r="R93" s="73"/>
      <c r="S93" s="74"/>
      <c r="T93"/>
      <c r="U93"/>
    </row>
    <row r="94" spans="1:21" s="63" customFormat="1" x14ac:dyDescent="0.2">
      <c r="A94" s="36"/>
      <c r="B94" s="37"/>
      <c r="C94" s="53"/>
      <c r="D94"/>
      <c r="E94" s="38"/>
      <c r="F94" s="38"/>
      <c r="G94" s="38"/>
      <c r="L94" s="97"/>
      <c r="R94" s="73"/>
      <c r="S94" s="74"/>
      <c r="T94"/>
      <c r="U94"/>
    </row>
    <row r="95" spans="1:21" s="63" customFormat="1" x14ac:dyDescent="0.2">
      <c r="A95" s="36"/>
      <c r="B95" s="37"/>
      <c r="C95" s="53"/>
      <c r="D95"/>
      <c r="E95" s="38"/>
      <c r="F95" s="38"/>
      <c r="G95" s="38"/>
      <c r="L95" s="97"/>
      <c r="R95" s="73"/>
      <c r="S95" s="74"/>
      <c r="T95"/>
      <c r="U95"/>
    </row>
    <row r="96" spans="1:21" s="63" customFormat="1" x14ac:dyDescent="0.2">
      <c r="A96" s="36"/>
      <c r="B96" s="37"/>
      <c r="C96" s="53"/>
      <c r="D96"/>
      <c r="E96" s="38"/>
      <c r="F96" s="38"/>
      <c r="G96" s="38"/>
      <c r="L96" s="97"/>
      <c r="R96" s="73"/>
      <c r="S96" s="74"/>
      <c r="T96"/>
      <c r="U96"/>
    </row>
    <row r="97" spans="1:21" s="63" customFormat="1" x14ac:dyDescent="0.2">
      <c r="A97" s="36"/>
      <c r="B97" s="37"/>
      <c r="C97" s="53"/>
      <c r="D97"/>
      <c r="E97" s="38"/>
      <c r="F97" s="38"/>
      <c r="G97" s="38"/>
      <c r="L97" s="97"/>
      <c r="R97" s="73"/>
      <c r="S97" s="74"/>
      <c r="T97"/>
      <c r="U97"/>
    </row>
    <row r="98" spans="1:21" s="63" customFormat="1" x14ac:dyDescent="0.2">
      <c r="A98" s="36"/>
      <c r="B98" s="37"/>
      <c r="C98" s="53"/>
      <c r="D98"/>
      <c r="E98" s="38"/>
      <c r="F98" s="38"/>
      <c r="G98" s="38"/>
      <c r="L98" s="97"/>
      <c r="R98" s="73"/>
      <c r="S98" s="74"/>
      <c r="T98"/>
      <c r="U98"/>
    </row>
    <row r="99" spans="1:21" s="63" customFormat="1" x14ac:dyDescent="0.2">
      <c r="A99" s="36"/>
      <c r="B99" s="37"/>
      <c r="C99" s="53"/>
      <c r="D99"/>
      <c r="E99" s="38"/>
      <c r="F99" s="38"/>
      <c r="G99" s="38"/>
      <c r="L99" s="97"/>
      <c r="R99" s="73"/>
      <c r="S99" s="74"/>
      <c r="T99"/>
      <c r="U99"/>
    </row>
    <row r="100" spans="1:21" s="63" customFormat="1" x14ac:dyDescent="0.2">
      <c r="A100" s="36"/>
      <c r="B100" s="37"/>
      <c r="C100" s="53"/>
      <c r="D100"/>
      <c r="E100" s="38"/>
      <c r="F100" s="38"/>
      <c r="G100" s="38"/>
      <c r="L100" s="97"/>
      <c r="R100" s="73"/>
      <c r="S100" s="74"/>
      <c r="T100"/>
      <c r="U100"/>
    </row>
    <row r="101" spans="1:21" s="63" customFormat="1" x14ac:dyDescent="0.2">
      <c r="A101" s="36"/>
      <c r="B101" s="37"/>
      <c r="C101" s="53"/>
      <c r="D101"/>
      <c r="E101" s="38"/>
      <c r="F101" s="38"/>
      <c r="G101" s="38"/>
      <c r="L101" s="97"/>
      <c r="R101" s="73"/>
      <c r="S101" s="74"/>
      <c r="T101"/>
      <c r="U101"/>
    </row>
    <row r="102" spans="1:21" s="63" customFormat="1" x14ac:dyDescent="0.2">
      <c r="A102" s="36"/>
      <c r="B102" s="37"/>
      <c r="C102" s="53"/>
      <c r="D102"/>
      <c r="E102" s="38"/>
      <c r="F102" s="38"/>
      <c r="G102" s="38"/>
      <c r="L102" s="97"/>
      <c r="R102" s="73"/>
      <c r="S102" s="74"/>
      <c r="T102"/>
      <c r="U102"/>
    </row>
    <row r="103" spans="1:21" s="63" customFormat="1" x14ac:dyDescent="0.2">
      <c r="A103" s="36"/>
      <c r="B103" s="37"/>
      <c r="C103" s="53"/>
      <c r="D103"/>
      <c r="E103" s="38"/>
      <c r="F103" s="38"/>
      <c r="G103" s="38"/>
      <c r="L103" s="97"/>
      <c r="R103" s="73"/>
      <c r="S103" s="74"/>
      <c r="T103"/>
      <c r="U103"/>
    </row>
    <row r="104" spans="1:21" s="63" customFormat="1" x14ac:dyDescent="0.2">
      <c r="A104" s="36"/>
      <c r="B104" s="37"/>
      <c r="C104" s="53"/>
      <c r="D104"/>
      <c r="E104" s="38"/>
      <c r="F104" s="38"/>
      <c r="G104" s="38"/>
      <c r="L104" s="97"/>
      <c r="R104" s="73"/>
      <c r="S104" s="74"/>
      <c r="T104"/>
      <c r="U104"/>
    </row>
    <row r="105" spans="1:21" s="63" customFormat="1" x14ac:dyDescent="0.2">
      <c r="A105" s="36"/>
      <c r="B105" s="37"/>
      <c r="C105" s="53"/>
      <c r="D105"/>
      <c r="E105" s="38"/>
      <c r="F105" s="38"/>
      <c r="G105" s="38"/>
      <c r="L105" s="97"/>
      <c r="R105" s="73"/>
      <c r="S105" s="74"/>
      <c r="T105"/>
      <c r="U105"/>
    </row>
    <row r="106" spans="1:21" s="63" customFormat="1" x14ac:dyDescent="0.2">
      <c r="A106" s="36"/>
      <c r="B106" s="37"/>
      <c r="C106" s="53"/>
      <c r="D106"/>
      <c r="E106" s="38"/>
      <c r="F106" s="38"/>
      <c r="G106" s="38"/>
      <c r="L106" s="97"/>
      <c r="R106" s="73"/>
      <c r="S106" s="74"/>
      <c r="T106"/>
      <c r="U106"/>
    </row>
    <row r="107" spans="1:21" s="63" customFormat="1" x14ac:dyDescent="0.2">
      <c r="A107" s="36"/>
      <c r="B107" s="37"/>
      <c r="C107" s="53"/>
      <c r="D107"/>
      <c r="E107" s="38"/>
      <c r="F107" s="38"/>
      <c r="G107" s="38"/>
      <c r="L107" s="97"/>
      <c r="R107" s="73"/>
      <c r="S107" s="74"/>
      <c r="T107"/>
      <c r="U107"/>
    </row>
    <row r="108" spans="1:21" s="63" customFormat="1" x14ac:dyDescent="0.2">
      <c r="A108" s="36"/>
      <c r="B108" s="37"/>
      <c r="C108" s="53"/>
      <c r="D108"/>
      <c r="E108" s="38"/>
      <c r="F108" s="38"/>
      <c r="G108" s="38"/>
      <c r="L108" s="97"/>
      <c r="R108" s="73"/>
      <c r="S108" s="74"/>
      <c r="T108"/>
      <c r="U108"/>
    </row>
    <row r="109" spans="1:21" s="63" customFormat="1" x14ac:dyDescent="0.2">
      <c r="A109" s="36"/>
      <c r="B109" s="37"/>
      <c r="C109" s="53"/>
      <c r="D109"/>
      <c r="E109" s="38"/>
      <c r="F109" s="38"/>
      <c r="G109" s="38"/>
      <c r="L109" s="97"/>
      <c r="R109" s="73"/>
      <c r="S109" s="74"/>
      <c r="T109"/>
      <c r="U109"/>
    </row>
    <row r="110" spans="1:21" s="63" customFormat="1" x14ac:dyDescent="0.2">
      <c r="A110" s="36"/>
      <c r="B110" s="37"/>
      <c r="C110" s="53"/>
      <c r="D110"/>
      <c r="E110" s="38"/>
      <c r="F110" s="38"/>
      <c r="G110" s="38"/>
      <c r="L110" s="97"/>
      <c r="R110" s="73"/>
      <c r="S110" s="74"/>
      <c r="T110"/>
      <c r="U110"/>
    </row>
    <row r="111" spans="1:21" s="63" customFormat="1" x14ac:dyDescent="0.2">
      <c r="A111" s="36"/>
      <c r="B111" s="37"/>
      <c r="C111" s="53"/>
      <c r="D111"/>
      <c r="E111" s="38"/>
      <c r="F111" s="38"/>
      <c r="G111" s="38"/>
      <c r="L111" s="97"/>
      <c r="R111" s="73"/>
      <c r="S111" s="74"/>
      <c r="T111"/>
      <c r="U111"/>
    </row>
    <row r="112" spans="1:21" s="63" customFormat="1" x14ac:dyDescent="0.2">
      <c r="A112" s="36"/>
      <c r="B112" s="37"/>
      <c r="C112" s="53"/>
      <c r="D112"/>
      <c r="E112" s="38"/>
      <c r="F112" s="38"/>
      <c r="G112" s="38"/>
      <c r="L112" s="97"/>
      <c r="R112" s="73"/>
      <c r="S112" s="74"/>
      <c r="T112"/>
      <c r="U112"/>
    </row>
    <row r="113" spans="1:21" s="63" customFormat="1" x14ac:dyDescent="0.2">
      <c r="A113" s="36"/>
      <c r="B113" s="37"/>
      <c r="C113" s="53"/>
      <c r="D113"/>
      <c r="E113" s="38"/>
      <c r="F113" s="38"/>
      <c r="G113" s="38"/>
      <c r="L113" s="97"/>
      <c r="R113" s="73"/>
      <c r="S113" s="74"/>
      <c r="T113"/>
      <c r="U113"/>
    </row>
    <row r="114" spans="1:21" s="63" customFormat="1" x14ac:dyDescent="0.2">
      <c r="A114" s="36"/>
      <c r="B114" s="37"/>
      <c r="C114" s="53"/>
      <c r="D114"/>
      <c r="E114" s="38"/>
      <c r="F114" s="38"/>
      <c r="G114" s="38"/>
      <c r="L114" s="97"/>
      <c r="R114" s="73"/>
      <c r="S114" s="74"/>
      <c r="T114"/>
      <c r="U114"/>
    </row>
    <row r="115" spans="1:21" s="63" customFormat="1" x14ac:dyDescent="0.2">
      <c r="A115" s="36"/>
      <c r="B115" s="37"/>
      <c r="C115" s="53"/>
      <c r="D115"/>
      <c r="E115" s="38"/>
      <c r="F115" s="38"/>
      <c r="G115" s="38"/>
      <c r="L115" s="97"/>
      <c r="R115" s="73"/>
      <c r="S115" s="74"/>
      <c r="T115"/>
      <c r="U115"/>
    </row>
    <row r="116" spans="1:21" s="63" customFormat="1" x14ac:dyDescent="0.2">
      <c r="A116" s="36"/>
      <c r="B116" s="37"/>
      <c r="C116" s="53"/>
      <c r="D116"/>
      <c r="E116" s="38"/>
      <c r="F116" s="38"/>
      <c r="G116" s="38"/>
      <c r="L116" s="97"/>
      <c r="R116" s="73"/>
      <c r="S116" s="74"/>
      <c r="T116"/>
      <c r="U116"/>
    </row>
    <row r="117" spans="1:21" s="63" customFormat="1" x14ac:dyDescent="0.2">
      <c r="A117" s="36"/>
      <c r="B117" s="37"/>
      <c r="C117" s="53"/>
      <c r="D117"/>
      <c r="E117" s="38"/>
      <c r="F117" s="38"/>
      <c r="G117" s="38"/>
      <c r="L117" s="97"/>
      <c r="R117" s="73"/>
      <c r="S117" s="74"/>
      <c r="T117"/>
      <c r="U117"/>
    </row>
    <row r="118" spans="1:21" s="63" customFormat="1" x14ac:dyDescent="0.2">
      <c r="A118" s="36"/>
      <c r="B118" s="37"/>
      <c r="C118" s="53"/>
      <c r="D118"/>
      <c r="E118" s="38"/>
      <c r="F118" s="38"/>
      <c r="G118" s="38"/>
      <c r="L118" s="97"/>
      <c r="R118" s="73"/>
      <c r="S118" s="74"/>
      <c r="T118"/>
      <c r="U118"/>
    </row>
    <row r="119" spans="1:21" s="63" customFormat="1" x14ac:dyDescent="0.2">
      <c r="A119" s="36"/>
      <c r="B119" s="37"/>
      <c r="C119" s="53"/>
      <c r="D119"/>
      <c r="E119" s="38"/>
      <c r="F119" s="38"/>
      <c r="G119" s="38"/>
      <c r="L119" s="97"/>
      <c r="R119" s="73"/>
      <c r="S119" s="74"/>
      <c r="T119"/>
      <c r="U119"/>
    </row>
    <row r="120" spans="1:21" s="63" customFormat="1" x14ac:dyDescent="0.2">
      <c r="A120" s="36"/>
      <c r="B120" s="37"/>
      <c r="C120" s="53"/>
      <c r="D120"/>
      <c r="E120" s="38"/>
      <c r="F120" s="38"/>
      <c r="G120" s="38"/>
      <c r="L120" s="97"/>
      <c r="R120" s="73"/>
      <c r="S120" s="74"/>
      <c r="T120"/>
      <c r="U120"/>
    </row>
    <row r="121" spans="1:21" s="63" customFormat="1" x14ac:dyDescent="0.2">
      <c r="A121" s="36"/>
      <c r="B121" s="37"/>
      <c r="C121" s="53"/>
      <c r="D121"/>
      <c r="E121" s="38"/>
      <c r="F121" s="38"/>
      <c r="G121" s="38"/>
      <c r="L121" s="97"/>
      <c r="R121" s="73"/>
      <c r="S121" s="74"/>
      <c r="T121"/>
      <c r="U121"/>
    </row>
    <row r="122" spans="1:21" s="63" customFormat="1" x14ac:dyDescent="0.2">
      <c r="A122" s="36"/>
      <c r="B122" s="37"/>
      <c r="C122" s="53"/>
      <c r="D122"/>
      <c r="E122" s="38"/>
      <c r="F122" s="38"/>
      <c r="G122" s="38"/>
      <c r="L122" s="97"/>
      <c r="R122" s="73"/>
      <c r="S122" s="74"/>
      <c r="T122"/>
      <c r="U122"/>
    </row>
    <row r="123" spans="1:21" s="63" customFormat="1" x14ac:dyDescent="0.2">
      <c r="A123" s="36"/>
      <c r="B123" s="37"/>
      <c r="C123" s="53"/>
      <c r="D123"/>
      <c r="E123" s="38"/>
      <c r="F123" s="38"/>
      <c r="G123" s="38"/>
      <c r="L123" s="97"/>
      <c r="R123" s="73"/>
      <c r="S123" s="74"/>
      <c r="T123"/>
      <c r="U123"/>
    </row>
    <row r="124" spans="1:21" s="63" customFormat="1" x14ac:dyDescent="0.2">
      <c r="A124" s="36"/>
      <c r="B124" s="37"/>
      <c r="C124" s="53"/>
      <c r="D124"/>
      <c r="E124" s="38"/>
      <c r="F124" s="38"/>
      <c r="G124" s="38"/>
      <c r="L124" s="97"/>
      <c r="R124" s="73"/>
      <c r="S124" s="74"/>
      <c r="T124"/>
      <c r="U124"/>
    </row>
    <row r="125" spans="1:21" s="63" customFormat="1" x14ac:dyDescent="0.2">
      <c r="A125" s="36"/>
      <c r="B125" s="37"/>
      <c r="C125" s="53"/>
      <c r="D125"/>
      <c r="E125" s="38"/>
      <c r="F125" s="38"/>
      <c r="G125" s="38"/>
      <c r="L125" s="97"/>
      <c r="R125" s="73"/>
      <c r="S125" s="74"/>
      <c r="T125"/>
      <c r="U125"/>
    </row>
    <row r="126" spans="1:21" s="63" customFormat="1" x14ac:dyDescent="0.2">
      <c r="A126" s="36"/>
      <c r="B126" s="37"/>
      <c r="C126" s="53"/>
      <c r="D126"/>
      <c r="E126" s="38"/>
      <c r="F126" s="38"/>
      <c r="G126" s="38"/>
      <c r="L126" s="97"/>
      <c r="R126" s="73"/>
      <c r="S126" s="74"/>
      <c r="T126"/>
      <c r="U126"/>
    </row>
    <row r="127" spans="1:21" s="63" customFormat="1" x14ac:dyDescent="0.2">
      <c r="A127" s="36"/>
      <c r="B127" s="37"/>
      <c r="C127" s="53"/>
      <c r="D127"/>
      <c r="E127" s="38"/>
      <c r="F127" s="38"/>
      <c r="G127" s="38"/>
      <c r="L127" s="97"/>
      <c r="R127" s="73"/>
      <c r="S127" s="74"/>
      <c r="T127"/>
      <c r="U127"/>
    </row>
    <row r="128" spans="1:21" s="63" customFormat="1" x14ac:dyDescent="0.2">
      <c r="A128" s="36"/>
      <c r="B128" s="37"/>
      <c r="C128" s="53"/>
      <c r="D128"/>
      <c r="E128" s="38"/>
      <c r="F128" s="38"/>
      <c r="G128" s="38"/>
      <c r="L128" s="97"/>
      <c r="R128" s="73"/>
      <c r="S128" s="74"/>
      <c r="T128"/>
      <c r="U128"/>
    </row>
    <row r="129" spans="1:21" s="63" customFormat="1" x14ac:dyDescent="0.2">
      <c r="A129" s="36"/>
      <c r="B129" s="37"/>
      <c r="C129" s="53"/>
      <c r="D129"/>
      <c r="E129" s="38"/>
      <c r="F129" s="38"/>
      <c r="G129" s="38"/>
      <c r="L129" s="97"/>
      <c r="R129" s="73"/>
      <c r="S129" s="74"/>
      <c r="T129"/>
      <c r="U129"/>
    </row>
    <row r="130" spans="1:21" s="63" customFormat="1" x14ac:dyDescent="0.2">
      <c r="A130" s="36"/>
      <c r="B130" s="37"/>
      <c r="C130" s="53"/>
      <c r="D130"/>
      <c r="E130" s="38"/>
      <c r="F130" s="38"/>
      <c r="G130" s="38"/>
      <c r="L130" s="97"/>
      <c r="R130" s="73"/>
      <c r="S130" s="74"/>
      <c r="T130"/>
      <c r="U130"/>
    </row>
    <row r="131" spans="1:21" s="63" customFormat="1" x14ac:dyDescent="0.2">
      <c r="A131" s="36"/>
      <c r="B131" s="37"/>
      <c r="C131" s="53"/>
      <c r="D131"/>
      <c r="E131" s="38"/>
      <c r="F131" s="38"/>
      <c r="G131" s="38"/>
      <c r="L131" s="97"/>
      <c r="R131" s="73"/>
      <c r="S131" s="74"/>
      <c r="T131"/>
      <c r="U131"/>
    </row>
    <row r="132" spans="1:21" s="63" customFormat="1" x14ac:dyDescent="0.2">
      <c r="A132" s="36"/>
      <c r="B132" s="37"/>
      <c r="C132" s="53"/>
      <c r="D132"/>
      <c r="E132" s="38"/>
      <c r="F132" s="38"/>
      <c r="G132" s="38"/>
      <c r="L132" s="97"/>
      <c r="R132" s="73"/>
      <c r="S132" s="74"/>
      <c r="T132"/>
      <c r="U132"/>
    </row>
    <row r="133" spans="1:21" s="63" customFormat="1" x14ac:dyDescent="0.2">
      <c r="A133" s="36"/>
      <c r="B133" s="37"/>
      <c r="C133" s="53"/>
      <c r="D133"/>
      <c r="E133" s="38"/>
      <c r="F133" s="38"/>
      <c r="G133" s="38"/>
      <c r="L133" s="97"/>
      <c r="R133" s="73"/>
      <c r="S133" s="74"/>
      <c r="T133"/>
      <c r="U133"/>
    </row>
    <row r="134" spans="1:21" s="63" customFormat="1" x14ac:dyDescent="0.2">
      <c r="A134" s="36"/>
      <c r="B134" s="37"/>
      <c r="C134" s="53"/>
      <c r="D134"/>
      <c r="E134" s="38"/>
      <c r="F134" s="38"/>
      <c r="G134" s="38"/>
      <c r="L134" s="97"/>
      <c r="R134" s="73"/>
      <c r="S134" s="74"/>
      <c r="T134"/>
      <c r="U134"/>
    </row>
    <row r="135" spans="1:21" s="63" customFormat="1" x14ac:dyDescent="0.2">
      <c r="A135" s="36"/>
      <c r="B135" s="37"/>
      <c r="C135" s="53"/>
      <c r="D135"/>
      <c r="E135" s="38"/>
      <c r="F135" s="38"/>
      <c r="G135" s="38"/>
      <c r="L135" s="97"/>
      <c r="R135" s="73"/>
      <c r="S135" s="74"/>
      <c r="T135"/>
      <c r="U135"/>
    </row>
    <row r="136" spans="1:21" s="63" customFormat="1" x14ac:dyDescent="0.2">
      <c r="A136" s="36"/>
      <c r="B136" s="37"/>
      <c r="C136" s="53"/>
      <c r="D136"/>
      <c r="E136" s="38"/>
      <c r="F136" s="38"/>
      <c r="G136" s="38"/>
      <c r="L136" s="97"/>
      <c r="R136" s="73"/>
      <c r="S136" s="74"/>
      <c r="T136"/>
      <c r="U136"/>
    </row>
    <row r="137" spans="1:21" s="63" customFormat="1" x14ac:dyDescent="0.2">
      <c r="A137" s="36"/>
      <c r="B137" s="37"/>
      <c r="C137" s="53"/>
      <c r="D137"/>
      <c r="E137" s="38"/>
      <c r="F137" s="38"/>
      <c r="G137" s="38"/>
      <c r="L137" s="97"/>
      <c r="R137" s="73"/>
      <c r="S137" s="74"/>
      <c r="T137"/>
      <c r="U137"/>
    </row>
    <row r="138" spans="1:21" s="63" customFormat="1" x14ac:dyDescent="0.2">
      <c r="A138" s="36"/>
      <c r="B138" s="37"/>
      <c r="C138" s="53"/>
      <c r="D138"/>
      <c r="E138" s="38"/>
      <c r="F138" s="38"/>
      <c r="G138" s="38"/>
      <c r="L138" s="97"/>
      <c r="R138" s="73"/>
      <c r="S138" s="74"/>
      <c r="T138"/>
      <c r="U138"/>
    </row>
    <row r="139" spans="1:21" s="63" customFormat="1" x14ac:dyDescent="0.2">
      <c r="A139" s="36"/>
      <c r="B139" s="37"/>
      <c r="C139" s="53"/>
      <c r="D139"/>
      <c r="E139" s="38"/>
      <c r="F139" s="38"/>
      <c r="G139" s="38"/>
      <c r="L139" s="97"/>
      <c r="R139" s="73"/>
      <c r="S139" s="74"/>
      <c r="T139"/>
      <c r="U139"/>
    </row>
    <row r="140" spans="1:21" s="63" customFormat="1" x14ac:dyDescent="0.2">
      <c r="A140" s="36"/>
      <c r="B140" s="37"/>
      <c r="C140" s="53"/>
      <c r="D140"/>
      <c r="E140" s="38"/>
      <c r="F140" s="38"/>
      <c r="G140" s="38"/>
      <c r="L140" s="97"/>
      <c r="R140" s="73"/>
      <c r="S140" s="74"/>
      <c r="T140"/>
      <c r="U140"/>
    </row>
    <row r="141" spans="1:21" s="63" customFormat="1" x14ac:dyDescent="0.2">
      <c r="A141" s="36"/>
      <c r="B141" s="37"/>
      <c r="C141" s="53"/>
      <c r="D141"/>
      <c r="E141" s="38"/>
      <c r="F141" s="38"/>
      <c r="G141" s="38"/>
      <c r="L141" s="97"/>
      <c r="R141" s="73"/>
      <c r="S141" s="74"/>
      <c r="T141"/>
      <c r="U141"/>
    </row>
    <row r="142" spans="1:21" s="63" customFormat="1" x14ac:dyDescent="0.2">
      <c r="A142" s="36"/>
      <c r="B142" s="37"/>
      <c r="C142" s="53"/>
      <c r="D142"/>
      <c r="E142" s="38"/>
      <c r="F142" s="38"/>
      <c r="G142" s="38"/>
      <c r="L142" s="97"/>
      <c r="R142" s="73"/>
      <c r="S142" s="74"/>
      <c r="T142"/>
      <c r="U142"/>
    </row>
    <row r="143" spans="1:21" s="63" customFormat="1" x14ac:dyDescent="0.2">
      <c r="A143" s="36"/>
      <c r="B143" s="37"/>
      <c r="C143" s="53"/>
      <c r="D143"/>
      <c r="E143" s="38"/>
      <c r="F143" s="38"/>
      <c r="G143" s="38"/>
      <c r="L143" s="97"/>
      <c r="R143" s="73"/>
      <c r="S143" s="74"/>
      <c r="T143"/>
      <c r="U143"/>
    </row>
    <row r="144" spans="1:21" s="63" customFormat="1" x14ac:dyDescent="0.2">
      <c r="A144" s="36"/>
      <c r="B144" s="37"/>
      <c r="C144" s="53"/>
      <c r="D144"/>
      <c r="E144" s="38"/>
      <c r="F144" s="38"/>
      <c r="G144" s="38"/>
      <c r="L144" s="97"/>
      <c r="R144" s="73"/>
      <c r="S144" s="74"/>
      <c r="T144"/>
      <c r="U144"/>
    </row>
    <row r="145" spans="1:21" s="63" customFormat="1" x14ac:dyDescent="0.2">
      <c r="A145" s="36"/>
      <c r="B145" s="37"/>
      <c r="C145" s="53"/>
      <c r="D145"/>
      <c r="E145" s="38"/>
      <c r="F145" s="38"/>
      <c r="G145" s="38"/>
      <c r="L145" s="97"/>
      <c r="R145" s="73"/>
      <c r="S145" s="74"/>
      <c r="T145"/>
      <c r="U145"/>
    </row>
    <row r="146" spans="1:21" s="63" customFormat="1" x14ac:dyDescent="0.2">
      <c r="A146" s="36"/>
      <c r="B146" s="37"/>
      <c r="C146" s="53"/>
      <c r="D146"/>
      <c r="E146" s="38"/>
      <c r="F146" s="38"/>
      <c r="G146" s="38"/>
      <c r="L146" s="97"/>
      <c r="R146" s="73"/>
      <c r="S146" s="74"/>
      <c r="T146"/>
      <c r="U146"/>
    </row>
    <row r="147" spans="1:21" s="63" customFormat="1" x14ac:dyDescent="0.2">
      <c r="A147" s="36"/>
      <c r="B147" s="37"/>
      <c r="C147" s="53"/>
      <c r="D147"/>
      <c r="E147" s="38"/>
      <c r="F147" s="38"/>
      <c r="G147" s="38"/>
      <c r="L147" s="97"/>
      <c r="R147" s="73"/>
      <c r="S147" s="74"/>
      <c r="T147"/>
      <c r="U147"/>
    </row>
    <row r="148" spans="1:21" s="63" customFormat="1" x14ac:dyDescent="0.2">
      <c r="A148" s="36"/>
      <c r="B148" s="37"/>
      <c r="C148" s="53"/>
      <c r="D148"/>
      <c r="E148" s="38"/>
      <c r="F148" s="38"/>
      <c r="G148" s="38"/>
      <c r="L148" s="97"/>
      <c r="R148" s="73"/>
      <c r="S148" s="74"/>
      <c r="T148"/>
      <c r="U148"/>
    </row>
    <row r="149" spans="1:21" s="63" customFormat="1" x14ac:dyDescent="0.2">
      <c r="A149" s="36"/>
      <c r="B149" s="37"/>
      <c r="C149" s="53"/>
      <c r="D149"/>
      <c r="E149" s="38"/>
      <c r="F149" s="38"/>
      <c r="G149" s="38"/>
      <c r="L149" s="97"/>
      <c r="R149" s="73"/>
      <c r="S149" s="74"/>
      <c r="T149"/>
      <c r="U149"/>
    </row>
    <row r="150" spans="1:21" s="63" customFormat="1" x14ac:dyDescent="0.2">
      <c r="A150" s="36"/>
      <c r="B150" s="37"/>
      <c r="C150" s="53"/>
      <c r="D150"/>
      <c r="E150" s="38"/>
      <c r="F150" s="38"/>
      <c r="G150" s="38"/>
      <c r="L150" s="97"/>
      <c r="R150" s="73"/>
      <c r="S150" s="74"/>
      <c r="T150"/>
      <c r="U150"/>
    </row>
    <row r="151" spans="1:21" s="63" customFormat="1" x14ac:dyDescent="0.2">
      <c r="A151" s="36"/>
      <c r="B151" s="37"/>
      <c r="C151" s="53"/>
      <c r="D151"/>
      <c r="E151" s="38"/>
      <c r="F151" s="38"/>
      <c r="G151" s="38"/>
      <c r="L151" s="97"/>
      <c r="R151" s="73"/>
      <c r="S151" s="74"/>
      <c r="T151"/>
      <c r="U151"/>
    </row>
    <row r="152" spans="1:21" s="63" customFormat="1" x14ac:dyDescent="0.2">
      <c r="A152" s="36"/>
      <c r="B152" s="37"/>
      <c r="C152" s="53"/>
      <c r="D152"/>
      <c r="E152" s="38"/>
      <c r="F152" s="38"/>
      <c r="G152" s="38"/>
      <c r="L152" s="97"/>
      <c r="R152" s="73"/>
      <c r="S152" s="74"/>
      <c r="T152"/>
      <c r="U152"/>
    </row>
    <row r="153" spans="1:21" s="63" customFormat="1" x14ac:dyDescent="0.2">
      <c r="A153" s="36"/>
      <c r="B153" s="37"/>
      <c r="C153" s="53"/>
      <c r="D153"/>
      <c r="E153" s="38"/>
      <c r="F153" s="38"/>
      <c r="G153" s="38"/>
      <c r="L153" s="97"/>
      <c r="R153" s="73"/>
      <c r="S153" s="74"/>
      <c r="T153"/>
      <c r="U153"/>
    </row>
    <row r="154" spans="1:21" s="63" customFormat="1" x14ac:dyDescent="0.2">
      <c r="A154" s="36"/>
      <c r="B154" s="37"/>
      <c r="C154" s="53"/>
      <c r="D154"/>
      <c r="E154" s="38"/>
      <c r="F154" s="38"/>
      <c r="G154" s="38"/>
      <c r="L154" s="97"/>
      <c r="R154" s="73"/>
      <c r="S154" s="74"/>
      <c r="T154"/>
      <c r="U154"/>
    </row>
    <row r="155" spans="1:21" s="63" customFormat="1" x14ac:dyDescent="0.2">
      <c r="A155" s="36"/>
      <c r="B155" s="37"/>
      <c r="C155" s="53"/>
      <c r="D155"/>
      <c r="E155" s="38"/>
      <c r="F155" s="38"/>
      <c r="G155" s="38"/>
      <c r="L155" s="97"/>
      <c r="R155" s="73"/>
      <c r="S155" s="74"/>
      <c r="T155"/>
      <c r="U155"/>
    </row>
    <row r="156" spans="1:21" s="63" customFormat="1" x14ac:dyDescent="0.2">
      <c r="A156" s="36"/>
      <c r="B156" s="37"/>
      <c r="C156" s="53"/>
      <c r="D156"/>
      <c r="E156" s="38"/>
      <c r="F156" s="38"/>
      <c r="G156" s="38"/>
      <c r="L156" s="97"/>
      <c r="R156" s="73"/>
      <c r="S156" s="74"/>
      <c r="T156"/>
      <c r="U156"/>
    </row>
    <row r="157" spans="1:21" s="63" customFormat="1" x14ac:dyDescent="0.2">
      <c r="A157" s="36"/>
      <c r="B157" s="37"/>
      <c r="C157" s="53"/>
      <c r="D157"/>
      <c r="E157" s="38"/>
      <c r="F157" s="38"/>
      <c r="G157" s="38"/>
      <c r="L157" s="97"/>
      <c r="R157" s="73"/>
      <c r="S157" s="74"/>
      <c r="T157"/>
      <c r="U157"/>
    </row>
    <row r="158" spans="1:21" s="63" customFormat="1" x14ac:dyDescent="0.2">
      <c r="A158" s="36"/>
      <c r="B158" s="37"/>
      <c r="C158" s="53"/>
      <c r="D158"/>
      <c r="E158" s="38"/>
      <c r="F158" s="38"/>
      <c r="G158" s="38"/>
      <c r="L158" s="97"/>
      <c r="R158" s="73"/>
      <c r="S158" s="74"/>
      <c r="T158"/>
      <c r="U158"/>
    </row>
    <row r="159" spans="1:21" s="63" customFormat="1" x14ac:dyDescent="0.2">
      <c r="A159" s="36"/>
      <c r="B159" s="37"/>
      <c r="C159" s="53"/>
      <c r="D159"/>
      <c r="E159" s="38"/>
      <c r="F159" s="38"/>
      <c r="G159" s="38"/>
      <c r="L159" s="97"/>
      <c r="R159" s="73"/>
      <c r="S159" s="74"/>
      <c r="T159"/>
      <c r="U159"/>
    </row>
    <row r="160" spans="1:21" s="63" customFormat="1" x14ac:dyDescent="0.2">
      <c r="A160" s="36"/>
      <c r="B160" s="37"/>
      <c r="C160" s="53"/>
      <c r="D160"/>
      <c r="E160" s="38"/>
      <c r="F160" s="38"/>
      <c r="G160" s="38"/>
      <c r="L160" s="97"/>
      <c r="R160" s="73"/>
      <c r="S160" s="74"/>
      <c r="T160"/>
      <c r="U160"/>
    </row>
    <row r="161" spans="1:21" s="63" customFormat="1" x14ac:dyDescent="0.2">
      <c r="A161" s="36"/>
      <c r="B161" s="37"/>
      <c r="C161" s="53"/>
      <c r="D161"/>
      <c r="E161" s="38"/>
      <c r="F161" s="38"/>
      <c r="G161" s="38"/>
      <c r="L161" s="97"/>
      <c r="R161" s="73"/>
      <c r="S161" s="74"/>
      <c r="T161"/>
      <c r="U161"/>
    </row>
    <row r="162" spans="1:21" s="63" customFormat="1" x14ac:dyDescent="0.2">
      <c r="A162" s="36"/>
      <c r="B162" s="37"/>
      <c r="C162" s="53"/>
      <c r="D162"/>
      <c r="E162" s="38"/>
      <c r="F162" s="38"/>
      <c r="G162" s="38"/>
      <c r="L162" s="97"/>
      <c r="R162" s="73"/>
      <c r="S162" s="74"/>
      <c r="T162"/>
      <c r="U162"/>
    </row>
    <row r="163" spans="1:21" s="63" customFormat="1" x14ac:dyDescent="0.2">
      <c r="A163" s="36"/>
      <c r="B163" s="37"/>
      <c r="C163" s="53"/>
      <c r="D163"/>
      <c r="E163" s="38"/>
      <c r="F163" s="38"/>
      <c r="G163" s="38"/>
      <c r="L163" s="97"/>
      <c r="R163" s="73"/>
      <c r="S163" s="74"/>
      <c r="T163"/>
      <c r="U163"/>
    </row>
    <row r="164" spans="1:21" s="63" customFormat="1" x14ac:dyDescent="0.2">
      <c r="A164" s="36"/>
      <c r="B164" s="37"/>
      <c r="C164" s="53"/>
      <c r="D164"/>
      <c r="E164" s="38"/>
      <c r="F164" s="38"/>
      <c r="G164" s="38"/>
      <c r="L164" s="97"/>
      <c r="R164" s="73"/>
      <c r="S164" s="74"/>
      <c r="T164"/>
      <c r="U164"/>
    </row>
    <row r="165" spans="1:21" s="63" customFormat="1" x14ac:dyDescent="0.2">
      <c r="A165" s="36"/>
      <c r="B165" s="37"/>
      <c r="C165" s="53"/>
      <c r="D165"/>
      <c r="E165" s="38"/>
      <c r="F165" s="38"/>
      <c r="G165" s="38"/>
      <c r="L165" s="97"/>
      <c r="R165" s="73"/>
      <c r="S165" s="74"/>
      <c r="T165"/>
      <c r="U165"/>
    </row>
    <row r="166" spans="1:21" s="63" customFormat="1" x14ac:dyDescent="0.2">
      <c r="A166" s="36"/>
      <c r="B166" s="37"/>
      <c r="C166" s="53"/>
      <c r="D166"/>
      <c r="E166" s="38"/>
      <c r="F166" s="38"/>
      <c r="G166" s="38"/>
      <c r="L166" s="97"/>
      <c r="R166" s="73"/>
      <c r="S166" s="74"/>
      <c r="T166"/>
      <c r="U166"/>
    </row>
    <row r="167" spans="1:21" s="63" customFormat="1" x14ac:dyDescent="0.2">
      <c r="A167" s="36"/>
      <c r="B167" s="37"/>
      <c r="C167" s="53"/>
      <c r="D167"/>
      <c r="E167" s="38"/>
      <c r="F167" s="38"/>
      <c r="G167" s="38"/>
      <c r="L167" s="97"/>
      <c r="R167" s="73"/>
      <c r="S167" s="74"/>
      <c r="T167"/>
      <c r="U167"/>
    </row>
    <row r="168" spans="1:21" s="63" customFormat="1" x14ac:dyDescent="0.2">
      <c r="A168" s="36"/>
      <c r="B168" s="37"/>
      <c r="C168" s="53"/>
      <c r="D168"/>
      <c r="E168" s="38"/>
      <c r="F168" s="38"/>
      <c r="G168" s="38"/>
      <c r="L168" s="97"/>
      <c r="R168" s="73"/>
      <c r="S168" s="74"/>
      <c r="T168"/>
      <c r="U168"/>
    </row>
    <row r="169" spans="1:21" s="63" customFormat="1" x14ac:dyDescent="0.2">
      <c r="A169" s="36"/>
      <c r="B169" s="37"/>
      <c r="C169" s="53"/>
      <c r="D169"/>
      <c r="E169" s="38"/>
      <c r="F169" s="38"/>
      <c r="G169" s="38"/>
      <c r="L169" s="97"/>
      <c r="R169" s="73"/>
      <c r="S169" s="74"/>
      <c r="T169"/>
      <c r="U169"/>
    </row>
    <row r="170" spans="1:21" s="63" customFormat="1" x14ac:dyDescent="0.2">
      <c r="A170" s="36"/>
      <c r="B170" s="37"/>
      <c r="C170" s="53"/>
      <c r="D170"/>
      <c r="E170" s="38"/>
      <c r="F170" s="38"/>
      <c r="G170" s="38"/>
      <c r="L170" s="97"/>
      <c r="R170" s="73"/>
      <c r="S170" s="74"/>
      <c r="T170"/>
      <c r="U170"/>
    </row>
    <row r="171" spans="1:21" s="63" customFormat="1" x14ac:dyDescent="0.2">
      <c r="A171" s="36"/>
      <c r="B171" s="37"/>
      <c r="C171" s="53"/>
      <c r="D171"/>
      <c r="E171" s="38"/>
      <c r="F171" s="38"/>
      <c r="G171" s="38"/>
      <c r="L171" s="97"/>
      <c r="R171" s="73"/>
      <c r="S171" s="74"/>
      <c r="T171"/>
      <c r="U171"/>
    </row>
    <row r="172" spans="1:21" s="63" customFormat="1" x14ac:dyDescent="0.2">
      <c r="A172" s="36"/>
      <c r="B172" s="37"/>
      <c r="C172" s="53"/>
      <c r="D172"/>
      <c r="E172" s="38"/>
      <c r="F172" s="38"/>
      <c r="G172" s="38"/>
      <c r="L172" s="97"/>
      <c r="R172" s="73"/>
      <c r="S172" s="74"/>
      <c r="T172"/>
      <c r="U172"/>
    </row>
    <row r="173" spans="1:21" s="63" customFormat="1" x14ac:dyDescent="0.2">
      <c r="A173" s="36"/>
      <c r="B173" s="37"/>
      <c r="C173" s="53"/>
      <c r="D173"/>
      <c r="E173" s="38"/>
      <c r="F173" s="38"/>
      <c r="G173" s="38"/>
      <c r="L173" s="97"/>
      <c r="R173" s="73"/>
      <c r="S173" s="74"/>
      <c r="T173"/>
      <c r="U173"/>
    </row>
    <row r="174" spans="1:21" s="63" customFormat="1" x14ac:dyDescent="0.2">
      <c r="A174" s="36"/>
      <c r="B174" s="37"/>
      <c r="C174" s="53"/>
      <c r="D174"/>
      <c r="E174" s="38"/>
      <c r="F174" s="38"/>
      <c r="G174" s="38"/>
      <c r="L174" s="97"/>
      <c r="R174" s="73"/>
      <c r="S174" s="74"/>
      <c r="T174"/>
      <c r="U174"/>
    </row>
    <row r="175" spans="1:21" s="63" customFormat="1" x14ac:dyDescent="0.2">
      <c r="A175" s="36"/>
      <c r="B175" s="37"/>
      <c r="C175" s="53"/>
      <c r="D175"/>
      <c r="E175" s="38"/>
      <c r="F175" s="38"/>
      <c r="G175" s="38"/>
      <c r="L175" s="97"/>
      <c r="R175" s="73"/>
      <c r="S175" s="74"/>
      <c r="T175"/>
      <c r="U175"/>
    </row>
    <row r="176" spans="1:21" s="63" customFormat="1" x14ac:dyDescent="0.2">
      <c r="A176" s="36"/>
      <c r="B176" s="37"/>
      <c r="C176" s="53"/>
      <c r="D176"/>
      <c r="E176" s="38"/>
      <c r="F176" s="38"/>
      <c r="G176" s="38"/>
      <c r="L176" s="97"/>
      <c r="R176" s="73"/>
      <c r="S176" s="74"/>
      <c r="T176"/>
      <c r="U176"/>
    </row>
    <row r="177" spans="1:21" s="63" customFormat="1" x14ac:dyDescent="0.2">
      <c r="A177" s="36"/>
      <c r="B177" s="37"/>
      <c r="C177" s="53"/>
      <c r="D177"/>
      <c r="E177" s="38"/>
      <c r="F177" s="38"/>
      <c r="G177" s="38"/>
      <c r="L177" s="97"/>
      <c r="R177" s="73"/>
      <c r="S177" s="74"/>
      <c r="T177"/>
      <c r="U177"/>
    </row>
    <row r="178" spans="1:21" s="63" customFormat="1" x14ac:dyDescent="0.2">
      <c r="A178" s="36"/>
      <c r="B178" s="37"/>
      <c r="C178" s="53"/>
      <c r="D178"/>
      <c r="E178" s="38"/>
      <c r="F178" s="38"/>
      <c r="G178" s="38"/>
      <c r="L178" s="97"/>
      <c r="R178" s="73"/>
      <c r="S178" s="74"/>
      <c r="T178"/>
      <c r="U178"/>
    </row>
    <row r="179" spans="1:21" s="63" customFormat="1" x14ac:dyDescent="0.2">
      <c r="A179" s="36"/>
      <c r="B179" s="37"/>
      <c r="C179" s="53"/>
      <c r="D179"/>
      <c r="E179" s="38"/>
      <c r="F179" s="38"/>
      <c r="G179" s="38"/>
      <c r="L179" s="97"/>
      <c r="R179" s="73"/>
      <c r="S179" s="74"/>
      <c r="T179"/>
      <c r="U179"/>
    </row>
    <row r="180" spans="1:21" s="63" customFormat="1" x14ac:dyDescent="0.2">
      <c r="A180" s="36"/>
      <c r="B180" s="37"/>
      <c r="C180" s="53"/>
      <c r="D180"/>
      <c r="E180" s="38"/>
      <c r="F180" s="38"/>
      <c r="G180" s="38"/>
      <c r="L180" s="97"/>
      <c r="R180" s="73"/>
      <c r="S180" s="74"/>
      <c r="T180"/>
      <c r="U180"/>
    </row>
    <row r="181" spans="1:21" s="63" customFormat="1" x14ac:dyDescent="0.2">
      <c r="A181" s="36"/>
      <c r="B181" s="37"/>
      <c r="C181" s="53"/>
      <c r="D181"/>
      <c r="E181" s="38"/>
      <c r="F181" s="38"/>
      <c r="G181" s="38"/>
      <c r="L181" s="97"/>
      <c r="R181" s="73"/>
      <c r="S181" s="74"/>
      <c r="T181"/>
      <c r="U181"/>
    </row>
    <row r="182" spans="1:21" s="63" customFormat="1" x14ac:dyDescent="0.2">
      <c r="A182" s="36"/>
      <c r="B182" s="37"/>
      <c r="C182" s="53"/>
      <c r="D182"/>
      <c r="E182" s="38"/>
      <c r="F182" s="38"/>
      <c r="G182" s="38"/>
      <c r="L182" s="97"/>
      <c r="R182" s="73"/>
      <c r="S182" s="74"/>
      <c r="T182"/>
      <c r="U182"/>
    </row>
    <row r="183" spans="1:21" s="63" customFormat="1" x14ac:dyDescent="0.2">
      <c r="A183" s="36"/>
      <c r="B183" s="37"/>
      <c r="C183" s="53"/>
      <c r="D183"/>
      <c r="E183" s="38"/>
      <c r="F183" s="38"/>
      <c r="G183" s="38"/>
      <c r="L183" s="97"/>
      <c r="R183" s="73"/>
      <c r="S183" s="74"/>
      <c r="T183"/>
      <c r="U183"/>
    </row>
    <row r="184" spans="1:21" s="63" customFormat="1" x14ac:dyDescent="0.2">
      <c r="A184" s="36"/>
      <c r="B184" s="37"/>
      <c r="C184" s="53"/>
      <c r="D184"/>
      <c r="E184" s="38"/>
      <c r="F184" s="38"/>
      <c r="G184" s="38"/>
      <c r="L184" s="97"/>
      <c r="R184" s="73"/>
      <c r="S184" s="74"/>
      <c r="T184"/>
      <c r="U184"/>
    </row>
    <row r="185" spans="1:21" s="63" customFormat="1" x14ac:dyDescent="0.2">
      <c r="A185" s="36"/>
      <c r="B185" s="37"/>
      <c r="C185" s="53"/>
      <c r="D185"/>
      <c r="E185" s="38"/>
      <c r="F185" s="38"/>
      <c r="G185" s="38"/>
      <c r="L185" s="97"/>
      <c r="R185" s="73"/>
      <c r="S185" s="74"/>
      <c r="T185"/>
      <c r="U185"/>
    </row>
    <row r="186" spans="1:21" s="63" customFormat="1" x14ac:dyDescent="0.2">
      <c r="A186" s="36"/>
      <c r="B186" s="37"/>
      <c r="C186" s="53"/>
      <c r="D186"/>
      <c r="E186" s="38"/>
      <c r="F186" s="38"/>
      <c r="G186" s="38"/>
      <c r="L186" s="97"/>
      <c r="R186" s="73"/>
      <c r="S186" s="74"/>
      <c r="T186"/>
      <c r="U186"/>
    </row>
    <row r="187" spans="1:21" s="63" customFormat="1" x14ac:dyDescent="0.2">
      <c r="A187" s="36"/>
      <c r="B187" s="37"/>
      <c r="C187" s="53"/>
      <c r="D187"/>
      <c r="E187" s="38"/>
      <c r="F187" s="38"/>
      <c r="G187" s="38"/>
      <c r="L187" s="97"/>
      <c r="R187" s="73"/>
      <c r="S187" s="74"/>
      <c r="T187"/>
      <c r="U187"/>
    </row>
    <row r="188" spans="1:21" s="63" customFormat="1" x14ac:dyDescent="0.2">
      <c r="A188" s="36"/>
      <c r="B188" s="37"/>
      <c r="C188" s="53"/>
      <c r="D188"/>
      <c r="E188" s="38"/>
      <c r="F188" s="38"/>
      <c r="G188" s="38"/>
      <c r="L188" s="97"/>
      <c r="R188" s="73"/>
      <c r="S188" s="74"/>
      <c r="T188"/>
      <c r="U188"/>
    </row>
    <row r="189" spans="1:21" s="63" customFormat="1" x14ac:dyDescent="0.2">
      <c r="A189" s="36"/>
      <c r="B189" s="37"/>
      <c r="C189" s="53"/>
      <c r="D189"/>
      <c r="E189" s="38"/>
      <c r="F189" s="38"/>
      <c r="G189" s="38"/>
      <c r="L189" s="97"/>
      <c r="R189" s="73"/>
      <c r="S189" s="74"/>
      <c r="T189"/>
      <c r="U189"/>
    </row>
    <row r="190" spans="1:21" s="63" customFormat="1" x14ac:dyDescent="0.2">
      <c r="A190" s="36"/>
      <c r="B190" s="37"/>
      <c r="C190" s="53"/>
      <c r="D190"/>
      <c r="E190" s="38"/>
      <c r="F190" s="38"/>
      <c r="G190" s="38"/>
      <c r="L190" s="97"/>
      <c r="R190" s="73"/>
      <c r="S190" s="74"/>
      <c r="T190"/>
      <c r="U190"/>
    </row>
    <row r="191" spans="1:21" s="63" customFormat="1" x14ac:dyDescent="0.2">
      <c r="A191" s="36"/>
      <c r="B191" s="37"/>
      <c r="C191" s="53"/>
      <c r="D191"/>
      <c r="E191" s="38"/>
      <c r="F191" s="38"/>
      <c r="G191" s="38"/>
      <c r="L191" s="97"/>
      <c r="R191" s="73"/>
      <c r="S191" s="74"/>
      <c r="T191"/>
      <c r="U191"/>
    </row>
    <row r="192" spans="1:21" s="63" customFormat="1" x14ac:dyDescent="0.2">
      <c r="A192" s="36"/>
      <c r="B192" s="37"/>
      <c r="C192" s="53"/>
      <c r="D192"/>
      <c r="E192" s="38"/>
      <c r="F192" s="38"/>
      <c r="G192" s="38"/>
      <c r="L192" s="97"/>
      <c r="R192" s="73"/>
      <c r="S192" s="74"/>
      <c r="T192"/>
      <c r="U192"/>
    </row>
    <row r="193" spans="1:21" s="63" customFormat="1" x14ac:dyDescent="0.2">
      <c r="A193" s="36"/>
      <c r="B193" s="37"/>
      <c r="C193" s="53"/>
      <c r="D193"/>
      <c r="E193" s="38"/>
      <c r="F193" s="38"/>
      <c r="G193" s="38"/>
      <c r="L193" s="97"/>
      <c r="R193" s="73"/>
      <c r="S193" s="74"/>
      <c r="T193"/>
      <c r="U193"/>
    </row>
    <row r="194" spans="1:21" s="63" customFormat="1" x14ac:dyDescent="0.2">
      <c r="A194" s="36"/>
      <c r="B194" s="37"/>
      <c r="C194" s="53"/>
      <c r="D194"/>
      <c r="E194" s="38"/>
      <c r="F194" s="38"/>
      <c r="G194" s="38"/>
      <c r="L194" s="97"/>
      <c r="R194" s="73"/>
      <c r="S194" s="74"/>
      <c r="T194"/>
      <c r="U194"/>
    </row>
    <row r="195" spans="1:21" s="63" customFormat="1" x14ac:dyDescent="0.2">
      <c r="A195" s="36"/>
      <c r="B195" s="37"/>
      <c r="C195" s="53"/>
      <c r="D195"/>
      <c r="E195" s="38"/>
      <c r="F195" s="38"/>
      <c r="G195" s="38"/>
      <c r="L195" s="97"/>
      <c r="R195" s="73"/>
      <c r="S195" s="74"/>
      <c r="T195"/>
      <c r="U195"/>
    </row>
    <row r="196" spans="1:21" s="63" customFormat="1" x14ac:dyDescent="0.2">
      <c r="A196" s="36"/>
      <c r="B196" s="37"/>
      <c r="C196" s="53"/>
      <c r="D196"/>
      <c r="E196" s="38"/>
      <c r="F196" s="38"/>
      <c r="G196" s="38"/>
      <c r="L196" s="97"/>
      <c r="R196" s="73"/>
      <c r="S196" s="74"/>
      <c r="T196"/>
      <c r="U196"/>
    </row>
    <row r="197" spans="1:21" s="63" customFormat="1" x14ac:dyDescent="0.2">
      <c r="A197" s="36"/>
      <c r="B197" s="37"/>
      <c r="C197" s="53"/>
      <c r="D197"/>
      <c r="E197" s="38"/>
      <c r="F197" s="38"/>
      <c r="G197" s="38"/>
      <c r="L197" s="97"/>
      <c r="R197" s="73"/>
      <c r="S197" s="74"/>
      <c r="T197"/>
      <c r="U197"/>
    </row>
    <row r="198" spans="1:21" s="63" customFormat="1" x14ac:dyDescent="0.2">
      <c r="A198" s="36"/>
      <c r="B198" s="37"/>
      <c r="C198" s="53"/>
      <c r="D198"/>
      <c r="E198" s="38"/>
      <c r="F198" s="38"/>
      <c r="G198" s="38"/>
      <c r="L198" s="97"/>
      <c r="R198" s="73"/>
      <c r="S198" s="74"/>
      <c r="T198"/>
      <c r="U198"/>
    </row>
    <row r="199" spans="1:21" s="63" customFormat="1" x14ac:dyDescent="0.2">
      <c r="A199" s="36"/>
      <c r="B199" s="37"/>
      <c r="C199" s="53"/>
      <c r="D199"/>
      <c r="E199" s="38"/>
      <c r="F199" s="38"/>
      <c r="G199" s="38"/>
      <c r="L199" s="97"/>
      <c r="R199" s="73"/>
      <c r="S199" s="74"/>
      <c r="T199"/>
      <c r="U199"/>
    </row>
    <row r="200" spans="1:21" s="63" customFormat="1" x14ac:dyDescent="0.2">
      <c r="A200" s="36"/>
      <c r="B200" s="37"/>
      <c r="C200" s="53"/>
      <c r="D200"/>
      <c r="E200" s="38"/>
      <c r="F200" s="38"/>
      <c r="G200" s="38"/>
      <c r="L200" s="97"/>
      <c r="R200" s="73"/>
      <c r="S200" s="74"/>
      <c r="T200"/>
      <c r="U200"/>
    </row>
    <row r="201" spans="1:21" s="63" customFormat="1" x14ac:dyDescent="0.2">
      <c r="A201" s="36"/>
      <c r="B201" s="37"/>
      <c r="C201" s="53"/>
      <c r="D201"/>
      <c r="E201" s="38"/>
      <c r="F201" s="38"/>
      <c r="G201" s="38"/>
      <c r="L201" s="97"/>
      <c r="R201" s="73"/>
      <c r="S201" s="74"/>
      <c r="T201"/>
      <c r="U201"/>
    </row>
    <row r="202" spans="1:21" s="63" customFormat="1" x14ac:dyDescent="0.2">
      <c r="A202" s="36"/>
      <c r="B202" s="37"/>
      <c r="C202" s="53"/>
      <c r="D202"/>
      <c r="E202" s="38"/>
      <c r="F202" s="38"/>
      <c r="G202" s="38"/>
      <c r="L202" s="97"/>
      <c r="R202" s="73"/>
      <c r="S202" s="74"/>
      <c r="T202"/>
      <c r="U202"/>
    </row>
    <row r="203" spans="1:21" s="63" customFormat="1" x14ac:dyDescent="0.2">
      <c r="A203" s="36"/>
      <c r="B203" s="37"/>
      <c r="C203" s="53"/>
      <c r="D203"/>
      <c r="E203" s="38"/>
      <c r="F203" s="38"/>
      <c r="G203" s="38"/>
      <c r="L203" s="97"/>
      <c r="R203" s="73"/>
      <c r="S203" s="74"/>
      <c r="T203"/>
      <c r="U203"/>
    </row>
    <row r="204" spans="1:21" s="63" customFormat="1" x14ac:dyDescent="0.2">
      <c r="A204" s="36"/>
      <c r="B204" s="37"/>
      <c r="C204" s="53"/>
      <c r="D204"/>
      <c r="E204" s="38"/>
      <c r="F204" s="38"/>
      <c r="G204" s="38"/>
      <c r="L204" s="97"/>
      <c r="R204" s="73"/>
      <c r="S204" s="74"/>
      <c r="T204"/>
      <c r="U204"/>
    </row>
    <row r="205" spans="1:21" s="63" customFormat="1" x14ac:dyDescent="0.2">
      <c r="A205" s="36"/>
      <c r="B205" s="37"/>
      <c r="C205" s="53"/>
      <c r="D205"/>
      <c r="E205" s="38"/>
      <c r="F205" s="38"/>
      <c r="G205" s="38"/>
      <c r="L205" s="97"/>
      <c r="R205" s="73"/>
      <c r="S205" s="74"/>
      <c r="T205"/>
      <c r="U205"/>
    </row>
    <row r="206" spans="1:21" s="63" customFormat="1" x14ac:dyDescent="0.2">
      <c r="A206" s="36"/>
      <c r="B206" s="37"/>
      <c r="C206" s="53"/>
      <c r="D206"/>
      <c r="E206" s="38"/>
      <c r="F206" s="38"/>
      <c r="G206" s="38"/>
      <c r="L206" s="97"/>
      <c r="R206" s="73"/>
      <c r="S206" s="74"/>
      <c r="T206"/>
      <c r="U206"/>
    </row>
    <row r="207" spans="1:21" s="63" customFormat="1" x14ac:dyDescent="0.2">
      <c r="A207" s="36"/>
      <c r="B207" s="37"/>
      <c r="C207" s="53"/>
      <c r="D207"/>
      <c r="E207" s="38"/>
      <c r="F207" s="38"/>
      <c r="G207" s="38"/>
      <c r="L207" s="97"/>
      <c r="R207" s="73"/>
      <c r="S207" s="74"/>
      <c r="T207"/>
      <c r="U207"/>
    </row>
    <row r="208" spans="1:21" s="63" customFormat="1" x14ac:dyDescent="0.2">
      <c r="A208" s="36"/>
      <c r="B208" s="37"/>
      <c r="C208" s="53"/>
      <c r="D208"/>
      <c r="E208" s="38"/>
      <c r="F208" s="38"/>
      <c r="G208" s="38"/>
      <c r="L208" s="97"/>
      <c r="R208" s="73"/>
      <c r="S208" s="74"/>
      <c r="T208"/>
      <c r="U208"/>
    </row>
    <row r="209" spans="1:21" s="63" customFormat="1" x14ac:dyDescent="0.2">
      <c r="A209" s="36"/>
      <c r="B209" s="37"/>
      <c r="C209" s="53"/>
      <c r="D209"/>
      <c r="E209" s="38"/>
      <c r="F209" s="38"/>
      <c r="G209" s="38"/>
      <c r="L209" s="97"/>
      <c r="R209" s="73"/>
      <c r="S209" s="74"/>
      <c r="T209"/>
      <c r="U209"/>
    </row>
    <row r="210" spans="1:21" s="63" customFormat="1" x14ac:dyDescent="0.2">
      <c r="A210" s="36"/>
      <c r="B210" s="37"/>
      <c r="C210" s="53"/>
      <c r="D210"/>
      <c r="E210" s="38"/>
      <c r="F210" s="38"/>
      <c r="G210" s="38"/>
      <c r="L210" s="97"/>
      <c r="R210" s="73"/>
      <c r="S210" s="74"/>
      <c r="T210"/>
      <c r="U210"/>
    </row>
    <row r="211" spans="1:21" s="63" customFormat="1" x14ac:dyDescent="0.2">
      <c r="A211" s="36"/>
      <c r="B211" s="37"/>
      <c r="C211" s="53"/>
      <c r="D211"/>
      <c r="E211" s="38"/>
      <c r="F211" s="38"/>
      <c r="G211"/>
      <c r="L211" s="97"/>
      <c r="R211" s="73"/>
      <c r="S211" s="74"/>
      <c r="T211"/>
      <c r="U211"/>
    </row>
    <row r="212" spans="1:21" s="63" customFormat="1" x14ac:dyDescent="0.2">
      <c r="A212" s="36"/>
      <c r="B212" s="37"/>
      <c r="C212" s="53"/>
      <c r="D212"/>
      <c r="E212" s="38"/>
      <c r="F212"/>
      <c r="G212"/>
      <c r="L212" s="97"/>
      <c r="R212" s="73"/>
      <c r="S212" s="74"/>
      <c r="T212"/>
      <c r="U212"/>
    </row>
    <row r="213" spans="1:21" s="63" customFormat="1" x14ac:dyDescent="0.2">
      <c r="A213" s="36"/>
      <c r="B213" s="37"/>
      <c r="C213" s="53"/>
      <c r="D213"/>
      <c r="E213" s="38"/>
      <c r="F213"/>
      <c r="G213"/>
      <c r="L213" s="97"/>
      <c r="R213" s="73"/>
      <c r="S213" s="74"/>
      <c r="T213"/>
      <c r="U213"/>
    </row>
    <row r="214" spans="1:21" s="63" customFormat="1" x14ac:dyDescent="0.2">
      <c r="A214" s="36"/>
      <c r="B214" s="37"/>
      <c r="C214" s="53"/>
      <c r="D214"/>
      <c r="E214" s="38"/>
      <c r="F214"/>
      <c r="G214"/>
      <c r="L214" s="97"/>
      <c r="R214" s="73"/>
      <c r="S214" s="74"/>
      <c r="T214"/>
      <c r="U214"/>
    </row>
    <row r="215" spans="1:21" s="63" customFormat="1" x14ac:dyDescent="0.2">
      <c r="A215" s="36"/>
      <c r="B215" s="37"/>
      <c r="C215" s="53"/>
      <c r="D215"/>
      <c r="E215" s="38"/>
      <c r="F215"/>
      <c r="G215"/>
      <c r="L215" s="97"/>
      <c r="R215" s="73"/>
      <c r="S215" s="74"/>
      <c r="T215"/>
      <c r="U215"/>
    </row>
    <row r="216" spans="1:21" s="63" customFormat="1" x14ac:dyDescent="0.2">
      <c r="A216" s="36"/>
      <c r="B216" s="37"/>
      <c r="C216" s="53"/>
      <c r="D216"/>
      <c r="E216" s="38"/>
      <c r="F216"/>
      <c r="G216"/>
      <c r="L216" s="97"/>
      <c r="R216" s="73"/>
      <c r="S216" s="74"/>
      <c r="T216"/>
      <c r="U216"/>
    </row>
    <row r="217" spans="1:21" s="63" customFormat="1" x14ac:dyDescent="0.2">
      <c r="A217" s="36"/>
      <c r="B217" s="37"/>
      <c r="C217" s="53"/>
      <c r="D217"/>
      <c r="E217" s="38"/>
      <c r="F217"/>
      <c r="G217"/>
      <c r="L217" s="97"/>
      <c r="R217" s="73"/>
      <c r="S217" s="74"/>
      <c r="T217"/>
      <c r="U217"/>
    </row>
    <row r="218" spans="1:21" s="63" customFormat="1" x14ac:dyDescent="0.2">
      <c r="A218" s="36"/>
      <c r="B218" s="37"/>
      <c r="C218" s="53"/>
      <c r="D218"/>
      <c r="E218" s="38"/>
      <c r="F218"/>
      <c r="G218"/>
      <c r="L218" s="97"/>
      <c r="R218" s="73"/>
      <c r="S218" s="74"/>
      <c r="T218"/>
      <c r="U218"/>
    </row>
    <row r="219" spans="1:21" s="63" customFormat="1" x14ac:dyDescent="0.2">
      <c r="A219" s="36"/>
      <c r="B219" s="37"/>
      <c r="C219" s="53"/>
      <c r="D219"/>
      <c r="E219" s="38"/>
      <c r="F219"/>
      <c r="G219"/>
      <c r="L219" s="97"/>
      <c r="R219" s="73"/>
      <c r="S219" s="74"/>
      <c r="T219"/>
      <c r="U219"/>
    </row>
    <row r="220" spans="1:21" s="63" customFormat="1" x14ac:dyDescent="0.2">
      <c r="A220" s="36"/>
      <c r="B220" s="37"/>
      <c r="C220" s="53"/>
      <c r="D220"/>
      <c r="E220" s="38"/>
      <c r="F220"/>
      <c r="G220"/>
      <c r="L220" s="97"/>
      <c r="R220" s="73"/>
      <c r="S220" s="74"/>
      <c r="T220"/>
      <c r="U220"/>
    </row>
    <row r="221" spans="1:21" s="53" customFormat="1" x14ac:dyDescent="0.2">
      <c r="A221" s="36"/>
      <c r="B221" s="37"/>
      <c r="D221"/>
      <c r="E221"/>
      <c r="F221"/>
      <c r="G221"/>
      <c r="H221" s="63"/>
      <c r="I221" s="63"/>
      <c r="J221" s="63"/>
      <c r="K221" s="63"/>
      <c r="L221" s="97"/>
      <c r="M221" s="63"/>
      <c r="N221" s="63"/>
      <c r="O221" s="63"/>
      <c r="P221" s="63"/>
      <c r="Q221" s="63"/>
      <c r="R221" s="73"/>
      <c r="S221" s="74"/>
      <c r="T221"/>
      <c r="U221"/>
    </row>
    <row r="222" spans="1:21" s="53" customFormat="1" x14ac:dyDescent="0.2">
      <c r="A222" s="36"/>
      <c r="B222" s="37"/>
      <c r="D222"/>
      <c r="E222"/>
      <c r="F222"/>
      <c r="G222"/>
      <c r="H222" s="63"/>
      <c r="I222" s="63"/>
      <c r="J222" s="63"/>
      <c r="K222" s="63"/>
      <c r="L222" s="97"/>
      <c r="M222" s="63"/>
      <c r="N222" s="63"/>
      <c r="O222" s="63"/>
      <c r="P222" s="63"/>
      <c r="Q222" s="63"/>
      <c r="R222" s="73"/>
      <c r="S222" s="74"/>
      <c r="T222"/>
      <c r="U222"/>
    </row>
    <row r="223" spans="1:21" s="53" customFormat="1" x14ac:dyDescent="0.2">
      <c r="A223" s="36"/>
      <c r="B223" s="37"/>
      <c r="D223"/>
      <c r="E223"/>
      <c r="F223"/>
      <c r="G223"/>
      <c r="H223" s="63"/>
      <c r="I223" s="63"/>
      <c r="J223" s="63"/>
      <c r="K223" s="63"/>
      <c r="L223" s="97"/>
      <c r="M223" s="63"/>
      <c r="N223" s="63"/>
      <c r="O223" s="63"/>
      <c r="P223" s="63"/>
      <c r="Q223" s="63"/>
      <c r="R223" s="73"/>
      <c r="S223" s="74"/>
      <c r="T223"/>
      <c r="U223"/>
    </row>
    <row r="224" spans="1:21" s="53" customFormat="1" x14ac:dyDescent="0.2">
      <c r="A224" s="36"/>
      <c r="B224" s="37"/>
      <c r="D224"/>
      <c r="E224"/>
      <c r="F224"/>
      <c r="G224"/>
      <c r="H224" s="63"/>
      <c r="I224" s="63"/>
      <c r="J224" s="63"/>
      <c r="K224" s="63"/>
      <c r="L224" s="97"/>
      <c r="M224" s="63"/>
      <c r="N224" s="63"/>
      <c r="O224" s="63"/>
      <c r="P224" s="63"/>
      <c r="Q224" s="63"/>
      <c r="R224" s="73"/>
      <c r="S224" s="74"/>
      <c r="T224"/>
      <c r="U224"/>
    </row>
    <row r="225" spans="1:21" s="53" customFormat="1" x14ac:dyDescent="0.2">
      <c r="A225" s="36"/>
      <c r="B225" s="37"/>
      <c r="D225"/>
      <c r="E225"/>
      <c r="F225"/>
      <c r="G225"/>
      <c r="H225" s="63"/>
      <c r="I225" s="63"/>
      <c r="J225" s="63"/>
      <c r="K225" s="63"/>
      <c r="L225" s="97"/>
      <c r="M225" s="63"/>
      <c r="N225" s="63"/>
      <c r="O225" s="63"/>
      <c r="P225" s="63"/>
      <c r="Q225" s="63"/>
      <c r="R225" s="73"/>
      <c r="S225" s="74"/>
      <c r="T225"/>
      <c r="U225"/>
    </row>
  </sheetData>
  <autoFilter ref="A3:U84" xr:uid="{179DF241-B030-4762-8C2C-582AFB926824}">
    <filterColumn colId="6">
      <filters>
        <filter val="Teilschlussgerechnet"/>
      </filters>
    </filterColumn>
  </autoFilter>
  <mergeCells count="3">
    <mergeCell ref="H2:K2"/>
    <mergeCell ref="L2:M2"/>
    <mergeCell ref="P2:S2"/>
  </mergeCells>
  <dataValidations count="1">
    <dataValidation type="list" allowBlank="1" showInputMessage="1" showErrorMessage="1" sqref="F4:F211 E4:E220 G4:G210" xr:uid="{D82D0C5F-212B-4052-8A83-DDD997B3A2AA}">
      <formula1>#REF!</formula1>
    </dataValidation>
  </dataValidations>
  <pageMargins left="0.7" right="0.7" top="0.78740157499999996" bottom="0.78740157499999996" header="0.3" footer="0.3"/>
  <pageSetup paperSize="9" scale="3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8A59-C7F9-4D81-972C-C1C3290564DC}">
  <sheetPr filterMode="1"/>
  <dimension ref="A1:T220"/>
  <sheetViews>
    <sheetView workbookViewId="0">
      <pane ySplit="3" topLeftCell="A7" activePane="bottomLeft" state="frozen"/>
      <selection pane="bottomLeft" activeCell="H90" sqref="H90"/>
    </sheetView>
  </sheetViews>
  <sheetFormatPr baseColWidth="10" defaultColWidth="11.5" defaultRowHeight="15" x14ac:dyDescent="0.2"/>
  <cols>
    <col min="1" max="1" width="28.5" bestFit="1" customWidth="1"/>
    <col min="3" max="3" width="11.5" style="53"/>
    <col min="4" max="4" width="22.6640625" bestFit="1" customWidth="1"/>
    <col min="5" max="5" width="14.1640625" bestFit="1" customWidth="1"/>
    <col min="6" max="6" width="17.83203125" bestFit="1" customWidth="1"/>
    <col min="7" max="7" width="19.6640625" bestFit="1" customWidth="1"/>
    <col min="8" max="8" width="15.1640625" style="63" bestFit="1" customWidth="1"/>
    <col min="9" max="9" width="17.5" style="63" bestFit="1" customWidth="1"/>
    <col min="10" max="10" width="17.5" style="63" customWidth="1"/>
    <col min="11" max="11" width="15.83203125" style="63" customWidth="1"/>
    <col min="12" max="12" width="15.5" style="63" bestFit="1" customWidth="1"/>
    <col min="13" max="13" width="16.5" style="63" bestFit="1" customWidth="1"/>
    <col min="14" max="14" width="16.5" style="63" customWidth="1"/>
    <col min="15" max="15" width="15.5" style="63" bestFit="1" customWidth="1"/>
    <col min="16" max="16" width="15.5" style="91" customWidth="1"/>
    <col min="17" max="17" width="11.5" style="73"/>
    <col min="18" max="18" width="11.5" style="74"/>
    <col min="19" max="19" width="27.83203125" customWidth="1"/>
  </cols>
  <sheetData>
    <row r="1" spans="1:20" ht="16" thickBot="1" x14ac:dyDescent="0.25">
      <c r="A1" s="32"/>
      <c r="B1" s="32"/>
      <c r="C1" s="51"/>
      <c r="D1" s="32"/>
      <c r="E1" s="32"/>
      <c r="F1" s="32"/>
      <c r="G1" s="32"/>
      <c r="H1" s="60"/>
      <c r="I1" s="60"/>
      <c r="J1" s="60"/>
      <c r="K1" s="60"/>
      <c r="L1" s="60"/>
      <c r="M1" s="60"/>
      <c r="N1" s="60"/>
      <c r="O1" s="60"/>
      <c r="P1" s="88"/>
      <c r="Q1" s="66"/>
      <c r="R1" s="67"/>
      <c r="S1" s="32"/>
      <c r="T1" s="32"/>
    </row>
    <row r="2" spans="1:20" ht="16" thickBot="1" x14ac:dyDescent="0.25">
      <c r="A2" s="32"/>
      <c r="B2" s="32"/>
      <c r="C2" s="51"/>
      <c r="D2" s="32"/>
      <c r="E2" s="32"/>
      <c r="F2" s="32"/>
      <c r="G2" s="32"/>
      <c r="H2" s="192" t="s">
        <v>87</v>
      </c>
      <c r="I2" s="193"/>
      <c r="J2" s="193"/>
      <c r="K2" s="194"/>
      <c r="L2" s="193" t="s">
        <v>88</v>
      </c>
      <c r="M2" s="194"/>
      <c r="N2" s="76"/>
      <c r="O2" s="204" t="s">
        <v>89</v>
      </c>
      <c r="P2" s="196"/>
      <c r="Q2" s="196"/>
      <c r="R2" s="197"/>
      <c r="S2" s="33" t="s">
        <v>90</v>
      </c>
      <c r="T2" s="32"/>
    </row>
    <row r="3" spans="1:20" x14ac:dyDescent="0.2">
      <c r="A3" s="32" t="s">
        <v>91</v>
      </c>
      <c r="B3" s="32" t="s">
        <v>92</v>
      </c>
      <c r="C3" s="51" t="s">
        <v>93</v>
      </c>
      <c r="D3" s="32" t="s">
        <v>94</v>
      </c>
      <c r="E3" s="32" t="s">
        <v>95</v>
      </c>
      <c r="F3" s="32" t="s">
        <v>96</v>
      </c>
      <c r="G3" s="32" t="s">
        <v>97</v>
      </c>
      <c r="H3" s="68" t="s">
        <v>98</v>
      </c>
      <c r="I3" s="68" t="s">
        <v>99</v>
      </c>
      <c r="J3" s="68" t="s">
        <v>26</v>
      </c>
      <c r="K3" s="61" t="s">
        <v>198</v>
      </c>
      <c r="L3" s="61" t="s">
        <v>101</v>
      </c>
      <c r="M3" s="61" t="s">
        <v>102</v>
      </c>
      <c r="N3" s="78" t="s">
        <v>104</v>
      </c>
      <c r="O3" s="78" t="s">
        <v>105</v>
      </c>
      <c r="P3" s="89" t="s">
        <v>106</v>
      </c>
      <c r="Q3" s="69" t="s">
        <v>107</v>
      </c>
      <c r="R3" s="70" t="s">
        <v>108</v>
      </c>
      <c r="S3" s="34"/>
      <c r="T3" s="35"/>
    </row>
    <row r="4" spans="1:20" hidden="1" x14ac:dyDescent="0.2">
      <c r="A4" s="36" t="s">
        <v>46</v>
      </c>
      <c r="B4" s="37">
        <v>45597</v>
      </c>
      <c r="C4" s="77" t="s">
        <v>210</v>
      </c>
      <c r="D4" s="36" t="s">
        <v>211</v>
      </c>
      <c r="E4" s="38" t="s">
        <v>111</v>
      </c>
      <c r="F4" s="38" t="s">
        <v>112</v>
      </c>
      <c r="G4" s="38" t="s">
        <v>121</v>
      </c>
      <c r="H4" s="71">
        <v>158000</v>
      </c>
      <c r="I4" s="71">
        <v>58779.41</v>
      </c>
      <c r="J4" s="71">
        <f>(H4+I4)-(N4+O4)</f>
        <v>0</v>
      </c>
      <c r="K4" s="56">
        <v>136986.54999999999</v>
      </c>
      <c r="L4" s="71"/>
      <c r="M4" s="56"/>
      <c r="N4" s="56"/>
      <c r="O4" s="56">
        <v>216779.41</v>
      </c>
      <c r="P4" s="90"/>
      <c r="Q4" s="55">
        <f>N4+O4+P4-K4</f>
        <v>79792.860000000015</v>
      </c>
      <c r="R4" s="39">
        <f>Q4/K4</f>
        <v>0.58248682078642045</v>
      </c>
      <c r="S4" s="58"/>
      <c r="T4" s="58"/>
    </row>
    <row r="5" spans="1:20" hidden="1" x14ac:dyDescent="0.2">
      <c r="A5" s="36" t="s">
        <v>46</v>
      </c>
      <c r="B5" s="37">
        <v>45597</v>
      </c>
      <c r="C5" s="77" t="s">
        <v>212</v>
      </c>
      <c r="D5" s="36" t="s">
        <v>213</v>
      </c>
      <c r="E5" s="38" t="s">
        <v>111</v>
      </c>
      <c r="F5" s="38" t="s">
        <v>117</v>
      </c>
      <c r="G5" s="38" t="s">
        <v>121</v>
      </c>
      <c r="H5" s="71">
        <v>223700</v>
      </c>
      <c r="I5" s="71">
        <v>80127.7</v>
      </c>
      <c r="J5" s="71">
        <f t="shared" ref="J5:J68" si="0">(H5+I5)-(N5+O5)</f>
        <v>0</v>
      </c>
      <c r="K5" s="56">
        <v>135041.12</v>
      </c>
      <c r="L5" s="71"/>
      <c r="M5" s="56"/>
      <c r="N5" s="56"/>
      <c r="O5" s="56">
        <v>303827.7</v>
      </c>
      <c r="P5" s="90"/>
      <c r="Q5" s="55">
        <f t="shared" ref="Q5:Q68" si="1">N5+O5+P5-K5</f>
        <v>168786.58000000002</v>
      </c>
      <c r="R5" s="39">
        <f t="shared" ref="R5:R68" si="2">Q5/K5</f>
        <v>1.2498902556495386</v>
      </c>
      <c r="S5" s="58"/>
      <c r="T5" s="58"/>
    </row>
    <row r="6" spans="1:20" hidden="1" x14ac:dyDescent="0.2">
      <c r="A6" s="36" t="s">
        <v>46</v>
      </c>
      <c r="B6" s="37">
        <v>45597</v>
      </c>
      <c r="C6" s="77" t="s">
        <v>214</v>
      </c>
      <c r="D6" s="36" t="s">
        <v>215</v>
      </c>
      <c r="E6" s="38" t="s">
        <v>111</v>
      </c>
      <c r="F6" s="38" t="s">
        <v>117</v>
      </c>
      <c r="G6" s="38" t="s">
        <v>121</v>
      </c>
      <c r="H6" s="71">
        <v>169400</v>
      </c>
      <c r="I6" s="71">
        <v>29056.79</v>
      </c>
      <c r="J6" s="71">
        <f t="shared" si="0"/>
        <v>0</v>
      </c>
      <c r="K6" s="56">
        <v>182866.02</v>
      </c>
      <c r="L6" s="71"/>
      <c r="M6" s="56"/>
      <c r="N6" s="56"/>
      <c r="O6" s="56">
        <v>198456.79</v>
      </c>
      <c r="P6" s="90"/>
      <c r="Q6" s="55">
        <f t="shared" si="1"/>
        <v>15590.770000000019</v>
      </c>
      <c r="R6" s="39">
        <f t="shared" si="2"/>
        <v>8.525788443364174E-2</v>
      </c>
      <c r="S6" s="58"/>
      <c r="T6" s="58"/>
    </row>
    <row r="7" spans="1:20" x14ac:dyDescent="0.2">
      <c r="A7" s="36" t="s">
        <v>46</v>
      </c>
      <c r="B7" s="37">
        <v>45597</v>
      </c>
      <c r="C7" s="59" t="s">
        <v>216</v>
      </c>
      <c r="D7" s="54" t="s">
        <v>217</v>
      </c>
      <c r="E7" s="38" t="s">
        <v>111</v>
      </c>
      <c r="F7" s="38" t="s">
        <v>150</v>
      </c>
      <c r="G7" s="38" t="s">
        <v>118</v>
      </c>
      <c r="H7" s="71">
        <v>682000</v>
      </c>
      <c r="I7" s="71">
        <v>215098.72</v>
      </c>
      <c r="J7" s="71">
        <f t="shared" si="0"/>
        <v>0</v>
      </c>
      <c r="K7" s="56">
        <v>1052028.75</v>
      </c>
      <c r="L7" s="71">
        <f>N7</f>
        <v>528498.72</v>
      </c>
      <c r="M7" s="56">
        <v>454508.28</v>
      </c>
      <c r="N7" s="56">
        <v>528498.72</v>
      </c>
      <c r="O7" s="56">
        <v>368600</v>
      </c>
      <c r="P7" s="90"/>
      <c r="Q7" s="55">
        <f t="shared" si="1"/>
        <v>-154930.03000000003</v>
      </c>
      <c r="R7" s="39">
        <f t="shared" si="2"/>
        <v>-0.14726786696656344</v>
      </c>
      <c r="S7" t="s">
        <v>315</v>
      </c>
      <c r="T7" s="58"/>
    </row>
    <row r="8" spans="1:20" hidden="1" x14ac:dyDescent="0.2">
      <c r="A8" s="36" t="s">
        <v>46</v>
      </c>
      <c r="B8" s="37">
        <v>45597</v>
      </c>
      <c r="C8" s="59" t="s">
        <v>218</v>
      </c>
      <c r="D8" s="54" t="s">
        <v>219</v>
      </c>
      <c r="E8" s="38" t="s">
        <v>116</v>
      </c>
      <c r="F8" s="38" t="s">
        <v>117</v>
      </c>
      <c r="G8" s="38" t="s">
        <v>121</v>
      </c>
      <c r="H8" s="71">
        <v>115370</v>
      </c>
      <c r="I8" s="71">
        <v>81016.490000000005</v>
      </c>
      <c r="J8" s="71">
        <f t="shared" si="0"/>
        <v>0</v>
      </c>
      <c r="K8" s="56">
        <v>213908.61</v>
      </c>
      <c r="L8" s="71"/>
      <c r="M8" s="56"/>
      <c r="N8" s="56"/>
      <c r="O8" s="56">
        <v>196386.49</v>
      </c>
      <c r="P8" s="90"/>
      <c r="Q8" s="55">
        <f t="shared" si="1"/>
        <v>-17522.119999999995</v>
      </c>
      <c r="R8" s="39">
        <f t="shared" si="2"/>
        <v>-8.1914047312074051E-2</v>
      </c>
      <c r="T8" s="58"/>
    </row>
    <row r="9" spans="1:20" hidden="1" x14ac:dyDescent="0.2">
      <c r="A9" s="36" t="s">
        <v>46</v>
      </c>
      <c r="B9" s="37">
        <v>45597</v>
      </c>
      <c r="C9" s="59" t="s">
        <v>220</v>
      </c>
      <c r="D9" s="54" t="s">
        <v>221</v>
      </c>
      <c r="E9" s="38" t="s">
        <v>111</v>
      </c>
      <c r="F9" s="38" t="s">
        <v>112</v>
      </c>
      <c r="G9" s="38" t="s">
        <v>121</v>
      </c>
      <c r="H9" s="71">
        <v>403485</v>
      </c>
      <c r="I9" s="71">
        <v>69652.179999999993</v>
      </c>
      <c r="J9" s="71">
        <f t="shared" si="0"/>
        <v>0</v>
      </c>
      <c r="K9" s="56">
        <v>426236.1</v>
      </c>
      <c r="L9" s="71"/>
      <c r="M9" s="56"/>
      <c r="N9" s="56"/>
      <c r="O9" s="56">
        <v>473137.18</v>
      </c>
      <c r="P9" s="90"/>
      <c r="Q9" s="55">
        <f t="shared" si="1"/>
        <v>46901.080000000016</v>
      </c>
      <c r="R9" s="39">
        <f t="shared" si="2"/>
        <v>0.11003544749025251</v>
      </c>
      <c r="T9" s="58"/>
    </row>
    <row r="10" spans="1:20" hidden="1" x14ac:dyDescent="0.2">
      <c r="A10" s="36" t="s">
        <v>46</v>
      </c>
      <c r="B10" s="37">
        <v>45597</v>
      </c>
      <c r="C10" s="59" t="s">
        <v>222</v>
      </c>
      <c r="D10" s="54" t="s">
        <v>223</v>
      </c>
      <c r="E10" s="38" t="s">
        <v>111</v>
      </c>
      <c r="F10" s="38" t="s">
        <v>112</v>
      </c>
      <c r="G10" s="38" t="s">
        <v>121</v>
      </c>
      <c r="H10" s="71">
        <v>581000</v>
      </c>
      <c r="I10" s="71">
        <v>40653.32</v>
      </c>
      <c r="J10" s="71">
        <f t="shared" si="0"/>
        <v>0</v>
      </c>
      <c r="K10" s="56">
        <v>506671.7</v>
      </c>
      <c r="L10" s="71"/>
      <c r="M10" s="56"/>
      <c r="N10" s="56"/>
      <c r="O10" s="56">
        <v>621653.31999999995</v>
      </c>
      <c r="P10" s="90"/>
      <c r="Q10" s="55">
        <f t="shared" si="1"/>
        <v>114981.61999999994</v>
      </c>
      <c r="R10" s="39">
        <f>Q10/K10</f>
        <v>0.2269351534731463</v>
      </c>
      <c r="T10" s="58"/>
    </row>
    <row r="11" spans="1:20" hidden="1" x14ac:dyDescent="0.2">
      <c r="A11" s="36" t="s">
        <v>46</v>
      </c>
      <c r="B11" s="37">
        <v>45597</v>
      </c>
      <c r="C11" s="59" t="s">
        <v>109</v>
      </c>
      <c r="D11" s="54" t="s">
        <v>110</v>
      </c>
      <c r="E11" s="38" t="s">
        <v>111</v>
      </c>
      <c r="F11" s="38" t="s">
        <v>112</v>
      </c>
      <c r="G11" s="38" t="s">
        <v>113</v>
      </c>
      <c r="H11" s="71">
        <v>780000</v>
      </c>
      <c r="I11" s="71"/>
      <c r="J11" s="71">
        <f t="shared" si="0"/>
        <v>457176.31</v>
      </c>
      <c r="K11" s="56">
        <v>202386.8</v>
      </c>
      <c r="L11" s="71">
        <f t="shared" ref="L11:L15" si="3">N11</f>
        <v>322823.69</v>
      </c>
      <c r="M11" s="56">
        <f>N11*86%</f>
        <v>277628.37339999998</v>
      </c>
      <c r="N11" s="56">
        <v>322823.69</v>
      </c>
      <c r="O11" s="56"/>
      <c r="P11" s="90"/>
      <c r="Q11" s="55">
        <f t="shared" si="1"/>
        <v>120436.89000000001</v>
      </c>
      <c r="R11" s="39">
        <f t="shared" si="2"/>
        <v>0.59508273266833622</v>
      </c>
      <c r="S11" t="s">
        <v>316</v>
      </c>
      <c r="T11" s="58"/>
    </row>
    <row r="12" spans="1:20" hidden="1" x14ac:dyDescent="0.2">
      <c r="A12" s="36" t="s">
        <v>46</v>
      </c>
      <c r="B12" s="37">
        <v>45597</v>
      </c>
      <c r="C12" s="59" t="s">
        <v>224</v>
      </c>
      <c r="D12" s="54" t="s">
        <v>225</v>
      </c>
      <c r="E12" s="38" t="s">
        <v>111</v>
      </c>
      <c r="F12" s="38" t="s">
        <v>117</v>
      </c>
      <c r="G12" s="38" t="s">
        <v>113</v>
      </c>
      <c r="H12" s="71">
        <v>391952</v>
      </c>
      <c r="I12" s="71">
        <v>239003.67</v>
      </c>
      <c r="J12" s="71">
        <f t="shared" si="0"/>
        <v>-150</v>
      </c>
      <c r="K12" s="56">
        <v>443332.02</v>
      </c>
      <c r="L12" s="71">
        <f t="shared" si="3"/>
        <v>631105.67000000004</v>
      </c>
      <c r="M12" s="56">
        <f>N12*86%</f>
        <v>542750.87620000006</v>
      </c>
      <c r="N12" s="56">
        <v>631105.67000000004</v>
      </c>
      <c r="O12" s="56"/>
      <c r="P12" s="90"/>
      <c r="Q12" s="55">
        <f t="shared" si="1"/>
        <v>187773.65000000002</v>
      </c>
      <c r="R12" s="39">
        <f t="shared" si="2"/>
        <v>0.42355084119572506</v>
      </c>
      <c r="S12" t="s">
        <v>316</v>
      </c>
      <c r="T12" s="58"/>
    </row>
    <row r="13" spans="1:20" x14ac:dyDescent="0.2">
      <c r="A13" s="36" t="s">
        <v>46</v>
      </c>
      <c r="B13" s="37">
        <v>45597</v>
      </c>
      <c r="C13" s="59" t="s">
        <v>114</v>
      </c>
      <c r="D13" s="54" t="s">
        <v>115</v>
      </c>
      <c r="E13" s="38" t="s">
        <v>116</v>
      </c>
      <c r="F13" s="38" t="s">
        <v>117</v>
      </c>
      <c r="G13" s="38" t="s">
        <v>118</v>
      </c>
      <c r="H13" s="71">
        <v>325860</v>
      </c>
      <c r="I13" s="71">
        <v>37127.440000000002</v>
      </c>
      <c r="J13" s="71">
        <f t="shared" si="0"/>
        <v>0</v>
      </c>
      <c r="K13" s="56">
        <v>260911.08</v>
      </c>
      <c r="L13" s="71"/>
      <c r="M13" s="56"/>
      <c r="N13" s="56"/>
      <c r="O13" s="56">
        <v>362987.44</v>
      </c>
      <c r="P13" s="90"/>
      <c r="Q13" s="55">
        <f t="shared" si="1"/>
        <v>102076.36000000002</v>
      </c>
      <c r="R13" s="39">
        <f t="shared" si="2"/>
        <v>0.39123045291905589</v>
      </c>
      <c r="T13" s="58"/>
    </row>
    <row r="14" spans="1:20" hidden="1" x14ac:dyDescent="0.2">
      <c r="A14" s="36" t="s">
        <v>46</v>
      </c>
      <c r="B14" s="37">
        <v>45597</v>
      </c>
      <c r="C14" s="59" t="s">
        <v>226</v>
      </c>
      <c r="D14" s="54" t="s">
        <v>158</v>
      </c>
      <c r="E14" s="38" t="s">
        <v>149</v>
      </c>
      <c r="F14" s="38" t="s">
        <v>128</v>
      </c>
      <c r="G14" s="38" t="s">
        <v>121</v>
      </c>
      <c r="H14" s="71">
        <v>398000</v>
      </c>
      <c r="I14" s="71">
        <v>205901.88</v>
      </c>
      <c r="J14" s="71">
        <f t="shared" si="0"/>
        <v>0</v>
      </c>
      <c r="K14" s="56">
        <v>535944.68999999994</v>
      </c>
      <c r="L14" s="71"/>
      <c r="M14" s="56"/>
      <c r="N14" s="56"/>
      <c r="O14" s="56">
        <v>603901.88</v>
      </c>
      <c r="P14" s="90"/>
      <c r="Q14" s="55">
        <f t="shared" si="1"/>
        <v>67957.190000000061</v>
      </c>
      <c r="R14" s="39">
        <f t="shared" si="2"/>
        <v>0.12679888665377032</v>
      </c>
      <c r="T14" s="58"/>
    </row>
    <row r="15" spans="1:20" hidden="1" x14ac:dyDescent="0.2">
      <c r="A15" s="36" t="s">
        <v>46</v>
      </c>
      <c r="B15" s="37">
        <v>45597</v>
      </c>
      <c r="C15" s="53" t="s">
        <v>119</v>
      </c>
      <c r="D15" t="s">
        <v>120</v>
      </c>
      <c r="E15" s="38" t="s">
        <v>111</v>
      </c>
      <c r="F15" s="38" t="s">
        <v>117</v>
      </c>
      <c r="G15" s="38" t="s">
        <v>113</v>
      </c>
      <c r="H15" s="63">
        <v>400995.5</v>
      </c>
      <c r="I15" s="63">
        <v>91666.95</v>
      </c>
      <c r="J15" s="71">
        <f t="shared" si="0"/>
        <v>32045.330000000016</v>
      </c>
      <c r="K15" s="56">
        <v>420228.06</v>
      </c>
      <c r="L15" s="71">
        <f t="shared" si="3"/>
        <v>460617.12</v>
      </c>
      <c r="M15" s="56">
        <f>N15*86%</f>
        <v>396130.72320000001</v>
      </c>
      <c r="N15" s="56">
        <v>460617.12</v>
      </c>
      <c r="O15" s="56"/>
      <c r="P15" s="90"/>
      <c r="Q15" s="55">
        <f t="shared" si="1"/>
        <v>40389.06</v>
      </c>
      <c r="R15" s="39">
        <f t="shared" si="2"/>
        <v>9.6112239625312026E-2</v>
      </c>
      <c r="S15" t="s">
        <v>316</v>
      </c>
    </row>
    <row r="16" spans="1:20" hidden="1" x14ac:dyDescent="0.2">
      <c r="A16" s="36" t="s">
        <v>46</v>
      </c>
      <c r="B16" s="37">
        <v>45597</v>
      </c>
      <c r="C16" s="53" t="s">
        <v>227</v>
      </c>
      <c r="D16" t="s">
        <v>228</v>
      </c>
      <c r="E16" s="38" t="s">
        <v>111</v>
      </c>
      <c r="F16" s="38" t="s">
        <v>117</v>
      </c>
      <c r="G16" s="38" t="s">
        <v>121</v>
      </c>
      <c r="H16" s="50">
        <v>150000</v>
      </c>
      <c r="I16" s="50">
        <v>90000</v>
      </c>
      <c r="J16" s="71">
        <f t="shared" si="0"/>
        <v>0</v>
      </c>
      <c r="K16" s="56">
        <v>175298.84</v>
      </c>
      <c r="L16" s="50"/>
      <c r="M16" s="56"/>
      <c r="N16" s="56"/>
      <c r="O16" s="56">
        <v>240000</v>
      </c>
      <c r="P16" s="90"/>
      <c r="Q16" s="55">
        <f t="shared" si="1"/>
        <v>64701.16</v>
      </c>
      <c r="R16" s="39">
        <f t="shared" si="2"/>
        <v>0.36909063402815445</v>
      </c>
    </row>
    <row r="17" spans="1:19" hidden="1" x14ac:dyDescent="0.2">
      <c r="A17" s="36" t="s">
        <v>46</v>
      </c>
      <c r="B17" s="37">
        <v>45597</v>
      </c>
      <c r="C17" s="53" t="s">
        <v>229</v>
      </c>
      <c r="D17" t="s">
        <v>230</v>
      </c>
      <c r="E17" s="38" t="s">
        <v>116</v>
      </c>
      <c r="F17" s="38" t="s">
        <v>128</v>
      </c>
      <c r="G17" s="38" t="s">
        <v>121</v>
      </c>
      <c r="H17" s="50">
        <v>977153</v>
      </c>
      <c r="I17" s="50">
        <v>79030.070000000007</v>
      </c>
      <c r="J17" s="71">
        <f t="shared" si="0"/>
        <v>0</v>
      </c>
      <c r="K17" s="56">
        <v>917093.42</v>
      </c>
      <c r="L17" s="50"/>
      <c r="M17" s="56"/>
      <c r="N17" s="56"/>
      <c r="O17" s="56">
        <v>1056183.07</v>
      </c>
      <c r="P17" s="90"/>
      <c r="Q17" s="55">
        <f t="shared" si="1"/>
        <v>139089.65000000002</v>
      </c>
      <c r="R17" s="39">
        <f t="shared" si="2"/>
        <v>0.15166355680536889</v>
      </c>
    </row>
    <row r="18" spans="1:19" x14ac:dyDescent="0.2">
      <c r="A18" s="36" t="s">
        <v>46</v>
      </c>
      <c r="B18" s="37">
        <v>45597</v>
      </c>
      <c r="C18" s="53" t="s">
        <v>122</v>
      </c>
      <c r="D18" t="s">
        <v>123</v>
      </c>
      <c r="E18" s="38" t="s">
        <v>111</v>
      </c>
      <c r="F18" s="38" t="s">
        <v>112</v>
      </c>
      <c r="G18" s="38" t="s">
        <v>118</v>
      </c>
      <c r="H18" s="63">
        <v>66242.98</v>
      </c>
      <c r="I18" s="63">
        <v>66235.94</v>
      </c>
      <c r="J18" s="71">
        <f t="shared" si="0"/>
        <v>0</v>
      </c>
      <c r="K18" s="56">
        <v>95248.17</v>
      </c>
      <c r="L18" s="71">
        <f t="shared" ref="L18:L19" si="4">N18</f>
        <v>72409.97</v>
      </c>
      <c r="M18" s="56">
        <v>62272.58</v>
      </c>
      <c r="N18" s="56">
        <v>72409.97</v>
      </c>
      <c r="O18" s="56">
        <v>60068.95</v>
      </c>
      <c r="P18" s="90"/>
      <c r="Q18" s="55">
        <f t="shared" si="1"/>
        <v>37230.749999999985</v>
      </c>
      <c r="R18" s="39">
        <f t="shared" si="2"/>
        <v>0.39088152559781447</v>
      </c>
      <c r="S18" t="s">
        <v>317</v>
      </c>
    </row>
    <row r="19" spans="1:19" hidden="1" x14ac:dyDescent="0.2">
      <c r="A19" s="36" t="s">
        <v>46</v>
      </c>
      <c r="B19" s="37">
        <v>45597</v>
      </c>
      <c r="C19" s="53" t="s">
        <v>124</v>
      </c>
      <c r="D19" t="s">
        <v>125</v>
      </c>
      <c r="E19" s="38" t="s">
        <v>111</v>
      </c>
      <c r="F19" s="38" t="s">
        <v>117</v>
      </c>
      <c r="G19" s="38" t="s">
        <v>113</v>
      </c>
      <c r="H19" s="63">
        <v>410629.14</v>
      </c>
      <c r="J19" s="71">
        <f t="shared" si="0"/>
        <v>179747.62000000002</v>
      </c>
      <c r="K19" s="56">
        <v>311745.08</v>
      </c>
      <c r="L19" s="71">
        <f t="shared" si="4"/>
        <v>230881.52</v>
      </c>
      <c r="M19" s="56">
        <f>N19*86%</f>
        <v>198558.1072</v>
      </c>
      <c r="N19" s="56">
        <v>230881.52</v>
      </c>
      <c r="O19" s="56"/>
      <c r="P19" s="90">
        <v>18000</v>
      </c>
      <c r="Q19" s="55">
        <f t="shared" si="1"/>
        <v>-62863.560000000027</v>
      </c>
      <c r="R19" s="39">
        <f t="shared" si="2"/>
        <v>-0.20165052805324152</v>
      </c>
      <c r="S19" t="s">
        <v>318</v>
      </c>
    </row>
    <row r="20" spans="1:19" hidden="1" x14ac:dyDescent="0.2">
      <c r="A20" s="36" t="s">
        <v>46</v>
      </c>
      <c r="B20" s="37">
        <v>45597</v>
      </c>
      <c r="C20" s="53" t="s">
        <v>231</v>
      </c>
      <c r="D20" t="s">
        <v>232</v>
      </c>
      <c r="E20" s="38" t="s">
        <v>111</v>
      </c>
      <c r="F20" s="38" t="s">
        <v>128</v>
      </c>
      <c r="G20" s="38" t="s">
        <v>121</v>
      </c>
      <c r="H20" s="50">
        <v>433905.9</v>
      </c>
      <c r="I20" s="50">
        <v>10547.43</v>
      </c>
      <c r="J20" s="71">
        <f t="shared" si="0"/>
        <v>0</v>
      </c>
      <c r="K20" s="56">
        <v>402102.1</v>
      </c>
      <c r="L20" s="50"/>
      <c r="M20" s="56"/>
      <c r="N20" s="56"/>
      <c r="O20" s="56">
        <v>444453.33</v>
      </c>
      <c r="P20" s="90"/>
      <c r="Q20" s="55">
        <f t="shared" si="1"/>
        <v>42351.23000000004</v>
      </c>
      <c r="R20" s="39">
        <f t="shared" si="2"/>
        <v>0.10532456806368343</v>
      </c>
    </row>
    <row r="21" spans="1:19" hidden="1" x14ac:dyDescent="0.2">
      <c r="A21" s="36" t="s">
        <v>46</v>
      </c>
      <c r="B21" s="37">
        <v>45597</v>
      </c>
      <c r="C21" s="53" t="s">
        <v>233</v>
      </c>
      <c r="D21" t="s">
        <v>234</v>
      </c>
      <c r="E21" s="38" t="s">
        <v>111</v>
      </c>
      <c r="F21" s="38" t="s">
        <v>112</v>
      </c>
      <c r="G21" s="38" t="s">
        <v>121</v>
      </c>
      <c r="H21" s="50">
        <v>42979.5</v>
      </c>
      <c r="I21" s="50">
        <v>-5571.66</v>
      </c>
      <c r="J21" s="71">
        <f t="shared" si="0"/>
        <v>0</v>
      </c>
      <c r="K21" s="56">
        <v>17770.52</v>
      </c>
      <c r="L21" s="50"/>
      <c r="M21" s="56"/>
      <c r="N21" s="56"/>
      <c r="O21" s="56">
        <v>37407.839999999997</v>
      </c>
      <c r="P21" s="90"/>
      <c r="Q21" s="55">
        <f t="shared" si="1"/>
        <v>19637.319999999996</v>
      </c>
      <c r="R21" s="39">
        <f t="shared" si="2"/>
        <v>1.1050503868204191</v>
      </c>
    </row>
    <row r="22" spans="1:19" hidden="1" x14ac:dyDescent="0.2">
      <c r="A22" s="36" t="s">
        <v>46</v>
      </c>
      <c r="B22" s="37">
        <v>45597</v>
      </c>
      <c r="C22" s="53" t="s">
        <v>235</v>
      </c>
      <c r="D22" t="s">
        <v>236</v>
      </c>
      <c r="E22" s="38" t="s">
        <v>111</v>
      </c>
      <c r="F22" s="38" t="s">
        <v>112</v>
      </c>
      <c r="G22" s="38" t="s">
        <v>121</v>
      </c>
      <c r="H22" s="50">
        <v>54280</v>
      </c>
      <c r="I22" s="50">
        <v>6542.78</v>
      </c>
      <c r="J22" s="71">
        <f t="shared" si="0"/>
        <v>0</v>
      </c>
      <c r="K22" s="56">
        <v>27603.32</v>
      </c>
      <c r="L22" s="50"/>
      <c r="M22" s="56"/>
      <c r="N22" s="56"/>
      <c r="O22" s="56">
        <v>60822.78</v>
      </c>
      <c r="P22" s="90"/>
      <c r="Q22" s="55">
        <f t="shared" si="1"/>
        <v>33219.46</v>
      </c>
      <c r="R22" s="39">
        <f t="shared" si="2"/>
        <v>1.2034588592966353</v>
      </c>
    </row>
    <row r="23" spans="1:19" hidden="1" x14ac:dyDescent="0.2">
      <c r="A23" s="36" t="s">
        <v>46</v>
      </c>
      <c r="B23" s="37">
        <v>45597</v>
      </c>
      <c r="C23" s="53" t="s">
        <v>237</v>
      </c>
      <c r="D23" t="s">
        <v>238</v>
      </c>
      <c r="E23" s="38" t="s">
        <v>111</v>
      </c>
      <c r="F23" s="38" t="s">
        <v>239</v>
      </c>
      <c r="G23" s="38" t="s">
        <v>121</v>
      </c>
      <c r="H23" s="63">
        <v>19800</v>
      </c>
      <c r="I23" s="63">
        <v>47300</v>
      </c>
      <c r="J23" s="71">
        <f t="shared" si="0"/>
        <v>0</v>
      </c>
      <c r="K23" s="56">
        <v>67572.210000000006</v>
      </c>
      <c r="L23" s="71"/>
      <c r="M23" s="56"/>
      <c r="N23" s="56"/>
      <c r="O23" s="56">
        <v>67100</v>
      </c>
      <c r="P23" s="90"/>
      <c r="Q23" s="55">
        <f t="shared" si="1"/>
        <v>-472.2100000000064</v>
      </c>
      <c r="R23" s="39">
        <f t="shared" si="2"/>
        <v>-6.9882278528407811E-3</v>
      </c>
    </row>
    <row r="24" spans="1:19" hidden="1" x14ac:dyDescent="0.2">
      <c r="A24" s="36" t="s">
        <v>46</v>
      </c>
      <c r="B24" s="37">
        <v>45597</v>
      </c>
      <c r="C24" s="53" t="s">
        <v>240</v>
      </c>
      <c r="D24" t="s">
        <v>241</v>
      </c>
      <c r="E24" s="38" t="s">
        <v>111</v>
      </c>
      <c r="F24" s="38" t="s">
        <v>112</v>
      </c>
      <c r="G24" s="38" t="s">
        <v>121</v>
      </c>
      <c r="H24" s="50">
        <v>114821.25</v>
      </c>
      <c r="I24" s="50">
        <v>-678.54</v>
      </c>
      <c r="J24" s="71">
        <f t="shared" si="0"/>
        <v>0</v>
      </c>
      <c r="K24" s="56">
        <v>51558.23</v>
      </c>
      <c r="L24" s="50"/>
      <c r="M24" s="56"/>
      <c r="N24" s="56"/>
      <c r="O24" s="56">
        <v>114142.71</v>
      </c>
      <c r="P24" s="90"/>
      <c r="Q24" s="55">
        <f t="shared" si="1"/>
        <v>62584.480000000003</v>
      </c>
      <c r="R24" s="39">
        <f t="shared" si="2"/>
        <v>1.2138601344538011</v>
      </c>
    </row>
    <row r="25" spans="1:19" hidden="1" x14ac:dyDescent="0.2">
      <c r="A25" s="36" t="s">
        <v>46</v>
      </c>
      <c r="B25" s="37">
        <v>45597</v>
      </c>
      <c r="C25" s="53" t="s">
        <v>242</v>
      </c>
      <c r="D25" t="s">
        <v>243</v>
      </c>
      <c r="E25" s="38" t="s">
        <v>111</v>
      </c>
      <c r="F25" s="38" t="s">
        <v>117</v>
      </c>
      <c r="G25" s="38" t="s">
        <v>121</v>
      </c>
      <c r="H25" s="50">
        <v>817852</v>
      </c>
      <c r="I25" s="50">
        <v>69351.789999999994</v>
      </c>
      <c r="J25" s="71">
        <f t="shared" si="0"/>
        <v>0</v>
      </c>
      <c r="K25" s="56">
        <v>856678.64</v>
      </c>
      <c r="L25" s="50"/>
      <c r="M25" s="56"/>
      <c r="N25" s="56"/>
      <c r="O25" s="56">
        <v>887203.79</v>
      </c>
      <c r="P25" s="90"/>
      <c r="Q25" s="55">
        <f t="shared" si="1"/>
        <v>30525.150000000023</v>
      </c>
      <c r="R25" s="39">
        <f t="shared" si="2"/>
        <v>3.5631972801376283E-2</v>
      </c>
    </row>
    <row r="26" spans="1:19" hidden="1" x14ac:dyDescent="0.2">
      <c r="A26" s="36" t="s">
        <v>46</v>
      </c>
      <c r="B26" s="37">
        <v>45597</v>
      </c>
      <c r="C26" s="53" t="s">
        <v>244</v>
      </c>
      <c r="D26" t="s">
        <v>245</v>
      </c>
      <c r="E26" s="38" t="s">
        <v>111</v>
      </c>
      <c r="F26" s="38" t="s">
        <v>150</v>
      </c>
      <c r="G26" s="38" t="s">
        <v>121</v>
      </c>
      <c r="H26" s="50">
        <v>59429.65</v>
      </c>
      <c r="I26" s="50">
        <v>13208.99</v>
      </c>
      <c r="J26" s="71">
        <f t="shared" si="0"/>
        <v>0</v>
      </c>
      <c r="K26" s="56">
        <v>103511.95</v>
      </c>
      <c r="L26" s="50"/>
      <c r="M26" s="56"/>
      <c r="N26" s="56"/>
      <c r="O26" s="56">
        <v>72638.64</v>
      </c>
      <c r="P26" s="90"/>
      <c r="Q26" s="55">
        <f t="shared" si="1"/>
        <v>-30873.309999999998</v>
      </c>
      <c r="R26" s="39">
        <f t="shared" si="2"/>
        <v>-0.29825841364209638</v>
      </c>
    </row>
    <row r="27" spans="1:19" hidden="1" x14ac:dyDescent="0.2">
      <c r="A27" s="36" t="s">
        <v>46</v>
      </c>
      <c r="B27" s="37">
        <v>45597</v>
      </c>
      <c r="C27" s="53" t="s">
        <v>126</v>
      </c>
      <c r="D27" t="s">
        <v>127</v>
      </c>
      <c r="E27" s="38" t="s">
        <v>116</v>
      </c>
      <c r="F27" s="38" t="s">
        <v>128</v>
      </c>
      <c r="G27" s="38" t="s">
        <v>113</v>
      </c>
      <c r="H27" s="63">
        <v>889091.47</v>
      </c>
      <c r="J27" s="71">
        <f t="shared" si="0"/>
        <v>165101.99</v>
      </c>
      <c r="K27" s="56">
        <v>702506.67</v>
      </c>
      <c r="L27" s="71">
        <f t="shared" ref="L27" si="5">N27</f>
        <v>723989.48</v>
      </c>
      <c r="M27" s="56">
        <f>N27*86%</f>
        <v>622630.95279999997</v>
      </c>
      <c r="N27" s="56">
        <v>723989.48</v>
      </c>
      <c r="O27" s="56"/>
      <c r="P27" s="90"/>
      <c r="Q27" s="55">
        <f t="shared" si="1"/>
        <v>21482.809999999939</v>
      </c>
      <c r="R27" s="39">
        <f t="shared" si="2"/>
        <v>3.0580222106645533E-2</v>
      </c>
      <c r="S27" t="s">
        <v>316</v>
      </c>
    </row>
    <row r="28" spans="1:19" x14ac:dyDescent="0.2">
      <c r="A28" s="36" t="s">
        <v>46</v>
      </c>
      <c r="B28" s="37">
        <v>45597</v>
      </c>
      <c r="C28" s="53" t="s">
        <v>129</v>
      </c>
      <c r="D28" t="s">
        <v>130</v>
      </c>
      <c r="E28" s="38" t="s">
        <v>111</v>
      </c>
      <c r="F28" s="38" t="s">
        <v>128</v>
      </c>
      <c r="G28" s="38" t="s">
        <v>118</v>
      </c>
      <c r="H28" s="63">
        <v>1566102.92</v>
      </c>
      <c r="I28" s="63">
        <v>-204697.57</v>
      </c>
      <c r="J28" s="71">
        <f t="shared" si="0"/>
        <v>0</v>
      </c>
      <c r="K28" s="56">
        <v>1322957.1499999999</v>
      </c>
      <c r="L28" s="71"/>
      <c r="M28" s="56"/>
      <c r="N28" s="56"/>
      <c r="O28" s="56">
        <v>1361405.35</v>
      </c>
      <c r="P28" s="90"/>
      <c r="Q28" s="55">
        <f t="shared" si="1"/>
        <v>38448.200000000186</v>
      </c>
      <c r="R28" s="39">
        <f t="shared" si="2"/>
        <v>2.9062316946546748E-2</v>
      </c>
    </row>
    <row r="29" spans="1:19" hidden="1" x14ac:dyDescent="0.2">
      <c r="A29" s="36" t="s">
        <v>46</v>
      </c>
      <c r="B29" s="37">
        <v>45597</v>
      </c>
      <c r="C29" s="53" t="s">
        <v>246</v>
      </c>
      <c r="D29" t="s">
        <v>247</v>
      </c>
      <c r="E29" s="38" t="s">
        <v>111</v>
      </c>
      <c r="F29" s="38" t="s">
        <v>117</v>
      </c>
      <c r="G29" s="38" t="s">
        <v>121</v>
      </c>
      <c r="H29" s="63">
        <v>310819.3</v>
      </c>
      <c r="I29" s="63">
        <v>-18539.62</v>
      </c>
      <c r="J29" s="71">
        <f t="shared" si="0"/>
        <v>0</v>
      </c>
      <c r="K29" s="56">
        <v>279314.90999999997</v>
      </c>
      <c r="L29" s="71"/>
      <c r="M29" s="56"/>
      <c r="N29" s="56"/>
      <c r="O29" s="56">
        <v>292279.67999999999</v>
      </c>
      <c r="P29" s="90"/>
      <c r="Q29" s="55">
        <f t="shared" si="1"/>
        <v>12964.770000000019</v>
      </c>
      <c r="R29" s="39">
        <f t="shared" si="2"/>
        <v>4.6416319128828529E-2</v>
      </c>
    </row>
    <row r="30" spans="1:19" hidden="1" x14ac:dyDescent="0.2">
      <c r="A30" s="36" t="s">
        <v>46</v>
      </c>
      <c r="B30" s="37">
        <v>45597</v>
      </c>
      <c r="C30" s="53" t="s">
        <v>248</v>
      </c>
      <c r="D30" t="s">
        <v>249</v>
      </c>
      <c r="E30" s="38" t="s">
        <v>111</v>
      </c>
      <c r="F30" s="38" t="s">
        <v>112</v>
      </c>
      <c r="G30" s="38" t="s">
        <v>121</v>
      </c>
      <c r="H30" s="50">
        <v>40817.449999999997</v>
      </c>
      <c r="I30" s="50">
        <v>17346.189999999999</v>
      </c>
      <c r="J30" s="71">
        <f t="shared" si="0"/>
        <v>0</v>
      </c>
      <c r="K30" s="56">
        <v>56159.46</v>
      </c>
      <c r="L30" s="50"/>
      <c r="M30" s="56"/>
      <c r="N30" s="56"/>
      <c r="O30" s="56">
        <v>58163.64</v>
      </c>
      <c r="P30" s="90"/>
      <c r="Q30" s="55">
        <f t="shared" si="1"/>
        <v>2004.1800000000003</v>
      </c>
      <c r="R30" s="39">
        <f t="shared" si="2"/>
        <v>3.5687308959167351E-2</v>
      </c>
    </row>
    <row r="31" spans="1:19" hidden="1" x14ac:dyDescent="0.2">
      <c r="A31" s="36" t="s">
        <v>46</v>
      </c>
      <c r="B31" s="37">
        <v>45597</v>
      </c>
      <c r="C31" s="53" t="s">
        <v>250</v>
      </c>
      <c r="D31" t="s">
        <v>251</v>
      </c>
      <c r="E31" s="38" t="s">
        <v>111</v>
      </c>
      <c r="F31" s="38" t="s">
        <v>150</v>
      </c>
      <c r="G31" s="38" t="s">
        <v>121</v>
      </c>
      <c r="H31" s="63">
        <v>2089077.52</v>
      </c>
      <c r="I31" s="63">
        <v>606215.27</v>
      </c>
      <c r="J31" s="71">
        <f t="shared" si="0"/>
        <v>0</v>
      </c>
      <c r="K31" s="56">
        <v>2941060.79</v>
      </c>
      <c r="L31" s="71"/>
      <c r="M31" s="56"/>
      <c r="N31" s="56"/>
      <c r="O31" s="56">
        <v>2695292.79</v>
      </c>
      <c r="P31" s="90"/>
      <c r="Q31" s="55">
        <f t="shared" si="1"/>
        <v>-245768</v>
      </c>
      <c r="R31" s="39">
        <f t="shared" si="2"/>
        <v>-8.3564406705105884E-2</v>
      </c>
    </row>
    <row r="32" spans="1:19" hidden="1" x14ac:dyDescent="0.2">
      <c r="A32" s="36" t="s">
        <v>46</v>
      </c>
      <c r="B32" s="37">
        <v>45597</v>
      </c>
      <c r="C32" s="53" t="s">
        <v>252</v>
      </c>
      <c r="D32" t="s">
        <v>167</v>
      </c>
      <c r="E32" s="38" t="s">
        <v>111</v>
      </c>
      <c r="F32" s="38" t="s">
        <v>112</v>
      </c>
      <c r="G32" s="38" t="s">
        <v>121</v>
      </c>
      <c r="H32" s="50">
        <v>69009.399999999994</v>
      </c>
      <c r="I32" s="50">
        <v>5157.84</v>
      </c>
      <c r="J32" s="71">
        <f t="shared" si="0"/>
        <v>0</v>
      </c>
      <c r="K32" s="56">
        <v>66388.52</v>
      </c>
      <c r="L32" s="50"/>
      <c r="M32" s="56"/>
      <c r="N32" s="56"/>
      <c r="O32" s="56">
        <v>74167.240000000005</v>
      </c>
      <c r="P32" s="90"/>
      <c r="Q32" s="55">
        <f t="shared" si="1"/>
        <v>7778.7200000000012</v>
      </c>
      <c r="R32" s="39">
        <f t="shared" si="2"/>
        <v>0.11716965523557388</v>
      </c>
    </row>
    <row r="33" spans="1:19" hidden="1" x14ac:dyDescent="0.2">
      <c r="A33" s="36" t="s">
        <v>46</v>
      </c>
      <c r="B33" s="37">
        <v>45597</v>
      </c>
      <c r="C33" s="53" t="s">
        <v>253</v>
      </c>
      <c r="D33" t="s">
        <v>254</v>
      </c>
      <c r="E33" s="38" t="s">
        <v>111</v>
      </c>
      <c r="F33" s="38" t="s">
        <v>150</v>
      </c>
      <c r="G33" s="38" t="s">
        <v>121</v>
      </c>
      <c r="H33" s="50">
        <v>415432.62</v>
      </c>
      <c r="I33" s="50">
        <v>24612.33</v>
      </c>
      <c r="J33" s="71">
        <f t="shared" si="0"/>
        <v>0</v>
      </c>
      <c r="K33" s="56">
        <v>484561.39</v>
      </c>
      <c r="L33" s="50"/>
      <c r="M33" s="56"/>
      <c r="N33" s="56"/>
      <c r="O33" s="56">
        <v>440044.95</v>
      </c>
      <c r="P33" s="90"/>
      <c r="Q33" s="55">
        <f t="shared" si="1"/>
        <v>-44516.44</v>
      </c>
      <c r="R33" s="39">
        <f t="shared" si="2"/>
        <v>-9.1869556507587199E-2</v>
      </c>
    </row>
    <row r="34" spans="1:19" hidden="1" x14ac:dyDescent="0.2">
      <c r="A34" s="36" t="s">
        <v>46</v>
      </c>
      <c r="B34" s="37">
        <v>45597</v>
      </c>
      <c r="C34" s="53" t="s">
        <v>255</v>
      </c>
      <c r="D34" t="s">
        <v>256</v>
      </c>
      <c r="E34" s="38" t="s">
        <v>111</v>
      </c>
      <c r="F34" s="38" t="s">
        <v>112</v>
      </c>
      <c r="G34" s="38" t="s">
        <v>121</v>
      </c>
      <c r="H34" s="50">
        <v>86947.520000000004</v>
      </c>
      <c r="I34" s="50">
        <v>107054.5</v>
      </c>
      <c r="J34" s="71">
        <f t="shared" si="0"/>
        <v>0</v>
      </c>
      <c r="K34" s="56">
        <v>171749.06</v>
      </c>
      <c r="L34" s="50"/>
      <c r="M34" s="56"/>
      <c r="N34" s="56"/>
      <c r="O34" s="56">
        <v>194002.02</v>
      </c>
      <c r="P34" s="90"/>
      <c r="Q34" s="55">
        <f t="shared" si="1"/>
        <v>22252.959999999992</v>
      </c>
      <c r="R34" s="39">
        <f t="shared" si="2"/>
        <v>0.12956670621661623</v>
      </c>
    </row>
    <row r="35" spans="1:19" hidden="1" x14ac:dyDescent="0.2">
      <c r="A35" s="36" t="s">
        <v>46</v>
      </c>
      <c r="B35" s="37">
        <v>45597</v>
      </c>
      <c r="C35" s="53" t="s">
        <v>257</v>
      </c>
      <c r="D35" t="s">
        <v>258</v>
      </c>
      <c r="E35" s="38" t="s">
        <v>111</v>
      </c>
      <c r="F35" s="38" t="s">
        <v>150</v>
      </c>
      <c r="G35" s="38" t="s">
        <v>121</v>
      </c>
      <c r="H35" s="63">
        <v>97039.6</v>
      </c>
      <c r="I35" s="63">
        <v>144525.74</v>
      </c>
      <c r="J35" s="71">
        <f t="shared" si="0"/>
        <v>0</v>
      </c>
      <c r="K35" s="56">
        <v>216189.69</v>
      </c>
      <c r="L35" s="71"/>
      <c r="M35" s="56"/>
      <c r="N35" s="56"/>
      <c r="O35" s="56">
        <v>241565.34</v>
      </c>
      <c r="P35" s="90"/>
      <c r="Q35" s="55">
        <f t="shared" si="1"/>
        <v>25375.649999999994</v>
      </c>
      <c r="R35" s="39">
        <f t="shared" si="2"/>
        <v>0.1173767814737141</v>
      </c>
    </row>
    <row r="36" spans="1:19" hidden="1" x14ac:dyDescent="0.2">
      <c r="A36" s="36" t="s">
        <v>46</v>
      </c>
      <c r="B36" s="37">
        <v>45597</v>
      </c>
      <c r="C36" s="53" t="s">
        <v>259</v>
      </c>
      <c r="D36" t="s">
        <v>260</v>
      </c>
      <c r="E36" s="38" t="s">
        <v>111</v>
      </c>
      <c r="F36" s="38" t="s">
        <v>117</v>
      </c>
      <c r="G36" s="38" t="s">
        <v>121</v>
      </c>
      <c r="H36" s="50">
        <v>186081.47</v>
      </c>
      <c r="I36" s="50">
        <v>-14368.83</v>
      </c>
      <c r="J36" s="71">
        <f t="shared" si="0"/>
        <v>0</v>
      </c>
      <c r="K36" s="56">
        <v>233917.34</v>
      </c>
      <c r="L36" s="50"/>
      <c r="M36" s="56"/>
      <c r="N36" s="56"/>
      <c r="O36" s="56">
        <v>171712.64000000001</v>
      </c>
      <c r="P36" s="90"/>
      <c r="Q36" s="55">
        <f t="shared" si="1"/>
        <v>-62204.699999999983</v>
      </c>
      <c r="R36" s="39">
        <f>Q36/K36</f>
        <v>-0.26592598906947207</v>
      </c>
    </row>
    <row r="37" spans="1:19" hidden="1" x14ac:dyDescent="0.2">
      <c r="A37" s="36" t="s">
        <v>46</v>
      </c>
      <c r="B37" s="37">
        <v>45597</v>
      </c>
      <c r="C37" s="53" t="s">
        <v>261</v>
      </c>
      <c r="D37" t="s">
        <v>262</v>
      </c>
      <c r="E37" s="38" t="s">
        <v>111</v>
      </c>
      <c r="F37" s="38" t="s">
        <v>117</v>
      </c>
      <c r="G37" s="38" t="s">
        <v>121</v>
      </c>
      <c r="H37" s="63">
        <v>166696</v>
      </c>
      <c r="I37" s="63">
        <v>51715.21</v>
      </c>
      <c r="J37" s="71">
        <f t="shared" si="0"/>
        <v>0</v>
      </c>
      <c r="K37" s="56">
        <v>200168.1</v>
      </c>
      <c r="L37" s="71"/>
      <c r="M37" s="56"/>
      <c r="N37" s="56"/>
      <c r="O37" s="56">
        <v>218411.21</v>
      </c>
      <c r="P37" s="90"/>
      <c r="Q37" s="55">
        <f t="shared" si="1"/>
        <v>18243.109999999986</v>
      </c>
      <c r="R37" s="39">
        <f t="shared" si="2"/>
        <v>9.1138947714445931E-2</v>
      </c>
    </row>
    <row r="38" spans="1:19" hidden="1" x14ac:dyDescent="0.2">
      <c r="A38" s="36" t="s">
        <v>46</v>
      </c>
      <c r="B38" s="37">
        <v>45597</v>
      </c>
      <c r="C38" s="53" t="s">
        <v>263</v>
      </c>
      <c r="D38" t="s">
        <v>264</v>
      </c>
      <c r="E38" s="38" t="s">
        <v>111</v>
      </c>
      <c r="F38" s="38" t="s">
        <v>150</v>
      </c>
      <c r="G38" s="38" t="s">
        <v>121</v>
      </c>
      <c r="H38" s="63">
        <v>1103474.76</v>
      </c>
      <c r="I38" s="63">
        <v>-25141.82</v>
      </c>
      <c r="J38" s="71">
        <f t="shared" si="0"/>
        <v>0</v>
      </c>
      <c r="K38" s="56">
        <v>1113779.03</v>
      </c>
      <c r="L38" s="71"/>
      <c r="M38" s="56"/>
      <c r="N38" s="56"/>
      <c r="O38" s="56">
        <v>1078332.94</v>
      </c>
      <c r="P38" s="90"/>
      <c r="Q38" s="55">
        <f t="shared" si="1"/>
        <v>-35446.090000000084</v>
      </c>
      <c r="R38" s="39">
        <f t="shared" si="2"/>
        <v>-3.1825064977206552E-2</v>
      </c>
    </row>
    <row r="39" spans="1:19" hidden="1" x14ac:dyDescent="0.2">
      <c r="A39" s="36" t="s">
        <v>46</v>
      </c>
      <c r="B39" s="37">
        <v>45597</v>
      </c>
      <c r="C39" s="53" t="s">
        <v>265</v>
      </c>
      <c r="D39" t="s">
        <v>266</v>
      </c>
      <c r="E39" s="38" t="s">
        <v>111</v>
      </c>
      <c r="F39" s="38" t="s">
        <v>150</v>
      </c>
      <c r="G39" s="38" t="s">
        <v>121</v>
      </c>
      <c r="H39" s="63">
        <v>558232.5</v>
      </c>
      <c r="I39" s="63">
        <v>-23365.87</v>
      </c>
      <c r="J39" s="71">
        <f t="shared" si="0"/>
        <v>0</v>
      </c>
      <c r="K39" s="56">
        <v>584523.27</v>
      </c>
      <c r="L39" s="71"/>
      <c r="M39" s="56"/>
      <c r="N39" s="56"/>
      <c r="O39" s="56">
        <v>534866.63</v>
      </c>
      <c r="P39" s="90"/>
      <c r="Q39" s="55">
        <f t="shared" si="1"/>
        <v>-49656.640000000014</v>
      </c>
      <c r="R39" s="39">
        <f t="shared" si="2"/>
        <v>-8.4952374949931436E-2</v>
      </c>
    </row>
    <row r="40" spans="1:19" hidden="1" x14ac:dyDescent="0.2">
      <c r="A40" s="36" t="s">
        <v>46</v>
      </c>
      <c r="B40" s="37">
        <v>45597</v>
      </c>
      <c r="C40" s="53" t="s">
        <v>267</v>
      </c>
      <c r="D40" t="s">
        <v>268</v>
      </c>
      <c r="E40" s="38" t="s">
        <v>111</v>
      </c>
      <c r="F40" s="38" t="s">
        <v>269</v>
      </c>
      <c r="G40" s="38" t="s">
        <v>121</v>
      </c>
      <c r="H40" s="50">
        <v>25549.8</v>
      </c>
      <c r="I40" s="50">
        <v>144463.79</v>
      </c>
      <c r="J40" s="71">
        <f t="shared" si="0"/>
        <v>0</v>
      </c>
      <c r="K40" s="56">
        <v>138255.76999999999</v>
      </c>
      <c r="L40" s="50"/>
      <c r="M40" s="56"/>
      <c r="N40" s="56"/>
      <c r="O40" s="56">
        <v>170013.59</v>
      </c>
      <c r="P40" s="90"/>
      <c r="Q40" s="55">
        <f t="shared" si="1"/>
        <v>31757.820000000007</v>
      </c>
      <c r="R40" s="39">
        <f t="shared" si="2"/>
        <v>0.22970339682748872</v>
      </c>
    </row>
    <row r="41" spans="1:19" hidden="1" x14ac:dyDescent="0.2">
      <c r="A41" s="36" t="s">
        <v>46</v>
      </c>
      <c r="B41" s="37">
        <v>45597</v>
      </c>
      <c r="C41" s="53" t="s">
        <v>270</v>
      </c>
      <c r="D41" t="s">
        <v>271</v>
      </c>
      <c r="E41" s="38" t="s">
        <v>111</v>
      </c>
      <c r="F41" s="38" t="s">
        <v>272</v>
      </c>
      <c r="G41" s="38" t="s">
        <v>121</v>
      </c>
      <c r="H41" s="50">
        <v>44308.5</v>
      </c>
      <c r="I41" s="50">
        <v>-9031.5</v>
      </c>
      <c r="J41" s="71">
        <f t="shared" si="0"/>
        <v>0</v>
      </c>
      <c r="K41" s="56">
        <v>43240.71</v>
      </c>
      <c r="L41" s="50"/>
      <c r="M41" s="56"/>
      <c r="N41" s="56"/>
      <c r="O41" s="56">
        <v>35277</v>
      </c>
      <c r="P41" s="90"/>
      <c r="Q41" s="55">
        <f t="shared" si="1"/>
        <v>-7963.7099999999991</v>
      </c>
      <c r="R41" s="39">
        <f t="shared" si="2"/>
        <v>-0.18417158275153206</v>
      </c>
    </row>
    <row r="42" spans="1:19" hidden="1" x14ac:dyDescent="0.2">
      <c r="A42" s="36" t="s">
        <v>46</v>
      </c>
      <c r="B42" s="37">
        <v>45597</v>
      </c>
      <c r="C42" s="53" t="s">
        <v>131</v>
      </c>
      <c r="D42" t="s">
        <v>319</v>
      </c>
      <c r="E42" s="38" t="s">
        <v>111</v>
      </c>
      <c r="F42" s="38" t="s">
        <v>112</v>
      </c>
      <c r="G42" s="38" t="s">
        <v>113</v>
      </c>
      <c r="H42" s="63">
        <v>150189.51999999999</v>
      </c>
      <c r="I42" s="63">
        <v>21148.35</v>
      </c>
      <c r="J42" s="71">
        <f t="shared" si="0"/>
        <v>-7358.25</v>
      </c>
      <c r="K42" s="56">
        <v>107155.44</v>
      </c>
      <c r="L42" s="71">
        <f t="shared" ref="L42" si="6">N42</f>
        <v>178696.12</v>
      </c>
      <c r="M42" s="56">
        <f>N42*86%</f>
        <v>153678.66319999998</v>
      </c>
      <c r="N42" s="56">
        <v>178696.12</v>
      </c>
      <c r="O42" s="56"/>
      <c r="P42" s="90"/>
      <c r="Q42" s="55">
        <f t="shared" si="1"/>
        <v>71540.679999999993</v>
      </c>
      <c r="R42" s="39">
        <f t="shared" si="2"/>
        <v>0.66763460632516647</v>
      </c>
      <c r="S42" t="s">
        <v>316</v>
      </c>
    </row>
    <row r="43" spans="1:19" hidden="1" x14ac:dyDescent="0.2">
      <c r="A43" s="36" t="s">
        <v>46</v>
      </c>
      <c r="B43" s="37">
        <v>45597</v>
      </c>
      <c r="C43" s="53" t="s">
        <v>273</v>
      </c>
      <c r="D43" t="s">
        <v>274</v>
      </c>
      <c r="E43" s="38" t="s">
        <v>111</v>
      </c>
      <c r="F43" s="38" t="s">
        <v>112</v>
      </c>
      <c r="G43" s="38" t="s">
        <v>121</v>
      </c>
      <c r="H43" s="63">
        <v>53240.25</v>
      </c>
      <c r="I43" s="63">
        <v>-4323.45</v>
      </c>
      <c r="J43" s="71">
        <f t="shared" si="0"/>
        <v>0</v>
      </c>
      <c r="K43" s="56">
        <v>28138.02</v>
      </c>
      <c r="M43" s="56"/>
      <c r="N43" s="56"/>
      <c r="O43" s="56">
        <v>48916.800000000003</v>
      </c>
      <c r="P43" s="90"/>
      <c r="Q43" s="55">
        <f t="shared" si="1"/>
        <v>20778.780000000002</v>
      </c>
      <c r="R43" s="39">
        <f t="shared" si="2"/>
        <v>0.73845920928338249</v>
      </c>
    </row>
    <row r="44" spans="1:19" hidden="1" x14ac:dyDescent="0.2">
      <c r="A44" s="36" t="s">
        <v>46</v>
      </c>
      <c r="B44" s="37">
        <v>45597</v>
      </c>
      <c r="C44" s="53" t="s">
        <v>275</v>
      </c>
      <c r="D44" t="s">
        <v>276</v>
      </c>
      <c r="E44" s="38" t="s">
        <v>111</v>
      </c>
      <c r="F44" s="38" t="s">
        <v>112</v>
      </c>
      <c r="G44" s="38" t="s">
        <v>121</v>
      </c>
      <c r="H44" s="63">
        <v>94295.6</v>
      </c>
      <c r="I44" s="63">
        <v>18857.080000000002</v>
      </c>
      <c r="J44" s="71">
        <f t="shared" si="0"/>
        <v>0</v>
      </c>
      <c r="K44" s="56">
        <v>65601.13</v>
      </c>
      <c r="L44" s="71"/>
      <c r="M44" s="56"/>
      <c r="N44" s="56"/>
      <c r="O44" s="56">
        <v>113152.68</v>
      </c>
      <c r="P44" s="90"/>
      <c r="Q44" s="55">
        <f t="shared" si="1"/>
        <v>47551.549999999988</v>
      </c>
      <c r="R44" s="39">
        <f t="shared" si="2"/>
        <v>0.72485870289124565</v>
      </c>
    </row>
    <row r="45" spans="1:19" hidden="1" x14ac:dyDescent="0.2">
      <c r="A45" s="36" t="s">
        <v>46</v>
      </c>
      <c r="B45" s="37">
        <v>45597</v>
      </c>
      <c r="C45" s="53" t="s">
        <v>133</v>
      </c>
      <c r="D45" t="s">
        <v>134</v>
      </c>
      <c r="E45" s="38" t="s">
        <v>111</v>
      </c>
      <c r="F45" s="38" t="s">
        <v>117</v>
      </c>
      <c r="G45" s="38" t="s">
        <v>113</v>
      </c>
      <c r="H45" s="50">
        <v>1183325.8</v>
      </c>
      <c r="I45" s="50">
        <v>21116.45</v>
      </c>
      <c r="J45" s="71">
        <f t="shared" si="0"/>
        <v>603815.25</v>
      </c>
      <c r="K45" s="56">
        <v>396305.93</v>
      </c>
      <c r="L45" s="71">
        <f t="shared" ref="L45" si="7">N45</f>
        <v>600627</v>
      </c>
      <c r="M45" s="56">
        <f>N45*86%</f>
        <v>516539.22</v>
      </c>
      <c r="N45" s="56">
        <v>600627</v>
      </c>
      <c r="O45" s="56"/>
      <c r="P45" s="90">
        <v>-40000</v>
      </c>
      <c r="Q45" s="55">
        <f t="shared" si="1"/>
        <v>164321.07</v>
      </c>
      <c r="R45" s="39">
        <f t="shared" si="2"/>
        <v>0.41463187290687276</v>
      </c>
      <c r="S45" t="s">
        <v>320</v>
      </c>
    </row>
    <row r="46" spans="1:19" hidden="1" x14ac:dyDescent="0.2">
      <c r="A46" s="36" t="s">
        <v>46</v>
      </c>
      <c r="B46" s="37">
        <v>45597</v>
      </c>
      <c r="C46" s="53" t="s">
        <v>277</v>
      </c>
      <c r="D46" t="s">
        <v>278</v>
      </c>
      <c r="E46" s="38" t="s">
        <v>111</v>
      </c>
      <c r="F46" s="38" t="s">
        <v>150</v>
      </c>
      <c r="G46" s="38" t="s">
        <v>121</v>
      </c>
      <c r="H46" s="63">
        <v>73023.87</v>
      </c>
      <c r="I46" s="63">
        <v>17160</v>
      </c>
      <c r="J46" s="71">
        <f t="shared" si="0"/>
        <v>0</v>
      </c>
      <c r="K46" s="56">
        <v>94709.05</v>
      </c>
      <c r="M46" s="56"/>
      <c r="N46" s="56"/>
      <c r="O46" s="56">
        <v>90183.87</v>
      </c>
      <c r="P46" s="90"/>
      <c r="Q46" s="55">
        <f t="shared" si="1"/>
        <v>-4525.1800000000076</v>
      </c>
      <c r="R46" s="39">
        <f t="shared" si="2"/>
        <v>-4.7779805625756011E-2</v>
      </c>
    </row>
    <row r="47" spans="1:19" hidden="1" x14ac:dyDescent="0.2">
      <c r="A47" s="36" t="s">
        <v>46</v>
      </c>
      <c r="B47" s="37">
        <v>45597</v>
      </c>
      <c r="C47" s="53" t="s">
        <v>279</v>
      </c>
      <c r="D47" t="s">
        <v>280</v>
      </c>
      <c r="E47" s="38" t="s">
        <v>111</v>
      </c>
      <c r="F47" s="38" t="s">
        <v>150</v>
      </c>
      <c r="G47" s="38" t="s">
        <v>121</v>
      </c>
      <c r="H47" s="63">
        <v>19200</v>
      </c>
      <c r="I47" s="63">
        <v>257.72000000000003</v>
      </c>
      <c r="J47" s="71">
        <f t="shared" si="0"/>
        <v>0</v>
      </c>
      <c r="K47" s="56">
        <v>16952.84</v>
      </c>
      <c r="M47" s="56"/>
      <c r="N47" s="56"/>
      <c r="O47" s="56">
        <v>19457.72</v>
      </c>
      <c r="P47" s="90"/>
      <c r="Q47" s="55">
        <f t="shared" si="1"/>
        <v>2504.880000000001</v>
      </c>
      <c r="R47" s="39">
        <f t="shared" si="2"/>
        <v>0.14775577425375341</v>
      </c>
    </row>
    <row r="48" spans="1:19" hidden="1" x14ac:dyDescent="0.2">
      <c r="A48" s="36" t="s">
        <v>46</v>
      </c>
      <c r="B48" s="37">
        <v>45597</v>
      </c>
      <c r="C48" s="53" t="s">
        <v>281</v>
      </c>
      <c r="D48" t="s">
        <v>282</v>
      </c>
      <c r="E48" s="38" t="s">
        <v>111</v>
      </c>
      <c r="F48" s="38" t="s">
        <v>269</v>
      </c>
      <c r="G48" s="38" t="s">
        <v>121</v>
      </c>
      <c r="H48" s="50">
        <v>26630.799999999999</v>
      </c>
      <c r="I48" s="50">
        <v>1796.4</v>
      </c>
      <c r="J48" s="71">
        <f t="shared" si="0"/>
        <v>0</v>
      </c>
      <c r="K48" s="56">
        <v>25522.77</v>
      </c>
      <c r="L48" s="50"/>
      <c r="M48" s="56"/>
      <c r="N48" s="56"/>
      <c r="O48" s="56">
        <v>28427.200000000001</v>
      </c>
      <c r="P48" s="90"/>
      <c r="Q48" s="55">
        <f t="shared" si="1"/>
        <v>2904.4300000000003</v>
      </c>
      <c r="R48" s="39">
        <f t="shared" si="2"/>
        <v>0.11379760112244872</v>
      </c>
    </row>
    <row r="49" spans="1:19" hidden="1" x14ac:dyDescent="0.2">
      <c r="A49" s="36" t="s">
        <v>46</v>
      </c>
      <c r="B49" s="37">
        <v>45597</v>
      </c>
      <c r="C49" s="53" t="s">
        <v>283</v>
      </c>
      <c r="D49" t="s">
        <v>284</v>
      </c>
      <c r="E49" s="38" t="s">
        <v>111</v>
      </c>
      <c r="F49" s="38" t="s">
        <v>112</v>
      </c>
      <c r="G49" s="38" t="s">
        <v>121</v>
      </c>
      <c r="H49" s="50">
        <v>144334</v>
      </c>
      <c r="I49" s="50">
        <v>8562.11</v>
      </c>
      <c r="J49" s="71">
        <f t="shared" si="0"/>
        <v>0</v>
      </c>
      <c r="K49" s="56">
        <v>119385.69</v>
      </c>
      <c r="L49" s="71"/>
      <c r="M49" s="56"/>
      <c r="N49" s="56"/>
      <c r="O49" s="56">
        <v>152896.10999999999</v>
      </c>
      <c r="P49" s="90"/>
      <c r="Q49" s="55">
        <f t="shared" si="1"/>
        <v>33510.419999999984</v>
      </c>
      <c r="R49" s="39">
        <f t="shared" si="2"/>
        <v>0.28069042445539311</v>
      </c>
    </row>
    <row r="50" spans="1:19" hidden="1" x14ac:dyDescent="0.2">
      <c r="A50" s="36" t="s">
        <v>46</v>
      </c>
      <c r="B50" s="37">
        <v>45597</v>
      </c>
      <c r="C50" s="53" t="s">
        <v>285</v>
      </c>
      <c r="D50" t="s">
        <v>286</v>
      </c>
      <c r="E50" s="38" t="s">
        <v>111</v>
      </c>
      <c r="F50" s="38" t="s">
        <v>112</v>
      </c>
      <c r="G50" s="38" t="s">
        <v>121</v>
      </c>
      <c r="H50" s="50">
        <v>44700</v>
      </c>
      <c r="I50" s="50">
        <v>-7237</v>
      </c>
      <c r="J50" s="71">
        <f t="shared" si="0"/>
        <v>0</v>
      </c>
      <c r="K50" s="56">
        <v>38667.81</v>
      </c>
      <c r="L50" s="50"/>
      <c r="M50" s="56"/>
      <c r="N50" s="56"/>
      <c r="O50" s="56">
        <v>37463</v>
      </c>
      <c r="P50" s="90"/>
      <c r="Q50" s="55">
        <f t="shared" si="1"/>
        <v>-1204.8099999999977</v>
      </c>
      <c r="R50" s="39">
        <f t="shared" si="2"/>
        <v>-3.1157958001759026E-2</v>
      </c>
    </row>
    <row r="51" spans="1:19" hidden="1" x14ac:dyDescent="0.2">
      <c r="A51" s="36" t="s">
        <v>46</v>
      </c>
      <c r="B51" s="37">
        <v>45597</v>
      </c>
      <c r="C51" s="53" t="s">
        <v>135</v>
      </c>
      <c r="D51" t="s">
        <v>136</v>
      </c>
      <c r="E51" s="38" t="s">
        <v>111</v>
      </c>
      <c r="F51" s="38" t="s">
        <v>128</v>
      </c>
      <c r="G51" s="38" t="s">
        <v>113</v>
      </c>
      <c r="H51" s="63">
        <v>239801.52</v>
      </c>
      <c r="J51" s="71">
        <f t="shared" si="0"/>
        <v>31407.72</v>
      </c>
      <c r="K51" s="56">
        <v>229180.15</v>
      </c>
      <c r="L51" s="71">
        <f t="shared" ref="L51:L53" si="8">N51</f>
        <v>208393.8</v>
      </c>
      <c r="M51" s="56">
        <f>N51*86%</f>
        <v>179218.66799999998</v>
      </c>
      <c r="N51" s="56">
        <v>208393.8</v>
      </c>
      <c r="O51" s="56"/>
      <c r="P51" s="90"/>
      <c r="Q51" s="55">
        <f t="shared" si="1"/>
        <v>-20786.350000000006</v>
      </c>
      <c r="R51" s="39">
        <f t="shared" si="2"/>
        <v>-9.069873634343989E-2</v>
      </c>
      <c r="S51" t="s">
        <v>316</v>
      </c>
    </row>
    <row r="52" spans="1:19" x14ac:dyDescent="0.2">
      <c r="A52" s="36" t="s">
        <v>46</v>
      </c>
      <c r="B52" s="37">
        <v>45597</v>
      </c>
      <c r="C52" s="53" t="s">
        <v>137</v>
      </c>
      <c r="D52" t="s">
        <v>138</v>
      </c>
      <c r="E52" s="38" t="s">
        <v>111</v>
      </c>
      <c r="F52" s="38" t="s">
        <v>128</v>
      </c>
      <c r="G52" s="38" t="s">
        <v>118</v>
      </c>
      <c r="H52" s="50">
        <v>594326.92000000004</v>
      </c>
      <c r="I52" s="50"/>
      <c r="J52" s="71">
        <f t="shared" si="0"/>
        <v>69479.040000000037</v>
      </c>
      <c r="K52" s="56">
        <v>512208.54</v>
      </c>
      <c r="L52" s="71"/>
      <c r="M52" s="56"/>
      <c r="N52" s="56"/>
      <c r="O52" s="56">
        <v>524847.88</v>
      </c>
      <c r="P52" s="90"/>
      <c r="Q52" s="55">
        <f t="shared" si="1"/>
        <v>12639.340000000026</v>
      </c>
      <c r="R52" s="39">
        <f t="shared" si="2"/>
        <v>2.4676160221772221E-2</v>
      </c>
    </row>
    <row r="53" spans="1:19" hidden="1" x14ac:dyDescent="0.2">
      <c r="A53" s="36" t="s">
        <v>46</v>
      </c>
      <c r="B53" s="37">
        <v>45597</v>
      </c>
      <c r="C53" s="53" t="s">
        <v>139</v>
      </c>
      <c r="D53" t="s">
        <v>140</v>
      </c>
      <c r="E53" s="38" t="s">
        <v>111</v>
      </c>
      <c r="F53" s="38" t="s">
        <v>112</v>
      </c>
      <c r="G53" s="38" t="s">
        <v>113</v>
      </c>
      <c r="H53" s="63">
        <v>203759.17</v>
      </c>
      <c r="J53" s="71">
        <f t="shared" si="0"/>
        <v>40700.950000000012</v>
      </c>
      <c r="K53" s="56">
        <v>115685.75</v>
      </c>
      <c r="L53" s="71">
        <f t="shared" si="8"/>
        <v>163058.22</v>
      </c>
      <c r="M53" s="56">
        <f>N53*86%</f>
        <v>140230.0692</v>
      </c>
      <c r="N53" s="56">
        <v>163058.22</v>
      </c>
      <c r="O53" s="56"/>
      <c r="P53" s="90"/>
      <c r="Q53" s="55">
        <f t="shared" si="1"/>
        <v>47372.47</v>
      </c>
      <c r="R53" s="39">
        <f t="shared" si="2"/>
        <v>0.40949269897113516</v>
      </c>
      <c r="S53" t="s">
        <v>316</v>
      </c>
    </row>
    <row r="54" spans="1:19" hidden="1" x14ac:dyDescent="0.2">
      <c r="A54" s="36" t="s">
        <v>46</v>
      </c>
      <c r="B54" s="37">
        <v>45597</v>
      </c>
      <c r="C54" s="53" t="s">
        <v>287</v>
      </c>
      <c r="D54" t="s">
        <v>288</v>
      </c>
      <c r="E54" s="38" t="s">
        <v>111</v>
      </c>
      <c r="F54" s="38" t="s">
        <v>112</v>
      </c>
      <c r="G54" s="38" t="s">
        <v>121</v>
      </c>
      <c r="H54" s="63">
        <v>17744.400000000001</v>
      </c>
      <c r="I54" s="63">
        <v>-467.88</v>
      </c>
      <c r="J54" s="71">
        <f t="shared" si="0"/>
        <v>0</v>
      </c>
      <c r="K54" s="56">
        <v>14557.68</v>
      </c>
      <c r="M54" s="56"/>
      <c r="N54" s="56"/>
      <c r="O54" s="56">
        <v>17276.52</v>
      </c>
      <c r="P54" s="90"/>
      <c r="Q54" s="55">
        <f t="shared" si="1"/>
        <v>2718.84</v>
      </c>
      <c r="R54" s="39">
        <f t="shared" si="2"/>
        <v>0.18676327546697002</v>
      </c>
    </row>
    <row r="55" spans="1:19" hidden="1" x14ac:dyDescent="0.2">
      <c r="A55" s="36" t="s">
        <v>46</v>
      </c>
      <c r="B55" s="37">
        <v>45597</v>
      </c>
      <c r="C55" s="53" t="s">
        <v>289</v>
      </c>
      <c r="D55" t="s">
        <v>290</v>
      </c>
      <c r="E55" s="38" t="s">
        <v>111</v>
      </c>
      <c r="F55" s="38" t="s">
        <v>117</v>
      </c>
      <c r="G55" s="38" t="s">
        <v>113</v>
      </c>
      <c r="H55" s="63">
        <v>110971.88</v>
      </c>
      <c r="I55" s="63">
        <v>1705.14</v>
      </c>
      <c r="J55" s="71">
        <f t="shared" si="0"/>
        <v>68894</v>
      </c>
      <c r="K55" s="56">
        <v>45607.48</v>
      </c>
      <c r="L55" s="71">
        <f t="shared" ref="L55" si="9">N55</f>
        <v>43783.02</v>
      </c>
      <c r="M55" s="56">
        <f>N55*86%</f>
        <v>37653.397199999999</v>
      </c>
      <c r="N55" s="56">
        <v>43783.02</v>
      </c>
      <c r="O55" s="56"/>
      <c r="P55" s="90"/>
      <c r="Q55" s="55">
        <f t="shared" si="1"/>
        <v>-1824.4600000000064</v>
      </c>
      <c r="R55" s="39">
        <f t="shared" si="2"/>
        <v>-4.0003525737444957E-2</v>
      </c>
      <c r="S55" t="s">
        <v>316</v>
      </c>
    </row>
    <row r="56" spans="1:19" hidden="1" x14ac:dyDescent="0.2">
      <c r="A56" s="36" t="s">
        <v>46</v>
      </c>
      <c r="B56" s="37">
        <v>45597</v>
      </c>
      <c r="C56" s="53" t="s">
        <v>291</v>
      </c>
      <c r="D56" t="s">
        <v>292</v>
      </c>
      <c r="E56" s="38" t="s">
        <v>111</v>
      </c>
      <c r="F56" s="38" t="s">
        <v>112</v>
      </c>
      <c r="G56" s="38" t="s">
        <v>121</v>
      </c>
      <c r="H56" s="50">
        <v>20654.72</v>
      </c>
      <c r="I56" s="50">
        <v>-1487.24</v>
      </c>
      <c r="J56" s="71">
        <f t="shared" si="0"/>
        <v>0</v>
      </c>
      <c r="K56" s="56">
        <v>12967.09</v>
      </c>
      <c r="L56" s="50"/>
      <c r="M56" s="56"/>
      <c r="N56" s="56"/>
      <c r="O56" s="56">
        <v>19167.48</v>
      </c>
      <c r="P56" s="90"/>
      <c r="Q56" s="55">
        <f t="shared" si="1"/>
        <v>6200.3899999999994</v>
      </c>
      <c r="R56" s="39">
        <f t="shared" si="2"/>
        <v>0.47816356638228003</v>
      </c>
    </row>
    <row r="57" spans="1:19" hidden="1" x14ac:dyDescent="0.2">
      <c r="A57" s="36" t="s">
        <v>46</v>
      </c>
      <c r="B57" s="37">
        <v>45597</v>
      </c>
      <c r="C57" s="53" t="s">
        <v>293</v>
      </c>
      <c r="D57" t="s">
        <v>294</v>
      </c>
      <c r="E57" s="38" t="s">
        <v>111</v>
      </c>
      <c r="F57" s="38" t="s">
        <v>117</v>
      </c>
      <c r="G57" s="38" t="s">
        <v>121</v>
      </c>
      <c r="H57" s="63">
        <v>102948.9</v>
      </c>
      <c r="I57" s="63">
        <v>5865.62</v>
      </c>
      <c r="J57" s="71">
        <f t="shared" si="0"/>
        <v>0</v>
      </c>
      <c r="K57" s="56">
        <v>122969.97</v>
      </c>
      <c r="L57" s="71"/>
      <c r="M57" s="56"/>
      <c r="N57" s="56"/>
      <c r="O57" s="56">
        <v>108814.52</v>
      </c>
      <c r="P57" s="90"/>
      <c r="Q57" s="55">
        <f t="shared" si="1"/>
        <v>-14155.449999999997</v>
      </c>
      <c r="R57" s="39">
        <f t="shared" si="2"/>
        <v>-0.11511306378297073</v>
      </c>
    </row>
    <row r="58" spans="1:19" x14ac:dyDescent="0.2">
      <c r="A58" s="36" t="s">
        <v>46</v>
      </c>
      <c r="B58" s="37">
        <v>45597</v>
      </c>
      <c r="C58" s="53" t="s">
        <v>141</v>
      </c>
      <c r="D58" t="s">
        <v>142</v>
      </c>
      <c r="E58" s="38" t="s">
        <v>111</v>
      </c>
      <c r="F58" s="38" t="s">
        <v>112</v>
      </c>
      <c r="G58" s="38" t="s">
        <v>118</v>
      </c>
      <c r="H58" s="50">
        <v>1623330.84</v>
      </c>
      <c r="I58" s="50">
        <v>303729.25</v>
      </c>
      <c r="J58" s="71">
        <f t="shared" si="0"/>
        <v>38336.729999999981</v>
      </c>
      <c r="K58" s="56">
        <v>1382497.03</v>
      </c>
      <c r="L58" s="71"/>
      <c r="M58" s="56"/>
      <c r="N58" s="56"/>
      <c r="O58" s="56">
        <v>1888723.36</v>
      </c>
      <c r="P58" s="90"/>
      <c r="Q58" s="55">
        <f t="shared" si="1"/>
        <v>506226.33000000007</v>
      </c>
      <c r="R58" s="39">
        <f t="shared" si="2"/>
        <v>0.36616811393800974</v>
      </c>
    </row>
    <row r="59" spans="1:19" x14ac:dyDescent="0.2">
      <c r="A59" s="36" t="s">
        <v>46</v>
      </c>
      <c r="B59" s="37">
        <v>45597</v>
      </c>
      <c r="C59" s="53" t="s">
        <v>143</v>
      </c>
      <c r="D59" t="s">
        <v>144</v>
      </c>
      <c r="E59" s="38" t="s">
        <v>111</v>
      </c>
      <c r="F59" s="38" t="s">
        <v>117</v>
      </c>
      <c r="G59" s="38" t="s">
        <v>118</v>
      </c>
      <c r="H59" s="63">
        <v>334972.79999999999</v>
      </c>
      <c r="I59" s="63">
        <v>16089.29</v>
      </c>
      <c r="J59" s="71">
        <f t="shared" si="0"/>
        <v>77642.059999999939</v>
      </c>
      <c r="K59" s="56">
        <v>208795.12</v>
      </c>
      <c r="L59" s="71"/>
      <c r="M59" s="56"/>
      <c r="N59" s="56"/>
      <c r="O59" s="56">
        <v>273420.03000000003</v>
      </c>
      <c r="P59" s="90"/>
      <c r="Q59" s="55">
        <f t="shared" si="1"/>
        <v>64624.910000000033</v>
      </c>
      <c r="R59" s="39">
        <f t="shared" si="2"/>
        <v>0.30951350778696379</v>
      </c>
    </row>
    <row r="60" spans="1:19" hidden="1" x14ac:dyDescent="0.2">
      <c r="A60" s="36" t="s">
        <v>46</v>
      </c>
      <c r="B60" s="37">
        <v>45597</v>
      </c>
      <c r="C60" s="53" t="s">
        <v>295</v>
      </c>
      <c r="D60" t="s">
        <v>296</v>
      </c>
      <c r="E60" s="38" t="s">
        <v>111</v>
      </c>
      <c r="F60" s="38" t="s">
        <v>112</v>
      </c>
      <c r="G60" s="38" t="s">
        <v>121</v>
      </c>
      <c r="H60" s="63">
        <v>31000</v>
      </c>
      <c r="I60" s="63">
        <v>3518.9</v>
      </c>
      <c r="J60" s="71">
        <f t="shared" si="0"/>
        <v>0</v>
      </c>
      <c r="K60" s="56">
        <v>18777.43</v>
      </c>
      <c r="L60" s="71"/>
      <c r="M60" s="56"/>
      <c r="N60" s="56"/>
      <c r="O60" s="56">
        <v>34518.9</v>
      </c>
      <c r="P60" s="90"/>
      <c r="Q60" s="55">
        <f t="shared" si="1"/>
        <v>15741.470000000001</v>
      </c>
      <c r="R60" s="39">
        <f t="shared" si="2"/>
        <v>0.83831866235155716</v>
      </c>
    </row>
    <row r="61" spans="1:19" hidden="1" x14ac:dyDescent="0.2">
      <c r="A61" s="36" t="s">
        <v>46</v>
      </c>
      <c r="B61" s="37">
        <v>45597</v>
      </c>
      <c r="C61" s="53" t="s">
        <v>297</v>
      </c>
      <c r="D61" t="s">
        <v>298</v>
      </c>
      <c r="E61" s="38" t="s">
        <v>111</v>
      </c>
      <c r="F61" s="38" t="s">
        <v>112</v>
      </c>
      <c r="G61" s="38" t="s">
        <v>121</v>
      </c>
      <c r="H61" s="63">
        <v>40429.9</v>
      </c>
      <c r="I61" s="63">
        <v>2483.65</v>
      </c>
      <c r="J61" s="71">
        <f t="shared" si="0"/>
        <v>0</v>
      </c>
      <c r="K61" s="56">
        <v>29577.82</v>
      </c>
      <c r="L61" s="71"/>
      <c r="M61" s="56"/>
      <c r="N61" s="56"/>
      <c r="O61" s="56">
        <v>42913.55</v>
      </c>
      <c r="P61" s="90"/>
      <c r="Q61" s="55">
        <f t="shared" si="1"/>
        <v>13335.730000000003</v>
      </c>
      <c r="R61" s="39">
        <f t="shared" si="2"/>
        <v>0.45086926622719331</v>
      </c>
    </row>
    <row r="62" spans="1:19" hidden="1" x14ac:dyDescent="0.2">
      <c r="A62" s="36" t="s">
        <v>46</v>
      </c>
      <c r="B62" s="37">
        <v>45597</v>
      </c>
      <c r="C62" s="53" t="s">
        <v>299</v>
      </c>
      <c r="D62" t="s">
        <v>300</v>
      </c>
      <c r="E62" s="38" t="s">
        <v>111</v>
      </c>
      <c r="F62" s="38" t="s">
        <v>112</v>
      </c>
      <c r="G62" s="38" t="s">
        <v>121</v>
      </c>
      <c r="H62" s="50">
        <v>123000</v>
      </c>
      <c r="I62" s="50">
        <v>5090</v>
      </c>
      <c r="J62" s="71">
        <f t="shared" si="0"/>
        <v>0</v>
      </c>
      <c r="K62" s="56">
        <v>109751.27</v>
      </c>
      <c r="L62" s="71"/>
      <c r="M62" s="56"/>
      <c r="N62" s="56"/>
      <c r="O62" s="56">
        <v>128090</v>
      </c>
      <c r="P62" s="90"/>
      <c r="Q62" s="55">
        <f t="shared" si="1"/>
        <v>18338.729999999996</v>
      </c>
      <c r="R62" s="39">
        <f t="shared" si="2"/>
        <v>0.16709355618390562</v>
      </c>
    </row>
    <row r="63" spans="1:19" hidden="1" x14ac:dyDescent="0.2">
      <c r="A63" s="36" t="s">
        <v>46</v>
      </c>
      <c r="B63" s="37">
        <v>45597</v>
      </c>
      <c r="C63" s="53" t="s">
        <v>145</v>
      </c>
      <c r="D63" t="s">
        <v>146</v>
      </c>
      <c r="E63" s="38" t="s">
        <v>111</v>
      </c>
      <c r="F63" s="38" t="s">
        <v>117</v>
      </c>
      <c r="G63" s="38" t="s">
        <v>113</v>
      </c>
      <c r="H63" s="63">
        <v>509220.16</v>
      </c>
      <c r="J63" s="71">
        <f t="shared" si="0"/>
        <v>-1998.6700000000419</v>
      </c>
      <c r="K63" s="56">
        <v>588017.12</v>
      </c>
      <c r="L63" s="71">
        <f t="shared" ref="L63:L71" si="10">N63</f>
        <v>511218.83</v>
      </c>
      <c r="M63" s="56">
        <f>N63*86%</f>
        <v>439648.19380000001</v>
      </c>
      <c r="N63" s="56">
        <v>511218.83</v>
      </c>
      <c r="O63" s="56"/>
      <c r="P63" s="90"/>
      <c r="Q63" s="55">
        <f t="shared" si="1"/>
        <v>-76798.289999999979</v>
      </c>
      <c r="R63" s="39">
        <f t="shared" si="2"/>
        <v>-0.13060553407016445</v>
      </c>
      <c r="S63" t="s">
        <v>316</v>
      </c>
    </row>
    <row r="64" spans="1:19" hidden="1" x14ac:dyDescent="0.2">
      <c r="A64" s="36" t="s">
        <v>46</v>
      </c>
      <c r="B64" s="37">
        <v>45597</v>
      </c>
      <c r="C64" s="53" t="s">
        <v>301</v>
      </c>
      <c r="D64" t="s">
        <v>302</v>
      </c>
      <c r="E64" s="38" t="s">
        <v>111</v>
      </c>
      <c r="F64" s="38" t="s">
        <v>112</v>
      </c>
      <c r="G64" s="38" t="s">
        <v>121</v>
      </c>
      <c r="H64" s="63">
        <v>41486.9</v>
      </c>
      <c r="I64" s="63">
        <v>14995.11</v>
      </c>
      <c r="J64" s="71">
        <f t="shared" si="0"/>
        <v>0</v>
      </c>
      <c r="K64" s="56">
        <v>42991.35</v>
      </c>
      <c r="L64" s="71"/>
      <c r="M64" s="56"/>
      <c r="N64" s="56"/>
      <c r="O64" s="56">
        <v>56482.01</v>
      </c>
      <c r="P64" s="90"/>
      <c r="Q64" s="55">
        <f t="shared" si="1"/>
        <v>13490.660000000003</v>
      </c>
      <c r="R64" s="39">
        <f t="shared" si="2"/>
        <v>0.31379940383356197</v>
      </c>
    </row>
    <row r="65" spans="1:19" hidden="1" x14ac:dyDescent="0.2">
      <c r="A65" s="36" t="s">
        <v>46</v>
      </c>
      <c r="B65" s="37">
        <v>45597</v>
      </c>
      <c r="C65" s="53" t="s">
        <v>303</v>
      </c>
      <c r="D65" t="s">
        <v>304</v>
      </c>
      <c r="E65" s="38" t="s">
        <v>111</v>
      </c>
      <c r="F65" s="38" t="s">
        <v>112</v>
      </c>
      <c r="G65" s="38" t="s">
        <v>113</v>
      </c>
      <c r="H65" s="63">
        <v>36504.269999999997</v>
      </c>
      <c r="J65" s="71">
        <f t="shared" si="0"/>
        <v>1482.5699999999997</v>
      </c>
      <c r="K65" s="56">
        <v>33983.46</v>
      </c>
      <c r="L65" s="71">
        <f t="shared" si="10"/>
        <v>35021.699999999997</v>
      </c>
      <c r="M65" s="56">
        <f t="shared" ref="M65:M67" si="11">N65*86%</f>
        <v>30118.661999999997</v>
      </c>
      <c r="N65" s="56">
        <v>35021.699999999997</v>
      </c>
      <c r="O65" s="56"/>
      <c r="P65" s="90"/>
      <c r="Q65" s="55">
        <f t="shared" si="1"/>
        <v>1038.239999999998</v>
      </c>
      <c r="R65" s="39">
        <f t="shared" si="2"/>
        <v>3.0551332913128858E-2</v>
      </c>
      <c r="S65" t="s">
        <v>316</v>
      </c>
    </row>
    <row r="66" spans="1:19" hidden="1" x14ac:dyDescent="0.2">
      <c r="A66" s="36" t="s">
        <v>46</v>
      </c>
      <c r="B66" s="37">
        <v>45597</v>
      </c>
      <c r="C66" s="53" t="s">
        <v>147</v>
      </c>
      <c r="D66" t="s">
        <v>148</v>
      </c>
      <c r="E66" s="38" t="s">
        <v>111</v>
      </c>
      <c r="F66" s="38" t="s">
        <v>150</v>
      </c>
      <c r="G66" s="38" t="s">
        <v>113</v>
      </c>
      <c r="H66" s="63">
        <v>3103890.35</v>
      </c>
      <c r="J66" s="71">
        <f t="shared" si="0"/>
        <v>2418829.6</v>
      </c>
      <c r="K66" s="56">
        <v>1025173.78</v>
      </c>
      <c r="L66" s="71">
        <f t="shared" si="10"/>
        <v>685060.75</v>
      </c>
      <c r="M66" s="56">
        <f t="shared" si="11"/>
        <v>589152.245</v>
      </c>
      <c r="N66" s="56">
        <v>685060.75</v>
      </c>
      <c r="O66" s="56"/>
      <c r="P66" s="90">
        <v>200000</v>
      </c>
      <c r="Q66" s="55">
        <f t="shared" si="1"/>
        <v>-140113.03000000003</v>
      </c>
      <c r="R66" s="39">
        <f t="shared" si="2"/>
        <v>-0.13667246737426314</v>
      </c>
      <c r="S66" t="s">
        <v>321</v>
      </c>
    </row>
    <row r="67" spans="1:19" hidden="1" x14ac:dyDescent="0.2">
      <c r="A67" s="36" t="s">
        <v>46</v>
      </c>
      <c r="B67" s="37">
        <v>45597</v>
      </c>
      <c r="C67" s="53" t="s">
        <v>151</v>
      </c>
      <c r="D67" t="s">
        <v>152</v>
      </c>
      <c r="E67" s="38" t="s">
        <v>111</v>
      </c>
      <c r="F67" s="38" t="s">
        <v>150</v>
      </c>
      <c r="G67" s="38" t="s">
        <v>113</v>
      </c>
      <c r="H67" s="63">
        <v>365383.05</v>
      </c>
      <c r="J67" s="71">
        <f t="shared" si="0"/>
        <v>44898.739999999991</v>
      </c>
      <c r="K67" s="56">
        <v>363555.62</v>
      </c>
      <c r="L67" s="71">
        <f t="shared" si="10"/>
        <v>320484.31</v>
      </c>
      <c r="M67" s="56">
        <f t="shared" si="11"/>
        <v>275616.50660000002</v>
      </c>
      <c r="N67" s="56">
        <v>320484.31</v>
      </c>
      <c r="O67" s="56"/>
      <c r="P67" s="90"/>
      <c r="Q67" s="55">
        <f t="shared" si="1"/>
        <v>-43071.31</v>
      </c>
      <c r="R67" s="39">
        <f t="shared" si="2"/>
        <v>-0.11847240870599111</v>
      </c>
      <c r="S67" t="s">
        <v>316</v>
      </c>
    </row>
    <row r="68" spans="1:19" hidden="1" x14ac:dyDescent="0.2">
      <c r="A68" s="36" t="s">
        <v>46</v>
      </c>
      <c r="B68" s="37">
        <v>45597</v>
      </c>
      <c r="C68" s="53" t="s">
        <v>153</v>
      </c>
      <c r="D68" t="s">
        <v>154</v>
      </c>
      <c r="E68" s="38" t="s">
        <v>111</v>
      </c>
      <c r="F68" s="38" t="s">
        <v>150</v>
      </c>
      <c r="G68" s="38" t="s">
        <v>113</v>
      </c>
      <c r="H68" s="63">
        <v>779037.57</v>
      </c>
      <c r="J68" s="71">
        <f t="shared" si="0"/>
        <v>779037.57</v>
      </c>
      <c r="K68" s="56">
        <v>2937.35</v>
      </c>
      <c r="L68" s="71"/>
      <c r="M68" s="56"/>
      <c r="N68" s="56"/>
      <c r="O68" s="56"/>
      <c r="P68" s="90"/>
      <c r="Q68" s="55">
        <f t="shared" si="1"/>
        <v>-2937.35</v>
      </c>
      <c r="R68" s="39">
        <f t="shared" si="2"/>
        <v>-1</v>
      </c>
    </row>
    <row r="69" spans="1:19" hidden="1" x14ac:dyDescent="0.2">
      <c r="A69" s="36" t="s">
        <v>46</v>
      </c>
      <c r="B69" s="37">
        <v>45597</v>
      </c>
      <c r="C69" s="53" t="s">
        <v>305</v>
      </c>
      <c r="D69" t="s">
        <v>306</v>
      </c>
      <c r="E69" s="38" t="s">
        <v>111</v>
      </c>
      <c r="F69" s="38" t="s">
        <v>112</v>
      </c>
      <c r="G69" s="38" t="s">
        <v>121</v>
      </c>
      <c r="H69" s="63">
        <v>13645</v>
      </c>
      <c r="I69" s="63">
        <v>1187.25</v>
      </c>
      <c r="J69" s="71">
        <f t="shared" ref="J69:J78" si="12">(H69+I69)-(N69+O69)</f>
        <v>0</v>
      </c>
      <c r="K69" s="56">
        <v>10971.19</v>
      </c>
      <c r="L69" s="71"/>
      <c r="M69" s="56"/>
      <c r="N69" s="56"/>
      <c r="O69" s="56">
        <v>14832.25</v>
      </c>
      <c r="P69" s="90"/>
      <c r="Q69" s="55">
        <f t="shared" ref="Q69:Q78" si="13">N69+O69+P69-K69</f>
        <v>3861.0599999999995</v>
      </c>
      <c r="R69" s="39">
        <f t="shared" ref="R69:R78" si="14">Q69/K69</f>
        <v>0.35192718383329424</v>
      </c>
    </row>
    <row r="70" spans="1:19" hidden="1" x14ac:dyDescent="0.2">
      <c r="A70" s="36" t="s">
        <v>46</v>
      </c>
      <c r="B70" s="37">
        <v>45597</v>
      </c>
      <c r="C70" s="53" t="s">
        <v>155</v>
      </c>
      <c r="D70" t="s">
        <v>156</v>
      </c>
      <c r="E70" s="38" t="s">
        <v>149</v>
      </c>
      <c r="F70" s="38" t="s">
        <v>128</v>
      </c>
      <c r="G70" s="38" t="s">
        <v>113</v>
      </c>
      <c r="H70" s="63">
        <v>880100</v>
      </c>
      <c r="J70" s="71">
        <f t="shared" si="12"/>
        <v>350015.88</v>
      </c>
      <c r="K70" s="56">
        <v>391099.88</v>
      </c>
      <c r="L70" s="71">
        <f t="shared" si="10"/>
        <v>530084.12</v>
      </c>
      <c r="M70" s="56">
        <f t="shared" ref="M70:M71" si="15">N70*86%</f>
        <v>455872.3432</v>
      </c>
      <c r="N70" s="56">
        <v>530084.12</v>
      </c>
      <c r="O70" s="56"/>
      <c r="P70" s="90">
        <v>-100000</v>
      </c>
      <c r="Q70" s="55">
        <f t="shared" si="13"/>
        <v>38984.239999999991</v>
      </c>
      <c r="R70" s="39">
        <f t="shared" si="14"/>
        <v>9.9678475994418592E-2</v>
      </c>
      <c r="S70" t="s">
        <v>322</v>
      </c>
    </row>
    <row r="71" spans="1:19" hidden="1" x14ac:dyDescent="0.2">
      <c r="A71" s="36" t="s">
        <v>46</v>
      </c>
      <c r="B71" s="37">
        <v>45597</v>
      </c>
      <c r="C71" s="53" t="s">
        <v>157</v>
      </c>
      <c r="D71" t="s">
        <v>158</v>
      </c>
      <c r="E71" s="38" t="s">
        <v>149</v>
      </c>
      <c r="F71" s="38" t="s">
        <v>128</v>
      </c>
      <c r="G71" s="38" t="s">
        <v>113</v>
      </c>
      <c r="H71" s="63">
        <v>3188900</v>
      </c>
      <c r="J71" s="71">
        <f t="shared" si="12"/>
        <v>2203321.59</v>
      </c>
      <c r="K71" s="56">
        <v>843028.68</v>
      </c>
      <c r="L71" s="71">
        <f t="shared" si="10"/>
        <v>985578.41</v>
      </c>
      <c r="M71" s="56">
        <f t="shared" si="15"/>
        <v>847597.43260000006</v>
      </c>
      <c r="N71" s="56">
        <v>985578.41</v>
      </c>
      <c r="O71" s="56"/>
      <c r="P71" s="90">
        <v>-200000</v>
      </c>
      <c r="Q71" s="55">
        <f>N71+O71+P71-K71</f>
        <v>-57450.270000000019</v>
      </c>
      <c r="R71" s="39">
        <f>Q71/K71</f>
        <v>-6.8147468007850001E-2</v>
      </c>
      <c r="S71" t="s">
        <v>322</v>
      </c>
    </row>
    <row r="72" spans="1:19" hidden="1" x14ac:dyDescent="0.2">
      <c r="A72" s="36" t="s">
        <v>46</v>
      </c>
      <c r="B72" s="37">
        <v>45597</v>
      </c>
      <c r="C72" s="53" t="s">
        <v>307</v>
      </c>
      <c r="D72" t="s">
        <v>308</v>
      </c>
      <c r="E72" s="38" t="s">
        <v>111</v>
      </c>
      <c r="F72" s="38" t="s">
        <v>269</v>
      </c>
      <c r="G72" s="38" t="s">
        <v>121</v>
      </c>
      <c r="H72" s="63">
        <v>28680</v>
      </c>
      <c r="I72" s="63">
        <v>-5530</v>
      </c>
      <c r="J72" s="71">
        <f t="shared" si="12"/>
        <v>0</v>
      </c>
      <c r="K72" s="56">
        <v>11188.9</v>
      </c>
      <c r="L72" s="71"/>
      <c r="M72" s="56"/>
      <c r="N72" s="56"/>
      <c r="O72" s="56">
        <v>23150</v>
      </c>
      <c r="P72" s="90"/>
      <c r="Q72" s="55">
        <f t="shared" si="13"/>
        <v>11961.1</v>
      </c>
      <c r="R72" s="39">
        <f t="shared" si="14"/>
        <v>1.0690148271948092</v>
      </c>
    </row>
    <row r="73" spans="1:19" hidden="1" x14ac:dyDescent="0.2">
      <c r="A73" s="36" t="s">
        <v>46</v>
      </c>
      <c r="B73" s="37">
        <v>45597</v>
      </c>
      <c r="C73" s="53" t="s">
        <v>309</v>
      </c>
      <c r="D73" t="s">
        <v>310</v>
      </c>
      <c r="E73" s="38" t="s">
        <v>111</v>
      </c>
      <c r="F73" s="38" t="s">
        <v>269</v>
      </c>
      <c r="G73" s="38" t="s">
        <v>121</v>
      </c>
      <c r="H73" s="63">
        <v>34943.199999999997</v>
      </c>
      <c r="I73" s="63">
        <v>3836.88</v>
      </c>
      <c r="J73" s="71">
        <f t="shared" si="12"/>
        <v>0</v>
      </c>
      <c r="K73" s="56">
        <v>31342.29</v>
      </c>
      <c r="L73" s="71"/>
      <c r="M73" s="56"/>
      <c r="N73" s="56"/>
      <c r="O73" s="56">
        <v>38780.080000000002</v>
      </c>
      <c r="P73" s="90"/>
      <c r="Q73" s="55">
        <f t="shared" si="13"/>
        <v>7437.7900000000009</v>
      </c>
      <c r="R73" s="39">
        <f t="shared" si="14"/>
        <v>0.23730844172522175</v>
      </c>
    </row>
    <row r="74" spans="1:19" x14ac:dyDescent="0.2">
      <c r="A74" s="36" t="s">
        <v>46</v>
      </c>
      <c r="B74" s="37">
        <v>45597</v>
      </c>
      <c r="C74" s="53" t="s">
        <v>160</v>
      </c>
      <c r="D74" t="s">
        <v>161</v>
      </c>
      <c r="E74" s="38" t="s">
        <v>111</v>
      </c>
      <c r="F74" s="38" t="s">
        <v>112</v>
      </c>
      <c r="G74" s="38" t="s">
        <v>118</v>
      </c>
      <c r="H74" s="63">
        <v>217310.5</v>
      </c>
      <c r="J74" s="71">
        <f t="shared" si="12"/>
        <v>18413.959999999992</v>
      </c>
      <c r="K74" s="56">
        <v>204848.74</v>
      </c>
      <c r="L74" s="71"/>
      <c r="M74" s="56"/>
      <c r="N74" s="56"/>
      <c r="O74" s="56">
        <v>198896.54</v>
      </c>
      <c r="P74" s="90"/>
      <c r="Q74" s="55">
        <f t="shared" si="13"/>
        <v>-5952.1999999999825</v>
      </c>
      <c r="R74" s="39">
        <f t="shared" si="14"/>
        <v>-2.9056561441383445E-2</v>
      </c>
    </row>
    <row r="75" spans="1:19" hidden="1" x14ac:dyDescent="0.2">
      <c r="A75" s="36" t="s">
        <v>46</v>
      </c>
      <c r="B75" s="37">
        <v>45597</v>
      </c>
      <c r="C75" s="53" t="s">
        <v>162</v>
      </c>
      <c r="D75" t="s">
        <v>163</v>
      </c>
      <c r="E75" s="38" t="s">
        <v>111</v>
      </c>
      <c r="F75" s="38" t="s">
        <v>150</v>
      </c>
      <c r="G75" s="38" t="s">
        <v>113</v>
      </c>
      <c r="H75" s="63">
        <v>44410.66</v>
      </c>
      <c r="J75" s="71">
        <f t="shared" si="12"/>
        <v>15092.860000000004</v>
      </c>
      <c r="K75" s="56">
        <v>48552.65</v>
      </c>
      <c r="L75" s="71">
        <f t="shared" ref="L75:L78" si="16">N75</f>
        <v>29317.8</v>
      </c>
      <c r="M75" s="56">
        <f>N75*86%</f>
        <v>25213.307999999997</v>
      </c>
      <c r="N75" s="56">
        <v>29317.8</v>
      </c>
      <c r="O75" s="56"/>
      <c r="P75" s="90"/>
      <c r="Q75" s="55">
        <f t="shared" si="13"/>
        <v>-19234.850000000002</v>
      </c>
      <c r="R75" s="39">
        <f t="shared" si="14"/>
        <v>-0.39616478194290117</v>
      </c>
      <c r="S75" t="s">
        <v>316</v>
      </c>
    </row>
    <row r="76" spans="1:19" x14ac:dyDescent="0.2">
      <c r="A76" s="36" t="s">
        <v>46</v>
      </c>
      <c r="B76" s="37">
        <v>45597</v>
      </c>
      <c r="C76" s="59" t="s">
        <v>164</v>
      </c>
      <c r="D76" s="54" t="s">
        <v>165</v>
      </c>
      <c r="E76" s="38" t="s">
        <v>111</v>
      </c>
      <c r="F76" s="38" t="s">
        <v>112</v>
      </c>
      <c r="G76" s="38" t="s">
        <v>118</v>
      </c>
      <c r="H76" s="63">
        <v>47223</v>
      </c>
      <c r="J76" s="71">
        <f t="shared" si="12"/>
        <v>12569.470000000001</v>
      </c>
      <c r="K76" s="56">
        <v>31375.73</v>
      </c>
      <c r="L76" s="71"/>
      <c r="M76" s="56"/>
      <c r="N76" s="56"/>
      <c r="O76" s="56">
        <v>34653.53</v>
      </c>
      <c r="P76" s="90"/>
      <c r="Q76" s="55">
        <f t="shared" si="13"/>
        <v>3277.7999999999993</v>
      </c>
      <c r="R76" s="39">
        <f t="shared" si="14"/>
        <v>0.10446928246769077</v>
      </c>
    </row>
    <row r="77" spans="1:19" hidden="1" x14ac:dyDescent="0.2">
      <c r="A77" s="36" t="s">
        <v>46</v>
      </c>
      <c r="B77" s="37">
        <v>45597</v>
      </c>
      <c r="C77" s="59" t="s">
        <v>166</v>
      </c>
      <c r="D77" s="54" t="s">
        <v>167</v>
      </c>
      <c r="E77" s="38" t="s">
        <v>111</v>
      </c>
      <c r="F77" s="38" t="s">
        <v>112</v>
      </c>
      <c r="G77" s="38" t="s">
        <v>113</v>
      </c>
      <c r="H77" s="63">
        <v>109452.5</v>
      </c>
      <c r="J77" s="71">
        <f t="shared" si="12"/>
        <v>109452.5</v>
      </c>
      <c r="K77" s="56">
        <v>491.9</v>
      </c>
      <c r="L77" s="71">
        <f t="shared" si="16"/>
        <v>0</v>
      </c>
      <c r="M77" s="56"/>
      <c r="N77" s="56"/>
      <c r="O77" s="56"/>
      <c r="P77" s="90"/>
      <c r="Q77" s="55">
        <f t="shared" si="13"/>
        <v>-491.9</v>
      </c>
      <c r="R77" s="39">
        <f t="shared" si="14"/>
        <v>-1</v>
      </c>
      <c r="S77" t="s">
        <v>316</v>
      </c>
    </row>
    <row r="78" spans="1:19" hidden="1" x14ac:dyDescent="0.2">
      <c r="A78" s="36" t="s">
        <v>46</v>
      </c>
      <c r="B78" s="37">
        <v>45597</v>
      </c>
      <c r="C78" s="59" t="s">
        <v>168</v>
      </c>
      <c r="D78" s="54" t="s">
        <v>169</v>
      </c>
      <c r="E78" s="38" t="s">
        <v>111</v>
      </c>
      <c r="F78" s="38" t="s">
        <v>112</v>
      </c>
      <c r="G78" s="38" t="s">
        <v>113</v>
      </c>
      <c r="H78" s="63">
        <v>123666.87</v>
      </c>
      <c r="J78" s="71">
        <f t="shared" si="12"/>
        <v>78810.62</v>
      </c>
      <c r="K78" s="56">
        <v>40824.629999999997</v>
      </c>
      <c r="L78" s="71">
        <f t="shared" si="16"/>
        <v>44856.25</v>
      </c>
      <c r="M78" s="56">
        <f>N78*86%</f>
        <v>38576.375</v>
      </c>
      <c r="N78" s="56">
        <v>44856.25</v>
      </c>
      <c r="O78" s="56"/>
      <c r="P78" s="90"/>
      <c r="Q78" s="55">
        <f t="shared" si="13"/>
        <v>4031.6200000000026</v>
      </c>
      <c r="R78" s="39">
        <f t="shared" si="14"/>
        <v>9.8754599857977965E-2</v>
      </c>
      <c r="S78" t="s">
        <v>316</v>
      </c>
    </row>
    <row r="79" spans="1:19" hidden="1" x14ac:dyDescent="0.2">
      <c r="A79" s="36"/>
      <c r="B79" s="37"/>
      <c r="C79" s="59"/>
      <c r="D79" s="54"/>
      <c r="E79" s="38"/>
      <c r="F79" s="38"/>
      <c r="G79" s="38"/>
      <c r="J79" s="71"/>
      <c r="K79" s="56"/>
      <c r="L79" s="71"/>
      <c r="M79" s="56"/>
      <c r="N79" s="56"/>
      <c r="O79" s="56"/>
      <c r="P79" s="90"/>
      <c r="Q79" s="55"/>
      <c r="R79" s="39"/>
    </row>
    <row r="80" spans="1:19" hidden="1" x14ac:dyDescent="0.2">
      <c r="A80" s="36"/>
      <c r="B80" s="37"/>
      <c r="E80" s="38"/>
      <c r="F80" s="38"/>
      <c r="G80" s="38"/>
      <c r="J80" s="71"/>
    </row>
    <row r="81" spans="1:20" x14ac:dyDescent="0.2">
      <c r="A81" s="36"/>
      <c r="B81" s="37"/>
      <c r="E81" s="38"/>
      <c r="F81" s="38"/>
      <c r="G81" s="38"/>
      <c r="K81" s="63">
        <f>SUBTOTAL(9,K4:K78)</f>
        <v>5070870.3100000005</v>
      </c>
      <c r="L81" s="63">
        <f>SUBTOTAL(9,L4:L78)</f>
        <v>600908.68999999994</v>
      </c>
      <c r="M81" s="63">
        <f>SUBTOTAL(9,M4:M78)</f>
        <v>516780.86000000004</v>
      </c>
      <c r="N81" s="63">
        <f>SUBTOTAL(9,N4:N78)</f>
        <v>600908.68999999994</v>
      </c>
      <c r="O81" s="63">
        <f>SUBTOTAL(9,O4:O78)</f>
        <v>5073603.080000001</v>
      </c>
      <c r="P81" s="91">
        <f>SUM(P4:P78)</f>
        <v>-122000</v>
      </c>
      <c r="Q81" s="55">
        <f>N81+O81+P81-K81</f>
        <v>481641.46000000089</v>
      </c>
      <c r="R81" s="72">
        <f>Q81/K81</f>
        <v>9.4982011085982768E-2</v>
      </c>
    </row>
    <row r="82" spans="1:20" x14ac:dyDescent="0.2">
      <c r="A82" s="36"/>
      <c r="B82" s="37"/>
      <c r="E82" s="38"/>
      <c r="F82" s="38"/>
      <c r="G82" s="38"/>
    </row>
    <row r="83" spans="1:20" x14ac:dyDescent="0.2">
      <c r="A83" s="36"/>
      <c r="B83" s="37"/>
      <c r="E83" s="38"/>
      <c r="F83" s="38"/>
      <c r="G83" s="38"/>
    </row>
    <row r="84" spans="1:20" x14ac:dyDescent="0.2">
      <c r="A84" s="36"/>
      <c r="B84" s="37"/>
      <c r="E84" s="38"/>
      <c r="F84" s="38"/>
      <c r="G84" s="38"/>
    </row>
    <row r="85" spans="1:20" x14ac:dyDescent="0.2">
      <c r="A85" s="36"/>
      <c r="B85" s="37"/>
      <c r="E85" s="38"/>
      <c r="F85" s="38"/>
      <c r="G85" s="38"/>
    </row>
    <row r="86" spans="1:20" x14ac:dyDescent="0.2">
      <c r="A86" s="36"/>
      <c r="B86" s="37"/>
      <c r="E86" s="38"/>
      <c r="F86" s="38"/>
      <c r="G86" s="38"/>
    </row>
    <row r="87" spans="1:20" x14ac:dyDescent="0.2">
      <c r="A87" s="36"/>
      <c r="B87" s="37"/>
      <c r="E87" s="38"/>
      <c r="F87" s="38"/>
      <c r="G87" s="38"/>
    </row>
    <row r="88" spans="1:20" s="63" customFormat="1" x14ac:dyDescent="0.2">
      <c r="A88" s="36"/>
      <c r="B88" s="37"/>
      <c r="C88" s="53"/>
      <c r="D88"/>
      <c r="E88" s="38"/>
      <c r="F88" s="38"/>
      <c r="G88" s="38"/>
      <c r="P88" s="91"/>
      <c r="Q88" s="73"/>
      <c r="R88" s="74"/>
      <c r="S88"/>
      <c r="T88"/>
    </row>
    <row r="89" spans="1:20" s="63" customFormat="1" x14ac:dyDescent="0.2">
      <c r="A89" s="36"/>
      <c r="B89" s="37"/>
      <c r="C89" s="53"/>
      <c r="D89"/>
      <c r="E89" s="38"/>
      <c r="F89" s="38"/>
      <c r="G89" s="38"/>
      <c r="P89" s="91"/>
      <c r="Q89" s="73"/>
      <c r="R89" s="74"/>
      <c r="S89"/>
      <c r="T89"/>
    </row>
    <row r="90" spans="1:20" s="63" customFormat="1" x14ac:dyDescent="0.2">
      <c r="A90" s="36"/>
      <c r="B90" s="37"/>
      <c r="C90" s="53"/>
      <c r="D90"/>
      <c r="E90" s="38"/>
      <c r="F90" s="38"/>
      <c r="G90" s="38"/>
      <c r="P90" s="91"/>
      <c r="Q90" s="73"/>
      <c r="R90" s="74"/>
      <c r="S90"/>
      <c r="T90"/>
    </row>
    <row r="91" spans="1:20" s="63" customFormat="1" x14ac:dyDescent="0.2">
      <c r="A91" s="36"/>
      <c r="B91" s="37"/>
      <c r="C91" s="53"/>
      <c r="D91"/>
      <c r="E91" s="38"/>
      <c r="F91" s="38"/>
      <c r="G91" s="38"/>
      <c r="P91" s="91"/>
      <c r="Q91" s="73"/>
      <c r="R91" s="74"/>
      <c r="S91"/>
      <c r="T91"/>
    </row>
    <row r="92" spans="1:20" s="63" customFormat="1" x14ac:dyDescent="0.2">
      <c r="A92" s="36"/>
      <c r="B92" s="37"/>
      <c r="C92" s="53"/>
      <c r="D92"/>
      <c r="E92" s="38"/>
      <c r="F92" s="38"/>
      <c r="G92" s="38"/>
      <c r="P92" s="91"/>
      <c r="Q92" s="73"/>
      <c r="R92" s="74"/>
      <c r="S92"/>
      <c r="T92"/>
    </row>
    <row r="93" spans="1:20" s="63" customFormat="1" x14ac:dyDescent="0.2">
      <c r="A93" s="36"/>
      <c r="B93" s="37"/>
      <c r="C93" s="53"/>
      <c r="D93"/>
      <c r="E93" s="38"/>
      <c r="F93" s="38"/>
      <c r="G93" s="38"/>
      <c r="P93" s="91"/>
      <c r="Q93" s="73"/>
      <c r="R93" s="74"/>
      <c r="S93"/>
      <c r="T93"/>
    </row>
    <row r="94" spans="1:20" s="63" customFormat="1" x14ac:dyDescent="0.2">
      <c r="A94" s="36"/>
      <c r="B94" s="37"/>
      <c r="C94" s="53"/>
      <c r="D94"/>
      <c r="E94" s="38"/>
      <c r="F94" s="38"/>
      <c r="G94" s="38"/>
      <c r="P94" s="91"/>
      <c r="Q94" s="73"/>
      <c r="R94" s="74"/>
      <c r="S94"/>
      <c r="T94"/>
    </row>
    <row r="95" spans="1:20" s="63" customFormat="1" x14ac:dyDescent="0.2">
      <c r="A95" s="36"/>
      <c r="B95" s="37"/>
      <c r="C95" s="53"/>
      <c r="D95"/>
      <c r="E95" s="38"/>
      <c r="F95" s="38"/>
      <c r="G95" s="38"/>
      <c r="P95" s="91"/>
      <c r="Q95" s="73"/>
      <c r="R95" s="74"/>
      <c r="S95"/>
      <c r="T95"/>
    </row>
    <row r="96" spans="1:20" s="63" customFormat="1" x14ac:dyDescent="0.2">
      <c r="A96" s="36"/>
      <c r="B96" s="37"/>
      <c r="C96" s="53"/>
      <c r="D96"/>
      <c r="E96" s="38"/>
      <c r="F96" s="38"/>
      <c r="G96" s="38"/>
      <c r="P96" s="91"/>
      <c r="Q96" s="73"/>
      <c r="R96" s="74"/>
      <c r="S96"/>
      <c r="T96"/>
    </row>
    <row r="97" spans="1:20" s="63" customFormat="1" x14ac:dyDescent="0.2">
      <c r="A97" s="36"/>
      <c r="B97" s="37"/>
      <c r="C97" s="53"/>
      <c r="D97"/>
      <c r="E97" s="38"/>
      <c r="F97" s="38"/>
      <c r="G97" s="38"/>
      <c r="P97" s="91"/>
      <c r="Q97" s="73"/>
      <c r="R97" s="74"/>
      <c r="S97"/>
      <c r="T97"/>
    </row>
    <row r="98" spans="1:20" s="63" customFormat="1" x14ac:dyDescent="0.2">
      <c r="A98" s="36"/>
      <c r="B98" s="37"/>
      <c r="C98" s="53"/>
      <c r="D98"/>
      <c r="E98" s="38"/>
      <c r="F98" s="38"/>
      <c r="G98" s="38"/>
      <c r="P98" s="91"/>
      <c r="Q98" s="73"/>
      <c r="R98" s="74"/>
      <c r="S98"/>
      <c r="T98"/>
    </row>
    <row r="99" spans="1:20" s="63" customFormat="1" x14ac:dyDescent="0.2">
      <c r="A99" s="36"/>
      <c r="B99" s="37"/>
      <c r="C99" s="53"/>
      <c r="D99"/>
      <c r="E99" s="38"/>
      <c r="F99" s="38"/>
      <c r="G99" s="38"/>
      <c r="P99" s="91"/>
      <c r="Q99" s="73"/>
      <c r="R99" s="74"/>
      <c r="S99"/>
      <c r="T99"/>
    </row>
    <row r="100" spans="1:20" s="63" customFormat="1" x14ac:dyDescent="0.2">
      <c r="A100" s="36"/>
      <c r="B100" s="37"/>
      <c r="C100" s="53"/>
      <c r="D100"/>
      <c r="E100" s="38"/>
      <c r="F100" s="38"/>
      <c r="G100" s="38"/>
      <c r="P100" s="91"/>
      <c r="Q100" s="73"/>
      <c r="R100" s="74"/>
      <c r="S100"/>
      <c r="T100"/>
    </row>
    <row r="101" spans="1:20" s="63" customFormat="1" x14ac:dyDescent="0.2">
      <c r="A101" s="36"/>
      <c r="B101" s="37"/>
      <c r="C101" s="53"/>
      <c r="D101"/>
      <c r="E101" s="38"/>
      <c r="F101" s="38"/>
      <c r="G101" s="38"/>
      <c r="P101" s="91"/>
      <c r="Q101" s="73"/>
      <c r="R101" s="74"/>
      <c r="S101"/>
      <c r="T101"/>
    </row>
    <row r="102" spans="1:20" s="63" customFormat="1" x14ac:dyDescent="0.2">
      <c r="A102" s="36"/>
      <c r="B102" s="37"/>
      <c r="C102" s="53"/>
      <c r="D102"/>
      <c r="E102" s="38"/>
      <c r="F102" s="38"/>
      <c r="G102" s="38"/>
      <c r="P102" s="91"/>
      <c r="Q102" s="73"/>
      <c r="R102" s="74"/>
      <c r="S102"/>
      <c r="T102"/>
    </row>
    <row r="103" spans="1:20" s="63" customFormat="1" x14ac:dyDescent="0.2">
      <c r="A103" s="36"/>
      <c r="B103" s="37"/>
      <c r="C103" s="53"/>
      <c r="D103"/>
      <c r="E103" s="38"/>
      <c r="F103" s="38"/>
      <c r="G103" s="38"/>
      <c r="P103" s="91"/>
      <c r="Q103" s="73"/>
      <c r="R103" s="74"/>
      <c r="S103"/>
      <c r="T103"/>
    </row>
    <row r="104" spans="1:20" s="63" customFormat="1" x14ac:dyDescent="0.2">
      <c r="A104" s="36"/>
      <c r="B104" s="37"/>
      <c r="C104" s="53"/>
      <c r="D104"/>
      <c r="E104" s="38"/>
      <c r="F104" s="38"/>
      <c r="G104" s="38"/>
      <c r="P104" s="91"/>
      <c r="Q104" s="73"/>
      <c r="R104" s="74"/>
      <c r="S104"/>
      <c r="T104"/>
    </row>
    <row r="105" spans="1:20" s="63" customFormat="1" x14ac:dyDescent="0.2">
      <c r="A105" s="36"/>
      <c r="B105" s="37"/>
      <c r="C105" s="53"/>
      <c r="D105"/>
      <c r="E105" s="38"/>
      <c r="F105" s="38"/>
      <c r="G105" s="38"/>
      <c r="P105" s="91"/>
      <c r="Q105" s="73"/>
      <c r="R105" s="74"/>
      <c r="S105"/>
      <c r="T105"/>
    </row>
    <row r="106" spans="1:20" s="63" customFormat="1" x14ac:dyDescent="0.2">
      <c r="A106" s="36"/>
      <c r="B106" s="37"/>
      <c r="C106" s="53"/>
      <c r="D106"/>
      <c r="E106" s="38"/>
      <c r="F106" s="38"/>
      <c r="G106" s="38"/>
      <c r="P106" s="91"/>
      <c r="Q106" s="73"/>
      <c r="R106" s="74"/>
      <c r="S106"/>
      <c r="T106"/>
    </row>
    <row r="107" spans="1:20" s="63" customFormat="1" x14ac:dyDescent="0.2">
      <c r="A107" s="36"/>
      <c r="B107" s="37"/>
      <c r="C107" s="53"/>
      <c r="D107"/>
      <c r="E107" s="38"/>
      <c r="F107" s="38"/>
      <c r="G107" s="38"/>
      <c r="P107" s="91"/>
      <c r="Q107" s="73"/>
      <c r="R107" s="74"/>
      <c r="S107"/>
      <c r="T107"/>
    </row>
    <row r="108" spans="1:20" s="63" customFormat="1" x14ac:dyDescent="0.2">
      <c r="A108" s="36"/>
      <c r="B108" s="37"/>
      <c r="C108" s="53"/>
      <c r="D108"/>
      <c r="E108" s="38"/>
      <c r="F108" s="38"/>
      <c r="G108" s="38"/>
      <c r="P108" s="91"/>
      <c r="Q108" s="73"/>
      <c r="R108" s="74"/>
      <c r="S108"/>
      <c r="T108"/>
    </row>
    <row r="109" spans="1:20" s="63" customFormat="1" x14ac:dyDescent="0.2">
      <c r="A109" s="36"/>
      <c r="B109" s="37"/>
      <c r="C109" s="53"/>
      <c r="D109"/>
      <c r="E109" s="38"/>
      <c r="F109" s="38"/>
      <c r="G109" s="38"/>
      <c r="P109" s="91"/>
      <c r="Q109" s="73"/>
      <c r="R109" s="74"/>
      <c r="S109"/>
      <c r="T109"/>
    </row>
    <row r="110" spans="1:20" s="63" customFormat="1" x14ac:dyDescent="0.2">
      <c r="A110" s="36"/>
      <c r="B110" s="37"/>
      <c r="C110" s="53"/>
      <c r="D110"/>
      <c r="E110" s="38"/>
      <c r="F110" s="38"/>
      <c r="G110" s="38"/>
      <c r="P110" s="91"/>
      <c r="Q110" s="73"/>
      <c r="R110" s="74"/>
      <c r="S110"/>
      <c r="T110"/>
    </row>
    <row r="111" spans="1:20" s="63" customFormat="1" x14ac:dyDescent="0.2">
      <c r="A111" s="36"/>
      <c r="B111" s="37"/>
      <c r="C111" s="53"/>
      <c r="D111"/>
      <c r="E111" s="38"/>
      <c r="F111" s="38"/>
      <c r="G111" s="38"/>
      <c r="P111" s="91"/>
      <c r="Q111" s="73"/>
      <c r="R111" s="74"/>
      <c r="S111"/>
      <c r="T111"/>
    </row>
    <row r="112" spans="1:20" s="63" customFormat="1" x14ac:dyDescent="0.2">
      <c r="A112" s="36"/>
      <c r="B112" s="37"/>
      <c r="C112" s="53"/>
      <c r="D112"/>
      <c r="E112" s="38"/>
      <c r="F112" s="38"/>
      <c r="G112" s="38"/>
      <c r="P112" s="91"/>
      <c r="Q112" s="73"/>
      <c r="R112" s="74"/>
      <c r="S112"/>
      <c r="T112"/>
    </row>
    <row r="113" spans="1:20" s="63" customFormat="1" x14ac:dyDescent="0.2">
      <c r="A113" s="36"/>
      <c r="B113" s="37"/>
      <c r="C113" s="53"/>
      <c r="D113"/>
      <c r="E113" s="38"/>
      <c r="F113" s="38"/>
      <c r="G113" s="38"/>
      <c r="P113" s="91"/>
      <c r="Q113" s="73"/>
      <c r="R113" s="74"/>
      <c r="S113"/>
      <c r="T113"/>
    </row>
    <row r="114" spans="1:20" s="63" customFormat="1" x14ac:dyDescent="0.2">
      <c r="A114" s="36"/>
      <c r="B114" s="37"/>
      <c r="C114" s="53"/>
      <c r="D114"/>
      <c r="E114" s="38"/>
      <c r="F114" s="38"/>
      <c r="G114" s="38"/>
      <c r="P114" s="91"/>
      <c r="Q114" s="73"/>
      <c r="R114" s="74"/>
      <c r="S114"/>
      <c r="T114"/>
    </row>
    <row r="115" spans="1:20" s="63" customFormat="1" x14ac:dyDescent="0.2">
      <c r="A115" s="36"/>
      <c r="B115" s="37"/>
      <c r="C115" s="53"/>
      <c r="D115"/>
      <c r="E115" s="38"/>
      <c r="F115" s="38"/>
      <c r="G115" s="38"/>
      <c r="P115" s="91"/>
      <c r="Q115" s="73"/>
      <c r="R115" s="74"/>
      <c r="S115"/>
      <c r="T115"/>
    </row>
    <row r="116" spans="1:20" s="63" customFormat="1" x14ac:dyDescent="0.2">
      <c r="A116" s="36"/>
      <c r="B116" s="37"/>
      <c r="C116" s="53"/>
      <c r="D116"/>
      <c r="E116" s="38"/>
      <c r="F116" s="38"/>
      <c r="G116" s="38"/>
      <c r="P116" s="91"/>
      <c r="Q116" s="73"/>
      <c r="R116" s="74"/>
      <c r="S116"/>
      <c r="T116"/>
    </row>
    <row r="117" spans="1:20" s="63" customFormat="1" x14ac:dyDescent="0.2">
      <c r="A117" s="36"/>
      <c r="B117" s="37"/>
      <c r="C117" s="53"/>
      <c r="D117"/>
      <c r="E117" s="38"/>
      <c r="F117" s="38"/>
      <c r="G117" s="38"/>
      <c r="P117" s="91"/>
      <c r="Q117" s="73"/>
      <c r="R117" s="74"/>
      <c r="S117"/>
      <c r="T117"/>
    </row>
    <row r="118" spans="1:20" s="63" customFormat="1" x14ac:dyDescent="0.2">
      <c r="A118" s="36"/>
      <c r="B118" s="37"/>
      <c r="C118" s="53"/>
      <c r="D118"/>
      <c r="E118" s="38"/>
      <c r="F118" s="38"/>
      <c r="G118" s="38"/>
      <c r="P118" s="91"/>
      <c r="Q118" s="73"/>
      <c r="R118" s="74"/>
      <c r="S118"/>
      <c r="T118"/>
    </row>
    <row r="119" spans="1:20" s="63" customFormat="1" x14ac:dyDescent="0.2">
      <c r="A119" s="36"/>
      <c r="B119" s="37"/>
      <c r="C119" s="53"/>
      <c r="D119"/>
      <c r="E119" s="38"/>
      <c r="F119" s="38"/>
      <c r="G119" s="38"/>
      <c r="P119" s="91"/>
      <c r="Q119" s="73"/>
      <c r="R119" s="74"/>
      <c r="S119"/>
      <c r="T119"/>
    </row>
    <row r="120" spans="1:20" s="63" customFormat="1" x14ac:dyDescent="0.2">
      <c r="A120" s="36"/>
      <c r="B120" s="37"/>
      <c r="C120" s="53"/>
      <c r="D120"/>
      <c r="E120" s="38"/>
      <c r="F120" s="38"/>
      <c r="G120" s="38"/>
      <c r="P120" s="91"/>
      <c r="Q120" s="73"/>
      <c r="R120" s="74"/>
      <c r="S120"/>
      <c r="T120"/>
    </row>
    <row r="121" spans="1:20" s="63" customFormat="1" x14ac:dyDescent="0.2">
      <c r="A121" s="36"/>
      <c r="B121" s="37"/>
      <c r="C121" s="53"/>
      <c r="D121"/>
      <c r="E121" s="38"/>
      <c r="F121" s="38"/>
      <c r="G121" s="38"/>
      <c r="P121" s="91"/>
      <c r="Q121" s="73"/>
      <c r="R121" s="74"/>
      <c r="S121"/>
      <c r="T121"/>
    </row>
    <row r="122" spans="1:20" s="63" customFormat="1" x14ac:dyDescent="0.2">
      <c r="A122" s="36"/>
      <c r="B122" s="37"/>
      <c r="C122" s="53"/>
      <c r="D122"/>
      <c r="E122" s="38"/>
      <c r="F122" s="38"/>
      <c r="G122" s="38"/>
      <c r="P122" s="91"/>
      <c r="Q122" s="73"/>
      <c r="R122" s="74"/>
      <c r="S122"/>
      <c r="T122"/>
    </row>
    <row r="123" spans="1:20" s="63" customFormat="1" x14ac:dyDescent="0.2">
      <c r="A123" s="36"/>
      <c r="B123" s="37"/>
      <c r="C123" s="53"/>
      <c r="D123"/>
      <c r="E123" s="38"/>
      <c r="F123" s="38"/>
      <c r="G123" s="38"/>
      <c r="P123" s="91"/>
      <c r="Q123" s="73"/>
      <c r="R123" s="74"/>
      <c r="S123"/>
      <c r="T123"/>
    </row>
    <row r="124" spans="1:20" s="63" customFormat="1" x14ac:dyDescent="0.2">
      <c r="A124" s="36"/>
      <c r="B124" s="37"/>
      <c r="C124" s="53"/>
      <c r="D124"/>
      <c r="E124" s="38"/>
      <c r="F124" s="38"/>
      <c r="G124" s="38"/>
      <c r="P124" s="91"/>
      <c r="Q124" s="73"/>
      <c r="R124" s="74"/>
      <c r="S124"/>
      <c r="T124"/>
    </row>
    <row r="125" spans="1:20" s="63" customFormat="1" x14ac:dyDescent="0.2">
      <c r="A125" s="36"/>
      <c r="B125" s="37"/>
      <c r="C125" s="53"/>
      <c r="D125"/>
      <c r="E125" s="38"/>
      <c r="F125" s="38"/>
      <c r="G125" s="38"/>
      <c r="P125" s="91"/>
      <c r="Q125" s="73"/>
      <c r="R125" s="74"/>
      <c r="S125"/>
      <c r="T125"/>
    </row>
    <row r="126" spans="1:20" s="63" customFormat="1" x14ac:dyDescent="0.2">
      <c r="A126" s="36"/>
      <c r="B126" s="37"/>
      <c r="C126" s="53"/>
      <c r="D126"/>
      <c r="E126" s="38"/>
      <c r="F126" s="38"/>
      <c r="G126" s="38"/>
      <c r="P126" s="91"/>
      <c r="Q126" s="73"/>
      <c r="R126" s="74"/>
      <c r="S126"/>
      <c r="T126"/>
    </row>
    <row r="127" spans="1:20" s="63" customFormat="1" x14ac:dyDescent="0.2">
      <c r="A127" s="36"/>
      <c r="B127" s="37"/>
      <c r="C127" s="53"/>
      <c r="D127"/>
      <c r="E127" s="38"/>
      <c r="F127" s="38"/>
      <c r="G127" s="38"/>
      <c r="P127" s="91"/>
      <c r="Q127" s="73"/>
      <c r="R127" s="74"/>
      <c r="S127"/>
      <c r="T127"/>
    </row>
    <row r="128" spans="1:20" s="63" customFormat="1" x14ac:dyDescent="0.2">
      <c r="A128" s="36"/>
      <c r="B128" s="37"/>
      <c r="C128" s="53"/>
      <c r="D128"/>
      <c r="E128" s="38"/>
      <c r="F128" s="38"/>
      <c r="G128" s="38"/>
      <c r="P128" s="91"/>
      <c r="Q128" s="73"/>
      <c r="R128" s="74"/>
      <c r="S128"/>
      <c r="T128"/>
    </row>
    <row r="129" spans="1:20" s="63" customFormat="1" x14ac:dyDescent="0.2">
      <c r="A129" s="36"/>
      <c r="B129" s="37"/>
      <c r="C129" s="53"/>
      <c r="D129"/>
      <c r="E129" s="38"/>
      <c r="F129" s="38"/>
      <c r="G129" s="38"/>
      <c r="P129" s="91"/>
      <c r="Q129" s="73"/>
      <c r="R129" s="74"/>
      <c r="S129"/>
      <c r="T129"/>
    </row>
    <row r="130" spans="1:20" s="63" customFormat="1" x14ac:dyDescent="0.2">
      <c r="A130" s="36"/>
      <c r="B130" s="37"/>
      <c r="C130" s="53"/>
      <c r="D130"/>
      <c r="E130" s="38"/>
      <c r="F130" s="38"/>
      <c r="G130" s="38"/>
      <c r="P130" s="91"/>
      <c r="Q130" s="73"/>
      <c r="R130" s="74"/>
      <c r="S130"/>
      <c r="T130"/>
    </row>
    <row r="131" spans="1:20" s="63" customFormat="1" x14ac:dyDescent="0.2">
      <c r="A131" s="36"/>
      <c r="B131" s="37"/>
      <c r="C131" s="53"/>
      <c r="D131"/>
      <c r="E131" s="38"/>
      <c r="F131" s="38"/>
      <c r="G131" s="38"/>
      <c r="P131" s="91"/>
      <c r="Q131" s="73"/>
      <c r="R131" s="74"/>
      <c r="S131"/>
      <c r="T131"/>
    </row>
    <row r="132" spans="1:20" s="63" customFormat="1" x14ac:dyDescent="0.2">
      <c r="A132" s="36"/>
      <c r="B132" s="37"/>
      <c r="C132" s="53"/>
      <c r="D132"/>
      <c r="E132" s="38"/>
      <c r="F132" s="38"/>
      <c r="G132" s="38"/>
      <c r="P132" s="91"/>
      <c r="Q132" s="73"/>
      <c r="R132" s="74"/>
      <c r="S132"/>
      <c r="T132"/>
    </row>
    <row r="133" spans="1:20" s="63" customFormat="1" x14ac:dyDescent="0.2">
      <c r="A133" s="36"/>
      <c r="B133" s="37"/>
      <c r="C133" s="53"/>
      <c r="D133"/>
      <c r="E133" s="38"/>
      <c r="F133" s="38"/>
      <c r="G133" s="38"/>
      <c r="P133" s="91"/>
      <c r="Q133" s="73"/>
      <c r="R133" s="74"/>
      <c r="S133"/>
      <c r="T133"/>
    </row>
    <row r="134" spans="1:20" s="63" customFormat="1" x14ac:dyDescent="0.2">
      <c r="A134" s="36"/>
      <c r="B134" s="37"/>
      <c r="C134" s="53"/>
      <c r="D134"/>
      <c r="E134" s="38"/>
      <c r="F134" s="38"/>
      <c r="G134" s="38"/>
      <c r="P134" s="91"/>
      <c r="Q134" s="73"/>
      <c r="R134" s="74"/>
      <c r="S134"/>
      <c r="T134"/>
    </row>
    <row r="135" spans="1:20" s="63" customFormat="1" x14ac:dyDescent="0.2">
      <c r="A135" s="36"/>
      <c r="B135" s="37"/>
      <c r="C135" s="53"/>
      <c r="D135"/>
      <c r="E135" s="38"/>
      <c r="F135" s="38"/>
      <c r="G135" s="38"/>
      <c r="P135" s="91"/>
      <c r="Q135" s="73"/>
      <c r="R135" s="74"/>
      <c r="S135"/>
      <c r="T135"/>
    </row>
    <row r="136" spans="1:20" s="63" customFormat="1" x14ac:dyDescent="0.2">
      <c r="A136" s="36"/>
      <c r="B136" s="37"/>
      <c r="C136" s="53"/>
      <c r="D136"/>
      <c r="E136" s="38"/>
      <c r="F136" s="38"/>
      <c r="G136" s="38"/>
      <c r="P136" s="91"/>
      <c r="Q136" s="73"/>
      <c r="R136" s="74"/>
      <c r="S136"/>
      <c r="T136"/>
    </row>
    <row r="137" spans="1:20" s="63" customFormat="1" x14ac:dyDescent="0.2">
      <c r="A137" s="36"/>
      <c r="B137" s="37"/>
      <c r="C137" s="53"/>
      <c r="D137"/>
      <c r="E137" s="38"/>
      <c r="F137" s="38"/>
      <c r="G137" s="38"/>
      <c r="P137" s="91"/>
      <c r="Q137" s="73"/>
      <c r="R137" s="74"/>
      <c r="S137"/>
      <c r="T137"/>
    </row>
    <row r="138" spans="1:20" s="63" customFormat="1" x14ac:dyDescent="0.2">
      <c r="A138" s="36"/>
      <c r="B138" s="37"/>
      <c r="C138" s="53"/>
      <c r="D138"/>
      <c r="E138" s="38"/>
      <c r="F138" s="38"/>
      <c r="G138" s="38"/>
      <c r="P138" s="91"/>
      <c r="Q138" s="73"/>
      <c r="R138" s="74"/>
      <c r="S138"/>
      <c r="T138"/>
    </row>
    <row r="139" spans="1:20" s="63" customFormat="1" x14ac:dyDescent="0.2">
      <c r="A139" s="36"/>
      <c r="B139" s="37"/>
      <c r="C139" s="53"/>
      <c r="D139"/>
      <c r="E139" s="38"/>
      <c r="F139" s="38"/>
      <c r="G139" s="38"/>
      <c r="P139" s="91"/>
      <c r="Q139" s="73"/>
      <c r="R139" s="74"/>
      <c r="S139"/>
      <c r="T139"/>
    </row>
    <row r="140" spans="1:20" s="63" customFormat="1" x14ac:dyDescent="0.2">
      <c r="A140" s="36"/>
      <c r="B140" s="37"/>
      <c r="C140" s="53"/>
      <c r="D140"/>
      <c r="E140" s="38"/>
      <c r="F140" s="38"/>
      <c r="G140" s="38"/>
      <c r="P140" s="91"/>
      <c r="Q140" s="73"/>
      <c r="R140" s="74"/>
      <c r="S140"/>
      <c r="T140"/>
    </row>
    <row r="141" spans="1:20" s="63" customFormat="1" x14ac:dyDescent="0.2">
      <c r="A141" s="36"/>
      <c r="B141" s="37"/>
      <c r="C141" s="53"/>
      <c r="D141"/>
      <c r="E141" s="38"/>
      <c r="F141" s="38"/>
      <c r="G141" s="38"/>
      <c r="P141" s="91"/>
      <c r="Q141" s="73"/>
      <c r="R141" s="74"/>
      <c r="S141"/>
      <c r="T141"/>
    </row>
    <row r="142" spans="1:20" s="63" customFormat="1" x14ac:dyDescent="0.2">
      <c r="A142" s="36"/>
      <c r="B142" s="37"/>
      <c r="C142" s="53"/>
      <c r="D142"/>
      <c r="E142" s="38"/>
      <c r="F142" s="38"/>
      <c r="G142" s="38"/>
      <c r="P142" s="91"/>
      <c r="Q142" s="73"/>
      <c r="R142" s="74"/>
      <c r="S142"/>
      <c r="T142"/>
    </row>
    <row r="143" spans="1:20" s="63" customFormat="1" x14ac:dyDescent="0.2">
      <c r="A143" s="36"/>
      <c r="B143" s="37"/>
      <c r="C143" s="53"/>
      <c r="D143"/>
      <c r="E143" s="38"/>
      <c r="F143" s="38"/>
      <c r="G143" s="38"/>
      <c r="P143" s="91"/>
      <c r="Q143" s="73"/>
      <c r="R143" s="74"/>
      <c r="S143"/>
      <c r="T143"/>
    </row>
    <row r="144" spans="1:20" s="63" customFormat="1" x14ac:dyDescent="0.2">
      <c r="A144" s="36"/>
      <c r="B144" s="37"/>
      <c r="C144" s="53"/>
      <c r="D144"/>
      <c r="E144" s="38"/>
      <c r="F144" s="38"/>
      <c r="G144" s="38"/>
      <c r="P144" s="91"/>
      <c r="Q144" s="73"/>
      <c r="R144" s="74"/>
      <c r="S144"/>
      <c r="T144"/>
    </row>
    <row r="145" spans="1:20" s="63" customFormat="1" x14ac:dyDescent="0.2">
      <c r="A145" s="36"/>
      <c r="B145" s="37"/>
      <c r="C145" s="53"/>
      <c r="D145"/>
      <c r="E145" s="38"/>
      <c r="F145" s="38"/>
      <c r="G145" s="38"/>
      <c r="P145" s="91"/>
      <c r="Q145" s="73"/>
      <c r="R145" s="74"/>
      <c r="S145"/>
      <c r="T145"/>
    </row>
    <row r="146" spans="1:20" s="63" customFormat="1" x14ac:dyDescent="0.2">
      <c r="A146" s="36"/>
      <c r="B146" s="37"/>
      <c r="C146" s="53"/>
      <c r="D146"/>
      <c r="E146" s="38"/>
      <c r="F146" s="38"/>
      <c r="G146" s="38"/>
      <c r="P146" s="91"/>
      <c r="Q146" s="73"/>
      <c r="R146" s="74"/>
      <c r="S146"/>
      <c r="T146"/>
    </row>
    <row r="147" spans="1:20" s="63" customFormat="1" x14ac:dyDescent="0.2">
      <c r="A147" s="36"/>
      <c r="B147" s="37"/>
      <c r="C147" s="53"/>
      <c r="D147"/>
      <c r="E147" s="38"/>
      <c r="F147" s="38"/>
      <c r="G147" s="38"/>
      <c r="P147" s="91"/>
      <c r="Q147" s="73"/>
      <c r="R147" s="74"/>
      <c r="S147"/>
      <c r="T147"/>
    </row>
    <row r="148" spans="1:20" s="63" customFormat="1" x14ac:dyDescent="0.2">
      <c r="A148" s="36"/>
      <c r="B148" s="37"/>
      <c r="C148" s="53"/>
      <c r="D148"/>
      <c r="E148" s="38"/>
      <c r="F148" s="38"/>
      <c r="G148" s="38"/>
      <c r="P148" s="91"/>
      <c r="Q148" s="73"/>
      <c r="R148" s="74"/>
      <c r="S148"/>
      <c r="T148"/>
    </row>
    <row r="149" spans="1:20" s="63" customFormat="1" x14ac:dyDescent="0.2">
      <c r="A149" s="36"/>
      <c r="B149" s="37"/>
      <c r="C149" s="53"/>
      <c r="D149"/>
      <c r="E149" s="38"/>
      <c r="F149" s="38"/>
      <c r="G149" s="38"/>
      <c r="P149" s="91"/>
      <c r="Q149" s="73"/>
      <c r="R149" s="74"/>
      <c r="S149"/>
      <c r="T149"/>
    </row>
    <row r="150" spans="1:20" s="63" customFormat="1" x14ac:dyDescent="0.2">
      <c r="A150" s="36"/>
      <c r="B150" s="37"/>
      <c r="C150" s="53"/>
      <c r="D150"/>
      <c r="E150" s="38"/>
      <c r="F150" s="38"/>
      <c r="G150" s="38"/>
      <c r="P150" s="91"/>
      <c r="Q150" s="73"/>
      <c r="R150" s="74"/>
      <c r="S150"/>
      <c r="T150"/>
    </row>
    <row r="151" spans="1:20" s="63" customFormat="1" x14ac:dyDescent="0.2">
      <c r="A151" s="36"/>
      <c r="B151" s="37"/>
      <c r="C151" s="53"/>
      <c r="D151"/>
      <c r="E151" s="38"/>
      <c r="F151" s="38"/>
      <c r="G151" s="38"/>
      <c r="P151" s="91"/>
      <c r="Q151" s="73"/>
      <c r="R151" s="74"/>
      <c r="S151"/>
      <c r="T151"/>
    </row>
    <row r="152" spans="1:20" s="63" customFormat="1" x14ac:dyDescent="0.2">
      <c r="A152" s="36"/>
      <c r="B152" s="37"/>
      <c r="C152" s="53"/>
      <c r="D152"/>
      <c r="E152" s="38"/>
      <c r="F152" s="38"/>
      <c r="G152" s="38"/>
      <c r="P152" s="91"/>
      <c r="Q152" s="73"/>
      <c r="R152" s="74"/>
      <c r="S152"/>
      <c r="T152"/>
    </row>
    <row r="153" spans="1:20" s="63" customFormat="1" x14ac:dyDescent="0.2">
      <c r="A153" s="36"/>
      <c r="B153" s="37"/>
      <c r="C153" s="53"/>
      <c r="D153"/>
      <c r="E153" s="38"/>
      <c r="F153" s="38"/>
      <c r="G153" s="38"/>
      <c r="P153" s="91"/>
      <c r="Q153" s="73"/>
      <c r="R153" s="74"/>
      <c r="S153"/>
      <c r="T153"/>
    </row>
    <row r="154" spans="1:20" s="63" customFormat="1" x14ac:dyDescent="0.2">
      <c r="A154" s="36"/>
      <c r="B154" s="37"/>
      <c r="C154" s="53"/>
      <c r="D154"/>
      <c r="E154" s="38"/>
      <c r="F154" s="38"/>
      <c r="G154" s="38"/>
      <c r="P154" s="91"/>
      <c r="Q154" s="73"/>
      <c r="R154" s="74"/>
      <c r="S154"/>
      <c r="T154"/>
    </row>
    <row r="155" spans="1:20" s="63" customFormat="1" x14ac:dyDescent="0.2">
      <c r="A155" s="36"/>
      <c r="B155" s="37"/>
      <c r="C155" s="53"/>
      <c r="D155"/>
      <c r="E155" s="38"/>
      <c r="F155" s="38"/>
      <c r="G155" s="38"/>
      <c r="P155" s="91"/>
      <c r="Q155" s="73"/>
      <c r="R155" s="74"/>
      <c r="S155"/>
      <c r="T155"/>
    </row>
    <row r="156" spans="1:20" s="63" customFormat="1" x14ac:dyDescent="0.2">
      <c r="A156" s="36"/>
      <c r="B156" s="37"/>
      <c r="C156" s="53"/>
      <c r="D156"/>
      <c r="E156" s="38"/>
      <c r="F156" s="38"/>
      <c r="G156" s="38"/>
      <c r="P156" s="91"/>
      <c r="Q156" s="73"/>
      <c r="R156" s="74"/>
      <c r="S156"/>
      <c r="T156"/>
    </row>
    <row r="157" spans="1:20" s="63" customFormat="1" x14ac:dyDescent="0.2">
      <c r="A157" s="36"/>
      <c r="B157" s="37"/>
      <c r="C157" s="53"/>
      <c r="D157"/>
      <c r="E157" s="38"/>
      <c r="F157" s="38"/>
      <c r="G157" s="38"/>
      <c r="P157" s="91"/>
      <c r="Q157" s="73"/>
      <c r="R157" s="74"/>
      <c r="S157"/>
      <c r="T157"/>
    </row>
    <row r="158" spans="1:20" s="63" customFormat="1" x14ac:dyDescent="0.2">
      <c r="A158" s="36"/>
      <c r="B158" s="37"/>
      <c r="C158" s="53"/>
      <c r="D158"/>
      <c r="E158" s="38"/>
      <c r="F158" s="38"/>
      <c r="G158" s="38"/>
      <c r="P158" s="91"/>
      <c r="Q158" s="73"/>
      <c r="R158" s="74"/>
      <c r="S158"/>
      <c r="T158"/>
    </row>
    <row r="159" spans="1:20" s="63" customFormat="1" x14ac:dyDescent="0.2">
      <c r="A159" s="36"/>
      <c r="B159" s="37"/>
      <c r="C159" s="53"/>
      <c r="D159"/>
      <c r="E159" s="38"/>
      <c r="F159" s="38"/>
      <c r="G159" s="38"/>
      <c r="P159" s="91"/>
      <c r="Q159" s="73"/>
      <c r="R159" s="74"/>
      <c r="S159"/>
      <c r="T159"/>
    </row>
    <row r="160" spans="1:20" s="63" customFormat="1" x14ac:dyDescent="0.2">
      <c r="A160" s="36"/>
      <c r="B160" s="37"/>
      <c r="C160" s="53"/>
      <c r="D160"/>
      <c r="E160" s="38"/>
      <c r="F160" s="38"/>
      <c r="G160" s="38"/>
      <c r="P160" s="91"/>
      <c r="Q160" s="73"/>
      <c r="R160" s="74"/>
      <c r="S160"/>
      <c r="T160"/>
    </row>
    <row r="161" spans="1:20" s="63" customFormat="1" x14ac:dyDescent="0.2">
      <c r="A161" s="36"/>
      <c r="B161" s="37"/>
      <c r="C161" s="53"/>
      <c r="D161"/>
      <c r="E161" s="38"/>
      <c r="F161" s="38"/>
      <c r="G161" s="38"/>
      <c r="P161" s="91"/>
      <c r="Q161" s="73"/>
      <c r="R161" s="74"/>
      <c r="S161"/>
      <c r="T161"/>
    </row>
    <row r="162" spans="1:20" s="63" customFormat="1" x14ac:dyDescent="0.2">
      <c r="A162" s="36"/>
      <c r="B162" s="37"/>
      <c r="C162" s="53"/>
      <c r="D162"/>
      <c r="E162" s="38"/>
      <c r="F162" s="38"/>
      <c r="G162" s="38"/>
      <c r="P162" s="91"/>
      <c r="Q162" s="73"/>
      <c r="R162" s="74"/>
      <c r="S162"/>
      <c r="T162"/>
    </row>
    <row r="163" spans="1:20" s="63" customFormat="1" x14ac:dyDescent="0.2">
      <c r="A163" s="36"/>
      <c r="B163" s="37"/>
      <c r="C163" s="53"/>
      <c r="D163"/>
      <c r="E163" s="38"/>
      <c r="F163" s="38"/>
      <c r="G163" s="38"/>
      <c r="P163" s="91"/>
      <c r="Q163" s="73"/>
      <c r="R163" s="74"/>
      <c r="S163"/>
      <c r="T163"/>
    </row>
    <row r="164" spans="1:20" s="63" customFormat="1" x14ac:dyDescent="0.2">
      <c r="A164" s="36"/>
      <c r="B164" s="37"/>
      <c r="C164" s="53"/>
      <c r="D164"/>
      <c r="E164" s="38"/>
      <c r="F164" s="38"/>
      <c r="G164" s="38"/>
      <c r="P164" s="91"/>
      <c r="Q164" s="73"/>
      <c r="R164" s="74"/>
      <c r="S164"/>
      <c r="T164"/>
    </row>
    <row r="165" spans="1:20" s="63" customFormat="1" x14ac:dyDescent="0.2">
      <c r="A165" s="36"/>
      <c r="B165" s="37"/>
      <c r="C165" s="53"/>
      <c r="D165"/>
      <c r="E165" s="38"/>
      <c r="F165" s="38"/>
      <c r="G165" s="38"/>
      <c r="P165" s="91"/>
      <c r="Q165" s="73"/>
      <c r="R165" s="74"/>
      <c r="S165"/>
      <c r="T165"/>
    </row>
    <row r="166" spans="1:20" s="63" customFormat="1" x14ac:dyDescent="0.2">
      <c r="A166" s="36"/>
      <c r="B166" s="37"/>
      <c r="C166" s="53"/>
      <c r="D166"/>
      <c r="E166" s="38"/>
      <c r="F166" s="38"/>
      <c r="G166" s="38"/>
      <c r="P166" s="91"/>
      <c r="Q166" s="73"/>
      <c r="R166" s="74"/>
      <c r="S166"/>
      <c r="T166"/>
    </row>
    <row r="167" spans="1:20" s="63" customFormat="1" x14ac:dyDescent="0.2">
      <c r="A167" s="36"/>
      <c r="B167" s="37"/>
      <c r="C167" s="53"/>
      <c r="D167"/>
      <c r="E167" s="38"/>
      <c r="F167" s="38"/>
      <c r="G167" s="38"/>
      <c r="P167" s="91"/>
      <c r="Q167" s="73"/>
      <c r="R167" s="74"/>
      <c r="S167"/>
      <c r="T167"/>
    </row>
    <row r="168" spans="1:20" s="63" customFormat="1" x14ac:dyDescent="0.2">
      <c r="A168" s="36"/>
      <c r="B168" s="37"/>
      <c r="C168" s="53"/>
      <c r="D168"/>
      <c r="E168" s="38"/>
      <c r="F168" s="38"/>
      <c r="G168" s="38"/>
      <c r="P168" s="91"/>
      <c r="Q168" s="73"/>
      <c r="R168" s="74"/>
      <c r="S168"/>
      <c r="T168"/>
    </row>
    <row r="169" spans="1:20" s="63" customFormat="1" x14ac:dyDescent="0.2">
      <c r="A169" s="36"/>
      <c r="B169" s="37"/>
      <c r="C169" s="53"/>
      <c r="D169"/>
      <c r="E169" s="38"/>
      <c r="F169" s="38"/>
      <c r="G169" s="38"/>
      <c r="P169" s="91"/>
      <c r="Q169" s="73"/>
      <c r="R169" s="74"/>
      <c r="S169"/>
      <c r="T169"/>
    </row>
    <row r="170" spans="1:20" s="63" customFormat="1" x14ac:dyDescent="0.2">
      <c r="A170" s="36"/>
      <c r="B170" s="37"/>
      <c r="C170" s="53"/>
      <c r="D170"/>
      <c r="E170" s="38"/>
      <c r="F170" s="38"/>
      <c r="G170" s="38"/>
      <c r="P170" s="91"/>
      <c r="Q170" s="73"/>
      <c r="R170" s="74"/>
      <c r="S170"/>
      <c r="T170"/>
    </row>
    <row r="171" spans="1:20" s="63" customFormat="1" x14ac:dyDescent="0.2">
      <c r="A171" s="36"/>
      <c r="B171" s="37"/>
      <c r="C171" s="53"/>
      <c r="D171"/>
      <c r="E171" s="38"/>
      <c r="F171" s="38"/>
      <c r="G171" s="38"/>
      <c r="P171" s="91"/>
      <c r="Q171" s="73"/>
      <c r="R171" s="74"/>
      <c r="S171"/>
      <c r="T171"/>
    </row>
    <row r="172" spans="1:20" s="63" customFormat="1" x14ac:dyDescent="0.2">
      <c r="A172" s="36"/>
      <c r="B172" s="37"/>
      <c r="C172" s="53"/>
      <c r="D172"/>
      <c r="E172" s="38"/>
      <c r="F172" s="38"/>
      <c r="G172" s="38"/>
      <c r="P172" s="91"/>
      <c r="Q172" s="73"/>
      <c r="R172" s="74"/>
      <c r="S172"/>
      <c r="T172"/>
    </row>
    <row r="173" spans="1:20" s="63" customFormat="1" x14ac:dyDescent="0.2">
      <c r="A173" s="36"/>
      <c r="B173" s="37"/>
      <c r="C173" s="53"/>
      <c r="D173"/>
      <c r="E173" s="38"/>
      <c r="F173" s="38"/>
      <c r="G173" s="38"/>
      <c r="P173" s="91"/>
      <c r="Q173" s="73"/>
      <c r="R173" s="74"/>
      <c r="S173"/>
      <c r="T173"/>
    </row>
    <row r="174" spans="1:20" s="63" customFormat="1" x14ac:dyDescent="0.2">
      <c r="A174" s="36"/>
      <c r="B174" s="37"/>
      <c r="C174" s="53"/>
      <c r="D174"/>
      <c r="E174" s="38"/>
      <c r="F174" s="38"/>
      <c r="G174" s="38"/>
      <c r="P174" s="91"/>
      <c r="Q174" s="73"/>
      <c r="R174" s="74"/>
      <c r="S174"/>
      <c r="T174"/>
    </row>
    <row r="175" spans="1:20" s="63" customFormat="1" x14ac:dyDescent="0.2">
      <c r="A175" s="36"/>
      <c r="B175" s="37"/>
      <c r="C175" s="53"/>
      <c r="D175"/>
      <c r="E175" s="38"/>
      <c r="F175" s="38"/>
      <c r="G175" s="38"/>
      <c r="P175" s="91"/>
      <c r="Q175" s="73"/>
      <c r="R175" s="74"/>
      <c r="S175"/>
      <c r="T175"/>
    </row>
    <row r="176" spans="1:20" s="63" customFormat="1" x14ac:dyDescent="0.2">
      <c r="A176" s="36"/>
      <c r="B176" s="37"/>
      <c r="C176" s="53"/>
      <c r="D176"/>
      <c r="E176" s="38"/>
      <c r="F176" s="38"/>
      <c r="G176" s="38"/>
      <c r="P176" s="91"/>
      <c r="Q176" s="73"/>
      <c r="R176" s="74"/>
      <c r="S176"/>
      <c r="T176"/>
    </row>
    <row r="177" spans="1:20" s="63" customFormat="1" x14ac:dyDescent="0.2">
      <c r="A177" s="36"/>
      <c r="B177" s="37"/>
      <c r="C177" s="53"/>
      <c r="D177"/>
      <c r="E177" s="38"/>
      <c r="F177" s="38"/>
      <c r="G177" s="38"/>
      <c r="P177" s="91"/>
      <c r="Q177" s="73"/>
      <c r="R177" s="74"/>
      <c r="S177"/>
      <c r="T177"/>
    </row>
    <row r="178" spans="1:20" s="63" customFormat="1" x14ac:dyDescent="0.2">
      <c r="A178" s="36"/>
      <c r="B178" s="37"/>
      <c r="C178" s="53"/>
      <c r="D178"/>
      <c r="E178" s="38"/>
      <c r="F178" s="38"/>
      <c r="G178" s="38"/>
      <c r="P178" s="91"/>
      <c r="Q178" s="73"/>
      <c r="R178" s="74"/>
      <c r="S178"/>
      <c r="T178"/>
    </row>
    <row r="179" spans="1:20" s="63" customFormat="1" x14ac:dyDescent="0.2">
      <c r="A179" s="36"/>
      <c r="B179" s="37"/>
      <c r="C179" s="53"/>
      <c r="D179"/>
      <c r="E179" s="38"/>
      <c r="F179" s="38"/>
      <c r="G179" s="38"/>
      <c r="P179" s="91"/>
      <c r="Q179" s="73"/>
      <c r="R179" s="74"/>
      <c r="S179"/>
      <c r="T179"/>
    </row>
    <row r="180" spans="1:20" s="63" customFormat="1" x14ac:dyDescent="0.2">
      <c r="A180" s="36"/>
      <c r="B180" s="37"/>
      <c r="C180" s="53"/>
      <c r="D180"/>
      <c r="E180" s="38"/>
      <c r="F180" s="38"/>
      <c r="G180" s="38"/>
      <c r="P180" s="91"/>
      <c r="Q180" s="73"/>
      <c r="R180" s="74"/>
      <c r="S180"/>
      <c r="T180"/>
    </row>
    <row r="181" spans="1:20" s="63" customFormat="1" x14ac:dyDescent="0.2">
      <c r="A181" s="36"/>
      <c r="B181" s="37"/>
      <c r="C181" s="53"/>
      <c r="D181"/>
      <c r="E181" s="38"/>
      <c r="F181" s="38"/>
      <c r="G181" s="38"/>
      <c r="P181" s="91"/>
      <c r="Q181" s="73"/>
      <c r="R181" s="74"/>
      <c r="S181"/>
      <c r="T181"/>
    </row>
    <row r="182" spans="1:20" s="63" customFormat="1" x14ac:dyDescent="0.2">
      <c r="A182" s="36"/>
      <c r="B182" s="37"/>
      <c r="C182" s="53"/>
      <c r="D182"/>
      <c r="E182" s="38"/>
      <c r="F182" s="38"/>
      <c r="G182" s="38"/>
      <c r="P182" s="91"/>
      <c r="Q182" s="73"/>
      <c r="R182" s="74"/>
      <c r="S182"/>
      <c r="T182"/>
    </row>
    <row r="183" spans="1:20" s="63" customFormat="1" x14ac:dyDescent="0.2">
      <c r="A183" s="36"/>
      <c r="B183" s="37"/>
      <c r="C183" s="53"/>
      <c r="D183"/>
      <c r="E183" s="38"/>
      <c r="F183" s="38"/>
      <c r="G183" s="38"/>
      <c r="P183" s="91"/>
      <c r="Q183" s="73"/>
      <c r="R183" s="74"/>
      <c r="S183"/>
      <c r="T183"/>
    </row>
    <row r="184" spans="1:20" s="63" customFormat="1" x14ac:dyDescent="0.2">
      <c r="A184" s="36"/>
      <c r="B184" s="37"/>
      <c r="C184" s="53"/>
      <c r="D184"/>
      <c r="E184" s="38"/>
      <c r="F184" s="38"/>
      <c r="G184" s="38"/>
      <c r="P184" s="91"/>
      <c r="Q184" s="73"/>
      <c r="R184" s="74"/>
      <c r="S184"/>
      <c r="T184"/>
    </row>
    <row r="185" spans="1:20" s="63" customFormat="1" x14ac:dyDescent="0.2">
      <c r="A185" s="36"/>
      <c r="B185" s="37"/>
      <c r="C185" s="53"/>
      <c r="D185"/>
      <c r="E185" s="38"/>
      <c r="F185" s="38"/>
      <c r="G185" s="38"/>
      <c r="P185" s="91"/>
      <c r="Q185" s="73"/>
      <c r="R185" s="74"/>
      <c r="S185"/>
      <c r="T185"/>
    </row>
    <row r="186" spans="1:20" s="63" customFormat="1" x14ac:dyDescent="0.2">
      <c r="A186" s="36"/>
      <c r="B186" s="37"/>
      <c r="C186" s="53"/>
      <c r="D186"/>
      <c r="E186" s="38"/>
      <c r="F186" s="38"/>
      <c r="G186" s="38"/>
      <c r="P186" s="91"/>
      <c r="Q186" s="73"/>
      <c r="R186" s="74"/>
      <c r="S186"/>
      <c r="T186"/>
    </row>
    <row r="187" spans="1:20" s="63" customFormat="1" x14ac:dyDescent="0.2">
      <c r="A187" s="36"/>
      <c r="B187" s="37"/>
      <c r="C187" s="53"/>
      <c r="D187"/>
      <c r="E187" s="38"/>
      <c r="F187" s="38"/>
      <c r="G187" s="38"/>
      <c r="P187" s="91"/>
      <c r="Q187" s="73"/>
      <c r="R187" s="74"/>
      <c r="S187"/>
      <c r="T187"/>
    </row>
    <row r="188" spans="1:20" s="63" customFormat="1" x14ac:dyDescent="0.2">
      <c r="A188" s="36"/>
      <c r="B188" s="37"/>
      <c r="C188" s="53"/>
      <c r="D188"/>
      <c r="E188" s="38"/>
      <c r="F188" s="38"/>
      <c r="G188" s="38"/>
      <c r="P188" s="91"/>
      <c r="Q188" s="73"/>
      <c r="R188" s="74"/>
      <c r="S188"/>
      <c r="T188"/>
    </row>
    <row r="189" spans="1:20" s="63" customFormat="1" x14ac:dyDescent="0.2">
      <c r="A189" s="36"/>
      <c r="B189" s="37"/>
      <c r="C189" s="53"/>
      <c r="D189"/>
      <c r="E189" s="38"/>
      <c r="F189" s="38"/>
      <c r="G189" s="38"/>
      <c r="P189" s="91"/>
      <c r="Q189" s="73"/>
      <c r="R189" s="74"/>
      <c r="S189"/>
      <c r="T189"/>
    </row>
    <row r="190" spans="1:20" s="63" customFormat="1" x14ac:dyDescent="0.2">
      <c r="A190" s="36"/>
      <c r="B190" s="37"/>
      <c r="C190" s="53"/>
      <c r="D190"/>
      <c r="E190" s="38"/>
      <c r="F190" s="38"/>
      <c r="G190" s="38"/>
      <c r="P190" s="91"/>
      <c r="Q190" s="73"/>
      <c r="R190" s="74"/>
      <c r="S190"/>
      <c r="T190"/>
    </row>
    <row r="191" spans="1:20" s="63" customFormat="1" x14ac:dyDescent="0.2">
      <c r="A191" s="36"/>
      <c r="B191" s="37"/>
      <c r="C191" s="53"/>
      <c r="D191"/>
      <c r="E191" s="38"/>
      <c r="F191" s="38"/>
      <c r="G191" s="38"/>
      <c r="P191" s="91"/>
      <c r="Q191" s="73"/>
      <c r="R191" s="74"/>
      <c r="S191"/>
      <c r="T191"/>
    </row>
    <row r="192" spans="1:20" s="63" customFormat="1" x14ac:dyDescent="0.2">
      <c r="A192" s="36"/>
      <c r="B192" s="37"/>
      <c r="C192" s="53"/>
      <c r="D192"/>
      <c r="E192" s="38"/>
      <c r="F192" s="38"/>
      <c r="G192" s="38"/>
      <c r="P192" s="91"/>
      <c r="Q192" s="73"/>
      <c r="R192" s="74"/>
      <c r="S192"/>
      <c r="T192"/>
    </row>
    <row r="193" spans="1:20" s="63" customFormat="1" x14ac:dyDescent="0.2">
      <c r="A193" s="36"/>
      <c r="B193" s="37"/>
      <c r="C193" s="53"/>
      <c r="D193"/>
      <c r="E193" s="38"/>
      <c r="F193" s="38"/>
      <c r="G193" s="38"/>
      <c r="P193" s="91"/>
      <c r="Q193" s="73"/>
      <c r="R193" s="74"/>
      <c r="S193"/>
      <c r="T193"/>
    </row>
    <row r="194" spans="1:20" s="63" customFormat="1" x14ac:dyDescent="0.2">
      <c r="A194" s="36"/>
      <c r="B194" s="37"/>
      <c r="C194" s="53"/>
      <c r="D194"/>
      <c r="E194" s="38"/>
      <c r="F194" s="38"/>
      <c r="G194" s="38"/>
      <c r="P194" s="91"/>
      <c r="Q194" s="73"/>
      <c r="R194" s="74"/>
      <c r="S194"/>
      <c r="T194"/>
    </row>
    <row r="195" spans="1:20" s="63" customFormat="1" x14ac:dyDescent="0.2">
      <c r="A195" s="36"/>
      <c r="B195" s="37"/>
      <c r="C195" s="53"/>
      <c r="D195"/>
      <c r="E195" s="38"/>
      <c r="F195" s="38"/>
      <c r="G195" s="38"/>
      <c r="P195" s="91"/>
      <c r="Q195" s="73"/>
      <c r="R195" s="74"/>
      <c r="S195"/>
      <c r="T195"/>
    </row>
    <row r="196" spans="1:20" s="63" customFormat="1" x14ac:dyDescent="0.2">
      <c r="A196" s="36"/>
      <c r="B196" s="37"/>
      <c r="C196" s="53"/>
      <c r="D196"/>
      <c r="E196" s="38"/>
      <c r="F196" s="38"/>
      <c r="G196" s="38"/>
      <c r="P196" s="91"/>
      <c r="Q196" s="73"/>
      <c r="R196" s="74"/>
      <c r="S196"/>
      <c r="T196"/>
    </row>
    <row r="197" spans="1:20" s="63" customFormat="1" x14ac:dyDescent="0.2">
      <c r="A197" s="36"/>
      <c r="B197" s="37"/>
      <c r="C197" s="53"/>
      <c r="D197"/>
      <c r="E197" s="38"/>
      <c r="F197" s="38"/>
      <c r="G197" s="38"/>
      <c r="P197" s="91"/>
      <c r="Q197" s="73"/>
      <c r="R197" s="74"/>
      <c r="S197"/>
      <c r="T197"/>
    </row>
    <row r="198" spans="1:20" s="63" customFormat="1" x14ac:dyDescent="0.2">
      <c r="A198" s="36"/>
      <c r="B198" s="37"/>
      <c r="C198" s="53"/>
      <c r="D198"/>
      <c r="E198" s="38"/>
      <c r="F198" s="38"/>
      <c r="G198" s="38"/>
      <c r="P198" s="91"/>
      <c r="Q198" s="73"/>
      <c r="R198" s="74"/>
      <c r="S198"/>
      <c r="T198"/>
    </row>
    <row r="199" spans="1:20" s="63" customFormat="1" x14ac:dyDescent="0.2">
      <c r="A199" s="36"/>
      <c r="B199" s="37"/>
      <c r="C199" s="53"/>
      <c r="D199"/>
      <c r="E199" s="38"/>
      <c r="F199" s="38"/>
      <c r="G199" s="38"/>
      <c r="P199" s="91"/>
      <c r="Q199" s="73"/>
      <c r="R199" s="74"/>
      <c r="S199"/>
      <c r="T199"/>
    </row>
    <row r="200" spans="1:20" s="63" customFormat="1" x14ac:dyDescent="0.2">
      <c r="A200" s="36"/>
      <c r="B200" s="37"/>
      <c r="C200" s="53"/>
      <c r="D200"/>
      <c r="E200" s="38"/>
      <c r="F200" s="38"/>
      <c r="G200" s="38"/>
      <c r="P200" s="91"/>
      <c r="Q200" s="73"/>
      <c r="R200" s="74"/>
      <c r="S200"/>
      <c r="T200"/>
    </row>
    <row r="201" spans="1:20" s="63" customFormat="1" x14ac:dyDescent="0.2">
      <c r="A201" s="36"/>
      <c r="B201" s="37"/>
      <c r="C201" s="53"/>
      <c r="D201"/>
      <c r="E201" s="38"/>
      <c r="F201" s="38"/>
      <c r="G201" s="38"/>
      <c r="P201" s="91"/>
      <c r="Q201" s="73"/>
      <c r="R201" s="74"/>
      <c r="S201"/>
      <c r="T201"/>
    </row>
    <row r="202" spans="1:20" s="63" customFormat="1" x14ac:dyDescent="0.2">
      <c r="A202" s="36"/>
      <c r="B202" s="37"/>
      <c r="C202" s="53"/>
      <c r="D202"/>
      <c r="E202" s="38"/>
      <c r="F202" s="38"/>
      <c r="G202" s="38"/>
      <c r="P202" s="91"/>
      <c r="Q202" s="73"/>
      <c r="R202" s="74"/>
      <c r="S202"/>
      <c r="T202"/>
    </row>
    <row r="203" spans="1:20" s="63" customFormat="1" x14ac:dyDescent="0.2">
      <c r="A203" s="36"/>
      <c r="B203" s="37"/>
      <c r="C203" s="53"/>
      <c r="D203"/>
      <c r="E203" s="38"/>
      <c r="F203" s="38"/>
      <c r="G203" s="38"/>
      <c r="P203" s="91"/>
      <c r="Q203" s="73"/>
      <c r="R203" s="74"/>
      <c r="S203"/>
      <c r="T203"/>
    </row>
    <row r="204" spans="1:20" s="63" customFormat="1" x14ac:dyDescent="0.2">
      <c r="A204" s="36"/>
      <c r="B204" s="37"/>
      <c r="C204" s="53"/>
      <c r="D204"/>
      <c r="E204" s="38"/>
      <c r="F204" s="38"/>
      <c r="G204" s="38"/>
      <c r="P204" s="91"/>
      <c r="Q204" s="73"/>
      <c r="R204" s="74"/>
      <c r="S204"/>
      <c r="T204"/>
    </row>
    <row r="205" spans="1:20" s="63" customFormat="1" x14ac:dyDescent="0.2">
      <c r="A205" s="36"/>
      <c r="B205" s="37"/>
      <c r="C205" s="53"/>
      <c r="D205"/>
      <c r="E205" s="38"/>
      <c r="F205" s="38"/>
      <c r="G205" s="38"/>
      <c r="P205" s="91"/>
      <c r="Q205" s="73"/>
      <c r="R205" s="74"/>
      <c r="S205"/>
      <c r="T205"/>
    </row>
    <row r="206" spans="1:20" s="63" customFormat="1" x14ac:dyDescent="0.2">
      <c r="A206" s="36"/>
      <c r="B206" s="37"/>
      <c r="C206" s="53"/>
      <c r="D206"/>
      <c r="E206" s="38"/>
      <c r="F206" s="38"/>
      <c r="G206"/>
      <c r="P206" s="91"/>
      <c r="Q206" s="73"/>
      <c r="R206" s="74"/>
      <c r="S206"/>
      <c r="T206"/>
    </row>
    <row r="207" spans="1:20" s="63" customFormat="1" x14ac:dyDescent="0.2">
      <c r="A207" s="36"/>
      <c r="B207" s="37"/>
      <c r="C207" s="53"/>
      <c r="D207"/>
      <c r="E207" s="38"/>
      <c r="F207"/>
      <c r="G207"/>
      <c r="P207" s="91"/>
      <c r="Q207" s="73"/>
      <c r="R207" s="74"/>
      <c r="S207"/>
      <c r="T207"/>
    </row>
    <row r="208" spans="1:20" s="63" customFormat="1" x14ac:dyDescent="0.2">
      <c r="A208" s="36"/>
      <c r="B208" s="37"/>
      <c r="C208" s="53"/>
      <c r="D208"/>
      <c r="E208" s="38"/>
      <c r="F208"/>
      <c r="G208"/>
      <c r="P208" s="91"/>
      <c r="Q208" s="73"/>
      <c r="R208" s="74"/>
      <c r="S208"/>
      <c r="T208"/>
    </row>
    <row r="209" spans="1:20" s="63" customFormat="1" x14ac:dyDescent="0.2">
      <c r="A209" s="36"/>
      <c r="B209" s="37"/>
      <c r="C209" s="53"/>
      <c r="D209"/>
      <c r="E209" s="38"/>
      <c r="F209"/>
      <c r="G209"/>
      <c r="P209" s="91"/>
      <c r="Q209" s="73"/>
      <c r="R209" s="74"/>
      <c r="S209"/>
      <c r="T209"/>
    </row>
    <row r="210" spans="1:20" s="63" customFormat="1" x14ac:dyDescent="0.2">
      <c r="A210" s="36"/>
      <c r="B210" s="37"/>
      <c r="C210" s="53"/>
      <c r="D210"/>
      <c r="E210" s="38"/>
      <c r="F210"/>
      <c r="G210"/>
      <c r="P210" s="91"/>
      <c r="Q210" s="73"/>
      <c r="R210" s="74"/>
      <c r="S210"/>
      <c r="T210"/>
    </row>
    <row r="211" spans="1:20" s="63" customFormat="1" x14ac:dyDescent="0.2">
      <c r="A211" s="36"/>
      <c r="B211" s="37"/>
      <c r="C211" s="53"/>
      <c r="D211"/>
      <c r="E211" s="38"/>
      <c r="F211"/>
      <c r="G211"/>
      <c r="P211" s="91"/>
      <c r="Q211" s="73"/>
      <c r="R211" s="74"/>
      <c r="S211"/>
      <c r="T211"/>
    </row>
    <row r="212" spans="1:20" s="63" customFormat="1" x14ac:dyDescent="0.2">
      <c r="A212" s="36"/>
      <c r="B212" s="37"/>
      <c r="C212" s="53"/>
      <c r="D212"/>
      <c r="E212" s="38"/>
      <c r="F212"/>
      <c r="G212"/>
      <c r="P212" s="91"/>
      <c r="Q212" s="73"/>
      <c r="R212" s="74"/>
      <c r="S212"/>
      <c r="T212"/>
    </row>
    <row r="213" spans="1:20" s="63" customFormat="1" x14ac:dyDescent="0.2">
      <c r="A213" s="36"/>
      <c r="B213" s="37"/>
      <c r="C213" s="53"/>
      <c r="D213"/>
      <c r="E213" s="38"/>
      <c r="F213"/>
      <c r="G213"/>
      <c r="P213" s="91"/>
      <c r="Q213" s="73"/>
      <c r="R213" s="74"/>
      <c r="S213"/>
      <c r="T213"/>
    </row>
    <row r="214" spans="1:20" s="63" customFormat="1" x14ac:dyDescent="0.2">
      <c r="A214" s="36"/>
      <c r="B214" s="37"/>
      <c r="C214" s="53"/>
      <c r="D214"/>
      <c r="E214" s="38"/>
      <c r="F214"/>
      <c r="G214"/>
      <c r="P214" s="91"/>
      <c r="Q214" s="73"/>
      <c r="R214" s="74"/>
      <c r="S214"/>
      <c r="T214"/>
    </row>
    <row r="215" spans="1:20" s="63" customFormat="1" x14ac:dyDescent="0.2">
      <c r="A215" s="36"/>
      <c r="B215" s="37"/>
      <c r="C215" s="53"/>
      <c r="D215"/>
      <c r="E215" s="38"/>
      <c r="F215"/>
      <c r="G215"/>
      <c r="P215" s="91"/>
      <c r="Q215" s="73"/>
      <c r="R215" s="74"/>
      <c r="S215"/>
      <c r="T215"/>
    </row>
    <row r="216" spans="1:20" s="53" customFormat="1" x14ac:dyDescent="0.2">
      <c r="A216" s="36"/>
      <c r="B216" s="37"/>
      <c r="D216"/>
      <c r="E216"/>
      <c r="F216"/>
      <c r="G216"/>
      <c r="H216" s="63"/>
      <c r="I216" s="63"/>
      <c r="J216" s="63"/>
      <c r="K216" s="63"/>
      <c r="L216" s="63"/>
      <c r="M216" s="63"/>
      <c r="N216" s="63"/>
      <c r="O216" s="63"/>
      <c r="P216" s="91"/>
      <c r="Q216" s="73"/>
      <c r="R216" s="74"/>
      <c r="S216"/>
      <c r="T216"/>
    </row>
    <row r="217" spans="1:20" s="53" customFormat="1" x14ac:dyDescent="0.2">
      <c r="A217" s="36"/>
      <c r="B217" s="37"/>
      <c r="D217"/>
      <c r="E217"/>
      <c r="F217"/>
      <c r="G217"/>
      <c r="H217" s="63"/>
      <c r="I217" s="63"/>
      <c r="J217" s="63"/>
      <c r="K217" s="63"/>
      <c r="L217" s="63"/>
      <c r="M217" s="63"/>
      <c r="N217" s="63"/>
      <c r="O217" s="63"/>
      <c r="P217" s="91"/>
      <c r="Q217" s="73"/>
      <c r="R217" s="74"/>
      <c r="S217"/>
      <c r="T217"/>
    </row>
    <row r="218" spans="1:20" s="53" customFormat="1" x14ac:dyDescent="0.2">
      <c r="A218" s="36"/>
      <c r="B218" s="37"/>
      <c r="D218"/>
      <c r="E218"/>
      <c r="F218"/>
      <c r="G218"/>
      <c r="H218" s="63"/>
      <c r="I218" s="63"/>
      <c r="J218" s="63"/>
      <c r="K218" s="63"/>
      <c r="L218" s="63"/>
      <c r="M218" s="63"/>
      <c r="N218" s="63"/>
      <c r="O218" s="63"/>
      <c r="P218" s="91"/>
      <c r="Q218" s="73"/>
      <c r="R218" s="74"/>
      <c r="S218"/>
      <c r="T218"/>
    </row>
    <row r="219" spans="1:20" s="53" customFormat="1" x14ac:dyDescent="0.2">
      <c r="A219" s="36"/>
      <c r="B219" s="37"/>
      <c r="D219"/>
      <c r="E219"/>
      <c r="F219"/>
      <c r="G219"/>
      <c r="H219" s="63"/>
      <c r="I219" s="63"/>
      <c r="J219" s="63"/>
      <c r="K219" s="63"/>
      <c r="L219" s="63"/>
      <c r="M219" s="63"/>
      <c r="N219" s="63"/>
      <c r="O219" s="63"/>
      <c r="P219" s="91"/>
      <c r="Q219" s="73"/>
      <c r="R219" s="74"/>
      <c r="S219"/>
      <c r="T219"/>
    </row>
    <row r="220" spans="1:20" s="53" customFormat="1" x14ac:dyDescent="0.2">
      <c r="A220" s="36"/>
      <c r="B220" s="37"/>
      <c r="D220"/>
      <c r="E220"/>
      <c r="F220"/>
      <c r="G220"/>
      <c r="H220" s="63"/>
      <c r="I220" s="63"/>
      <c r="J220" s="63"/>
      <c r="K220" s="63"/>
      <c r="L220" s="63"/>
      <c r="M220" s="63"/>
      <c r="N220" s="63"/>
      <c r="O220" s="63"/>
      <c r="P220" s="91"/>
      <c r="Q220" s="73"/>
      <c r="R220" s="74"/>
      <c r="S220"/>
      <c r="T220"/>
    </row>
  </sheetData>
  <autoFilter ref="A3:T80" xr:uid="{179DF241-B030-4762-8C2C-582AFB926824}">
    <filterColumn colId="6">
      <filters>
        <filter val="Teilschlussgerechnet"/>
      </filters>
    </filterColumn>
  </autoFilter>
  <mergeCells count="3">
    <mergeCell ref="H2:K2"/>
    <mergeCell ref="L2:M2"/>
    <mergeCell ref="O2:R2"/>
  </mergeCells>
  <dataValidations count="1">
    <dataValidation type="list" allowBlank="1" showInputMessage="1" showErrorMessage="1" sqref="E4:E215 F4:F206 G4:G205" xr:uid="{AAD7CBB9-8EA6-404A-96EA-CECDB56D614A}">
      <formula1>#REF!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4446-94DC-42AA-8AD5-018875A8588F}">
  <dimension ref="A1:S216"/>
  <sheetViews>
    <sheetView topLeftCell="D1" workbookViewId="0">
      <pane ySplit="3" topLeftCell="A52" activePane="bottomLeft" state="frozen"/>
      <selection pane="bottomLeft" activeCell="L53" sqref="L53"/>
    </sheetView>
  </sheetViews>
  <sheetFormatPr baseColWidth="10" defaultColWidth="11.5" defaultRowHeight="15" x14ac:dyDescent="0.2"/>
  <cols>
    <col min="1" max="1" width="28.5" bestFit="1" customWidth="1"/>
    <col min="3" max="3" width="11.5" style="53"/>
    <col min="4" max="4" width="22.6640625" bestFit="1" customWidth="1"/>
    <col min="5" max="5" width="14.1640625" bestFit="1" customWidth="1"/>
    <col min="6" max="6" width="17.83203125" bestFit="1" customWidth="1"/>
    <col min="7" max="7" width="19.6640625" bestFit="1" customWidth="1"/>
    <col min="8" max="8" width="15.1640625" style="63" bestFit="1" customWidth="1"/>
    <col min="9" max="9" width="17.5" style="63" bestFit="1" customWidth="1"/>
    <col min="10" max="10" width="17.5" style="63" customWidth="1"/>
    <col min="11" max="11" width="15.83203125" style="63" customWidth="1"/>
    <col min="12" max="12" width="15.5" style="63" bestFit="1" customWidth="1"/>
    <col min="13" max="13" width="16.5" style="63" bestFit="1" customWidth="1"/>
    <col min="14" max="14" width="16.5" style="63" customWidth="1"/>
    <col min="15" max="15" width="15.5" style="63" bestFit="1" customWidth="1"/>
    <col min="16" max="16" width="11.5" style="73"/>
    <col min="17" max="17" width="11.5" style="74"/>
    <col min="18" max="18" width="27.83203125" customWidth="1"/>
  </cols>
  <sheetData>
    <row r="1" spans="1:19" ht="16" thickBot="1" x14ac:dyDescent="0.25">
      <c r="A1" s="32"/>
      <c r="B1" s="32"/>
      <c r="C1" s="51"/>
      <c r="D1" s="32"/>
      <c r="E1" s="32"/>
      <c r="F1" s="32"/>
      <c r="G1" s="32"/>
      <c r="H1" s="60"/>
      <c r="I1" s="60"/>
      <c r="J1" s="60"/>
      <c r="K1" s="60"/>
      <c r="L1" s="60"/>
      <c r="M1" s="60"/>
      <c r="N1" s="60"/>
      <c r="O1" s="60"/>
      <c r="P1" s="66"/>
      <c r="Q1" s="67"/>
      <c r="R1" s="32"/>
      <c r="S1" s="32"/>
    </row>
    <row r="2" spans="1:19" ht="16" thickBot="1" x14ac:dyDescent="0.25">
      <c r="A2" s="32"/>
      <c r="B2" s="32"/>
      <c r="C2" s="51"/>
      <c r="D2" s="32"/>
      <c r="E2" s="32"/>
      <c r="F2" s="32"/>
      <c r="G2" s="32"/>
      <c r="H2" s="192" t="s">
        <v>87</v>
      </c>
      <c r="I2" s="193"/>
      <c r="J2" s="193"/>
      <c r="K2" s="194"/>
      <c r="L2" s="193" t="s">
        <v>88</v>
      </c>
      <c r="M2" s="194"/>
      <c r="N2" s="76"/>
      <c r="O2" s="204" t="s">
        <v>89</v>
      </c>
      <c r="P2" s="196"/>
      <c r="Q2" s="197"/>
      <c r="R2" s="33" t="s">
        <v>90</v>
      </c>
      <c r="S2" s="32"/>
    </row>
    <row r="3" spans="1:19" x14ac:dyDescent="0.2">
      <c r="A3" s="32" t="s">
        <v>91</v>
      </c>
      <c r="B3" s="32" t="s">
        <v>92</v>
      </c>
      <c r="C3" s="51" t="s">
        <v>93</v>
      </c>
      <c r="D3" s="32" t="s">
        <v>94</v>
      </c>
      <c r="E3" s="32" t="s">
        <v>95</v>
      </c>
      <c r="F3" s="32" t="s">
        <v>96</v>
      </c>
      <c r="G3" s="32" t="s">
        <v>97</v>
      </c>
      <c r="H3" s="68" t="s">
        <v>98</v>
      </c>
      <c r="I3" s="68" t="s">
        <v>99</v>
      </c>
      <c r="J3" s="68" t="s">
        <v>26</v>
      </c>
      <c r="K3" s="61" t="s">
        <v>198</v>
      </c>
      <c r="L3" s="61" t="s">
        <v>101</v>
      </c>
      <c r="M3" s="61" t="s">
        <v>102</v>
      </c>
      <c r="N3" s="78" t="s">
        <v>104</v>
      </c>
      <c r="O3" s="78" t="s">
        <v>105</v>
      </c>
      <c r="P3" s="69" t="s">
        <v>107</v>
      </c>
      <c r="Q3" s="70" t="s">
        <v>108</v>
      </c>
      <c r="R3" s="34"/>
      <c r="S3" s="35"/>
    </row>
    <row r="4" spans="1:19" x14ac:dyDescent="0.2">
      <c r="A4" s="36" t="s">
        <v>46</v>
      </c>
      <c r="B4" s="37">
        <v>45566</v>
      </c>
      <c r="C4" s="77" t="s">
        <v>210</v>
      </c>
      <c r="D4" s="36" t="s">
        <v>211</v>
      </c>
      <c r="E4" s="38" t="s">
        <v>111</v>
      </c>
      <c r="F4" s="38" t="s">
        <v>112</v>
      </c>
      <c r="G4" s="38" t="s">
        <v>121</v>
      </c>
      <c r="H4" s="71">
        <v>158000</v>
      </c>
      <c r="I4" s="71">
        <v>58779.41</v>
      </c>
      <c r="J4" s="71">
        <f>(H4+I4)-(N4+O4)</f>
        <v>0</v>
      </c>
      <c r="K4" s="56">
        <v>136986.54999999999</v>
      </c>
      <c r="L4" s="71"/>
      <c r="M4" s="71"/>
      <c r="N4" s="56"/>
      <c r="O4" s="56">
        <v>216779.41</v>
      </c>
      <c r="P4" s="55">
        <f>N4+O4-K4</f>
        <v>79792.860000000015</v>
      </c>
      <c r="Q4" s="39">
        <f>P4/K4</f>
        <v>0.58248682078642045</v>
      </c>
      <c r="R4" s="58"/>
      <c r="S4" s="58"/>
    </row>
    <row r="5" spans="1:19" x14ac:dyDescent="0.2">
      <c r="A5" s="36" t="s">
        <v>46</v>
      </c>
      <c r="B5" s="37">
        <v>45566</v>
      </c>
      <c r="C5" s="77" t="s">
        <v>212</v>
      </c>
      <c r="D5" s="36" t="s">
        <v>213</v>
      </c>
      <c r="E5" s="38" t="s">
        <v>111</v>
      </c>
      <c r="F5" s="38" t="s">
        <v>117</v>
      </c>
      <c r="G5" s="38" t="s">
        <v>121</v>
      </c>
      <c r="H5" s="71">
        <v>223700</v>
      </c>
      <c r="I5" s="71">
        <v>80127.7</v>
      </c>
      <c r="J5" s="71">
        <f t="shared" ref="J5:J68" si="0">(H5+I5)-(N5+O5)</f>
        <v>0</v>
      </c>
      <c r="K5" s="56">
        <v>134231.82</v>
      </c>
      <c r="L5" s="71"/>
      <c r="M5" s="71"/>
      <c r="N5" s="56"/>
      <c r="O5" s="56">
        <v>303827.7</v>
      </c>
      <c r="P5" s="55">
        <f t="shared" ref="P5:P68" si="1">N5+O5-K5</f>
        <v>169595.88</v>
      </c>
      <c r="Q5" s="39">
        <f t="shared" ref="Q5:Q68" si="2">P5/K5</f>
        <v>1.2634551181679574</v>
      </c>
      <c r="R5" s="58"/>
      <c r="S5" s="58"/>
    </row>
    <row r="6" spans="1:19" x14ac:dyDescent="0.2">
      <c r="A6" s="36" t="s">
        <v>46</v>
      </c>
      <c r="B6" s="37">
        <v>45566</v>
      </c>
      <c r="C6" s="77" t="s">
        <v>214</v>
      </c>
      <c r="D6" s="36" t="s">
        <v>215</v>
      </c>
      <c r="E6" s="38" t="s">
        <v>111</v>
      </c>
      <c r="F6" s="38" t="s">
        <v>117</v>
      </c>
      <c r="G6" s="38" t="s">
        <v>121</v>
      </c>
      <c r="H6" s="71">
        <v>169400</v>
      </c>
      <c r="I6" s="71">
        <v>29056.79</v>
      </c>
      <c r="J6" s="71">
        <f t="shared" si="0"/>
        <v>0</v>
      </c>
      <c r="K6" s="56">
        <v>174005.54</v>
      </c>
      <c r="L6" s="71"/>
      <c r="M6" s="71"/>
      <c r="N6" s="56"/>
      <c r="O6" s="56">
        <v>198456.79</v>
      </c>
      <c r="P6" s="55">
        <f t="shared" si="1"/>
        <v>24451.25</v>
      </c>
      <c r="Q6" s="39">
        <f t="shared" si="2"/>
        <v>0.14051995126132191</v>
      </c>
      <c r="R6" s="58"/>
      <c r="S6" s="58"/>
    </row>
    <row r="7" spans="1:19" x14ac:dyDescent="0.2">
      <c r="A7" s="36" t="s">
        <v>46</v>
      </c>
      <c r="B7" s="37">
        <v>45566</v>
      </c>
      <c r="C7" s="59" t="s">
        <v>216</v>
      </c>
      <c r="D7" s="54" t="s">
        <v>217</v>
      </c>
      <c r="E7" s="38" t="s">
        <v>111</v>
      </c>
      <c r="F7" s="38" t="s">
        <v>150</v>
      </c>
      <c r="G7" s="38" t="s">
        <v>118</v>
      </c>
      <c r="H7" s="71">
        <v>682000</v>
      </c>
      <c r="I7" s="71">
        <v>215098.72</v>
      </c>
      <c r="J7" s="71">
        <f t="shared" si="0"/>
        <v>0</v>
      </c>
      <c r="K7" s="56">
        <v>1052028.75</v>
      </c>
      <c r="L7" s="71">
        <f>N7</f>
        <v>528498.72</v>
      </c>
      <c r="M7" s="62">
        <f>N7*86%</f>
        <v>454508.89919999999</v>
      </c>
      <c r="N7" s="56">
        <v>528498.72</v>
      </c>
      <c r="O7" s="56">
        <v>368600</v>
      </c>
      <c r="P7" s="55">
        <f t="shared" si="1"/>
        <v>-154930.03000000003</v>
      </c>
      <c r="Q7" s="39">
        <f t="shared" si="2"/>
        <v>-0.14726786696656344</v>
      </c>
      <c r="R7" t="s">
        <v>315</v>
      </c>
      <c r="S7" s="58"/>
    </row>
    <row r="8" spans="1:19" x14ac:dyDescent="0.2">
      <c r="A8" s="36" t="s">
        <v>46</v>
      </c>
      <c r="B8" s="37">
        <v>45566</v>
      </c>
      <c r="C8" s="59" t="s">
        <v>218</v>
      </c>
      <c r="D8" s="54" t="s">
        <v>219</v>
      </c>
      <c r="E8" s="38" t="s">
        <v>116</v>
      </c>
      <c r="F8" s="38" t="s">
        <v>117</v>
      </c>
      <c r="G8" s="38" t="s">
        <v>121</v>
      </c>
      <c r="H8" s="71">
        <v>115370</v>
      </c>
      <c r="I8" s="71">
        <v>81016.490000000005</v>
      </c>
      <c r="J8" s="71">
        <f t="shared" si="0"/>
        <v>0</v>
      </c>
      <c r="K8" s="56">
        <v>213908.61</v>
      </c>
      <c r="L8" s="71"/>
      <c r="M8" s="62"/>
      <c r="N8" s="56"/>
      <c r="O8" s="56">
        <v>196386.49</v>
      </c>
      <c r="P8" s="55">
        <f t="shared" si="1"/>
        <v>-17522.119999999995</v>
      </c>
      <c r="Q8" s="39">
        <f t="shared" si="2"/>
        <v>-8.1914047312074051E-2</v>
      </c>
      <c r="S8" s="58"/>
    </row>
    <row r="9" spans="1:19" x14ac:dyDescent="0.2">
      <c r="A9" s="36" t="s">
        <v>46</v>
      </c>
      <c r="B9" s="37">
        <v>45566</v>
      </c>
      <c r="C9" s="59" t="s">
        <v>220</v>
      </c>
      <c r="D9" s="54" t="s">
        <v>221</v>
      </c>
      <c r="E9" s="38" t="s">
        <v>111</v>
      </c>
      <c r="F9" s="38" t="s">
        <v>112</v>
      </c>
      <c r="G9" s="38" t="s">
        <v>121</v>
      </c>
      <c r="H9" s="71">
        <v>403485</v>
      </c>
      <c r="I9" s="71">
        <v>69652.179999999993</v>
      </c>
      <c r="J9" s="71">
        <f t="shared" si="0"/>
        <v>0</v>
      </c>
      <c r="K9" s="56">
        <v>426236.1</v>
      </c>
      <c r="L9" s="71"/>
      <c r="M9" s="62"/>
      <c r="N9" s="56"/>
      <c r="O9" s="56">
        <v>473137.18</v>
      </c>
      <c r="P9" s="55">
        <f t="shared" si="1"/>
        <v>46901.080000000016</v>
      </c>
      <c r="Q9" s="39">
        <f t="shared" si="2"/>
        <v>0.11003544749025251</v>
      </c>
      <c r="S9" s="58"/>
    </row>
    <row r="10" spans="1:19" x14ac:dyDescent="0.2">
      <c r="A10" s="36" t="s">
        <v>46</v>
      </c>
      <c r="B10" s="37">
        <v>45566</v>
      </c>
      <c r="C10" s="59" t="s">
        <v>222</v>
      </c>
      <c r="D10" s="54" t="s">
        <v>223</v>
      </c>
      <c r="E10" s="38" t="s">
        <v>111</v>
      </c>
      <c r="F10" s="38" t="s">
        <v>112</v>
      </c>
      <c r="G10" s="38" t="s">
        <v>121</v>
      </c>
      <c r="H10" s="71">
        <v>581000</v>
      </c>
      <c r="I10" s="71">
        <v>40653.32</v>
      </c>
      <c r="J10" s="71">
        <f t="shared" si="0"/>
        <v>0</v>
      </c>
      <c r="K10" s="56">
        <v>506671.7</v>
      </c>
      <c r="L10" s="71"/>
      <c r="M10" s="62"/>
      <c r="N10" s="56"/>
      <c r="O10" s="56">
        <v>621653.31999999995</v>
      </c>
      <c r="P10" s="55">
        <f t="shared" si="1"/>
        <v>114981.61999999994</v>
      </c>
      <c r="Q10" s="39">
        <f>P10/K10</f>
        <v>0.2269351534731463</v>
      </c>
      <c r="S10" s="58"/>
    </row>
    <row r="11" spans="1:19" x14ac:dyDescent="0.2">
      <c r="A11" s="36" t="s">
        <v>46</v>
      </c>
      <c r="B11" s="37">
        <v>45566</v>
      </c>
      <c r="C11" s="59" t="s">
        <v>109</v>
      </c>
      <c r="D11" s="54" t="s">
        <v>110</v>
      </c>
      <c r="E11" s="38" t="s">
        <v>111</v>
      </c>
      <c r="F11" s="38" t="s">
        <v>112</v>
      </c>
      <c r="G11" s="38" t="s">
        <v>113</v>
      </c>
      <c r="H11" s="71">
        <v>780000</v>
      </c>
      <c r="I11" s="71"/>
      <c r="J11" s="71">
        <f t="shared" si="0"/>
        <v>457176.31</v>
      </c>
      <c r="K11" s="56">
        <v>201037.84</v>
      </c>
      <c r="L11" s="71">
        <f t="shared" ref="L11:L15" si="3">N11</f>
        <v>322823.69</v>
      </c>
      <c r="M11" s="62">
        <f t="shared" ref="M11:M15" si="4">N11*86%</f>
        <v>277628.37339999998</v>
      </c>
      <c r="N11" s="56">
        <v>322823.69</v>
      </c>
      <c r="O11" s="56"/>
      <c r="P11" s="55">
        <f t="shared" si="1"/>
        <v>121785.85</v>
      </c>
      <c r="Q11" s="39">
        <f t="shared" si="2"/>
        <v>0.60578570681022048</v>
      </c>
      <c r="R11" t="s">
        <v>316</v>
      </c>
      <c r="S11" s="58"/>
    </row>
    <row r="12" spans="1:19" x14ac:dyDescent="0.2">
      <c r="A12" s="36" t="s">
        <v>46</v>
      </c>
      <c r="B12" s="37">
        <v>45566</v>
      </c>
      <c r="C12" s="59" t="s">
        <v>224</v>
      </c>
      <c r="D12" s="54" t="s">
        <v>225</v>
      </c>
      <c r="E12" s="38" t="s">
        <v>111</v>
      </c>
      <c r="F12" s="38" t="s">
        <v>117</v>
      </c>
      <c r="G12" s="38" t="s">
        <v>113</v>
      </c>
      <c r="H12" s="71">
        <v>391952</v>
      </c>
      <c r="I12" s="71">
        <v>239003.67</v>
      </c>
      <c r="J12" s="71">
        <f t="shared" si="0"/>
        <v>-150</v>
      </c>
      <c r="K12" s="56">
        <v>443332.02</v>
      </c>
      <c r="L12" s="71">
        <f t="shared" si="3"/>
        <v>631105.67000000004</v>
      </c>
      <c r="M12" s="62">
        <f>N12*86%</f>
        <v>542750.87620000006</v>
      </c>
      <c r="N12" s="56">
        <v>631105.67000000004</v>
      </c>
      <c r="O12" s="56"/>
      <c r="P12" s="55">
        <f>N12+O12-K12</f>
        <v>187773.65000000002</v>
      </c>
      <c r="Q12" s="39">
        <f t="shared" si="2"/>
        <v>0.42355084119572506</v>
      </c>
      <c r="R12" t="s">
        <v>316</v>
      </c>
      <c r="S12" s="58"/>
    </row>
    <row r="13" spans="1:19" x14ac:dyDescent="0.2">
      <c r="A13" s="36" t="s">
        <v>46</v>
      </c>
      <c r="B13" s="37">
        <v>45566</v>
      </c>
      <c r="C13" s="59" t="s">
        <v>114</v>
      </c>
      <c r="D13" s="54" t="s">
        <v>115</v>
      </c>
      <c r="E13" s="38" t="s">
        <v>116</v>
      </c>
      <c r="F13" s="38" t="s">
        <v>117</v>
      </c>
      <c r="G13" s="38" t="s">
        <v>118</v>
      </c>
      <c r="H13" s="71">
        <v>325860</v>
      </c>
      <c r="I13" s="71">
        <v>37127.440000000002</v>
      </c>
      <c r="J13" s="71">
        <f t="shared" si="0"/>
        <v>0</v>
      </c>
      <c r="K13" s="56">
        <v>260911.08</v>
      </c>
      <c r="L13" s="71"/>
      <c r="M13" s="62"/>
      <c r="N13" s="56"/>
      <c r="O13" s="56">
        <v>362987.44</v>
      </c>
      <c r="P13" s="55">
        <f>N13+O13-K13</f>
        <v>102076.36000000002</v>
      </c>
      <c r="Q13" s="39">
        <f t="shared" si="2"/>
        <v>0.39123045291905589</v>
      </c>
      <c r="S13" s="58"/>
    </row>
    <row r="14" spans="1:19" x14ac:dyDescent="0.2">
      <c r="A14" s="36" t="s">
        <v>46</v>
      </c>
      <c r="B14" s="37">
        <v>45566</v>
      </c>
      <c r="C14" s="59" t="s">
        <v>226</v>
      </c>
      <c r="D14" s="54" t="s">
        <v>158</v>
      </c>
      <c r="E14" s="38" t="s">
        <v>149</v>
      </c>
      <c r="F14" s="38" t="s">
        <v>128</v>
      </c>
      <c r="G14" s="38" t="s">
        <v>121</v>
      </c>
      <c r="H14" s="71">
        <v>398000</v>
      </c>
      <c r="I14" s="71">
        <v>205901.88</v>
      </c>
      <c r="J14" s="71">
        <f t="shared" si="0"/>
        <v>0</v>
      </c>
      <c r="K14" s="56">
        <v>535944.68999999994</v>
      </c>
      <c r="L14" s="71"/>
      <c r="M14" s="62"/>
      <c r="N14" s="56"/>
      <c r="O14" s="56">
        <v>603901.88</v>
      </c>
      <c r="P14" s="55">
        <f t="shared" si="1"/>
        <v>67957.190000000061</v>
      </c>
      <c r="Q14" s="39">
        <f t="shared" si="2"/>
        <v>0.12679888665377032</v>
      </c>
      <c r="S14" s="58"/>
    </row>
    <row r="15" spans="1:19" x14ac:dyDescent="0.2">
      <c r="A15" s="36" t="s">
        <v>46</v>
      </c>
      <c r="B15" s="37">
        <v>45566</v>
      </c>
      <c r="C15" s="53" t="s">
        <v>119</v>
      </c>
      <c r="D15" t="s">
        <v>120</v>
      </c>
      <c r="E15" s="38" t="s">
        <v>111</v>
      </c>
      <c r="F15" s="38" t="s">
        <v>117</v>
      </c>
      <c r="G15" s="38" t="s">
        <v>113</v>
      </c>
      <c r="H15" s="63">
        <v>400995.5</v>
      </c>
      <c r="I15" s="63">
        <v>91666.95</v>
      </c>
      <c r="J15" s="71">
        <f t="shared" si="0"/>
        <v>32045.330000000016</v>
      </c>
      <c r="K15" s="56">
        <v>420228.06</v>
      </c>
      <c r="L15" s="71">
        <f t="shared" si="3"/>
        <v>460617.12</v>
      </c>
      <c r="M15" s="62">
        <f t="shared" si="4"/>
        <v>396130.72320000001</v>
      </c>
      <c r="N15" s="56">
        <v>460617.12</v>
      </c>
      <c r="O15" s="56"/>
      <c r="P15" s="55">
        <f t="shared" si="1"/>
        <v>40389.06</v>
      </c>
      <c r="Q15" s="39">
        <f t="shared" si="2"/>
        <v>9.6112239625312026E-2</v>
      </c>
      <c r="R15" t="s">
        <v>316</v>
      </c>
    </row>
    <row r="16" spans="1:19" x14ac:dyDescent="0.2">
      <c r="A16" s="36" t="s">
        <v>46</v>
      </c>
      <c r="B16" s="37">
        <v>45566</v>
      </c>
      <c r="C16" s="53" t="s">
        <v>227</v>
      </c>
      <c r="D16" t="s">
        <v>228</v>
      </c>
      <c r="E16" s="38" t="s">
        <v>111</v>
      </c>
      <c r="F16" s="38" t="s">
        <v>117</v>
      </c>
      <c r="G16" s="38" t="s">
        <v>121</v>
      </c>
      <c r="H16" s="50">
        <v>150000</v>
      </c>
      <c r="I16" s="50">
        <v>90000</v>
      </c>
      <c r="J16" s="71">
        <f t="shared" si="0"/>
        <v>0</v>
      </c>
      <c r="K16" s="56">
        <v>175298.84</v>
      </c>
      <c r="L16" s="50"/>
      <c r="M16" s="56"/>
      <c r="N16" s="56"/>
      <c r="O16" s="56">
        <v>240000</v>
      </c>
      <c r="P16" s="55">
        <f t="shared" si="1"/>
        <v>64701.16</v>
      </c>
      <c r="Q16" s="39">
        <f t="shared" si="2"/>
        <v>0.36909063402815445</v>
      </c>
    </row>
    <row r="17" spans="1:18" x14ac:dyDescent="0.2">
      <c r="A17" s="36" t="s">
        <v>46</v>
      </c>
      <c r="B17" s="37">
        <v>45566</v>
      </c>
      <c r="C17" s="53" t="s">
        <v>229</v>
      </c>
      <c r="D17" t="s">
        <v>230</v>
      </c>
      <c r="E17" s="38" t="s">
        <v>116</v>
      </c>
      <c r="F17" s="38" t="s">
        <v>128</v>
      </c>
      <c r="G17" s="38" t="s">
        <v>121</v>
      </c>
      <c r="H17" s="50">
        <v>977153</v>
      </c>
      <c r="I17" s="50">
        <v>73026.45</v>
      </c>
      <c r="J17" s="71">
        <f t="shared" si="0"/>
        <v>0</v>
      </c>
      <c r="K17" s="56">
        <v>917093.42</v>
      </c>
      <c r="L17" s="50"/>
      <c r="M17" s="56"/>
      <c r="N17" s="56"/>
      <c r="O17" s="56">
        <v>1050179.45</v>
      </c>
      <c r="P17" s="55">
        <f t="shared" si="1"/>
        <v>133086.02999999991</v>
      </c>
      <c r="Q17" s="39">
        <f t="shared" si="2"/>
        <v>0.1451172008190833</v>
      </c>
    </row>
    <row r="18" spans="1:18" x14ac:dyDescent="0.2">
      <c r="A18" s="36" t="s">
        <v>46</v>
      </c>
      <c r="B18" s="37">
        <v>45566</v>
      </c>
      <c r="C18" s="53" t="s">
        <v>122</v>
      </c>
      <c r="D18" t="s">
        <v>123</v>
      </c>
      <c r="E18" s="38" t="s">
        <v>111</v>
      </c>
      <c r="F18" s="38" t="s">
        <v>112</v>
      </c>
      <c r="G18" s="38" t="s">
        <v>118</v>
      </c>
      <c r="H18" s="63">
        <v>66242.98</v>
      </c>
      <c r="I18" s="63">
        <v>44477.35</v>
      </c>
      <c r="J18" s="71">
        <f t="shared" si="0"/>
        <v>-12037.770000000019</v>
      </c>
      <c r="K18" s="56">
        <v>94070.62</v>
      </c>
      <c r="L18" s="71">
        <f t="shared" ref="L18:L19" si="5">N18</f>
        <v>73654.64</v>
      </c>
      <c r="M18" s="62">
        <f t="shared" ref="M18:M19" si="6">N18*86%</f>
        <v>63342.990399999995</v>
      </c>
      <c r="N18" s="56">
        <v>73654.64</v>
      </c>
      <c r="O18" s="56">
        <v>49103.46</v>
      </c>
      <c r="P18" s="55">
        <f t="shared" si="1"/>
        <v>28687.48000000001</v>
      </c>
      <c r="Q18" s="39">
        <f t="shared" si="2"/>
        <v>0.30495685050231425</v>
      </c>
      <c r="R18" t="s">
        <v>317</v>
      </c>
    </row>
    <row r="19" spans="1:18" x14ac:dyDescent="0.2">
      <c r="A19" s="36" t="s">
        <v>46</v>
      </c>
      <c r="B19" s="37">
        <v>45566</v>
      </c>
      <c r="C19" s="53" t="s">
        <v>124</v>
      </c>
      <c r="D19" t="s">
        <v>125</v>
      </c>
      <c r="E19" s="38" t="s">
        <v>111</v>
      </c>
      <c r="F19" s="38" t="s">
        <v>117</v>
      </c>
      <c r="G19" s="38" t="s">
        <v>113</v>
      </c>
      <c r="H19" s="63">
        <v>410629.14</v>
      </c>
      <c r="J19" s="71">
        <f t="shared" si="0"/>
        <v>179747.62000000002</v>
      </c>
      <c r="K19" s="56">
        <v>310099.49</v>
      </c>
      <c r="L19" s="71">
        <f t="shared" si="5"/>
        <v>230881.52</v>
      </c>
      <c r="M19" s="62">
        <f t="shared" si="6"/>
        <v>198558.1072</v>
      </c>
      <c r="N19" s="56">
        <v>230881.52</v>
      </c>
      <c r="O19" s="56"/>
      <c r="P19" s="55">
        <f>N19+O19-K19</f>
        <v>-79217.97</v>
      </c>
      <c r="Q19" s="39">
        <f t="shared" si="2"/>
        <v>-0.25545985257828063</v>
      </c>
      <c r="R19" t="s">
        <v>316</v>
      </c>
    </row>
    <row r="20" spans="1:18" x14ac:dyDescent="0.2">
      <c r="A20" s="36" t="s">
        <v>46</v>
      </c>
      <c r="B20" s="37">
        <v>45566</v>
      </c>
      <c r="C20" s="53" t="s">
        <v>231</v>
      </c>
      <c r="D20" t="s">
        <v>232</v>
      </c>
      <c r="E20" s="38" t="s">
        <v>111</v>
      </c>
      <c r="F20" s="38" t="s">
        <v>128</v>
      </c>
      <c r="G20" s="38" t="s">
        <v>121</v>
      </c>
      <c r="H20" s="50">
        <v>433905.9</v>
      </c>
      <c r="I20" s="50">
        <v>10547.43</v>
      </c>
      <c r="J20" s="71">
        <f t="shared" si="0"/>
        <v>0</v>
      </c>
      <c r="K20" s="56">
        <v>402102.1</v>
      </c>
      <c r="L20" s="50"/>
      <c r="M20" s="56"/>
      <c r="N20" s="56"/>
      <c r="O20" s="56">
        <v>444453.33</v>
      </c>
      <c r="P20" s="55">
        <f t="shared" si="1"/>
        <v>42351.23000000004</v>
      </c>
      <c r="Q20" s="39">
        <f t="shared" si="2"/>
        <v>0.10532456806368343</v>
      </c>
    </row>
    <row r="21" spans="1:18" x14ac:dyDescent="0.2">
      <c r="A21" s="36" t="s">
        <v>46</v>
      </c>
      <c r="B21" s="37">
        <v>45566</v>
      </c>
      <c r="C21" s="53" t="s">
        <v>233</v>
      </c>
      <c r="D21" t="s">
        <v>234</v>
      </c>
      <c r="E21" s="38" t="s">
        <v>111</v>
      </c>
      <c r="F21" s="38" t="s">
        <v>112</v>
      </c>
      <c r="G21" s="38" t="s">
        <v>121</v>
      </c>
      <c r="H21" s="50">
        <v>42979.5</v>
      </c>
      <c r="I21" s="50">
        <v>-5571.66</v>
      </c>
      <c r="J21" s="71">
        <f t="shared" si="0"/>
        <v>0</v>
      </c>
      <c r="K21" s="56">
        <v>17770.52</v>
      </c>
      <c r="L21" s="50"/>
      <c r="M21" s="56"/>
      <c r="N21" s="56"/>
      <c r="O21" s="56">
        <v>37407.839999999997</v>
      </c>
      <c r="P21" s="55">
        <f t="shared" si="1"/>
        <v>19637.319999999996</v>
      </c>
      <c r="Q21" s="39">
        <f t="shared" si="2"/>
        <v>1.1050503868204191</v>
      </c>
    </row>
    <row r="22" spans="1:18" x14ac:dyDescent="0.2">
      <c r="A22" s="36" t="s">
        <v>46</v>
      </c>
      <c r="B22" s="37">
        <v>45566</v>
      </c>
      <c r="C22" s="53" t="s">
        <v>235</v>
      </c>
      <c r="D22" t="s">
        <v>236</v>
      </c>
      <c r="E22" s="38" t="s">
        <v>111</v>
      </c>
      <c r="F22" s="38" t="s">
        <v>112</v>
      </c>
      <c r="G22" s="38" t="s">
        <v>121</v>
      </c>
      <c r="H22" s="50">
        <v>54280</v>
      </c>
      <c r="I22" s="50">
        <v>6542.78</v>
      </c>
      <c r="J22" s="71">
        <f t="shared" si="0"/>
        <v>0</v>
      </c>
      <c r="K22" s="56">
        <v>27603.32</v>
      </c>
      <c r="L22" s="50"/>
      <c r="M22" s="56"/>
      <c r="N22" s="56"/>
      <c r="O22" s="56">
        <v>60822.78</v>
      </c>
      <c r="P22" s="55">
        <f t="shared" si="1"/>
        <v>33219.46</v>
      </c>
      <c r="Q22" s="39">
        <f t="shared" si="2"/>
        <v>1.2034588592966353</v>
      </c>
    </row>
    <row r="23" spans="1:18" x14ac:dyDescent="0.2">
      <c r="A23" s="36" t="s">
        <v>46</v>
      </c>
      <c r="B23" s="37">
        <v>45566</v>
      </c>
      <c r="C23" s="53" t="s">
        <v>237</v>
      </c>
      <c r="D23" t="s">
        <v>238</v>
      </c>
      <c r="E23" s="38" t="s">
        <v>111</v>
      </c>
      <c r="F23" s="38" t="s">
        <v>239</v>
      </c>
      <c r="G23" s="38" t="s">
        <v>121</v>
      </c>
      <c r="H23" s="63">
        <v>19800</v>
      </c>
      <c r="I23" s="63">
        <v>47300</v>
      </c>
      <c r="J23" s="71">
        <f t="shared" si="0"/>
        <v>0</v>
      </c>
      <c r="K23" s="56">
        <v>67572.210000000006</v>
      </c>
      <c r="L23" s="71"/>
      <c r="M23" s="62"/>
      <c r="N23" s="56"/>
      <c r="O23" s="56">
        <v>67100</v>
      </c>
      <c r="P23" s="55">
        <f t="shared" si="1"/>
        <v>-472.2100000000064</v>
      </c>
      <c r="Q23" s="39">
        <f t="shared" si="2"/>
        <v>-6.9882278528407811E-3</v>
      </c>
    </row>
    <row r="24" spans="1:18" x14ac:dyDescent="0.2">
      <c r="A24" s="36" t="s">
        <v>46</v>
      </c>
      <c r="B24" s="37">
        <v>45566</v>
      </c>
      <c r="C24" s="53" t="s">
        <v>240</v>
      </c>
      <c r="D24" t="s">
        <v>241</v>
      </c>
      <c r="E24" s="38" t="s">
        <v>111</v>
      </c>
      <c r="F24" s="38" t="s">
        <v>112</v>
      </c>
      <c r="G24" s="38" t="s">
        <v>121</v>
      </c>
      <c r="H24" s="50">
        <v>114821.25</v>
      </c>
      <c r="I24" s="50">
        <v>-678.54</v>
      </c>
      <c r="J24" s="71">
        <f t="shared" si="0"/>
        <v>0</v>
      </c>
      <c r="K24" s="56">
        <v>51558.23</v>
      </c>
      <c r="L24" s="50"/>
      <c r="M24" s="56"/>
      <c r="N24" s="56"/>
      <c r="O24" s="56">
        <v>114142.71</v>
      </c>
      <c r="P24" s="55">
        <f t="shared" si="1"/>
        <v>62584.480000000003</v>
      </c>
      <c r="Q24" s="39">
        <f t="shared" si="2"/>
        <v>1.2138601344538011</v>
      </c>
    </row>
    <row r="25" spans="1:18" x14ac:dyDescent="0.2">
      <c r="A25" s="36" t="s">
        <v>46</v>
      </c>
      <c r="B25" s="37">
        <v>45566</v>
      </c>
      <c r="C25" s="53" t="s">
        <v>242</v>
      </c>
      <c r="D25" t="s">
        <v>243</v>
      </c>
      <c r="E25" s="38" t="s">
        <v>111</v>
      </c>
      <c r="F25" s="38" t="s">
        <v>117</v>
      </c>
      <c r="G25" s="38" t="s">
        <v>121</v>
      </c>
      <c r="H25" s="50">
        <v>817852</v>
      </c>
      <c r="I25" s="50">
        <v>69351.789999999994</v>
      </c>
      <c r="J25" s="71">
        <f t="shared" si="0"/>
        <v>0</v>
      </c>
      <c r="K25" s="56">
        <v>856678.64</v>
      </c>
      <c r="L25" s="50"/>
      <c r="M25" s="56"/>
      <c r="N25" s="56"/>
      <c r="O25" s="56">
        <v>887203.79</v>
      </c>
      <c r="P25" s="55">
        <f t="shared" si="1"/>
        <v>30525.150000000023</v>
      </c>
      <c r="Q25" s="39">
        <f t="shared" si="2"/>
        <v>3.5631972801376283E-2</v>
      </c>
    </row>
    <row r="26" spans="1:18" x14ac:dyDescent="0.2">
      <c r="A26" s="36" t="s">
        <v>46</v>
      </c>
      <c r="B26" s="37">
        <v>45566</v>
      </c>
      <c r="C26" s="53" t="s">
        <v>244</v>
      </c>
      <c r="D26" t="s">
        <v>245</v>
      </c>
      <c r="E26" s="38" t="s">
        <v>111</v>
      </c>
      <c r="F26" s="38" t="s">
        <v>150</v>
      </c>
      <c r="G26" s="38" t="s">
        <v>121</v>
      </c>
      <c r="H26" s="50">
        <v>59429.65</v>
      </c>
      <c r="I26" s="50">
        <v>13208.99</v>
      </c>
      <c r="J26" s="71">
        <f t="shared" si="0"/>
        <v>0</v>
      </c>
      <c r="K26" s="56">
        <v>103511.95</v>
      </c>
      <c r="L26" s="50"/>
      <c r="M26" s="56"/>
      <c r="N26" s="56"/>
      <c r="O26" s="56">
        <v>72638.64</v>
      </c>
      <c r="P26" s="55">
        <f t="shared" si="1"/>
        <v>-30873.309999999998</v>
      </c>
      <c r="Q26" s="39">
        <f t="shared" si="2"/>
        <v>-0.29825841364209638</v>
      </c>
    </row>
    <row r="27" spans="1:18" x14ac:dyDescent="0.2">
      <c r="A27" s="36" t="s">
        <v>46</v>
      </c>
      <c r="B27" s="37">
        <v>45566</v>
      </c>
      <c r="C27" s="53" t="s">
        <v>126</v>
      </c>
      <c r="D27" t="s">
        <v>127</v>
      </c>
      <c r="E27" s="38" t="s">
        <v>116</v>
      </c>
      <c r="F27" s="38" t="s">
        <v>128</v>
      </c>
      <c r="G27" s="38" t="s">
        <v>113</v>
      </c>
      <c r="H27" s="63">
        <v>889091.47</v>
      </c>
      <c r="J27" s="71">
        <f t="shared" si="0"/>
        <v>165101.99</v>
      </c>
      <c r="K27" s="56">
        <v>701595.21</v>
      </c>
      <c r="L27" s="71">
        <f t="shared" ref="L27" si="7">N27</f>
        <v>723989.48</v>
      </c>
      <c r="M27" s="62">
        <f t="shared" ref="M27:M31" si="8">N27*86%</f>
        <v>622630.95279999997</v>
      </c>
      <c r="N27" s="56">
        <v>723989.48</v>
      </c>
      <c r="O27" s="56"/>
      <c r="P27" s="55">
        <f t="shared" si="1"/>
        <v>22394.270000000019</v>
      </c>
      <c r="Q27" s="39">
        <f t="shared" si="2"/>
        <v>3.1919074818084946E-2</v>
      </c>
      <c r="R27" t="s">
        <v>316</v>
      </c>
    </row>
    <row r="28" spans="1:18" x14ac:dyDescent="0.2">
      <c r="A28" s="36" t="s">
        <v>46</v>
      </c>
      <c r="B28" s="37">
        <v>45566</v>
      </c>
      <c r="C28" s="53" t="s">
        <v>129</v>
      </c>
      <c r="D28" t="s">
        <v>130</v>
      </c>
      <c r="E28" s="38" t="s">
        <v>111</v>
      </c>
      <c r="F28" s="38" t="s">
        <v>128</v>
      </c>
      <c r="G28" s="38" t="s">
        <v>118</v>
      </c>
      <c r="H28" s="63">
        <v>1566102.92</v>
      </c>
      <c r="I28" s="63">
        <v>-212866.21</v>
      </c>
      <c r="J28" s="71">
        <f t="shared" si="0"/>
        <v>0</v>
      </c>
      <c r="K28" s="56">
        <v>1322957.1499999999</v>
      </c>
      <c r="L28" s="71"/>
      <c r="M28" s="62"/>
      <c r="N28" s="56"/>
      <c r="O28" s="56">
        <v>1353236.71</v>
      </c>
      <c r="P28" s="55">
        <f t="shared" si="1"/>
        <v>30279.560000000056</v>
      </c>
      <c r="Q28" s="39">
        <f t="shared" si="2"/>
        <v>2.2887785896920438E-2</v>
      </c>
    </row>
    <row r="29" spans="1:18" x14ac:dyDescent="0.2">
      <c r="A29" s="36" t="s">
        <v>46</v>
      </c>
      <c r="B29" s="37">
        <v>45566</v>
      </c>
      <c r="C29" s="53" t="s">
        <v>246</v>
      </c>
      <c r="D29" t="s">
        <v>247</v>
      </c>
      <c r="E29" s="38" t="s">
        <v>111</v>
      </c>
      <c r="F29" s="38" t="s">
        <v>117</v>
      </c>
      <c r="G29" s="38" t="s">
        <v>121</v>
      </c>
      <c r="H29" s="63">
        <v>310819.3</v>
      </c>
      <c r="I29" s="63">
        <v>-18539.62</v>
      </c>
      <c r="J29" s="71">
        <f t="shared" si="0"/>
        <v>0</v>
      </c>
      <c r="K29" s="56">
        <v>279314.90999999997</v>
      </c>
      <c r="L29" s="71"/>
      <c r="M29" s="62"/>
      <c r="N29" s="56"/>
      <c r="O29" s="56">
        <v>292279.67999999999</v>
      </c>
      <c r="P29" s="55">
        <f t="shared" si="1"/>
        <v>12964.770000000019</v>
      </c>
      <c r="Q29" s="39">
        <f t="shared" si="2"/>
        <v>4.6416319128828529E-2</v>
      </c>
    </row>
    <row r="30" spans="1:18" x14ac:dyDescent="0.2">
      <c r="A30" s="36" t="s">
        <v>46</v>
      </c>
      <c r="B30" s="37">
        <v>45566</v>
      </c>
      <c r="C30" s="53" t="s">
        <v>248</v>
      </c>
      <c r="D30" t="s">
        <v>249</v>
      </c>
      <c r="E30" s="38" t="s">
        <v>111</v>
      </c>
      <c r="F30" s="38" t="s">
        <v>112</v>
      </c>
      <c r="G30" s="38" t="s">
        <v>121</v>
      </c>
      <c r="H30" s="50">
        <v>40817.449999999997</v>
      </c>
      <c r="I30" s="50">
        <v>17346.189999999999</v>
      </c>
      <c r="J30" s="71">
        <f t="shared" si="0"/>
        <v>0</v>
      </c>
      <c r="K30" s="56">
        <v>56159.46</v>
      </c>
      <c r="L30" s="50"/>
      <c r="M30" s="56"/>
      <c r="N30" s="56"/>
      <c r="O30" s="56">
        <v>58163.64</v>
      </c>
      <c r="P30" s="55">
        <f t="shared" si="1"/>
        <v>2004.1800000000003</v>
      </c>
      <c r="Q30" s="39">
        <f t="shared" si="2"/>
        <v>3.5687308959167351E-2</v>
      </c>
    </row>
    <row r="31" spans="1:18" x14ac:dyDescent="0.2">
      <c r="A31" s="36" t="s">
        <v>46</v>
      </c>
      <c r="B31" s="37">
        <v>45566</v>
      </c>
      <c r="C31" s="53" t="s">
        <v>250</v>
      </c>
      <c r="D31" t="s">
        <v>251</v>
      </c>
      <c r="E31" s="38" t="s">
        <v>111</v>
      </c>
      <c r="F31" s="38" t="s">
        <v>150</v>
      </c>
      <c r="G31" s="38" t="s">
        <v>113</v>
      </c>
      <c r="H31" s="63">
        <v>2089077.52</v>
      </c>
      <c r="I31" s="63">
        <v>530884.67000000004</v>
      </c>
      <c r="J31" s="71">
        <f t="shared" si="0"/>
        <v>-50707.810000000056</v>
      </c>
      <c r="K31" s="56">
        <v>2941060.79</v>
      </c>
      <c r="L31" s="71">
        <f t="shared" ref="L31" si="9">N31</f>
        <v>2670670</v>
      </c>
      <c r="M31" s="62">
        <f t="shared" si="8"/>
        <v>2296776.2000000002</v>
      </c>
      <c r="N31" s="56">
        <v>2670670</v>
      </c>
      <c r="O31" s="56"/>
      <c r="P31" s="55">
        <f t="shared" si="1"/>
        <v>-270390.79000000004</v>
      </c>
      <c r="Q31" s="39">
        <f t="shared" si="2"/>
        <v>-9.1936484590650042E-2</v>
      </c>
      <c r="R31" t="s">
        <v>316</v>
      </c>
    </row>
    <row r="32" spans="1:18" x14ac:dyDescent="0.2">
      <c r="A32" s="36" t="s">
        <v>46</v>
      </c>
      <c r="B32" s="37">
        <v>45566</v>
      </c>
      <c r="C32" s="53" t="s">
        <v>252</v>
      </c>
      <c r="D32" t="s">
        <v>167</v>
      </c>
      <c r="E32" s="38" t="s">
        <v>111</v>
      </c>
      <c r="F32" s="38" t="s">
        <v>112</v>
      </c>
      <c r="G32" s="38" t="s">
        <v>121</v>
      </c>
      <c r="H32" s="50">
        <v>69009.399999999994</v>
      </c>
      <c r="I32" s="50">
        <v>5157.84</v>
      </c>
      <c r="J32" s="71">
        <f t="shared" si="0"/>
        <v>0</v>
      </c>
      <c r="K32" s="56">
        <v>64303.71</v>
      </c>
      <c r="L32" s="50"/>
      <c r="M32" s="56"/>
      <c r="N32" s="56"/>
      <c r="O32" s="56">
        <v>74167.240000000005</v>
      </c>
      <c r="P32" s="55">
        <f t="shared" si="1"/>
        <v>9863.5300000000061</v>
      </c>
      <c r="Q32" s="39">
        <f t="shared" si="2"/>
        <v>0.15338974998487656</v>
      </c>
    </row>
    <row r="33" spans="1:18" x14ac:dyDescent="0.2">
      <c r="A33" s="36" t="s">
        <v>46</v>
      </c>
      <c r="B33" s="37">
        <v>45566</v>
      </c>
      <c r="C33" s="53" t="s">
        <v>253</v>
      </c>
      <c r="D33" t="s">
        <v>254</v>
      </c>
      <c r="E33" s="38" t="s">
        <v>111</v>
      </c>
      <c r="F33" s="38" t="s">
        <v>150</v>
      </c>
      <c r="G33" s="38" t="s">
        <v>121</v>
      </c>
      <c r="H33" s="50">
        <v>415432.62</v>
      </c>
      <c r="I33" s="50">
        <v>24612.33</v>
      </c>
      <c r="J33" s="71">
        <f t="shared" si="0"/>
        <v>0</v>
      </c>
      <c r="K33" s="56">
        <v>484561.39</v>
      </c>
      <c r="L33" s="50"/>
      <c r="M33" s="56"/>
      <c r="N33" s="56"/>
      <c r="O33" s="56">
        <v>440044.95</v>
      </c>
      <c r="P33" s="55">
        <f t="shared" si="1"/>
        <v>-44516.44</v>
      </c>
      <c r="Q33" s="39">
        <f t="shared" si="2"/>
        <v>-9.1869556507587199E-2</v>
      </c>
    </row>
    <row r="34" spans="1:18" x14ac:dyDescent="0.2">
      <c r="A34" s="36" t="s">
        <v>46</v>
      </c>
      <c r="B34" s="37">
        <v>45566</v>
      </c>
      <c r="C34" s="53" t="s">
        <v>255</v>
      </c>
      <c r="D34" t="s">
        <v>256</v>
      </c>
      <c r="E34" s="38" t="s">
        <v>111</v>
      </c>
      <c r="F34" s="38" t="s">
        <v>112</v>
      </c>
      <c r="G34" s="38" t="s">
        <v>121</v>
      </c>
      <c r="H34" s="50">
        <v>86947.520000000004</v>
      </c>
      <c r="I34" s="50">
        <v>107054.5</v>
      </c>
      <c r="J34" s="71">
        <f t="shared" si="0"/>
        <v>0</v>
      </c>
      <c r="K34" s="56">
        <v>166711.10999999999</v>
      </c>
      <c r="L34" s="50"/>
      <c r="M34" s="56"/>
      <c r="N34" s="56"/>
      <c r="O34" s="56">
        <v>194002.02</v>
      </c>
      <c r="P34" s="55">
        <f t="shared" si="1"/>
        <v>27290.910000000003</v>
      </c>
      <c r="Q34" s="39">
        <f t="shared" si="2"/>
        <v>0.16370180727607181</v>
      </c>
    </row>
    <row r="35" spans="1:18" x14ac:dyDescent="0.2">
      <c r="A35" s="36" t="s">
        <v>46</v>
      </c>
      <c r="B35" s="37">
        <v>45566</v>
      </c>
      <c r="C35" s="53" t="s">
        <v>257</v>
      </c>
      <c r="D35" t="s">
        <v>258</v>
      </c>
      <c r="E35" s="38" t="s">
        <v>111</v>
      </c>
      <c r="F35" s="38" t="s">
        <v>150</v>
      </c>
      <c r="G35" s="38" t="s">
        <v>113</v>
      </c>
      <c r="H35" s="63">
        <v>97039.6</v>
      </c>
      <c r="I35" s="63">
        <v>128339.29</v>
      </c>
      <c r="J35" s="71">
        <f t="shared" si="0"/>
        <v>0</v>
      </c>
      <c r="K35" s="56">
        <v>216189.69</v>
      </c>
      <c r="L35" s="71">
        <f t="shared" ref="L35" si="10">N35</f>
        <v>225378.89</v>
      </c>
      <c r="M35" s="62">
        <f t="shared" ref="M35:M38" si="11">N35*86%</f>
        <v>193825.84540000002</v>
      </c>
      <c r="N35" s="56">
        <v>225378.89</v>
      </c>
      <c r="O35" s="56"/>
      <c r="P35" s="55">
        <f t="shared" si="1"/>
        <v>9189.2000000000116</v>
      </c>
      <c r="Q35" s="39">
        <f t="shared" si="2"/>
        <v>4.2505264705268837E-2</v>
      </c>
      <c r="R35" t="s">
        <v>316</v>
      </c>
    </row>
    <row r="36" spans="1:18" x14ac:dyDescent="0.2">
      <c r="A36" s="36" t="s">
        <v>46</v>
      </c>
      <c r="B36" s="37">
        <v>45566</v>
      </c>
      <c r="C36" s="53" t="s">
        <v>259</v>
      </c>
      <c r="D36" t="s">
        <v>260</v>
      </c>
      <c r="E36" s="38" t="s">
        <v>111</v>
      </c>
      <c r="F36" s="38" t="s">
        <v>117</v>
      </c>
      <c r="G36" s="38" t="s">
        <v>121</v>
      </c>
      <c r="H36" s="50">
        <v>186081.47</v>
      </c>
      <c r="I36" s="50">
        <v>-14368.83</v>
      </c>
      <c r="J36" s="71">
        <f t="shared" si="0"/>
        <v>0</v>
      </c>
      <c r="K36" s="56">
        <v>233917.34</v>
      </c>
      <c r="L36" s="50"/>
      <c r="M36" s="56"/>
      <c r="N36" s="56"/>
      <c r="O36" s="56">
        <v>171712.64000000001</v>
      </c>
      <c r="P36" s="55">
        <f t="shared" si="1"/>
        <v>-62204.699999999983</v>
      </c>
      <c r="Q36" s="39">
        <f>P36/K36</f>
        <v>-0.26592598906947207</v>
      </c>
    </row>
    <row r="37" spans="1:18" x14ac:dyDescent="0.2">
      <c r="A37" s="36" t="s">
        <v>46</v>
      </c>
      <c r="B37" s="37">
        <v>45566</v>
      </c>
      <c r="C37" s="53" t="s">
        <v>261</v>
      </c>
      <c r="D37" t="s">
        <v>262</v>
      </c>
      <c r="E37" s="38" t="s">
        <v>111</v>
      </c>
      <c r="F37" s="38" t="s">
        <v>117</v>
      </c>
      <c r="G37" s="38" t="s">
        <v>121</v>
      </c>
      <c r="H37" s="63">
        <v>166696</v>
      </c>
      <c r="I37" s="63">
        <v>51715.21</v>
      </c>
      <c r="J37" s="71">
        <f t="shared" si="0"/>
        <v>0</v>
      </c>
      <c r="K37" s="56">
        <v>200168.1</v>
      </c>
      <c r="L37" s="71"/>
      <c r="M37" s="62"/>
      <c r="N37" s="56"/>
      <c r="O37" s="56">
        <v>218411.21</v>
      </c>
      <c r="P37" s="55">
        <f t="shared" si="1"/>
        <v>18243.109999999986</v>
      </c>
      <c r="Q37" s="39">
        <f t="shared" si="2"/>
        <v>9.1138947714445931E-2</v>
      </c>
    </row>
    <row r="38" spans="1:18" x14ac:dyDescent="0.2">
      <c r="A38" s="36" t="s">
        <v>46</v>
      </c>
      <c r="B38" s="37">
        <v>45566</v>
      </c>
      <c r="C38" s="53" t="s">
        <v>263</v>
      </c>
      <c r="D38" t="s">
        <v>264</v>
      </c>
      <c r="E38" s="38" t="s">
        <v>111</v>
      </c>
      <c r="F38" s="38" t="s">
        <v>150</v>
      </c>
      <c r="G38" s="38" t="s">
        <v>113</v>
      </c>
      <c r="H38" s="63">
        <v>1103474.76</v>
      </c>
      <c r="J38" s="71">
        <f t="shared" si="0"/>
        <v>49711.649999999907</v>
      </c>
      <c r="K38" s="56">
        <v>1113779.03</v>
      </c>
      <c r="L38" s="71">
        <f t="shared" ref="L38" si="12">N38</f>
        <v>1053763.1100000001</v>
      </c>
      <c r="M38" s="62">
        <f t="shared" si="11"/>
        <v>906236.27460000012</v>
      </c>
      <c r="N38" s="56">
        <v>1053763.1100000001</v>
      </c>
      <c r="O38" s="56"/>
      <c r="P38" s="55">
        <f t="shared" si="1"/>
        <v>-60015.919999999925</v>
      </c>
      <c r="Q38" s="39">
        <f t="shared" si="2"/>
        <v>-5.3884943407490733E-2</v>
      </c>
      <c r="R38" t="s">
        <v>316</v>
      </c>
    </row>
    <row r="39" spans="1:18" x14ac:dyDescent="0.2">
      <c r="A39" s="36" t="s">
        <v>46</v>
      </c>
      <c r="B39" s="37">
        <v>45566</v>
      </c>
      <c r="C39" s="53" t="s">
        <v>265</v>
      </c>
      <c r="D39" t="s">
        <v>266</v>
      </c>
      <c r="E39" s="38" t="s">
        <v>111</v>
      </c>
      <c r="F39" s="38" t="s">
        <v>150</v>
      </c>
      <c r="G39" s="38" t="s">
        <v>121</v>
      </c>
      <c r="H39" s="63">
        <v>558232.5</v>
      </c>
      <c r="I39" s="63">
        <v>-23365.87</v>
      </c>
      <c r="J39" s="71">
        <f t="shared" si="0"/>
        <v>0</v>
      </c>
      <c r="K39" s="56">
        <v>584523.27</v>
      </c>
      <c r="L39" s="71"/>
      <c r="M39" s="62"/>
      <c r="N39" s="56"/>
      <c r="O39" s="56">
        <v>534866.63</v>
      </c>
      <c r="P39" s="55">
        <f t="shared" si="1"/>
        <v>-49656.640000000014</v>
      </c>
      <c r="Q39" s="39">
        <f t="shared" si="2"/>
        <v>-8.4952374949931436E-2</v>
      </c>
    </row>
    <row r="40" spans="1:18" x14ac:dyDescent="0.2">
      <c r="A40" s="36" t="s">
        <v>46</v>
      </c>
      <c r="B40" s="37">
        <v>45566</v>
      </c>
      <c r="C40" s="53" t="s">
        <v>267</v>
      </c>
      <c r="D40" t="s">
        <v>268</v>
      </c>
      <c r="E40" s="38" t="s">
        <v>111</v>
      </c>
      <c r="F40" s="38" t="s">
        <v>269</v>
      </c>
      <c r="G40" s="38" t="s">
        <v>121</v>
      </c>
      <c r="H40" s="50">
        <v>25549.8</v>
      </c>
      <c r="I40" s="50">
        <v>144463.79</v>
      </c>
      <c r="J40" s="71">
        <f t="shared" si="0"/>
        <v>0</v>
      </c>
      <c r="K40" s="56">
        <v>138255.76999999999</v>
      </c>
      <c r="L40" s="50"/>
      <c r="M40" s="56"/>
      <c r="N40" s="56"/>
      <c r="O40" s="56">
        <v>170013.59</v>
      </c>
      <c r="P40" s="55">
        <f t="shared" si="1"/>
        <v>31757.820000000007</v>
      </c>
      <c r="Q40" s="39">
        <f t="shared" si="2"/>
        <v>0.22970339682748872</v>
      </c>
    </row>
    <row r="41" spans="1:18" x14ac:dyDescent="0.2">
      <c r="A41" s="36" t="s">
        <v>46</v>
      </c>
      <c r="B41" s="37">
        <v>45566</v>
      </c>
      <c r="C41" s="53" t="s">
        <v>270</v>
      </c>
      <c r="D41" t="s">
        <v>271</v>
      </c>
      <c r="E41" s="38" t="s">
        <v>111</v>
      </c>
      <c r="F41" s="38" t="s">
        <v>272</v>
      </c>
      <c r="G41" s="38" t="s">
        <v>121</v>
      </c>
      <c r="H41" s="50">
        <v>44308.5</v>
      </c>
      <c r="I41" s="50">
        <v>-9031.5</v>
      </c>
      <c r="J41" s="71">
        <f t="shared" si="0"/>
        <v>0</v>
      </c>
      <c r="K41" s="56">
        <v>43240.71</v>
      </c>
      <c r="L41" s="50"/>
      <c r="M41" s="56"/>
      <c r="N41" s="56"/>
      <c r="O41" s="56">
        <v>35277</v>
      </c>
      <c r="P41" s="55">
        <f t="shared" si="1"/>
        <v>-7963.7099999999991</v>
      </c>
      <c r="Q41" s="39">
        <f t="shared" si="2"/>
        <v>-0.18417158275153206</v>
      </c>
    </row>
    <row r="42" spans="1:18" x14ac:dyDescent="0.2">
      <c r="A42" s="36" t="s">
        <v>46</v>
      </c>
      <c r="B42" s="37">
        <v>45566</v>
      </c>
      <c r="C42" s="53" t="s">
        <v>131</v>
      </c>
      <c r="D42" t="s">
        <v>319</v>
      </c>
      <c r="E42" s="38" t="s">
        <v>111</v>
      </c>
      <c r="F42" s="38" t="s">
        <v>112</v>
      </c>
      <c r="G42" s="38" t="s">
        <v>113</v>
      </c>
      <c r="H42" s="63">
        <v>150189.51999999999</v>
      </c>
      <c r="I42" s="63">
        <v>21148.35</v>
      </c>
      <c r="J42" s="71">
        <f t="shared" si="0"/>
        <v>-7358.25</v>
      </c>
      <c r="K42" s="56">
        <v>105161.88</v>
      </c>
      <c r="L42" s="71">
        <f t="shared" ref="L42" si="13">N42</f>
        <v>178696.12</v>
      </c>
      <c r="M42" s="62">
        <f t="shared" ref="M42:M45" si="14">N42*86%</f>
        <v>153678.66319999998</v>
      </c>
      <c r="N42" s="56">
        <v>178696.12</v>
      </c>
      <c r="O42" s="56"/>
      <c r="P42" s="55">
        <f t="shared" si="1"/>
        <v>73534.239999999991</v>
      </c>
      <c r="Q42" s="39">
        <f t="shared" si="2"/>
        <v>0.69924805452317884</v>
      </c>
      <c r="R42" t="s">
        <v>316</v>
      </c>
    </row>
    <row r="43" spans="1:18" x14ac:dyDescent="0.2">
      <c r="A43" s="36" t="s">
        <v>46</v>
      </c>
      <c r="B43" s="37">
        <v>45566</v>
      </c>
      <c r="C43" s="53" t="s">
        <v>273</v>
      </c>
      <c r="D43" t="s">
        <v>274</v>
      </c>
      <c r="E43" s="38" t="s">
        <v>111</v>
      </c>
      <c r="F43" s="38" t="s">
        <v>112</v>
      </c>
      <c r="G43" s="38" t="s">
        <v>121</v>
      </c>
      <c r="H43" s="63">
        <v>53240.25</v>
      </c>
      <c r="I43" s="63">
        <v>-4323.45</v>
      </c>
      <c r="J43" s="71">
        <f t="shared" si="0"/>
        <v>0</v>
      </c>
      <c r="K43" s="56">
        <v>27089.05</v>
      </c>
      <c r="M43" s="62"/>
      <c r="N43" s="56"/>
      <c r="O43" s="56">
        <v>48916.800000000003</v>
      </c>
      <c r="P43" s="55">
        <f t="shared" si="1"/>
        <v>21827.750000000004</v>
      </c>
      <c r="Q43" s="39">
        <f t="shared" si="2"/>
        <v>0.80577761124882574</v>
      </c>
    </row>
    <row r="44" spans="1:18" x14ac:dyDescent="0.2">
      <c r="A44" s="36" t="s">
        <v>46</v>
      </c>
      <c r="B44" s="37">
        <v>45566</v>
      </c>
      <c r="C44" s="53" t="s">
        <v>275</v>
      </c>
      <c r="D44" t="s">
        <v>276</v>
      </c>
      <c r="E44" s="38" t="s">
        <v>111</v>
      </c>
      <c r="F44" s="38" t="s">
        <v>112</v>
      </c>
      <c r="G44" s="38" t="s">
        <v>121</v>
      </c>
      <c r="H44" s="63">
        <v>94295.6</v>
      </c>
      <c r="I44" s="63">
        <v>18857.080000000002</v>
      </c>
      <c r="J44" s="71">
        <f t="shared" si="0"/>
        <v>0</v>
      </c>
      <c r="K44" s="56">
        <v>65601.13</v>
      </c>
      <c r="L44" s="71"/>
      <c r="M44" s="62"/>
      <c r="N44" s="56"/>
      <c r="O44" s="56">
        <v>113152.68</v>
      </c>
      <c r="P44" s="55">
        <f t="shared" si="1"/>
        <v>47551.549999999988</v>
      </c>
      <c r="Q44" s="39">
        <f t="shared" si="2"/>
        <v>0.72485870289124565</v>
      </c>
    </row>
    <row r="45" spans="1:18" x14ac:dyDescent="0.2">
      <c r="A45" s="36" t="s">
        <v>46</v>
      </c>
      <c r="B45" s="37">
        <v>45566</v>
      </c>
      <c r="C45" s="53" t="s">
        <v>133</v>
      </c>
      <c r="D45" t="s">
        <v>134</v>
      </c>
      <c r="E45" s="38" t="s">
        <v>111</v>
      </c>
      <c r="F45" s="38" t="s">
        <v>117</v>
      </c>
      <c r="G45" s="38" t="s">
        <v>113</v>
      </c>
      <c r="H45" s="50">
        <v>1183325.8</v>
      </c>
      <c r="I45" s="50">
        <v>21116.45</v>
      </c>
      <c r="J45" s="71">
        <f t="shared" si="0"/>
        <v>842196.24</v>
      </c>
      <c r="K45" s="56">
        <v>182459.91</v>
      </c>
      <c r="L45" s="71">
        <f t="shared" ref="L45" si="15">N45</f>
        <v>362246.01</v>
      </c>
      <c r="M45" s="62">
        <f t="shared" si="14"/>
        <v>311531.5686</v>
      </c>
      <c r="N45" s="56">
        <v>362246.01</v>
      </c>
      <c r="O45" s="56"/>
      <c r="P45" s="55">
        <f t="shared" si="1"/>
        <v>179786.1</v>
      </c>
      <c r="Q45" s="39">
        <f t="shared" si="2"/>
        <v>0.98534576718798117</v>
      </c>
      <c r="R45" t="s">
        <v>316</v>
      </c>
    </row>
    <row r="46" spans="1:18" x14ac:dyDescent="0.2">
      <c r="A46" s="36" t="s">
        <v>46</v>
      </c>
      <c r="B46" s="37">
        <v>45566</v>
      </c>
      <c r="C46" s="53" t="s">
        <v>277</v>
      </c>
      <c r="D46" t="s">
        <v>278</v>
      </c>
      <c r="E46" s="38" t="s">
        <v>111</v>
      </c>
      <c r="F46" s="38" t="s">
        <v>150</v>
      </c>
      <c r="G46" s="38" t="s">
        <v>121</v>
      </c>
      <c r="H46" s="63">
        <v>73023.87</v>
      </c>
      <c r="I46" s="63">
        <v>17160</v>
      </c>
      <c r="J46" s="71">
        <f t="shared" si="0"/>
        <v>0</v>
      </c>
      <c r="K46" s="56">
        <v>94418.94</v>
      </c>
      <c r="M46" s="62"/>
      <c r="N46" s="56"/>
      <c r="O46" s="56">
        <v>90183.87</v>
      </c>
      <c r="P46" s="55">
        <f t="shared" si="1"/>
        <v>-4235.070000000007</v>
      </c>
      <c r="Q46" s="39">
        <f t="shared" si="2"/>
        <v>-4.4854030346030221E-2</v>
      </c>
    </row>
    <row r="47" spans="1:18" x14ac:dyDescent="0.2">
      <c r="A47" s="36" t="s">
        <v>46</v>
      </c>
      <c r="B47" s="37">
        <v>45566</v>
      </c>
      <c r="C47" s="53" t="s">
        <v>279</v>
      </c>
      <c r="D47" t="s">
        <v>280</v>
      </c>
      <c r="E47" s="38" t="s">
        <v>111</v>
      </c>
      <c r="F47" s="38" t="s">
        <v>150</v>
      </c>
      <c r="G47" s="38" t="s">
        <v>121</v>
      </c>
      <c r="H47" s="63">
        <v>19200</v>
      </c>
      <c r="I47" s="63">
        <v>257.72000000000003</v>
      </c>
      <c r="J47" s="71">
        <f t="shared" si="0"/>
        <v>0</v>
      </c>
      <c r="K47" s="56">
        <v>16952.84</v>
      </c>
      <c r="M47" s="62"/>
      <c r="N47" s="56"/>
      <c r="O47" s="56">
        <v>19457.72</v>
      </c>
      <c r="P47" s="55">
        <f t="shared" si="1"/>
        <v>2504.880000000001</v>
      </c>
      <c r="Q47" s="39">
        <f t="shared" si="2"/>
        <v>0.14775577425375341</v>
      </c>
    </row>
    <row r="48" spans="1:18" x14ac:dyDescent="0.2">
      <c r="A48" s="36" t="s">
        <v>46</v>
      </c>
      <c r="B48" s="37">
        <v>45566</v>
      </c>
      <c r="C48" s="53" t="s">
        <v>281</v>
      </c>
      <c r="D48" t="s">
        <v>282</v>
      </c>
      <c r="E48" s="38" t="s">
        <v>111</v>
      </c>
      <c r="F48" s="38" t="s">
        <v>269</v>
      </c>
      <c r="G48" s="38" t="s">
        <v>121</v>
      </c>
      <c r="H48" s="50">
        <v>26630.799999999999</v>
      </c>
      <c r="I48" s="50">
        <v>1796.4</v>
      </c>
      <c r="J48" s="71">
        <f t="shared" si="0"/>
        <v>0</v>
      </c>
      <c r="K48" s="56">
        <v>25522.77</v>
      </c>
      <c r="L48" s="50"/>
      <c r="M48" s="56"/>
      <c r="N48" s="56"/>
      <c r="O48" s="56">
        <v>28427.200000000001</v>
      </c>
      <c r="P48" s="55">
        <f t="shared" si="1"/>
        <v>2904.4300000000003</v>
      </c>
      <c r="Q48" s="39">
        <f t="shared" si="2"/>
        <v>0.11379760112244872</v>
      </c>
    </row>
    <row r="49" spans="1:18" x14ac:dyDescent="0.2">
      <c r="A49" s="36" t="s">
        <v>46</v>
      </c>
      <c r="B49" s="37">
        <v>45566</v>
      </c>
      <c r="C49" s="53" t="s">
        <v>283</v>
      </c>
      <c r="D49" t="s">
        <v>284</v>
      </c>
      <c r="E49" s="38" t="s">
        <v>111</v>
      </c>
      <c r="F49" s="38" t="s">
        <v>112</v>
      </c>
      <c r="G49" s="38" t="s">
        <v>121</v>
      </c>
      <c r="H49" s="50">
        <v>144334</v>
      </c>
      <c r="I49" s="50">
        <v>8562.11</v>
      </c>
      <c r="J49" s="71">
        <f t="shared" si="0"/>
        <v>0</v>
      </c>
      <c r="K49" s="56">
        <v>102406.28</v>
      </c>
      <c r="L49" s="71"/>
      <c r="M49" s="62"/>
      <c r="N49" s="56"/>
      <c r="O49" s="56">
        <v>152896.10999999999</v>
      </c>
      <c r="P49" s="55">
        <f t="shared" si="1"/>
        <v>50489.829999999987</v>
      </c>
      <c r="Q49" s="39">
        <f t="shared" si="2"/>
        <v>0.49303450921173964</v>
      </c>
    </row>
    <row r="50" spans="1:18" x14ac:dyDescent="0.2">
      <c r="A50" s="36" t="s">
        <v>46</v>
      </c>
      <c r="B50" s="37">
        <v>45566</v>
      </c>
      <c r="C50" s="53" t="s">
        <v>285</v>
      </c>
      <c r="D50" t="s">
        <v>286</v>
      </c>
      <c r="E50" s="38" t="s">
        <v>111</v>
      </c>
      <c r="F50" s="38" t="s">
        <v>112</v>
      </c>
      <c r="G50" s="38" t="s">
        <v>121</v>
      </c>
      <c r="H50" s="50">
        <v>44700</v>
      </c>
      <c r="I50" s="50">
        <v>-7237</v>
      </c>
      <c r="J50" s="71">
        <f t="shared" si="0"/>
        <v>0</v>
      </c>
      <c r="K50" s="56">
        <v>38681.78</v>
      </c>
      <c r="L50" s="50"/>
      <c r="M50" s="56"/>
      <c r="N50" s="56"/>
      <c r="O50" s="56">
        <v>37463</v>
      </c>
      <c r="P50" s="55">
        <f t="shared" si="1"/>
        <v>-1218.7799999999988</v>
      </c>
      <c r="Q50" s="39">
        <f t="shared" si="2"/>
        <v>-3.1507857187544078E-2</v>
      </c>
    </row>
    <row r="51" spans="1:18" x14ac:dyDescent="0.2">
      <c r="A51" s="36" t="s">
        <v>46</v>
      </c>
      <c r="B51" s="37">
        <v>45566</v>
      </c>
      <c r="C51" s="53" t="s">
        <v>135</v>
      </c>
      <c r="D51" t="s">
        <v>136</v>
      </c>
      <c r="E51" s="38" t="s">
        <v>111</v>
      </c>
      <c r="F51" s="38" t="s">
        <v>128</v>
      </c>
      <c r="G51" s="38" t="s">
        <v>113</v>
      </c>
      <c r="H51" s="63">
        <v>239801.52</v>
      </c>
      <c r="J51" s="71">
        <f t="shared" si="0"/>
        <v>31407.72</v>
      </c>
      <c r="K51" s="56">
        <v>229180.15</v>
      </c>
      <c r="L51" s="71">
        <f t="shared" ref="L51:L53" si="16">N51</f>
        <v>208393.8</v>
      </c>
      <c r="M51" s="62">
        <f t="shared" ref="M51:M70" si="17">N51*86%</f>
        <v>179218.66799999998</v>
      </c>
      <c r="N51" s="56">
        <v>208393.8</v>
      </c>
      <c r="O51" s="56"/>
      <c r="P51" s="55">
        <f t="shared" si="1"/>
        <v>-20786.350000000006</v>
      </c>
      <c r="Q51" s="39">
        <f t="shared" si="2"/>
        <v>-9.069873634343989E-2</v>
      </c>
      <c r="R51" t="s">
        <v>316</v>
      </c>
    </row>
    <row r="52" spans="1:18" x14ac:dyDescent="0.2">
      <c r="A52" s="36" t="s">
        <v>46</v>
      </c>
      <c r="B52" s="37">
        <v>45566</v>
      </c>
      <c r="C52" s="53" t="s">
        <v>137</v>
      </c>
      <c r="D52" t="s">
        <v>138</v>
      </c>
      <c r="E52" s="38" t="s">
        <v>111</v>
      </c>
      <c r="F52" s="38" t="s">
        <v>128</v>
      </c>
      <c r="G52" s="38" t="s">
        <v>113</v>
      </c>
      <c r="H52" s="50">
        <v>594326.92000000004</v>
      </c>
      <c r="I52" s="50"/>
      <c r="J52" s="71">
        <f t="shared" si="0"/>
        <v>44142.510000000009</v>
      </c>
      <c r="K52" s="56">
        <v>512208.54</v>
      </c>
      <c r="L52" s="71">
        <f t="shared" si="16"/>
        <v>550184.41</v>
      </c>
      <c r="M52" s="62">
        <f t="shared" si="17"/>
        <v>473158.59260000003</v>
      </c>
      <c r="N52" s="56">
        <v>550184.41</v>
      </c>
      <c r="O52" s="56"/>
      <c r="P52" s="55">
        <f t="shared" si="1"/>
        <v>37975.870000000054</v>
      </c>
      <c r="Q52" s="39">
        <f t="shared" si="2"/>
        <v>7.4141422944646831E-2</v>
      </c>
      <c r="R52" t="s">
        <v>316</v>
      </c>
    </row>
    <row r="53" spans="1:18" x14ac:dyDescent="0.2">
      <c r="A53" s="36" t="s">
        <v>46</v>
      </c>
      <c r="B53" s="37">
        <v>45566</v>
      </c>
      <c r="C53" s="53" t="s">
        <v>139</v>
      </c>
      <c r="D53" t="s">
        <v>140</v>
      </c>
      <c r="E53" s="38" t="s">
        <v>111</v>
      </c>
      <c r="F53" s="38" t="s">
        <v>112</v>
      </c>
      <c r="G53" s="38" t="s">
        <v>113</v>
      </c>
      <c r="H53" s="63">
        <v>203759.17</v>
      </c>
      <c r="J53" s="71">
        <f t="shared" si="0"/>
        <v>81860.720000000016</v>
      </c>
      <c r="K53" s="56">
        <v>110876.85</v>
      </c>
      <c r="L53" s="71">
        <f t="shared" si="16"/>
        <v>121898.45</v>
      </c>
      <c r="M53" s="62">
        <f t="shared" si="17"/>
        <v>104832.667</v>
      </c>
      <c r="N53" s="56">
        <v>121898.45</v>
      </c>
      <c r="O53" s="56"/>
      <c r="P53" s="55">
        <f t="shared" si="1"/>
        <v>11021.599999999991</v>
      </c>
      <c r="Q53" s="39">
        <f t="shared" si="2"/>
        <v>9.9403978377812771E-2</v>
      </c>
      <c r="R53" t="s">
        <v>316</v>
      </c>
    </row>
    <row r="54" spans="1:18" x14ac:dyDescent="0.2">
      <c r="A54" s="36" t="s">
        <v>46</v>
      </c>
      <c r="B54" s="37">
        <v>45566</v>
      </c>
      <c r="C54" s="53" t="s">
        <v>287</v>
      </c>
      <c r="D54" t="s">
        <v>288</v>
      </c>
      <c r="E54" s="38" t="s">
        <v>111</v>
      </c>
      <c r="F54" s="38" t="s">
        <v>112</v>
      </c>
      <c r="G54" s="38" t="s">
        <v>121</v>
      </c>
      <c r="H54" s="63">
        <v>17744.400000000001</v>
      </c>
      <c r="I54" s="63">
        <v>-467.88</v>
      </c>
      <c r="J54" s="71">
        <f t="shared" si="0"/>
        <v>0</v>
      </c>
      <c r="K54" s="56">
        <v>14557.68</v>
      </c>
      <c r="M54" s="62"/>
      <c r="N54" s="56"/>
      <c r="O54" s="56">
        <v>17276.52</v>
      </c>
      <c r="P54" s="55">
        <f t="shared" si="1"/>
        <v>2718.84</v>
      </c>
      <c r="Q54" s="39">
        <f t="shared" si="2"/>
        <v>0.18676327546697002</v>
      </c>
    </row>
    <row r="55" spans="1:18" x14ac:dyDescent="0.2">
      <c r="A55" s="36" t="s">
        <v>46</v>
      </c>
      <c r="B55" s="37">
        <v>45566</v>
      </c>
      <c r="C55" s="53" t="s">
        <v>289</v>
      </c>
      <c r="D55" t="s">
        <v>290</v>
      </c>
      <c r="E55" s="38" t="s">
        <v>111</v>
      </c>
      <c r="F55" s="38" t="s">
        <v>117</v>
      </c>
      <c r="G55" s="38" t="s">
        <v>113</v>
      </c>
      <c r="H55" s="63">
        <v>110971.88</v>
      </c>
      <c r="I55" s="63">
        <v>1705.14</v>
      </c>
      <c r="J55" s="71">
        <f t="shared" si="0"/>
        <v>68894</v>
      </c>
      <c r="K55" s="56">
        <v>43388.87</v>
      </c>
      <c r="L55" s="71">
        <f t="shared" ref="L55" si="18">N55</f>
        <v>43783.02</v>
      </c>
      <c r="M55" s="62">
        <f t="shared" si="17"/>
        <v>37653.397199999999</v>
      </c>
      <c r="N55" s="56">
        <v>43783.02</v>
      </c>
      <c r="O55" s="56"/>
      <c r="P55" s="55">
        <f t="shared" si="1"/>
        <v>394.14999999999418</v>
      </c>
      <c r="Q55" s="39">
        <f t="shared" si="2"/>
        <v>9.0841268740115642E-3</v>
      </c>
      <c r="R55" t="s">
        <v>316</v>
      </c>
    </row>
    <row r="56" spans="1:18" x14ac:dyDescent="0.2">
      <c r="A56" s="36" t="s">
        <v>46</v>
      </c>
      <c r="B56" s="37">
        <v>45566</v>
      </c>
      <c r="C56" s="53" t="s">
        <v>291</v>
      </c>
      <c r="D56" t="s">
        <v>292</v>
      </c>
      <c r="E56" s="38" t="s">
        <v>111</v>
      </c>
      <c r="F56" s="38" t="s">
        <v>112</v>
      </c>
      <c r="G56" s="38" t="s">
        <v>121</v>
      </c>
      <c r="H56" s="50">
        <v>20654.72</v>
      </c>
      <c r="I56" s="50">
        <v>-1487.24</v>
      </c>
      <c r="J56" s="71">
        <f t="shared" si="0"/>
        <v>0</v>
      </c>
      <c r="K56" s="56">
        <v>12967.09</v>
      </c>
      <c r="L56" s="50"/>
      <c r="M56" s="56"/>
      <c r="N56" s="56"/>
      <c r="O56" s="56">
        <v>19167.48</v>
      </c>
      <c r="P56" s="55">
        <f t="shared" si="1"/>
        <v>6200.3899999999994</v>
      </c>
      <c r="Q56" s="39">
        <f t="shared" si="2"/>
        <v>0.47816356638228003</v>
      </c>
    </row>
    <row r="57" spans="1:18" x14ac:dyDescent="0.2">
      <c r="A57" s="36" t="s">
        <v>46</v>
      </c>
      <c r="B57" s="37">
        <v>45566</v>
      </c>
      <c r="C57" s="53" t="s">
        <v>293</v>
      </c>
      <c r="D57" t="s">
        <v>294</v>
      </c>
      <c r="E57" s="38" t="s">
        <v>111</v>
      </c>
      <c r="F57" s="38" t="s">
        <v>117</v>
      </c>
      <c r="G57" s="38" t="s">
        <v>113</v>
      </c>
      <c r="H57" s="63">
        <v>102948.9</v>
      </c>
      <c r="J57" s="71">
        <f t="shared" si="0"/>
        <v>6230.5099999999948</v>
      </c>
      <c r="K57" s="56">
        <v>118800.33</v>
      </c>
      <c r="L57" s="71">
        <f t="shared" ref="L57:L59" si="19">N57</f>
        <v>96718.39</v>
      </c>
      <c r="M57" s="62">
        <f>N57*86%</f>
        <v>83177.815399999992</v>
      </c>
      <c r="N57" s="56">
        <v>96718.39</v>
      </c>
      <c r="O57" s="56"/>
      <c r="P57" s="55">
        <f t="shared" si="1"/>
        <v>-22081.940000000002</v>
      </c>
      <c r="Q57" s="39">
        <f t="shared" si="2"/>
        <v>-0.18587439950713944</v>
      </c>
      <c r="R57" t="s">
        <v>316</v>
      </c>
    </row>
    <row r="58" spans="1:18" x14ac:dyDescent="0.2">
      <c r="A58" s="36" t="s">
        <v>46</v>
      </c>
      <c r="B58" s="37">
        <v>45566</v>
      </c>
      <c r="C58" s="53" t="s">
        <v>141</v>
      </c>
      <c r="D58" t="s">
        <v>142</v>
      </c>
      <c r="E58" s="38" t="s">
        <v>111</v>
      </c>
      <c r="F58" s="38" t="s">
        <v>112</v>
      </c>
      <c r="G58" s="38" t="s">
        <v>113</v>
      </c>
      <c r="H58" s="50">
        <v>1623330.84</v>
      </c>
      <c r="I58" s="50">
        <v>303729.25</v>
      </c>
      <c r="J58" s="71">
        <f t="shared" si="0"/>
        <v>15356.210000000196</v>
      </c>
      <c r="K58" s="56">
        <v>1359886.49</v>
      </c>
      <c r="L58" s="71">
        <f t="shared" si="19"/>
        <v>1911703.88</v>
      </c>
      <c r="M58" s="62">
        <f>N58*86%</f>
        <v>1644065.3367999999</v>
      </c>
      <c r="N58" s="56">
        <v>1911703.88</v>
      </c>
      <c r="O58" s="56"/>
      <c r="P58" s="55">
        <f t="shared" si="1"/>
        <v>551817.3899999999</v>
      </c>
      <c r="Q58" s="39">
        <f t="shared" si="2"/>
        <v>0.40578194875662005</v>
      </c>
      <c r="R58" t="s">
        <v>316</v>
      </c>
    </row>
    <row r="59" spans="1:18" x14ac:dyDescent="0.2">
      <c r="A59" s="36" t="s">
        <v>46</v>
      </c>
      <c r="B59" s="37">
        <v>45566</v>
      </c>
      <c r="C59" s="53" t="s">
        <v>143</v>
      </c>
      <c r="D59" t="s">
        <v>144</v>
      </c>
      <c r="E59" s="38" t="s">
        <v>111</v>
      </c>
      <c r="F59" s="38" t="s">
        <v>117</v>
      </c>
      <c r="G59" s="38" t="s">
        <v>113</v>
      </c>
      <c r="H59" s="63">
        <v>334972.79999999999</v>
      </c>
      <c r="I59" s="63">
        <v>16089.29</v>
      </c>
      <c r="J59" s="71">
        <f t="shared" si="0"/>
        <v>99981.739999999962</v>
      </c>
      <c r="K59" s="56">
        <v>208795.12</v>
      </c>
      <c r="L59" s="71">
        <f t="shared" si="19"/>
        <v>251080.35</v>
      </c>
      <c r="M59" s="62">
        <f t="shared" si="17"/>
        <v>215929.101</v>
      </c>
      <c r="N59" s="56">
        <v>251080.35</v>
      </c>
      <c r="O59" s="56"/>
      <c r="P59" s="55">
        <f t="shared" si="1"/>
        <v>42285.23000000001</v>
      </c>
      <c r="Q59" s="39">
        <f t="shared" si="2"/>
        <v>0.20252020257944731</v>
      </c>
      <c r="R59" t="s">
        <v>316</v>
      </c>
    </row>
    <row r="60" spans="1:18" x14ac:dyDescent="0.2">
      <c r="A60" s="36" t="s">
        <v>46</v>
      </c>
      <c r="B60" s="37">
        <v>45566</v>
      </c>
      <c r="C60" s="53" t="s">
        <v>295</v>
      </c>
      <c r="D60" t="s">
        <v>296</v>
      </c>
      <c r="E60" s="38" t="s">
        <v>111</v>
      </c>
      <c r="F60" s="38" t="s">
        <v>112</v>
      </c>
      <c r="G60" s="38" t="s">
        <v>121</v>
      </c>
      <c r="H60" s="63">
        <v>31000</v>
      </c>
      <c r="I60" s="63">
        <v>3518.9</v>
      </c>
      <c r="J60" s="71">
        <f t="shared" si="0"/>
        <v>0</v>
      </c>
      <c r="K60" s="56">
        <v>18777.43</v>
      </c>
      <c r="L60" s="71"/>
      <c r="M60" s="62"/>
      <c r="N60" s="56"/>
      <c r="O60" s="56">
        <v>34518.9</v>
      </c>
      <c r="P60" s="55">
        <f t="shared" si="1"/>
        <v>15741.470000000001</v>
      </c>
      <c r="Q60" s="39">
        <f t="shared" si="2"/>
        <v>0.83831866235155716</v>
      </c>
    </row>
    <row r="61" spans="1:18" x14ac:dyDescent="0.2">
      <c r="A61" s="36" t="s">
        <v>46</v>
      </c>
      <c r="B61" s="37">
        <v>45566</v>
      </c>
      <c r="C61" s="53" t="s">
        <v>297</v>
      </c>
      <c r="D61" t="s">
        <v>298</v>
      </c>
      <c r="E61" s="38" t="s">
        <v>111</v>
      </c>
      <c r="F61" s="38" t="s">
        <v>112</v>
      </c>
      <c r="G61" s="38" t="s">
        <v>121</v>
      </c>
      <c r="H61" s="63">
        <v>40429.9</v>
      </c>
      <c r="I61" s="63">
        <v>2483.65</v>
      </c>
      <c r="J61" s="71">
        <f t="shared" si="0"/>
        <v>0</v>
      </c>
      <c r="K61" s="56">
        <v>29577.82</v>
      </c>
      <c r="L61" s="71"/>
      <c r="M61" s="62"/>
      <c r="N61" s="56"/>
      <c r="O61" s="56">
        <v>42913.55</v>
      </c>
      <c r="P61" s="55">
        <f t="shared" si="1"/>
        <v>13335.730000000003</v>
      </c>
      <c r="Q61" s="39">
        <f t="shared" si="2"/>
        <v>0.45086926622719331</v>
      </c>
    </row>
    <row r="62" spans="1:18" x14ac:dyDescent="0.2">
      <c r="A62" s="36" t="s">
        <v>46</v>
      </c>
      <c r="B62" s="37">
        <v>45566</v>
      </c>
      <c r="C62" s="53" t="s">
        <v>299</v>
      </c>
      <c r="D62" t="s">
        <v>300</v>
      </c>
      <c r="E62" s="38" t="s">
        <v>111</v>
      </c>
      <c r="F62" s="38" t="s">
        <v>112</v>
      </c>
      <c r="G62" s="38" t="s">
        <v>121</v>
      </c>
      <c r="H62" s="50">
        <v>123000</v>
      </c>
      <c r="I62" s="50">
        <v>5090</v>
      </c>
      <c r="J62" s="71">
        <f t="shared" si="0"/>
        <v>0</v>
      </c>
      <c r="K62" s="56">
        <v>49856.46</v>
      </c>
      <c r="L62" s="71"/>
      <c r="M62" s="62"/>
      <c r="N62" s="56"/>
      <c r="O62" s="56">
        <v>128090</v>
      </c>
      <c r="P62" s="55">
        <f t="shared" si="1"/>
        <v>78233.540000000008</v>
      </c>
      <c r="Q62" s="39">
        <f t="shared" si="2"/>
        <v>1.5691755892817101</v>
      </c>
    </row>
    <row r="63" spans="1:18" x14ac:dyDescent="0.2">
      <c r="A63" s="36" t="s">
        <v>46</v>
      </c>
      <c r="B63" s="37">
        <v>45566</v>
      </c>
      <c r="C63" s="53" t="s">
        <v>145</v>
      </c>
      <c r="D63" t="s">
        <v>146</v>
      </c>
      <c r="E63" s="38" t="s">
        <v>111</v>
      </c>
      <c r="F63" s="38" t="s">
        <v>117</v>
      </c>
      <c r="G63" s="38" t="s">
        <v>113</v>
      </c>
      <c r="H63" s="63">
        <v>509220.16</v>
      </c>
      <c r="J63" s="71">
        <f t="shared" si="0"/>
        <v>9299.9899999999907</v>
      </c>
      <c r="K63" s="56">
        <v>581915.35</v>
      </c>
      <c r="L63" s="71">
        <f t="shared" ref="L63:L70" si="20">N63</f>
        <v>499920.17</v>
      </c>
      <c r="M63" s="62">
        <f t="shared" si="17"/>
        <v>429931.34619999997</v>
      </c>
      <c r="N63" s="56">
        <v>499920.17</v>
      </c>
      <c r="O63" s="56"/>
      <c r="P63" s="55">
        <f t="shared" si="1"/>
        <v>-81995.179999999993</v>
      </c>
      <c r="Q63" s="39">
        <f t="shared" si="2"/>
        <v>-0.14090568327506742</v>
      </c>
      <c r="R63" t="s">
        <v>316</v>
      </c>
    </row>
    <row r="64" spans="1:18" x14ac:dyDescent="0.2">
      <c r="A64" s="36" t="s">
        <v>46</v>
      </c>
      <c r="B64" s="37">
        <v>45566</v>
      </c>
      <c r="C64" s="53" t="s">
        <v>301</v>
      </c>
      <c r="D64" t="s">
        <v>302</v>
      </c>
      <c r="E64" s="38" t="s">
        <v>111</v>
      </c>
      <c r="F64" s="38" t="s">
        <v>112</v>
      </c>
      <c r="G64" s="38" t="s">
        <v>113</v>
      </c>
      <c r="H64" s="63">
        <v>41486.9</v>
      </c>
      <c r="I64" s="63">
        <v>4603.6899999999996</v>
      </c>
      <c r="J64" s="71">
        <f t="shared" si="0"/>
        <v>4697.0000000000073</v>
      </c>
      <c r="K64" s="56">
        <v>39017.620000000003</v>
      </c>
      <c r="L64" s="71">
        <f t="shared" si="20"/>
        <v>41393.589999999997</v>
      </c>
      <c r="M64" s="62">
        <f t="shared" si="17"/>
        <v>35598.487399999998</v>
      </c>
      <c r="N64" s="56">
        <v>41393.589999999997</v>
      </c>
      <c r="O64" s="56"/>
      <c r="P64" s="55">
        <f t="shared" si="1"/>
        <v>2375.9699999999939</v>
      </c>
      <c r="Q64" s="39">
        <f t="shared" si="2"/>
        <v>6.0894795735875064E-2</v>
      </c>
      <c r="R64" t="s">
        <v>316</v>
      </c>
    </row>
    <row r="65" spans="1:18" x14ac:dyDescent="0.2">
      <c r="A65" s="36" t="s">
        <v>46</v>
      </c>
      <c r="B65" s="37">
        <v>45566</v>
      </c>
      <c r="C65" s="53" t="s">
        <v>303</v>
      </c>
      <c r="D65" t="s">
        <v>304</v>
      </c>
      <c r="E65" s="38" t="s">
        <v>111</v>
      </c>
      <c r="F65" s="38" t="s">
        <v>112</v>
      </c>
      <c r="G65" s="38" t="s">
        <v>113</v>
      </c>
      <c r="H65" s="63">
        <v>36504.269999999997</v>
      </c>
      <c r="J65" s="71">
        <f t="shared" si="0"/>
        <v>1482.5699999999997</v>
      </c>
      <c r="K65" s="56">
        <v>28390.91</v>
      </c>
      <c r="L65" s="71">
        <f t="shared" si="20"/>
        <v>35021.699999999997</v>
      </c>
      <c r="M65" s="62">
        <f t="shared" si="17"/>
        <v>30118.661999999997</v>
      </c>
      <c r="N65" s="56">
        <v>35021.699999999997</v>
      </c>
      <c r="O65" s="56"/>
      <c r="P65" s="55">
        <f t="shared" si="1"/>
        <v>6630.7899999999972</v>
      </c>
      <c r="Q65" s="39">
        <f t="shared" si="2"/>
        <v>0.23355327462205322</v>
      </c>
      <c r="R65" t="s">
        <v>316</v>
      </c>
    </row>
    <row r="66" spans="1:18" x14ac:dyDescent="0.2">
      <c r="A66" s="36" t="s">
        <v>46</v>
      </c>
      <c r="B66" s="37">
        <v>45566</v>
      </c>
      <c r="C66" s="53" t="s">
        <v>147</v>
      </c>
      <c r="D66" t="s">
        <v>148</v>
      </c>
      <c r="E66" s="38" t="s">
        <v>111</v>
      </c>
      <c r="F66" s="38" t="s">
        <v>150</v>
      </c>
      <c r="G66" s="38" t="s">
        <v>113</v>
      </c>
      <c r="H66" s="63">
        <v>3103890.35</v>
      </c>
      <c r="J66" s="71">
        <f t="shared" si="0"/>
        <v>2683987.33</v>
      </c>
      <c r="K66" s="56">
        <v>517572.52</v>
      </c>
      <c r="L66" s="71">
        <f t="shared" si="20"/>
        <v>419903.02</v>
      </c>
      <c r="M66" s="62">
        <f t="shared" si="17"/>
        <v>361116.59720000002</v>
      </c>
      <c r="N66" s="56">
        <v>419903.02</v>
      </c>
      <c r="O66" s="56"/>
      <c r="P66" s="55">
        <f t="shared" si="1"/>
        <v>-97669.5</v>
      </c>
      <c r="Q66" s="39">
        <f t="shared" si="2"/>
        <v>-0.18870688884332576</v>
      </c>
      <c r="R66" t="s">
        <v>316</v>
      </c>
    </row>
    <row r="67" spans="1:18" x14ac:dyDescent="0.2">
      <c r="A67" s="36" t="s">
        <v>46</v>
      </c>
      <c r="B67" s="37">
        <v>45566</v>
      </c>
      <c r="C67" s="53" t="s">
        <v>151</v>
      </c>
      <c r="D67" t="s">
        <v>152</v>
      </c>
      <c r="E67" s="38" t="s">
        <v>111</v>
      </c>
      <c r="F67" s="38" t="s">
        <v>150</v>
      </c>
      <c r="G67" s="38" t="s">
        <v>113</v>
      </c>
      <c r="H67" s="63">
        <v>365383.05</v>
      </c>
      <c r="J67" s="71">
        <f t="shared" si="0"/>
        <v>44898.739999999991</v>
      </c>
      <c r="K67" s="56">
        <v>362995.08</v>
      </c>
      <c r="L67" s="71">
        <f t="shared" si="20"/>
        <v>320484.31</v>
      </c>
      <c r="M67" s="62">
        <f t="shared" si="17"/>
        <v>275616.50660000002</v>
      </c>
      <c r="N67" s="56">
        <v>320484.31</v>
      </c>
      <c r="O67" s="56"/>
      <c r="P67" s="55">
        <f t="shared" si="1"/>
        <v>-42510.770000000019</v>
      </c>
      <c r="Q67" s="39">
        <f t="shared" si="2"/>
        <v>-0.11711114652022285</v>
      </c>
      <c r="R67" t="s">
        <v>316</v>
      </c>
    </row>
    <row r="68" spans="1:18" x14ac:dyDescent="0.2">
      <c r="A68" s="36" t="s">
        <v>46</v>
      </c>
      <c r="B68" s="37">
        <v>45566</v>
      </c>
      <c r="C68" s="53" t="s">
        <v>305</v>
      </c>
      <c r="D68" t="s">
        <v>306</v>
      </c>
      <c r="E68" s="38" t="s">
        <v>111</v>
      </c>
      <c r="F68" s="38" t="s">
        <v>112</v>
      </c>
      <c r="G68" s="38" t="s">
        <v>121</v>
      </c>
      <c r="H68" s="63">
        <v>13645</v>
      </c>
      <c r="I68" s="63">
        <v>1187.25</v>
      </c>
      <c r="J68" s="71">
        <f t="shared" si="0"/>
        <v>0</v>
      </c>
      <c r="K68" s="56">
        <v>10971.19</v>
      </c>
      <c r="L68" s="71"/>
      <c r="M68" s="62"/>
      <c r="N68" s="56"/>
      <c r="O68" s="56">
        <v>14832.25</v>
      </c>
      <c r="P68" s="55">
        <f t="shared" si="1"/>
        <v>3861.0599999999995</v>
      </c>
      <c r="Q68" s="39">
        <f t="shared" si="2"/>
        <v>0.35192718383329424</v>
      </c>
    </row>
    <row r="69" spans="1:18" x14ac:dyDescent="0.2">
      <c r="A69" s="36" t="s">
        <v>46</v>
      </c>
      <c r="B69" s="37">
        <v>45566</v>
      </c>
      <c r="C69" s="53" t="s">
        <v>155</v>
      </c>
      <c r="D69" t="s">
        <v>156</v>
      </c>
      <c r="E69" s="38" t="s">
        <v>149</v>
      </c>
      <c r="F69" s="38" t="s">
        <v>128</v>
      </c>
      <c r="G69" s="38" t="s">
        <v>113</v>
      </c>
      <c r="H69" s="63">
        <v>880100</v>
      </c>
      <c r="J69" s="71">
        <f t="shared" ref="J69:J74" si="21">(H69+I69)-(N69+O69)</f>
        <v>516715.06</v>
      </c>
      <c r="K69" s="56">
        <v>366942.97</v>
      </c>
      <c r="L69" s="71">
        <f t="shared" si="20"/>
        <v>363384.94</v>
      </c>
      <c r="M69" s="62">
        <f t="shared" si="17"/>
        <v>312511.04839999997</v>
      </c>
      <c r="N69" s="56">
        <v>363384.94</v>
      </c>
      <c r="O69" s="56"/>
      <c r="P69" s="55">
        <f>N69+O69-K69</f>
        <v>-3558.0299999999697</v>
      </c>
      <c r="Q69" s="39">
        <f t="shared" ref="Q69:Q74" si="22">P69/K69</f>
        <v>-9.6964114069278129E-3</v>
      </c>
      <c r="R69" t="s">
        <v>316</v>
      </c>
    </row>
    <row r="70" spans="1:18" x14ac:dyDescent="0.2">
      <c r="A70" s="36" t="s">
        <v>46</v>
      </c>
      <c r="B70" s="37">
        <v>45566</v>
      </c>
      <c r="C70" s="53" t="s">
        <v>157</v>
      </c>
      <c r="D70" t="s">
        <v>158</v>
      </c>
      <c r="E70" s="38" t="s">
        <v>149</v>
      </c>
      <c r="F70" s="38" t="s">
        <v>128</v>
      </c>
      <c r="G70" s="38" t="s">
        <v>113</v>
      </c>
      <c r="H70" s="63">
        <v>3188900</v>
      </c>
      <c r="J70" s="71">
        <f t="shared" si="21"/>
        <v>2654359.77</v>
      </c>
      <c r="K70" s="56">
        <v>305527.26</v>
      </c>
      <c r="L70" s="71">
        <f t="shared" si="20"/>
        <v>534540.23</v>
      </c>
      <c r="M70" s="62">
        <f t="shared" si="17"/>
        <v>459704.59779999999</v>
      </c>
      <c r="N70" s="56">
        <v>534540.23</v>
      </c>
      <c r="O70" s="56"/>
      <c r="P70" s="55">
        <f t="shared" ref="P70:P74" si="23">N70+O70-K70</f>
        <v>229012.96999999997</v>
      </c>
      <c r="Q70" s="39">
        <f t="shared" si="22"/>
        <v>0.74956640530209961</v>
      </c>
      <c r="R70" t="s">
        <v>316</v>
      </c>
    </row>
    <row r="71" spans="1:18" x14ac:dyDescent="0.2">
      <c r="A71" s="36" t="s">
        <v>46</v>
      </c>
      <c r="B71" s="37">
        <v>45566</v>
      </c>
      <c r="C71" s="53" t="s">
        <v>307</v>
      </c>
      <c r="D71" t="s">
        <v>308</v>
      </c>
      <c r="E71" s="38" t="s">
        <v>111</v>
      </c>
      <c r="F71" s="38" t="s">
        <v>269</v>
      </c>
      <c r="G71" s="38" t="s">
        <v>121</v>
      </c>
      <c r="H71" s="63">
        <v>28680</v>
      </c>
      <c r="I71" s="63">
        <v>-5530</v>
      </c>
      <c r="J71" s="71">
        <f t="shared" si="21"/>
        <v>0</v>
      </c>
      <c r="K71" s="56">
        <v>11188.9</v>
      </c>
      <c r="M71" s="62"/>
      <c r="N71" s="56"/>
      <c r="O71" s="56">
        <v>23150</v>
      </c>
      <c r="P71" s="55">
        <f t="shared" si="23"/>
        <v>11961.1</v>
      </c>
      <c r="Q71" s="39">
        <f>P71/K71</f>
        <v>1.0690148271948092</v>
      </c>
    </row>
    <row r="72" spans="1:18" x14ac:dyDescent="0.2">
      <c r="A72" s="36" t="s">
        <v>46</v>
      </c>
      <c r="B72" s="37">
        <v>45566</v>
      </c>
      <c r="C72" s="53" t="s">
        <v>309</v>
      </c>
      <c r="D72" t="s">
        <v>310</v>
      </c>
      <c r="E72" s="38" t="s">
        <v>111</v>
      </c>
      <c r="F72" s="38" t="s">
        <v>269</v>
      </c>
      <c r="G72" s="38" t="s">
        <v>121</v>
      </c>
      <c r="H72" s="63">
        <v>34943.199999999997</v>
      </c>
      <c r="I72" s="63">
        <v>3836.88</v>
      </c>
      <c r="J72" s="71">
        <f t="shared" si="21"/>
        <v>0</v>
      </c>
      <c r="K72" s="56">
        <v>31342.29</v>
      </c>
      <c r="L72" s="71"/>
      <c r="M72" s="62"/>
      <c r="N72" s="56"/>
      <c r="O72" s="56">
        <v>38780.080000000002</v>
      </c>
      <c r="P72" s="55">
        <f t="shared" si="23"/>
        <v>7437.7900000000009</v>
      </c>
      <c r="Q72" s="39">
        <f t="shared" si="22"/>
        <v>0.23730844172522175</v>
      </c>
    </row>
    <row r="73" spans="1:18" x14ac:dyDescent="0.2">
      <c r="A73" s="36" t="s">
        <v>46</v>
      </c>
      <c r="B73" s="37">
        <v>45566</v>
      </c>
      <c r="C73" s="53" t="s">
        <v>160</v>
      </c>
      <c r="D73" t="s">
        <v>161</v>
      </c>
      <c r="E73" s="38" t="s">
        <v>111</v>
      </c>
      <c r="F73" s="38" t="s">
        <v>112</v>
      </c>
      <c r="G73" s="38" t="s">
        <v>113</v>
      </c>
      <c r="H73" s="63">
        <v>217310.5</v>
      </c>
      <c r="J73" s="71">
        <f t="shared" si="21"/>
        <v>62016.239999999991</v>
      </c>
      <c r="K73" s="56">
        <v>199850.91</v>
      </c>
      <c r="L73" s="71">
        <f t="shared" ref="L73:L74" si="24">N73</f>
        <v>155294.26</v>
      </c>
      <c r="M73" s="62">
        <f t="shared" ref="M73:M74" si="25">N73*86%</f>
        <v>133553.06359999999</v>
      </c>
      <c r="N73" s="56">
        <v>155294.26</v>
      </c>
      <c r="O73" s="56"/>
      <c r="P73" s="55">
        <f t="shared" si="23"/>
        <v>-44556.649999999994</v>
      </c>
      <c r="Q73" s="39">
        <f t="shared" si="22"/>
        <v>-0.22294944766576241</v>
      </c>
      <c r="R73" t="s">
        <v>316</v>
      </c>
    </row>
    <row r="74" spans="1:18" x14ac:dyDescent="0.2">
      <c r="A74" s="36" t="s">
        <v>46</v>
      </c>
      <c r="B74" s="37">
        <v>45566</v>
      </c>
      <c r="C74" s="53" t="s">
        <v>162</v>
      </c>
      <c r="D74" t="s">
        <v>163</v>
      </c>
      <c r="E74" s="38" t="s">
        <v>111</v>
      </c>
      <c r="F74" s="38" t="s">
        <v>150</v>
      </c>
      <c r="G74" s="38" t="s">
        <v>113</v>
      </c>
      <c r="H74" s="63">
        <v>44410.66</v>
      </c>
      <c r="J74" s="71">
        <f t="shared" si="21"/>
        <v>15092.860000000004</v>
      </c>
      <c r="K74" s="56">
        <v>48552.65</v>
      </c>
      <c r="L74" s="71">
        <f t="shared" si="24"/>
        <v>29317.8</v>
      </c>
      <c r="M74" s="62">
        <f t="shared" si="25"/>
        <v>25213.307999999997</v>
      </c>
      <c r="N74" s="56">
        <v>29317.8</v>
      </c>
      <c r="O74" s="56"/>
      <c r="P74" s="55">
        <f t="shared" si="23"/>
        <v>-19234.850000000002</v>
      </c>
      <c r="Q74" s="39">
        <f t="shared" si="22"/>
        <v>-0.39616478194290117</v>
      </c>
      <c r="R74" t="s">
        <v>316</v>
      </c>
    </row>
    <row r="75" spans="1:18" x14ac:dyDescent="0.2">
      <c r="A75" s="36" t="s">
        <v>46</v>
      </c>
      <c r="B75" s="37">
        <v>45566</v>
      </c>
      <c r="C75" s="59" t="s">
        <v>164</v>
      </c>
      <c r="D75" s="54" t="s">
        <v>165</v>
      </c>
      <c r="E75" s="38" t="s">
        <v>111</v>
      </c>
      <c r="F75" s="38" t="s">
        <v>112</v>
      </c>
      <c r="G75" s="38" t="s">
        <v>113</v>
      </c>
      <c r="H75" s="63">
        <v>47233</v>
      </c>
      <c r="J75" s="71"/>
      <c r="K75" s="56">
        <v>20458.87</v>
      </c>
      <c r="L75" s="71"/>
      <c r="M75" s="62"/>
      <c r="N75" s="56"/>
      <c r="O75" s="56"/>
      <c r="P75" s="55"/>
      <c r="Q75" s="39"/>
    </row>
    <row r="76" spans="1:18" x14ac:dyDescent="0.2">
      <c r="A76" s="36"/>
      <c r="B76" s="37"/>
      <c r="E76" s="38"/>
      <c r="F76" s="38"/>
      <c r="G76" s="38"/>
      <c r="J76" s="71"/>
      <c r="K76" s="56"/>
      <c r="L76" s="71"/>
      <c r="M76" s="62"/>
      <c r="N76" s="56"/>
      <c r="O76" s="56"/>
      <c r="P76" s="55"/>
      <c r="Q76" s="39"/>
    </row>
    <row r="77" spans="1:18" x14ac:dyDescent="0.2">
      <c r="A77" s="36"/>
      <c r="B77" s="37"/>
      <c r="E77" s="38"/>
      <c r="F77" s="38"/>
      <c r="G77" s="38"/>
    </row>
    <row r="78" spans="1:18" x14ac:dyDescent="0.2">
      <c r="A78" s="36"/>
      <c r="B78" s="37"/>
      <c r="E78" s="38"/>
      <c r="F78" s="38"/>
      <c r="G78" s="38"/>
      <c r="K78" s="63">
        <f>SUBTOTAL(9,K4:K74)</f>
        <v>21947054.799999997</v>
      </c>
      <c r="L78" s="63">
        <f>SUBTOTAL(9,L4:L74)</f>
        <v>13045347.289999997</v>
      </c>
      <c r="M78" s="63">
        <f>SUBTOTAL(9,M4:M74)</f>
        <v>11218998.669400003</v>
      </c>
      <c r="N78" s="63">
        <f>SUM(N4:N74)</f>
        <v>13045347.289999997</v>
      </c>
      <c r="O78" s="63">
        <f>SUBTOTAL(9,O4:O74)</f>
        <v>10720183.68</v>
      </c>
      <c r="P78" s="55">
        <f>N78+O78-K78</f>
        <v>1818476.1700000018</v>
      </c>
      <c r="Q78" s="72">
        <f>P78/K78</f>
        <v>8.2857412375896652E-2</v>
      </c>
    </row>
    <row r="79" spans="1:18" x14ac:dyDescent="0.2">
      <c r="A79" s="36"/>
      <c r="B79" s="37"/>
      <c r="E79" s="38"/>
      <c r="F79" s="38"/>
      <c r="G79" s="38"/>
    </row>
    <row r="80" spans="1:18" x14ac:dyDescent="0.2">
      <c r="A80" s="36"/>
      <c r="B80" s="37"/>
      <c r="E80" s="38"/>
      <c r="F80" s="38"/>
      <c r="G80" s="38"/>
    </row>
    <row r="81" spans="1:19" x14ac:dyDescent="0.2">
      <c r="A81" s="36"/>
      <c r="B81" s="37"/>
      <c r="E81" s="38"/>
      <c r="F81" s="38"/>
      <c r="G81" s="38"/>
    </row>
    <row r="82" spans="1:19" x14ac:dyDescent="0.2">
      <c r="A82" s="36"/>
      <c r="B82" s="37"/>
      <c r="E82" s="38"/>
      <c r="F82" s="38"/>
      <c r="G82" s="38"/>
    </row>
    <row r="83" spans="1:19" x14ac:dyDescent="0.2">
      <c r="A83" s="36"/>
      <c r="B83" s="37"/>
      <c r="E83" s="38"/>
      <c r="F83" s="38"/>
      <c r="G83" s="38"/>
    </row>
    <row r="84" spans="1:19" s="63" customFormat="1" x14ac:dyDescent="0.2">
      <c r="A84" s="36"/>
      <c r="B84" s="37"/>
      <c r="C84" s="53"/>
      <c r="D84"/>
      <c r="E84" s="38"/>
      <c r="F84" s="38"/>
      <c r="G84" s="38"/>
      <c r="P84" s="73"/>
      <c r="Q84" s="74"/>
      <c r="R84"/>
      <c r="S84"/>
    </row>
    <row r="85" spans="1:19" s="63" customFormat="1" x14ac:dyDescent="0.2">
      <c r="A85" s="36"/>
      <c r="B85" s="37"/>
      <c r="C85" s="53"/>
      <c r="D85"/>
      <c r="E85" s="38"/>
      <c r="F85" s="38"/>
      <c r="G85" s="38"/>
      <c r="P85" s="73"/>
      <c r="Q85" s="74"/>
      <c r="R85"/>
      <c r="S85"/>
    </row>
    <row r="86" spans="1:19" s="63" customFormat="1" x14ac:dyDescent="0.2">
      <c r="A86" s="36"/>
      <c r="B86" s="37"/>
      <c r="C86" s="53"/>
      <c r="D86"/>
      <c r="E86" s="38"/>
      <c r="F86" s="38"/>
      <c r="G86" s="38"/>
      <c r="P86" s="73"/>
      <c r="Q86" s="74"/>
      <c r="R86"/>
      <c r="S86"/>
    </row>
    <row r="87" spans="1:19" s="63" customFormat="1" x14ac:dyDescent="0.2">
      <c r="A87" s="36"/>
      <c r="B87" s="37"/>
      <c r="C87" s="53"/>
      <c r="D87"/>
      <c r="E87" s="38"/>
      <c r="F87" s="38"/>
      <c r="G87" s="38"/>
      <c r="P87" s="73"/>
      <c r="Q87" s="74"/>
      <c r="R87"/>
      <c r="S87"/>
    </row>
    <row r="88" spans="1:19" s="63" customFormat="1" x14ac:dyDescent="0.2">
      <c r="A88" s="36"/>
      <c r="B88" s="37"/>
      <c r="C88" s="53"/>
      <c r="D88"/>
      <c r="E88" s="38"/>
      <c r="F88" s="38"/>
      <c r="G88" s="38"/>
      <c r="P88" s="73"/>
      <c r="Q88" s="74"/>
      <c r="R88"/>
      <c r="S88"/>
    </row>
    <row r="89" spans="1:19" s="63" customFormat="1" x14ac:dyDescent="0.2">
      <c r="A89" s="36"/>
      <c r="B89" s="37"/>
      <c r="C89" s="53"/>
      <c r="D89"/>
      <c r="E89" s="38"/>
      <c r="F89" s="38"/>
      <c r="G89" s="38"/>
      <c r="P89" s="73"/>
      <c r="Q89" s="74"/>
      <c r="R89"/>
      <c r="S89"/>
    </row>
    <row r="90" spans="1:19" s="63" customFormat="1" x14ac:dyDescent="0.2">
      <c r="A90" s="36"/>
      <c r="B90" s="37"/>
      <c r="C90" s="53"/>
      <c r="D90"/>
      <c r="E90" s="38"/>
      <c r="F90" s="38"/>
      <c r="G90" s="38"/>
      <c r="P90" s="73"/>
      <c r="Q90" s="74"/>
      <c r="R90"/>
      <c r="S90"/>
    </row>
    <row r="91" spans="1:19" s="63" customFormat="1" x14ac:dyDescent="0.2">
      <c r="A91" s="36"/>
      <c r="B91" s="37"/>
      <c r="C91" s="53"/>
      <c r="D91"/>
      <c r="E91" s="38"/>
      <c r="F91" s="38"/>
      <c r="G91" s="38"/>
      <c r="P91" s="73"/>
      <c r="Q91" s="74"/>
      <c r="R91"/>
      <c r="S91"/>
    </row>
    <row r="92" spans="1:19" s="63" customFormat="1" x14ac:dyDescent="0.2">
      <c r="A92" s="36"/>
      <c r="B92" s="37"/>
      <c r="C92" s="53"/>
      <c r="D92"/>
      <c r="E92" s="38"/>
      <c r="F92" s="38"/>
      <c r="G92" s="38"/>
      <c r="P92" s="73"/>
      <c r="Q92" s="74"/>
      <c r="R92"/>
      <c r="S92"/>
    </row>
    <row r="93" spans="1:19" s="63" customFormat="1" x14ac:dyDescent="0.2">
      <c r="A93" s="36"/>
      <c r="B93" s="37"/>
      <c r="C93" s="53"/>
      <c r="D93"/>
      <c r="E93" s="38"/>
      <c r="F93" s="38"/>
      <c r="G93" s="38"/>
      <c r="P93" s="73"/>
      <c r="Q93" s="74"/>
      <c r="R93"/>
      <c r="S93"/>
    </row>
    <row r="94" spans="1:19" s="63" customFormat="1" x14ac:dyDescent="0.2">
      <c r="A94" s="36"/>
      <c r="B94" s="37"/>
      <c r="C94" s="53"/>
      <c r="D94"/>
      <c r="E94" s="38"/>
      <c r="F94" s="38"/>
      <c r="G94" s="38"/>
      <c r="P94" s="73"/>
      <c r="Q94" s="74"/>
      <c r="R94"/>
      <c r="S94"/>
    </row>
    <row r="95" spans="1:19" s="63" customFormat="1" x14ac:dyDescent="0.2">
      <c r="A95" s="36"/>
      <c r="B95" s="37"/>
      <c r="C95" s="53"/>
      <c r="D95"/>
      <c r="E95" s="38"/>
      <c r="F95" s="38"/>
      <c r="G95" s="38"/>
      <c r="P95" s="73"/>
      <c r="Q95" s="74"/>
      <c r="R95"/>
      <c r="S95"/>
    </row>
    <row r="96" spans="1:19" s="63" customFormat="1" x14ac:dyDescent="0.2">
      <c r="A96" s="36"/>
      <c r="B96" s="37"/>
      <c r="C96" s="53"/>
      <c r="D96"/>
      <c r="E96" s="38"/>
      <c r="F96" s="38"/>
      <c r="G96" s="38"/>
      <c r="P96" s="73"/>
      <c r="Q96" s="74"/>
      <c r="R96"/>
      <c r="S96"/>
    </row>
    <row r="97" spans="1:19" s="63" customFormat="1" x14ac:dyDescent="0.2">
      <c r="A97" s="36"/>
      <c r="B97" s="37"/>
      <c r="C97" s="53"/>
      <c r="D97"/>
      <c r="E97" s="38"/>
      <c r="F97" s="38"/>
      <c r="G97" s="38"/>
      <c r="P97" s="73"/>
      <c r="Q97" s="74"/>
      <c r="R97"/>
      <c r="S97"/>
    </row>
    <row r="98" spans="1:19" s="63" customFormat="1" x14ac:dyDescent="0.2">
      <c r="A98" s="36"/>
      <c r="B98" s="37"/>
      <c r="C98" s="53"/>
      <c r="D98"/>
      <c r="E98" s="38"/>
      <c r="F98" s="38"/>
      <c r="G98" s="38"/>
      <c r="P98" s="73"/>
      <c r="Q98" s="74"/>
      <c r="R98"/>
      <c r="S98"/>
    </row>
    <row r="99" spans="1:19" s="63" customFormat="1" x14ac:dyDescent="0.2">
      <c r="A99" s="36"/>
      <c r="B99" s="37"/>
      <c r="C99" s="53"/>
      <c r="D99"/>
      <c r="E99" s="38"/>
      <c r="F99" s="38"/>
      <c r="G99" s="38"/>
      <c r="P99" s="73"/>
      <c r="Q99" s="74"/>
      <c r="R99"/>
      <c r="S99"/>
    </row>
    <row r="100" spans="1:19" s="63" customFormat="1" x14ac:dyDescent="0.2">
      <c r="A100" s="36"/>
      <c r="B100" s="37"/>
      <c r="C100" s="53"/>
      <c r="D100"/>
      <c r="E100" s="38"/>
      <c r="F100" s="38"/>
      <c r="G100" s="38"/>
      <c r="P100" s="73"/>
      <c r="Q100" s="74"/>
      <c r="R100"/>
      <c r="S100"/>
    </row>
    <row r="101" spans="1:19" s="63" customFormat="1" x14ac:dyDescent="0.2">
      <c r="A101" s="36"/>
      <c r="B101" s="37"/>
      <c r="C101" s="53"/>
      <c r="D101"/>
      <c r="E101" s="38"/>
      <c r="F101" s="38"/>
      <c r="G101" s="38"/>
      <c r="P101" s="73"/>
      <c r="Q101" s="74"/>
      <c r="R101"/>
      <c r="S101"/>
    </row>
    <row r="102" spans="1:19" s="63" customFormat="1" x14ac:dyDescent="0.2">
      <c r="A102" s="36"/>
      <c r="B102" s="37"/>
      <c r="C102" s="53"/>
      <c r="D102"/>
      <c r="E102" s="38"/>
      <c r="F102" s="38"/>
      <c r="G102" s="38"/>
      <c r="P102" s="73"/>
      <c r="Q102" s="74"/>
      <c r="R102"/>
      <c r="S102"/>
    </row>
    <row r="103" spans="1:19" s="63" customFormat="1" x14ac:dyDescent="0.2">
      <c r="A103" s="36"/>
      <c r="B103" s="37"/>
      <c r="C103" s="53"/>
      <c r="D103"/>
      <c r="E103" s="38"/>
      <c r="F103" s="38"/>
      <c r="G103" s="38"/>
      <c r="P103" s="73"/>
      <c r="Q103" s="74"/>
      <c r="R103"/>
      <c r="S103"/>
    </row>
    <row r="104" spans="1:19" s="63" customFormat="1" x14ac:dyDescent="0.2">
      <c r="A104" s="36"/>
      <c r="B104" s="37"/>
      <c r="C104" s="53"/>
      <c r="D104"/>
      <c r="E104" s="38"/>
      <c r="F104" s="38"/>
      <c r="G104" s="38"/>
      <c r="P104" s="73"/>
      <c r="Q104" s="74"/>
      <c r="R104"/>
      <c r="S104"/>
    </row>
    <row r="105" spans="1:19" s="63" customFormat="1" x14ac:dyDescent="0.2">
      <c r="A105" s="36"/>
      <c r="B105" s="37"/>
      <c r="C105" s="53"/>
      <c r="D105"/>
      <c r="E105" s="38"/>
      <c r="F105" s="38"/>
      <c r="G105" s="38"/>
      <c r="P105" s="73"/>
      <c r="Q105" s="74"/>
      <c r="R105"/>
      <c r="S105"/>
    </row>
    <row r="106" spans="1:19" s="63" customFormat="1" x14ac:dyDescent="0.2">
      <c r="A106" s="36"/>
      <c r="B106" s="37"/>
      <c r="C106" s="53"/>
      <c r="D106"/>
      <c r="E106" s="38"/>
      <c r="F106" s="38"/>
      <c r="G106" s="38"/>
      <c r="P106" s="73"/>
      <c r="Q106" s="74"/>
      <c r="R106"/>
      <c r="S106"/>
    </row>
    <row r="107" spans="1:19" s="63" customFormat="1" x14ac:dyDescent="0.2">
      <c r="A107" s="36"/>
      <c r="B107" s="37"/>
      <c r="C107" s="53"/>
      <c r="D107"/>
      <c r="E107" s="38"/>
      <c r="F107" s="38"/>
      <c r="G107" s="38"/>
      <c r="P107" s="73"/>
      <c r="Q107" s="74"/>
      <c r="R107"/>
      <c r="S107"/>
    </row>
    <row r="108" spans="1:19" s="63" customFormat="1" x14ac:dyDescent="0.2">
      <c r="A108" s="36"/>
      <c r="B108" s="37"/>
      <c r="C108" s="53"/>
      <c r="D108"/>
      <c r="E108" s="38"/>
      <c r="F108" s="38"/>
      <c r="G108" s="38"/>
      <c r="P108" s="73"/>
      <c r="Q108" s="74"/>
      <c r="R108"/>
      <c r="S108"/>
    </row>
    <row r="109" spans="1:19" s="63" customFormat="1" x14ac:dyDescent="0.2">
      <c r="A109" s="36"/>
      <c r="B109" s="37"/>
      <c r="C109" s="53"/>
      <c r="D109"/>
      <c r="E109" s="38"/>
      <c r="F109" s="38"/>
      <c r="G109" s="38"/>
      <c r="P109" s="73"/>
      <c r="Q109" s="74"/>
      <c r="R109"/>
      <c r="S109"/>
    </row>
    <row r="110" spans="1:19" s="63" customFormat="1" x14ac:dyDescent="0.2">
      <c r="A110" s="36"/>
      <c r="B110" s="37"/>
      <c r="C110" s="53"/>
      <c r="D110"/>
      <c r="E110" s="38"/>
      <c r="F110" s="38"/>
      <c r="G110" s="38"/>
      <c r="P110" s="73"/>
      <c r="Q110" s="74"/>
      <c r="R110"/>
      <c r="S110"/>
    </row>
    <row r="111" spans="1:19" s="63" customFormat="1" x14ac:dyDescent="0.2">
      <c r="A111" s="36"/>
      <c r="B111" s="37"/>
      <c r="C111" s="53"/>
      <c r="D111"/>
      <c r="E111" s="38"/>
      <c r="F111" s="38"/>
      <c r="G111" s="38"/>
      <c r="P111" s="73"/>
      <c r="Q111" s="74"/>
      <c r="R111"/>
      <c r="S111"/>
    </row>
    <row r="112" spans="1:19" s="63" customFormat="1" x14ac:dyDescent="0.2">
      <c r="A112" s="36"/>
      <c r="B112" s="37"/>
      <c r="C112" s="53"/>
      <c r="D112"/>
      <c r="E112" s="38"/>
      <c r="F112" s="38"/>
      <c r="G112" s="38"/>
      <c r="P112" s="73"/>
      <c r="Q112" s="74"/>
      <c r="R112"/>
      <c r="S112"/>
    </row>
    <row r="113" spans="1:19" s="63" customFormat="1" x14ac:dyDescent="0.2">
      <c r="A113" s="36"/>
      <c r="B113" s="37"/>
      <c r="C113" s="53"/>
      <c r="D113"/>
      <c r="E113" s="38"/>
      <c r="F113" s="38"/>
      <c r="G113" s="38"/>
      <c r="P113" s="73"/>
      <c r="Q113" s="74"/>
      <c r="R113"/>
      <c r="S113"/>
    </row>
    <row r="114" spans="1:19" s="63" customFormat="1" x14ac:dyDescent="0.2">
      <c r="A114" s="36"/>
      <c r="B114" s="37"/>
      <c r="C114" s="53"/>
      <c r="D114"/>
      <c r="E114" s="38"/>
      <c r="F114" s="38"/>
      <c r="G114" s="38"/>
      <c r="P114" s="73"/>
      <c r="Q114" s="74"/>
      <c r="R114"/>
      <c r="S114"/>
    </row>
    <row r="115" spans="1:19" s="63" customFormat="1" x14ac:dyDescent="0.2">
      <c r="A115" s="36"/>
      <c r="B115" s="37"/>
      <c r="C115" s="53"/>
      <c r="D115"/>
      <c r="E115" s="38"/>
      <c r="F115" s="38"/>
      <c r="G115" s="38"/>
      <c r="P115" s="73"/>
      <c r="Q115" s="74"/>
      <c r="R115"/>
      <c r="S115"/>
    </row>
    <row r="116" spans="1:19" s="63" customFormat="1" x14ac:dyDescent="0.2">
      <c r="A116" s="36"/>
      <c r="B116" s="37"/>
      <c r="C116" s="53"/>
      <c r="D116"/>
      <c r="E116" s="38"/>
      <c r="F116" s="38"/>
      <c r="G116" s="38"/>
      <c r="P116" s="73"/>
      <c r="Q116" s="74"/>
      <c r="R116"/>
      <c r="S116"/>
    </row>
    <row r="117" spans="1:19" s="63" customFormat="1" x14ac:dyDescent="0.2">
      <c r="A117" s="36"/>
      <c r="B117" s="37"/>
      <c r="C117" s="53"/>
      <c r="D117"/>
      <c r="E117" s="38"/>
      <c r="F117" s="38"/>
      <c r="G117" s="38"/>
      <c r="P117" s="73"/>
      <c r="Q117" s="74"/>
      <c r="R117"/>
      <c r="S117"/>
    </row>
    <row r="118" spans="1:19" s="63" customFormat="1" x14ac:dyDescent="0.2">
      <c r="A118" s="36"/>
      <c r="B118" s="37"/>
      <c r="C118" s="53"/>
      <c r="D118"/>
      <c r="E118" s="38"/>
      <c r="F118" s="38"/>
      <c r="G118" s="38"/>
      <c r="P118" s="73"/>
      <c r="Q118" s="74"/>
      <c r="R118"/>
      <c r="S118"/>
    </row>
    <row r="119" spans="1:19" s="63" customFormat="1" x14ac:dyDescent="0.2">
      <c r="A119" s="36"/>
      <c r="B119" s="37"/>
      <c r="C119" s="53"/>
      <c r="D119"/>
      <c r="E119" s="38"/>
      <c r="F119" s="38"/>
      <c r="G119" s="38"/>
      <c r="P119" s="73"/>
      <c r="Q119" s="74"/>
      <c r="R119"/>
      <c r="S119"/>
    </row>
    <row r="120" spans="1:19" s="63" customFormat="1" x14ac:dyDescent="0.2">
      <c r="A120" s="36"/>
      <c r="B120" s="37"/>
      <c r="C120" s="53"/>
      <c r="D120"/>
      <c r="E120" s="38"/>
      <c r="F120" s="38"/>
      <c r="G120" s="38"/>
      <c r="P120" s="73"/>
      <c r="Q120" s="74"/>
      <c r="R120"/>
      <c r="S120"/>
    </row>
    <row r="121" spans="1:19" s="63" customFormat="1" x14ac:dyDescent="0.2">
      <c r="A121" s="36"/>
      <c r="B121" s="37"/>
      <c r="C121" s="53"/>
      <c r="D121"/>
      <c r="E121" s="38"/>
      <c r="F121" s="38"/>
      <c r="G121" s="38"/>
      <c r="P121" s="73"/>
      <c r="Q121" s="74"/>
      <c r="R121"/>
      <c r="S121"/>
    </row>
    <row r="122" spans="1:19" s="63" customFormat="1" x14ac:dyDescent="0.2">
      <c r="A122" s="36"/>
      <c r="B122" s="37"/>
      <c r="C122" s="53"/>
      <c r="D122"/>
      <c r="E122" s="38"/>
      <c r="F122" s="38"/>
      <c r="G122" s="38"/>
      <c r="P122" s="73"/>
      <c r="Q122" s="74"/>
      <c r="R122"/>
      <c r="S122"/>
    </row>
    <row r="123" spans="1:19" s="63" customFormat="1" x14ac:dyDescent="0.2">
      <c r="A123" s="36"/>
      <c r="B123" s="37"/>
      <c r="C123" s="53"/>
      <c r="D123"/>
      <c r="E123" s="38"/>
      <c r="F123" s="38"/>
      <c r="G123" s="38"/>
      <c r="P123" s="73"/>
      <c r="Q123" s="74"/>
      <c r="R123"/>
      <c r="S123"/>
    </row>
    <row r="124" spans="1:19" s="63" customFormat="1" x14ac:dyDescent="0.2">
      <c r="A124" s="36"/>
      <c r="B124" s="37"/>
      <c r="C124" s="53"/>
      <c r="D124"/>
      <c r="E124" s="38"/>
      <c r="F124" s="38"/>
      <c r="G124" s="38"/>
      <c r="P124" s="73"/>
      <c r="Q124" s="74"/>
      <c r="R124"/>
      <c r="S124"/>
    </row>
    <row r="125" spans="1:19" s="63" customFormat="1" x14ac:dyDescent="0.2">
      <c r="A125" s="36"/>
      <c r="B125" s="37"/>
      <c r="C125" s="53"/>
      <c r="D125"/>
      <c r="E125" s="38"/>
      <c r="F125" s="38"/>
      <c r="G125" s="38"/>
      <c r="P125" s="73"/>
      <c r="Q125" s="74"/>
      <c r="R125"/>
      <c r="S125"/>
    </row>
    <row r="126" spans="1:19" s="63" customFormat="1" x14ac:dyDescent="0.2">
      <c r="A126" s="36"/>
      <c r="B126" s="37"/>
      <c r="C126" s="53"/>
      <c r="D126"/>
      <c r="E126" s="38"/>
      <c r="F126" s="38"/>
      <c r="G126" s="38"/>
      <c r="P126" s="73"/>
      <c r="Q126" s="74"/>
      <c r="R126"/>
      <c r="S126"/>
    </row>
    <row r="127" spans="1:19" s="63" customFormat="1" x14ac:dyDescent="0.2">
      <c r="A127" s="36"/>
      <c r="B127" s="37"/>
      <c r="C127" s="53"/>
      <c r="D127"/>
      <c r="E127" s="38"/>
      <c r="F127" s="38"/>
      <c r="G127" s="38"/>
      <c r="P127" s="73"/>
      <c r="Q127" s="74"/>
      <c r="R127"/>
      <c r="S127"/>
    </row>
    <row r="128" spans="1:19" s="63" customFormat="1" x14ac:dyDescent="0.2">
      <c r="A128" s="36"/>
      <c r="B128" s="37"/>
      <c r="C128" s="53"/>
      <c r="D128"/>
      <c r="E128" s="38"/>
      <c r="F128" s="38"/>
      <c r="G128" s="38"/>
      <c r="P128" s="73"/>
      <c r="Q128" s="74"/>
      <c r="R128"/>
      <c r="S128"/>
    </row>
    <row r="129" spans="1:19" s="63" customFormat="1" x14ac:dyDescent="0.2">
      <c r="A129" s="36"/>
      <c r="B129" s="37"/>
      <c r="C129" s="53"/>
      <c r="D129"/>
      <c r="E129" s="38"/>
      <c r="F129" s="38"/>
      <c r="G129" s="38"/>
      <c r="P129" s="73"/>
      <c r="Q129" s="74"/>
      <c r="R129"/>
      <c r="S129"/>
    </row>
    <row r="130" spans="1:19" s="63" customFormat="1" x14ac:dyDescent="0.2">
      <c r="A130" s="36"/>
      <c r="B130" s="37"/>
      <c r="C130" s="53"/>
      <c r="D130"/>
      <c r="E130" s="38"/>
      <c r="F130" s="38"/>
      <c r="G130" s="38"/>
      <c r="P130" s="73"/>
      <c r="Q130" s="74"/>
      <c r="R130"/>
      <c r="S130"/>
    </row>
    <row r="131" spans="1:19" s="63" customFormat="1" x14ac:dyDescent="0.2">
      <c r="A131" s="36"/>
      <c r="B131" s="37"/>
      <c r="C131" s="53"/>
      <c r="D131"/>
      <c r="E131" s="38"/>
      <c r="F131" s="38"/>
      <c r="G131" s="38"/>
      <c r="P131" s="73"/>
      <c r="Q131" s="74"/>
      <c r="R131"/>
      <c r="S131"/>
    </row>
    <row r="132" spans="1:19" s="63" customFormat="1" x14ac:dyDescent="0.2">
      <c r="A132" s="36"/>
      <c r="B132" s="37"/>
      <c r="C132" s="53"/>
      <c r="D132"/>
      <c r="E132" s="38"/>
      <c r="F132" s="38"/>
      <c r="G132" s="38"/>
      <c r="P132" s="73"/>
      <c r="Q132" s="74"/>
      <c r="R132"/>
      <c r="S132"/>
    </row>
    <row r="133" spans="1:19" s="63" customFormat="1" x14ac:dyDescent="0.2">
      <c r="A133" s="36"/>
      <c r="B133" s="37"/>
      <c r="C133" s="53"/>
      <c r="D133"/>
      <c r="E133" s="38"/>
      <c r="F133" s="38"/>
      <c r="G133" s="38"/>
      <c r="P133" s="73"/>
      <c r="Q133" s="74"/>
      <c r="R133"/>
      <c r="S133"/>
    </row>
    <row r="134" spans="1:19" s="63" customFormat="1" x14ac:dyDescent="0.2">
      <c r="A134" s="36"/>
      <c r="B134" s="37"/>
      <c r="C134" s="53"/>
      <c r="D134"/>
      <c r="E134" s="38"/>
      <c r="F134" s="38"/>
      <c r="G134" s="38"/>
      <c r="P134" s="73"/>
      <c r="Q134" s="74"/>
      <c r="R134"/>
      <c r="S134"/>
    </row>
    <row r="135" spans="1:19" s="63" customFormat="1" x14ac:dyDescent="0.2">
      <c r="A135" s="36"/>
      <c r="B135" s="37"/>
      <c r="C135" s="53"/>
      <c r="D135"/>
      <c r="E135" s="38"/>
      <c r="F135" s="38"/>
      <c r="G135" s="38"/>
      <c r="P135" s="73"/>
      <c r="Q135" s="74"/>
      <c r="R135"/>
      <c r="S135"/>
    </row>
    <row r="136" spans="1:19" s="63" customFormat="1" x14ac:dyDescent="0.2">
      <c r="A136" s="36"/>
      <c r="B136" s="37"/>
      <c r="C136" s="53"/>
      <c r="D136"/>
      <c r="E136" s="38"/>
      <c r="F136" s="38"/>
      <c r="G136" s="38"/>
      <c r="P136" s="73"/>
      <c r="Q136" s="74"/>
      <c r="R136"/>
      <c r="S136"/>
    </row>
    <row r="137" spans="1:19" s="63" customFormat="1" x14ac:dyDescent="0.2">
      <c r="A137" s="36"/>
      <c r="B137" s="37"/>
      <c r="C137" s="53"/>
      <c r="D137"/>
      <c r="E137" s="38"/>
      <c r="F137" s="38"/>
      <c r="G137" s="38"/>
      <c r="P137" s="73"/>
      <c r="Q137" s="74"/>
      <c r="R137"/>
      <c r="S137"/>
    </row>
    <row r="138" spans="1:19" s="63" customFormat="1" x14ac:dyDescent="0.2">
      <c r="A138" s="36"/>
      <c r="B138" s="37"/>
      <c r="C138" s="53"/>
      <c r="D138"/>
      <c r="E138" s="38"/>
      <c r="F138" s="38"/>
      <c r="G138" s="38"/>
      <c r="P138" s="73"/>
      <c r="Q138" s="74"/>
      <c r="R138"/>
      <c r="S138"/>
    </row>
    <row r="139" spans="1:19" s="63" customFormat="1" x14ac:dyDescent="0.2">
      <c r="A139" s="36"/>
      <c r="B139" s="37"/>
      <c r="C139" s="53"/>
      <c r="D139"/>
      <c r="E139" s="38"/>
      <c r="F139" s="38"/>
      <c r="G139" s="38"/>
      <c r="P139" s="73"/>
      <c r="Q139" s="74"/>
      <c r="R139"/>
      <c r="S139"/>
    </row>
    <row r="140" spans="1:19" s="63" customFormat="1" x14ac:dyDescent="0.2">
      <c r="A140" s="36"/>
      <c r="B140" s="37"/>
      <c r="C140" s="53"/>
      <c r="D140"/>
      <c r="E140" s="38"/>
      <c r="F140" s="38"/>
      <c r="G140" s="38"/>
      <c r="P140" s="73"/>
      <c r="Q140" s="74"/>
      <c r="R140"/>
      <c r="S140"/>
    </row>
    <row r="141" spans="1:19" s="63" customFormat="1" x14ac:dyDescent="0.2">
      <c r="A141" s="36"/>
      <c r="B141" s="37"/>
      <c r="C141" s="53"/>
      <c r="D141"/>
      <c r="E141" s="38"/>
      <c r="F141" s="38"/>
      <c r="G141" s="38"/>
      <c r="P141" s="73"/>
      <c r="Q141" s="74"/>
      <c r="R141"/>
      <c r="S141"/>
    </row>
    <row r="142" spans="1:19" s="63" customFormat="1" x14ac:dyDescent="0.2">
      <c r="A142" s="36"/>
      <c r="B142" s="37"/>
      <c r="C142" s="53"/>
      <c r="D142"/>
      <c r="E142" s="38"/>
      <c r="F142" s="38"/>
      <c r="G142" s="38"/>
      <c r="P142" s="73"/>
      <c r="Q142" s="74"/>
      <c r="R142"/>
      <c r="S142"/>
    </row>
    <row r="143" spans="1:19" s="63" customFormat="1" x14ac:dyDescent="0.2">
      <c r="A143" s="36"/>
      <c r="B143" s="37"/>
      <c r="C143" s="53"/>
      <c r="D143"/>
      <c r="E143" s="38"/>
      <c r="F143" s="38"/>
      <c r="G143" s="38"/>
      <c r="P143" s="73"/>
      <c r="Q143" s="74"/>
      <c r="R143"/>
      <c r="S143"/>
    </row>
    <row r="144" spans="1:19" s="63" customFormat="1" x14ac:dyDescent="0.2">
      <c r="A144" s="36"/>
      <c r="B144" s="37"/>
      <c r="C144" s="53"/>
      <c r="D144"/>
      <c r="E144" s="38"/>
      <c r="F144" s="38"/>
      <c r="G144" s="38"/>
      <c r="P144" s="73"/>
      <c r="Q144" s="74"/>
      <c r="R144"/>
      <c r="S144"/>
    </row>
    <row r="145" spans="1:19" s="63" customFormat="1" x14ac:dyDescent="0.2">
      <c r="A145" s="36"/>
      <c r="B145" s="37"/>
      <c r="C145" s="53"/>
      <c r="D145"/>
      <c r="E145" s="38"/>
      <c r="F145" s="38"/>
      <c r="G145" s="38"/>
      <c r="P145" s="73"/>
      <c r="Q145" s="74"/>
      <c r="R145"/>
      <c r="S145"/>
    </row>
    <row r="146" spans="1:19" s="63" customFormat="1" x14ac:dyDescent="0.2">
      <c r="A146" s="36"/>
      <c r="B146" s="37"/>
      <c r="C146" s="53"/>
      <c r="D146"/>
      <c r="E146" s="38"/>
      <c r="F146" s="38"/>
      <c r="G146" s="38"/>
      <c r="P146" s="73"/>
      <c r="Q146" s="74"/>
      <c r="R146"/>
      <c r="S146"/>
    </row>
    <row r="147" spans="1:19" s="63" customFormat="1" x14ac:dyDescent="0.2">
      <c r="A147" s="36"/>
      <c r="B147" s="37"/>
      <c r="C147" s="53"/>
      <c r="D147"/>
      <c r="E147" s="38"/>
      <c r="F147" s="38"/>
      <c r="G147" s="38"/>
      <c r="P147" s="73"/>
      <c r="Q147" s="74"/>
      <c r="R147"/>
      <c r="S147"/>
    </row>
    <row r="148" spans="1:19" s="63" customFormat="1" x14ac:dyDescent="0.2">
      <c r="A148" s="36"/>
      <c r="B148" s="37"/>
      <c r="C148" s="53"/>
      <c r="D148"/>
      <c r="E148" s="38"/>
      <c r="F148" s="38"/>
      <c r="G148" s="38"/>
      <c r="P148" s="73"/>
      <c r="Q148" s="74"/>
      <c r="R148"/>
      <c r="S148"/>
    </row>
    <row r="149" spans="1:19" s="63" customFormat="1" x14ac:dyDescent="0.2">
      <c r="A149" s="36"/>
      <c r="B149" s="37"/>
      <c r="C149" s="53"/>
      <c r="D149"/>
      <c r="E149" s="38"/>
      <c r="F149" s="38"/>
      <c r="G149" s="38"/>
      <c r="P149" s="73"/>
      <c r="Q149" s="74"/>
      <c r="R149"/>
      <c r="S149"/>
    </row>
    <row r="150" spans="1:19" s="63" customFormat="1" x14ac:dyDescent="0.2">
      <c r="A150" s="36"/>
      <c r="B150" s="37"/>
      <c r="C150" s="53"/>
      <c r="D150"/>
      <c r="E150" s="38"/>
      <c r="F150" s="38"/>
      <c r="G150" s="38"/>
      <c r="P150" s="73"/>
      <c r="Q150" s="74"/>
      <c r="R150"/>
      <c r="S150"/>
    </row>
    <row r="151" spans="1:19" s="63" customFormat="1" x14ac:dyDescent="0.2">
      <c r="A151" s="36"/>
      <c r="B151" s="37"/>
      <c r="C151" s="53"/>
      <c r="D151"/>
      <c r="E151" s="38"/>
      <c r="F151" s="38"/>
      <c r="G151" s="38"/>
      <c r="P151" s="73"/>
      <c r="Q151" s="74"/>
      <c r="R151"/>
      <c r="S151"/>
    </row>
    <row r="152" spans="1:19" s="63" customFormat="1" x14ac:dyDescent="0.2">
      <c r="A152" s="36"/>
      <c r="B152" s="37"/>
      <c r="C152" s="53"/>
      <c r="D152"/>
      <c r="E152" s="38"/>
      <c r="F152" s="38"/>
      <c r="G152" s="38"/>
      <c r="P152" s="73"/>
      <c r="Q152" s="74"/>
      <c r="R152"/>
      <c r="S152"/>
    </row>
    <row r="153" spans="1:19" s="63" customFormat="1" x14ac:dyDescent="0.2">
      <c r="A153" s="36"/>
      <c r="B153" s="37"/>
      <c r="C153" s="53"/>
      <c r="D153"/>
      <c r="E153" s="38"/>
      <c r="F153" s="38"/>
      <c r="G153" s="38"/>
      <c r="P153" s="73"/>
      <c r="Q153" s="74"/>
      <c r="R153"/>
      <c r="S153"/>
    </row>
    <row r="154" spans="1:19" s="63" customFormat="1" x14ac:dyDescent="0.2">
      <c r="A154" s="36"/>
      <c r="B154" s="37"/>
      <c r="C154" s="53"/>
      <c r="D154"/>
      <c r="E154" s="38"/>
      <c r="F154" s="38"/>
      <c r="G154" s="38"/>
      <c r="P154" s="73"/>
      <c r="Q154" s="74"/>
      <c r="R154"/>
      <c r="S154"/>
    </row>
    <row r="155" spans="1:19" s="63" customFormat="1" x14ac:dyDescent="0.2">
      <c r="A155" s="36"/>
      <c r="B155" s="37"/>
      <c r="C155" s="53"/>
      <c r="D155"/>
      <c r="E155" s="38"/>
      <c r="F155" s="38"/>
      <c r="G155" s="38"/>
      <c r="P155" s="73"/>
      <c r="Q155" s="74"/>
      <c r="R155"/>
      <c r="S155"/>
    </row>
    <row r="156" spans="1:19" s="63" customFormat="1" x14ac:dyDescent="0.2">
      <c r="A156" s="36"/>
      <c r="B156" s="37"/>
      <c r="C156" s="53"/>
      <c r="D156"/>
      <c r="E156" s="38"/>
      <c r="F156" s="38"/>
      <c r="G156" s="38"/>
      <c r="P156" s="73"/>
      <c r="Q156" s="74"/>
      <c r="R156"/>
      <c r="S156"/>
    </row>
    <row r="157" spans="1:19" s="63" customFormat="1" x14ac:dyDescent="0.2">
      <c r="A157" s="36"/>
      <c r="B157" s="37"/>
      <c r="C157" s="53"/>
      <c r="D157"/>
      <c r="E157" s="38"/>
      <c r="F157" s="38"/>
      <c r="G157" s="38"/>
      <c r="P157" s="73"/>
      <c r="Q157" s="74"/>
      <c r="R157"/>
      <c r="S157"/>
    </row>
    <row r="158" spans="1:19" s="63" customFormat="1" x14ac:dyDescent="0.2">
      <c r="A158" s="36"/>
      <c r="B158" s="37"/>
      <c r="C158" s="53"/>
      <c r="D158"/>
      <c r="E158" s="38"/>
      <c r="F158" s="38"/>
      <c r="G158" s="38"/>
      <c r="P158" s="73"/>
      <c r="Q158" s="74"/>
      <c r="R158"/>
      <c r="S158"/>
    </row>
    <row r="159" spans="1:19" s="63" customFormat="1" x14ac:dyDescent="0.2">
      <c r="A159" s="36"/>
      <c r="B159" s="37"/>
      <c r="C159" s="53"/>
      <c r="D159"/>
      <c r="E159" s="38"/>
      <c r="F159" s="38"/>
      <c r="G159" s="38"/>
      <c r="P159" s="73"/>
      <c r="Q159" s="74"/>
      <c r="R159"/>
      <c r="S159"/>
    </row>
    <row r="160" spans="1:19" s="63" customFormat="1" x14ac:dyDescent="0.2">
      <c r="A160" s="36"/>
      <c r="B160" s="37"/>
      <c r="C160" s="53"/>
      <c r="D160"/>
      <c r="E160" s="38"/>
      <c r="F160" s="38"/>
      <c r="G160" s="38"/>
      <c r="P160" s="73"/>
      <c r="Q160" s="74"/>
      <c r="R160"/>
      <c r="S160"/>
    </row>
    <row r="161" spans="1:19" s="63" customFormat="1" x14ac:dyDescent="0.2">
      <c r="A161" s="36"/>
      <c r="B161" s="37"/>
      <c r="C161" s="53"/>
      <c r="D161"/>
      <c r="E161" s="38"/>
      <c r="F161" s="38"/>
      <c r="G161" s="38"/>
      <c r="P161" s="73"/>
      <c r="Q161" s="74"/>
      <c r="R161"/>
      <c r="S161"/>
    </row>
    <row r="162" spans="1:19" s="63" customFormat="1" x14ac:dyDescent="0.2">
      <c r="A162" s="36"/>
      <c r="B162" s="37"/>
      <c r="C162" s="53"/>
      <c r="D162"/>
      <c r="E162" s="38"/>
      <c r="F162" s="38"/>
      <c r="G162" s="38"/>
      <c r="P162" s="73"/>
      <c r="Q162" s="74"/>
      <c r="R162"/>
      <c r="S162"/>
    </row>
    <row r="163" spans="1:19" s="63" customFormat="1" x14ac:dyDescent="0.2">
      <c r="A163" s="36"/>
      <c r="B163" s="37"/>
      <c r="C163" s="53"/>
      <c r="D163"/>
      <c r="E163" s="38"/>
      <c r="F163" s="38"/>
      <c r="G163" s="38"/>
      <c r="P163" s="73"/>
      <c r="Q163" s="74"/>
      <c r="R163"/>
      <c r="S163"/>
    </row>
    <row r="164" spans="1:19" s="63" customFormat="1" x14ac:dyDescent="0.2">
      <c r="A164" s="36"/>
      <c r="B164" s="37"/>
      <c r="C164" s="53"/>
      <c r="D164"/>
      <c r="E164" s="38"/>
      <c r="F164" s="38"/>
      <c r="G164" s="38"/>
      <c r="P164" s="73"/>
      <c r="Q164" s="74"/>
      <c r="R164"/>
      <c r="S164"/>
    </row>
    <row r="165" spans="1:19" s="63" customFormat="1" x14ac:dyDescent="0.2">
      <c r="A165" s="36"/>
      <c r="B165" s="37"/>
      <c r="C165" s="53"/>
      <c r="D165"/>
      <c r="E165" s="38"/>
      <c r="F165" s="38"/>
      <c r="G165" s="38"/>
      <c r="P165" s="73"/>
      <c r="Q165" s="74"/>
      <c r="R165"/>
      <c r="S165"/>
    </row>
    <row r="166" spans="1:19" s="63" customFormat="1" x14ac:dyDescent="0.2">
      <c r="A166" s="36"/>
      <c r="B166" s="37"/>
      <c r="C166" s="53"/>
      <c r="D166"/>
      <c r="E166" s="38"/>
      <c r="F166" s="38"/>
      <c r="G166" s="38"/>
      <c r="P166" s="73"/>
      <c r="Q166" s="74"/>
      <c r="R166"/>
      <c r="S166"/>
    </row>
    <row r="167" spans="1:19" s="63" customFormat="1" x14ac:dyDescent="0.2">
      <c r="A167" s="36"/>
      <c r="B167" s="37"/>
      <c r="C167" s="53"/>
      <c r="D167"/>
      <c r="E167" s="38"/>
      <c r="F167" s="38"/>
      <c r="G167" s="38"/>
      <c r="P167" s="73"/>
      <c r="Q167" s="74"/>
      <c r="R167"/>
      <c r="S167"/>
    </row>
    <row r="168" spans="1:19" s="63" customFormat="1" x14ac:dyDescent="0.2">
      <c r="A168" s="36"/>
      <c r="B168" s="37"/>
      <c r="C168" s="53"/>
      <c r="D168"/>
      <c r="E168" s="38"/>
      <c r="F168" s="38"/>
      <c r="G168" s="38"/>
      <c r="P168" s="73"/>
      <c r="Q168" s="74"/>
      <c r="R168"/>
      <c r="S168"/>
    </row>
    <row r="169" spans="1:19" s="63" customFormat="1" x14ac:dyDescent="0.2">
      <c r="A169" s="36"/>
      <c r="B169" s="37"/>
      <c r="C169" s="53"/>
      <c r="D169"/>
      <c r="E169" s="38"/>
      <c r="F169" s="38"/>
      <c r="G169" s="38"/>
      <c r="P169" s="73"/>
      <c r="Q169" s="74"/>
      <c r="R169"/>
      <c r="S169"/>
    </row>
    <row r="170" spans="1:19" s="63" customFormat="1" x14ac:dyDescent="0.2">
      <c r="A170" s="36"/>
      <c r="B170" s="37"/>
      <c r="C170" s="53"/>
      <c r="D170"/>
      <c r="E170" s="38"/>
      <c r="F170" s="38"/>
      <c r="G170" s="38"/>
      <c r="P170" s="73"/>
      <c r="Q170" s="74"/>
      <c r="R170"/>
      <c r="S170"/>
    </row>
    <row r="171" spans="1:19" s="63" customFormat="1" x14ac:dyDescent="0.2">
      <c r="A171" s="36"/>
      <c r="B171" s="37"/>
      <c r="C171" s="53"/>
      <c r="D171"/>
      <c r="E171" s="38"/>
      <c r="F171" s="38"/>
      <c r="G171" s="38"/>
      <c r="P171" s="73"/>
      <c r="Q171" s="74"/>
      <c r="R171"/>
      <c r="S171"/>
    </row>
    <row r="172" spans="1:19" s="63" customFormat="1" x14ac:dyDescent="0.2">
      <c r="A172" s="36"/>
      <c r="B172" s="37"/>
      <c r="C172" s="53"/>
      <c r="D172"/>
      <c r="E172" s="38"/>
      <c r="F172" s="38"/>
      <c r="G172" s="38"/>
      <c r="P172" s="73"/>
      <c r="Q172" s="74"/>
      <c r="R172"/>
      <c r="S172"/>
    </row>
    <row r="173" spans="1:19" s="63" customFormat="1" x14ac:dyDescent="0.2">
      <c r="A173" s="36"/>
      <c r="B173" s="37"/>
      <c r="C173" s="53"/>
      <c r="D173"/>
      <c r="E173" s="38"/>
      <c r="F173" s="38"/>
      <c r="G173" s="38"/>
      <c r="P173" s="73"/>
      <c r="Q173" s="74"/>
      <c r="R173"/>
      <c r="S173"/>
    </row>
    <row r="174" spans="1:19" s="63" customFormat="1" x14ac:dyDescent="0.2">
      <c r="A174" s="36"/>
      <c r="B174" s="37"/>
      <c r="C174" s="53"/>
      <c r="D174"/>
      <c r="E174" s="38"/>
      <c r="F174" s="38"/>
      <c r="G174" s="38"/>
      <c r="P174" s="73"/>
      <c r="Q174" s="74"/>
      <c r="R174"/>
      <c r="S174"/>
    </row>
    <row r="175" spans="1:19" s="63" customFormat="1" x14ac:dyDescent="0.2">
      <c r="A175" s="36"/>
      <c r="B175" s="37"/>
      <c r="C175" s="53"/>
      <c r="D175"/>
      <c r="E175" s="38"/>
      <c r="F175" s="38"/>
      <c r="G175" s="38"/>
      <c r="P175" s="73"/>
      <c r="Q175" s="74"/>
      <c r="R175"/>
      <c r="S175"/>
    </row>
    <row r="176" spans="1:19" s="63" customFormat="1" x14ac:dyDescent="0.2">
      <c r="A176" s="36"/>
      <c r="B176" s="37"/>
      <c r="C176" s="53"/>
      <c r="D176"/>
      <c r="E176" s="38"/>
      <c r="F176" s="38"/>
      <c r="G176" s="38"/>
      <c r="P176" s="73"/>
      <c r="Q176" s="74"/>
      <c r="R176"/>
      <c r="S176"/>
    </row>
    <row r="177" spans="1:19" s="63" customFormat="1" x14ac:dyDescent="0.2">
      <c r="A177" s="36"/>
      <c r="B177" s="37"/>
      <c r="C177" s="53"/>
      <c r="D177"/>
      <c r="E177" s="38"/>
      <c r="F177" s="38"/>
      <c r="G177" s="38"/>
      <c r="P177" s="73"/>
      <c r="Q177" s="74"/>
      <c r="R177"/>
      <c r="S177"/>
    </row>
    <row r="178" spans="1:19" s="63" customFormat="1" x14ac:dyDescent="0.2">
      <c r="A178" s="36"/>
      <c r="B178" s="37"/>
      <c r="C178" s="53"/>
      <c r="D178"/>
      <c r="E178" s="38"/>
      <c r="F178" s="38"/>
      <c r="G178" s="38"/>
      <c r="P178" s="73"/>
      <c r="Q178" s="74"/>
      <c r="R178"/>
      <c r="S178"/>
    </row>
    <row r="179" spans="1:19" s="63" customFormat="1" x14ac:dyDescent="0.2">
      <c r="A179" s="36"/>
      <c r="B179" s="37"/>
      <c r="C179" s="53"/>
      <c r="D179"/>
      <c r="E179" s="38"/>
      <c r="F179" s="38"/>
      <c r="G179" s="38"/>
      <c r="P179" s="73"/>
      <c r="Q179" s="74"/>
      <c r="R179"/>
      <c r="S179"/>
    </row>
    <row r="180" spans="1:19" s="63" customFormat="1" x14ac:dyDescent="0.2">
      <c r="A180" s="36"/>
      <c r="B180" s="37"/>
      <c r="C180" s="53"/>
      <c r="D180"/>
      <c r="E180" s="38"/>
      <c r="F180" s="38"/>
      <c r="G180" s="38"/>
      <c r="P180" s="73"/>
      <c r="Q180" s="74"/>
      <c r="R180"/>
      <c r="S180"/>
    </row>
    <row r="181" spans="1:19" s="63" customFormat="1" x14ac:dyDescent="0.2">
      <c r="A181" s="36"/>
      <c r="B181" s="37"/>
      <c r="C181" s="53"/>
      <c r="D181"/>
      <c r="E181" s="38"/>
      <c r="F181" s="38"/>
      <c r="G181" s="38"/>
      <c r="P181" s="73"/>
      <c r="Q181" s="74"/>
      <c r="R181"/>
      <c r="S181"/>
    </row>
    <row r="182" spans="1:19" s="63" customFormat="1" x14ac:dyDescent="0.2">
      <c r="A182" s="36"/>
      <c r="B182" s="37"/>
      <c r="C182" s="53"/>
      <c r="D182"/>
      <c r="E182" s="38"/>
      <c r="F182" s="38"/>
      <c r="G182" s="38"/>
      <c r="P182" s="73"/>
      <c r="Q182" s="74"/>
      <c r="R182"/>
      <c r="S182"/>
    </row>
    <row r="183" spans="1:19" s="63" customFormat="1" x14ac:dyDescent="0.2">
      <c r="A183" s="36"/>
      <c r="B183" s="37"/>
      <c r="C183" s="53"/>
      <c r="D183"/>
      <c r="E183" s="38"/>
      <c r="F183" s="38"/>
      <c r="G183" s="38"/>
      <c r="P183" s="73"/>
      <c r="Q183" s="74"/>
      <c r="R183"/>
      <c r="S183"/>
    </row>
    <row r="184" spans="1:19" s="63" customFormat="1" x14ac:dyDescent="0.2">
      <c r="A184" s="36"/>
      <c r="B184" s="37"/>
      <c r="C184" s="53"/>
      <c r="D184"/>
      <c r="E184" s="38"/>
      <c r="F184" s="38"/>
      <c r="G184" s="38"/>
      <c r="P184" s="73"/>
      <c r="Q184" s="74"/>
      <c r="R184"/>
      <c r="S184"/>
    </row>
    <row r="185" spans="1:19" s="63" customFormat="1" x14ac:dyDescent="0.2">
      <c r="A185" s="36"/>
      <c r="B185" s="37"/>
      <c r="C185" s="53"/>
      <c r="D185"/>
      <c r="E185" s="38"/>
      <c r="F185" s="38"/>
      <c r="G185" s="38"/>
      <c r="P185" s="73"/>
      <c r="Q185" s="74"/>
      <c r="R185"/>
      <c r="S185"/>
    </row>
    <row r="186" spans="1:19" s="63" customFormat="1" x14ac:dyDescent="0.2">
      <c r="A186" s="36"/>
      <c r="B186" s="37"/>
      <c r="C186" s="53"/>
      <c r="D186"/>
      <c r="E186" s="38"/>
      <c r="F186" s="38"/>
      <c r="G186" s="38"/>
      <c r="P186" s="73"/>
      <c r="Q186" s="74"/>
      <c r="R186"/>
      <c r="S186"/>
    </row>
    <row r="187" spans="1:19" s="63" customFormat="1" x14ac:dyDescent="0.2">
      <c r="A187" s="36"/>
      <c r="B187" s="37"/>
      <c r="C187" s="53"/>
      <c r="D187"/>
      <c r="E187" s="38"/>
      <c r="F187" s="38"/>
      <c r="G187" s="38"/>
      <c r="P187" s="73"/>
      <c r="Q187" s="74"/>
      <c r="R187"/>
      <c r="S187"/>
    </row>
    <row r="188" spans="1:19" s="63" customFormat="1" x14ac:dyDescent="0.2">
      <c r="A188" s="36"/>
      <c r="B188" s="37"/>
      <c r="C188" s="53"/>
      <c r="D188"/>
      <c r="E188" s="38"/>
      <c r="F188" s="38"/>
      <c r="G188" s="38"/>
      <c r="P188" s="73"/>
      <c r="Q188" s="74"/>
      <c r="R188"/>
      <c r="S188"/>
    </row>
    <row r="189" spans="1:19" s="63" customFormat="1" x14ac:dyDescent="0.2">
      <c r="A189" s="36"/>
      <c r="B189" s="37"/>
      <c r="C189" s="53"/>
      <c r="D189"/>
      <c r="E189" s="38"/>
      <c r="F189" s="38"/>
      <c r="G189" s="38"/>
      <c r="P189" s="73"/>
      <c r="Q189" s="74"/>
      <c r="R189"/>
      <c r="S189"/>
    </row>
    <row r="190" spans="1:19" s="63" customFormat="1" x14ac:dyDescent="0.2">
      <c r="A190" s="36"/>
      <c r="B190" s="37"/>
      <c r="C190" s="53"/>
      <c r="D190"/>
      <c r="E190" s="38"/>
      <c r="F190" s="38"/>
      <c r="G190" s="38"/>
      <c r="P190" s="73"/>
      <c r="Q190" s="74"/>
      <c r="R190"/>
      <c r="S190"/>
    </row>
    <row r="191" spans="1:19" s="63" customFormat="1" x14ac:dyDescent="0.2">
      <c r="A191" s="36"/>
      <c r="B191" s="37"/>
      <c r="C191" s="53"/>
      <c r="D191"/>
      <c r="E191" s="38"/>
      <c r="F191" s="38"/>
      <c r="G191" s="38"/>
      <c r="P191" s="73"/>
      <c r="Q191" s="74"/>
      <c r="R191"/>
      <c r="S191"/>
    </row>
    <row r="192" spans="1:19" s="63" customFormat="1" x14ac:dyDescent="0.2">
      <c r="A192" s="36"/>
      <c r="B192" s="37"/>
      <c r="C192" s="53"/>
      <c r="D192"/>
      <c r="E192" s="38"/>
      <c r="F192" s="38"/>
      <c r="G192" s="38"/>
      <c r="P192" s="73"/>
      <c r="Q192" s="74"/>
      <c r="R192"/>
      <c r="S192"/>
    </row>
    <row r="193" spans="1:19" s="63" customFormat="1" x14ac:dyDescent="0.2">
      <c r="A193" s="36"/>
      <c r="B193" s="37"/>
      <c r="C193" s="53"/>
      <c r="D193"/>
      <c r="E193" s="38"/>
      <c r="F193" s="38"/>
      <c r="G193" s="38"/>
      <c r="P193" s="73"/>
      <c r="Q193" s="74"/>
      <c r="R193"/>
      <c r="S193"/>
    </row>
    <row r="194" spans="1:19" s="63" customFormat="1" x14ac:dyDescent="0.2">
      <c r="A194" s="36"/>
      <c r="B194" s="37"/>
      <c r="C194" s="53"/>
      <c r="D194"/>
      <c r="E194" s="38"/>
      <c r="F194" s="38"/>
      <c r="G194" s="38"/>
      <c r="P194" s="73"/>
      <c r="Q194" s="74"/>
      <c r="R194"/>
      <c r="S194"/>
    </row>
    <row r="195" spans="1:19" s="63" customFormat="1" x14ac:dyDescent="0.2">
      <c r="A195" s="36"/>
      <c r="B195" s="37"/>
      <c r="C195" s="53"/>
      <c r="D195"/>
      <c r="E195" s="38"/>
      <c r="F195" s="38"/>
      <c r="G195" s="38"/>
      <c r="P195" s="73"/>
      <c r="Q195" s="74"/>
      <c r="R195"/>
      <c r="S195"/>
    </row>
    <row r="196" spans="1:19" s="63" customFormat="1" x14ac:dyDescent="0.2">
      <c r="A196" s="36"/>
      <c r="B196" s="37"/>
      <c r="C196" s="53"/>
      <c r="D196"/>
      <c r="E196" s="38"/>
      <c r="F196" s="38"/>
      <c r="G196" s="38"/>
      <c r="P196" s="73"/>
      <c r="Q196" s="74"/>
      <c r="R196"/>
      <c r="S196"/>
    </row>
    <row r="197" spans="1:19" s="63" customFormat="1" x14ac:dyDescent="0.2">
      <c r="A197" s="36"/>
      <c r="B197" s="37"/>
      <c r="C197" s="53"/>
      <c r="D197"/>
      <c r="E197" s="38"/>
      <c r="F197" s="38"/>
      <c r="G197" s="38"/>
      <c r="P197" s="73"/>
      <c r="Q197" s="74"/>
      <c r="R197"/>
      <c r="S197"/>
    </row>
    <row r="198" spans="1:19" s="63" customFormat="1" x14ac:dyDescent="0.2">
      <c r="A198" s="36"/>
      <c r="B198" s="37"/>
      <c r="C198" s="53"/>
      <c r="D198"/>
      <c r="E198" s="38"/>
      <c r="F198" s="38"/>
      <c r="G198" s="38"/>
      <c r="P198" s="73"/>
      <c r="Q198" s="74"/>
      <c r="R198"/>
      <c r="S198"/>
    </row>
    <row r="199" spans="1:19" s="63" customFormat="1" x14ac:dyDescent="0.2">
      <c r="A199" s="36"/>
      <c r="B199" s="37"/>
      <c r="C199" s="53"/>
      <c r="D199"/>
      <c r="E199" s="38"/>
      <c r="F199" s="38"/>
      <c r="G199" s="38"/>
      <c r="P199" s="73"/>
      <c r="Q199" s="74"/>
      <c r="R199"/>
      <c r="S199"/>
    </row>
    <row r="200" spans="1:19" s="63" customFormat="1" x14ac:dyDescent="0.2">
      <c r="A200" s="36"/>
      <c r="B200" s="37"/>
      <c r="C200" s="53"/>
      <c r="D200"/>
      <c r="E200" s="38"/>
      <c r="F200" s="38"/>
      <c r="G200" s="38"/>
      <c r="P200" s="73"/>
      <c r="Q200" s="74"/>
      <c r="R200"/>
      <c r="S200"/>
    </row>
    <row r="201" spans="1:19" s="63" customFormat="1" x14ac:dyDescent="0.2">
      <c r="A201" s="36"/>
      <c r="B201" s="37"/>
      <c r="C201" s="53"/>
      <c r="D201"/>
      <c r="E201" s="38"/>
      <c r="F201" s="38"/>
      <c r="G201" s="38"/>
      <c r="P201" s="73"/>
      <c r="Q201" s="74"/>
      <c r="R201"/>
      <c r="S201"/>
    </row>
    <row r="202" spans="1:19" s="63" customFormat="1" x14ac:dyDescent="0.2">
      <c r="A202" s="36"/>
      <c r="B202" s="37"/>
      <c r="C202" s="53"/>
      <c r="D202"/>
      <c r="E202" s="38"/>
      <c r="F202" s="38"/>
      <c r="G202"/>
      <c r="P202" s="73"/>
      <c r="Q202" s="74"/>
      <c r="R202"/>
      <c r="S202"/>
    </row>
    <row r="203" spans="1:19" s="63" customFormat="1" x14ac:dyDescent="0.2">
      <c r="A203" s="36"/>
      <c r="B203" s="37"/>
      <c r="C203" s="53"/>
      <c r="D203"/>
      <c r="E203" s="38"/>
      <c r="F203"/>
      <c r="G203"/>
      <c r="P203" s="73"/>
      <c r="Q203" s="74"/>
      <c r="R203"/>
      <c r="S203"/>
    </row>
    <row r="204" spans="1:19" s="63" customFormat="1" x14ac:dyDescent="0.2">
      <c r="A204" s="36"/>
      <c r="B204" s="37"/>
      <c r="C204" s="53"/>
      <c r="D204"/>
      <c r="E204" s="38"/>
      <c r="F204"/>
      <c r="G204"/>
      <c r="P204" s="73"/>
      <c r="Q204" s="74"/>
      <c r="R204"/>
      <c r="S204"/>
    </row>
    <row r="205" spans="1:19" s="63" customFormat="1" x14ac:dyDescent="0.2">
      <c r="A205" s="36"/>
      <c r="B205" s="37"/>
      <c r="C205" s="53"/>
      <c r="D205"/>
      <c r="E205" s="38"/>
      <c r="F205"/>
      <c r="G205"/>
      <c r="P205" s="73"/>
      <c r="Q205" s="74"/>
      <c r="R205"/>
      <c r="S205"/>
    </row>
    <row r="206" spans="1:19" s="63" customFormat="1" x14ac:dyDescent="0.2">
      <c r="A206" s="36"/>
      <c r="B206" s="37"/>
      <c r="C206" s="53"/>
      <c r="D206"/>
      <c r="E206" s="38"/>
      <c r="F206"/>
      <c r="G206"/>
      <c r="P206" s="73"/>
      <c r="Q206" s="74"/>
      <c r="R206"/>
      <c r="S206"/>
    </row>
    <row r="207" spans="1:19" s="63" customFormat="1" x14ac:dyDescent="0.2">
      <c r="A207" s="36"/>
      <c r="B207" s="37"/>
      <c r="C207" s="53"/>
      <c r="D207"/>
      <c r="E207" s="38"/>
      <c r="F207"/>
      <c r="G207"/>
      <c r="P207" s="73"/>
      <c r="Q207" s="74"/>
      <c r="R207"/>
      <c r="S207"/>
    </row>
    <row r="208" spans="1:19" s="63" customFormat="1" x14ac:dyDescent="0.2">
      <c r="A208" s="36"/>
      <c r="B208" s="37"/>
      <c r="C208" s="53"/>
      <c r="D208"/>
      <c r="E208" s="38"/>
      <c r="F208"/>
      <c r="G208"/>
      <c r="P208" s="73"/>
      <c r="Q208" s="74"/>
      <c r="R208"/>
      <c r="S208"/>
    </row>
    <row r="209" spans="1:19" s="63" customFormat="1" x14ac:dyDescent="0.2">
      <c r="A209" s="36"/>
      <c r="B209" s="37"/>
      <c r="C209" s="53"/>
      <c r="D209"/>
      <c r="E209" s="38"/>
      <c r="F209"/>
      <c r="G209"/>
      <c r="P209" s="73"/>
      <c r="Q209" s="74"/>
      <c r="R209"/>
      <c r="S209"/>
    </row>
    <row r="210" spans="1:19" s="63" customFormat="1" x14ac:dyDescent="0.2">
      <c r="A210" s="36"/>
      <c r="B210" s="37"/>
      <c r="C210" s="53"/>
      <c r="D210"/>
      <c r="E210" s="38"/>
      <c r="F210"/>
      <c r="G210"/>
      <c r="P210" s="73"/>
      <c r="Q210" s="74"/>
      <c r="R210"/>
      <c r="S210"/>
    </row>
    <row r="211" spans="1:19" s="63" customFormat="1" x14ac:dyDescent="0.2">
      <c r="A211" s="36"/>
      <c r="B211" s="37"/>
      <c r="C211" s="53"/>
      <c r="D211"/>
      <c r="E211" s="38"/>
      <c r="F211"/>
      <c r="G211"/>
      <c r="P211" s="73"/>
      <c r="Q211" s="74"/>
      <c r="R211"/>
      <c r="S211"/>
    </row>
    <row r="212" spans="1:19" s="53" customFormat="1" x14ac:dyDescent="0.2">
      <c r="A212" s="36"/>
      <c r="B212" s="37"/>
      <c r="D212"/>
      <c r="E212"/>
      <c r="F212"/>
      <c r="G212"/>
      <c r="H212" s="63"/>
      <c r="I212" s="63"/>
      <c r="J212" s="63"/>
      <c r="K212" s="63"/>
      <c r="L212" s="63"/>
      <c r="M212" s="63"/>
      <c r="N212" s="63"/>
      <c r="O212" s="63"/>
      <c r="P212" s="73"/>
      <c r="Q212" s="74"/>
      <c r="R212"/>
      <c r="S212"/>
    </row>
    <row r="213" spans="1:19" s="53" customFormat="1" x14ac:dyDescent="0.2">
      <c r="A213" s="36"/>
      <c r="B213" s="37"/>
      <c r="D213"/>
      <c r="E213"/>
      <c r="F213"/>
      <c r="G213"/>
      <c r="H213" s="63"/>
      <c r="I213" s="63"/>
      <c r="J213" s="63"/>
      <c r="K213" s="63"/>
      <c r="L213" s="63"/>
      <c r="M213" s="63"/>
      <c r="N213" s="63"/>
      <c r="O213" s="63"/>
      <c r="P213" s="73"/>
      <c r="Q213" s="74"/>
      <c r="R213"/>
      <c r="S213"/>
    </row>
    <row r="214" spans="1:19" s="53" customFormat="1" x14ac:dyDescent="0.2">
      <c r="A214" s="36"/>
      <c r="B214" s="37"/>
      <c r="D214"/>
      <c r="E214"/>
      <c r="F214"/>
      <c r="G214"/>
      <c r="H214" s="63"/>
      <c r="I214" s="63"/>
      <c r="J214" s="63"/>
      <c r="K214" s="63"/>
      <c r="L214" s="63"/>
      <c r="M214" s="63"/>
      <c r="N214" s="63"/>
      <c r="O214" s="63"/>
      <c r="P214" s="73"/>
      <c r="Q214" s="74"/>
      <c r="R214"/>
      <c r="S214"/>
    </row>
    <row r="215" spans="1:19" s="53" customFormat="1" x14ac:dyDescent="0.2">
      <c r="A215" s="36"/>
      <c r="B215" s="37"/>
      <c r="D215"/>
      <c r="E215"/>
      <c r="F215"/>
      <c r="G215"/>
      <c r="H215" s="63"/>
      <c r="I215" s="63"/>
      <c r="J215" s="63"/>
      <c r="K215" s="63"/>
      <c r="L215" s="63"/>
      <c r="M215" s="63"/>
      <c r="N215" s="63"/>
      <c r="O215" s="63"/>
      <c r="P215" s="73"/>
      <c r="Q215" s="74"/>
      <c r="R215"/>
      <c r="S215"/>
    </row>
    <row r="216" spans="1:19" s="53" customFormat="1" x14ac:dyDescent="0.2">
      <c r="A216" s="36"/>
      <c r="B216" s="37"/>
      <c r="D216"/>
      <c r="E216"/>
      <c r="F216"/>
      <c r="G216"/>
      <c r="H216" s="63"/>
      <c r="I216" s="63"/>
      <c r="J216" s="63"/>
      <c r="K216" s="63"/>
      <c r="L216" s="63"/>
      <c r="M216" s="63"/>
      <c r="N216" s="63"/>
      <c r="O216" s="63"/>
      <c r="P216" s="73"/>
      <c r="Q216" s="74"/>
      <c r="R216"/>
      <c r="S216"/>
    </row>
  </sheetData>
  <autoFilter ref="A3:S75" xr:uid="{179DF241-B030-4762-8C2C-582AFB926824}"/>
  <mergeCells count="3">
    <mergeCell ref="H2:K2"/>
    <mergeCell ref="L2:M2"/>
    <mergeCell ref="O2:Q2"/>
  </mergeCells>
  <dataValidations count="1">
    <dataValidation type="list" allowBlank="1" showInputMessage="1" showErrorMessage="1" sqref="F4:F202 E4:E211 G4:G201" xr:uid="{5D5CA4F2-5B40-4C51-9F9E-ABFBD3560163}">
      <formula1>#REF!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8779-F218-49FB-B6FE-EB20D96F4E94}">
  <dimension ref="A1:S214"/>
  <sheetViews>
    <sheetView topLeftCell="D1" workbookViewId="0">
      <pane ySplit="3" topLeftCell="A4" activePane="bottomLeft" state="frozen"/>
      <selection pane="bottomLeft" activeCell="P47" sqref="P47"/>
    </sheetView>
  </sheetViews>
  <sheetFormatPr baseColWidth="10" defaultColWidth="11.5" defaultRowHeight="15" x14ac:dyDescent="0.2"/>
  <cols>
    <col min="1" max="1" width="28.5" bestFit="1" customWidth="1"/>
    <col min="3" max="3" width="11.5" style="53"/>
    <col min="4" max="4" width="22.6640625" bestFit="1" customWidth="1"/>
    <col min="5" max="5" width="14.1640625" bestFit="1" customWidth="1"/>
    <col min="6" max="6" width="17.83203125" bestFit="1" customWidth="1"/>
    <col min="7" max="7" width="19.6640625" bestFit="1" customWidth="1"/>
    <col min="8" max="8" width="15.1640625" style="63" bestFit="1" customWidth="1"/>
    <col min="9" max="9" width="17.5" style="63" bestFit="1" customWidth="1"/>
    <col min="10" max="10" width="17.5" style="63" customWidth="1"/>
    <col min="11" max="11" width="15.83203125" style="63" customWidth="1"/>
    <col min="12" max="12" width="15.5" style="63" bestFit="1" customWidth="1"/>
    <col min="13" max="13" width="16.5" style="63" bestFit="1" customWidth="1"/>
    <col min="14" max="14" width="16.5" style="63" customWidth="1"/>
    <col min="15" max="15" width="15.5" style="63" bestFit="1" customWidth="1"/>
    <col min="16" max="16" width="11.5" style="73"/>
    <col min="17" max="17" width="11.5" style="74"/>
    <col min="18" max="18" width="27.83203125" customWidth="1"/>
  </cols>
  <sheetData>
    <row r="1" spans="1:19" ht="16" thickBot="1" x14ac:dyDescent="0.25">
      <c r="A1" s="32"/>
      <c r="B1" s="32"/>
      <c r="C1" s="51"/>
      <c r="D1" s="32"/>
      <c r="E1" s="32"/>
      <c r="F1" s="32"/>
      <c r="G1" s="32"/>
      <c r="H1" s="60"/>
      <c r="I1" s="60"/>
      <c r="J1" s="60"/>
      <c r="K1" s="60"/>
      <c r="L1" s="60"/>
      <c r="M1" s="60"/>
      <c r="N1" s="60"/>
      <c r="O1" s="60"/>
      <c r="P1" s="66"/>
      <c r="Q1" s="67"/>
      <c r="R1" s="32"/>
      <c r="S1" s="32"/>
    </row>
    <row r="2" spans="1:19" ht="16" thickBot="1" x14ac:dyDescent="0.25">
      <c r="A2" s="32"/>
      <c r="B2" s="32"/>
      <c r="C2" s="51"/>
      <c r="D2" s="32"/>
      <c r="E2" s="32"/>
      <c r="F2" s="32"/>
      <c r="G2" s="32"/>
      <c r="H2" s="192" t="s">
        <v>87</v>
      </c>
      <c r="I2" s="193"/>
      <c r="J2" s="193"/>
      <c r="K2" s="194"/>
      <c r="L2" s="193" t="s">
        <v>88</v>
      </c>
      <c r="M2" s="194"/>
      <c r="N2" s="76"/>
      <c r="O2" s="204" t="s">
        <v>89</v>
      </c>
      <c r="P2" s="196"/>
      <c r="Q2" s="197"/>
      <c r="R2" s="33" t="s">
        <v>90</v>
      </c>
      <c r="S2" s="32"/>
    </row>
    <row r="3" spans="1:19" x14ac:dyDescent="0.2">
      <c r="A3" s="32" t="s">
        <v>91</v>
      </c>
      <c r="B3" s="32" t="s">
        <v>92</v>
      </c>
      <c r="C3" s="51" t="s">
        <v>93</v>
      </c>
      <c r="D3" s="32" t="s">
        <v>94</v>
      </c>
      <c r="E3" s="32" t="s">
        <v>95</v>
      </c>
      <c r="F3" s="32" t="s">
        <v>96</v>
      </c>
      <c r="G3" s="32" t="s">
        <v>97</v>
      </c>
      <c r="H3" s="68" t="s">
        <v>98</v>
      </c>
      <c r="I3" s="68" t="s">
        <v>99</v>
      </c>
      <c r="J3" s="68" t="s">
        <v>26</v>
      </c>
      <c r="K3" s="61" t="s">
        <v>198</v>
      </c>
      <c r="L3" s="61" t="s">
        <v>101</v>
      </c>
      <c r="M3" s="61" t="s">
        <v>102</v>
      </c>
      <c r="N3" s="78" t="s">
        <v>104</v>
      </c>
      <c r="O3" s="78" t="s">
        <v>105</v>
      </c>
      <c r="P3" s="69" t="s">
        <v>107</v>
      </c>
      <c r="Q3" s="70" t="s">
        <v>108</v>
      </c>
      <c r="R3" s="34"/>
      <c r="S3" s="35"/>
    </row>
    <row r="4" spans="1:19" x14ac:dyDescent="0.2">
      <c r="A4" s="36" t="s">
        <v>46</v>
      </c>
      <c r="B4" s="37">
        <v>45536</v>
      </c>
      <c r="C4" s="77" t="s">
        <v>210</v>
      </c>
      <c r="D4" s="36" t="s">
        <v>211</v>
      </c>
      <c r="E4" s="38" t="s">
        <v>111</v>
      </c>
      <c r="F4" s="38" t="s">
        <v>112</v>
      </c>
      <c r="G4" s="38" t="s">
        <v>121</v>
      </c>
      <c r="H4" s="71">
        <v>158000</v>
      </c>
      <c r="I4" s="71">
        <v>58779.41</v>
      </c>
      <c r="J4" s="71">
        <f>(H4+I4)-(N4+O4)</f>
        <v>0</v>
      </c>
      <c r="K4" s="56">
        <v>136986.54999999999</v>
      </c>
      <c r="L4" s="71"/>
      <c r="M4" s="71"/>
      <c r="N4" s="56"/>
      <c r="O4" s="56">
        <v>216779.41</v>
      </c>
      <c r="P4" s="55">
        <f>N4+O4-K4</f>
        <v>79792.860000000015</v>
      </c>
      <c r="Q4" s="39">
        <f>P4/K4</f>
        <v>0.58248682078642045</v>
      </c>
      <c r="R4" s="58"/>
      <c r="S4" s="58"/>
    </row>
    <row r="5" spans="1:19" x14ac:dyDescent="0.2">
      <c r="A5" s="36" t="s">
        <v>46</v>
      </c>
      <c r="B5" s="37">
        <v>45536</v>
      </c>
      <c r="C5" s="77" t="s">
        <v>212</v>
      </c>
      <c r="D5" s="36" t="s">
        <v>213</v>
      </c>
      <c r="E5" s="38" t="s">
        <v>111</v>
      </c>
      <c r="F5" s="38" t="s">
        <v>117</v>
      </c>
      <c r="G5" s="38" t="s">
        <v>121</v>
      </c>
      <c r="H5" s="71">
        <v>223700</v>
      </c>
      <c r="I5" s="71">
        <v>80127.7</v>
      </c>
      <c r="J5" s="71">
        <f t="shared" ref="J5:J68" si="0">(H5+I5)-(N5+O5)</f>
        <v>0</v>
      </c>
      <c r="K5" s="56">
        <v>134146.67000000001</v>
      </c>
      <c r="L5" s="71"/>
      <c r="M5" s="71"/>
      <c r="N5" s="56"/>
      <c r="O5" s="56">
        <v>303827.7</v>
      </c>
      <c r="P5" s="55">
        <f t="shared" ref="P5:P68" si="1">N5+O5-K5</f>
        <v>169681.03</v>
      </c>
      <c r="Q5" s="39">
        <f t="shared" ref="Q5:Q68" si="2">P5/K5</f>
        <v>1.2648918530739524</v>
      </c>
      <c r="R5" s="58"/>
      <c r="S5" s="58"/>
    </row>
    <row r="6" spans="1:19" x14ac:dyDescent="0.2">
      <c r="A6" s="36" t="s">
        <v>46</v>
      </c>
      <c r="B6" s="37">
        <v>45536</v>
      </c>
      <c r="C6" s="77" t="s">
        <v>214</v>
      </c>
      <c r="D6" s="36" t="s">
        <v>215</v>
      </c>
      <c r="E6" s="38" t="s">
        <v>111</v>
      </c>
      <c r="F6" s="38" t="s">
        <v>117</v>
      </c>
      <c r="G6" s="38" t="s">
        <v>121</v>
      </c>
      <c r="H6" s="71">
        <v>169400</v>
      </c>
      <c r="I6" s="71">
        <v>29056.79</v>
      </c>
      <c r="J6" s="71">
        <f t="shared" si="0"/>
        <v>0</v>
      </c>
      <c r="K6" s="56">
        <v>174005.54</v>
      </c>
      <c r="L6" s="71"/>
      <c r="M6" s="71"/>
      <c r="N6" s="56"/>
      <c r="O6" s="56">
        <v>198456.79</v>
      </c>
      <c r="P6" s="55">
        <f t="shared" si="1"/>
        <v>24451.25</v>
      </c>
      <c r="Q6" s="39">
        <f t="shared" si="2"/>
        <v>0.14051995126132191</v>
      </c>
      <c r="R6" s="58"/>
      <c r="S6" s="58"/>
    </row>
    <row r="7" spans="1:19" x14ac:dyDescent="0.2">
      <c r="A7" s="36" t="s">
        <v>46</v>
      </c>
      <c r="B7" s="37">
        <v>45536</v>
      </c>
      <c r="C7" s="59" t="s">
        <v>216</v>
      </c>
      <c r="D7" s="54" t="s">
        <v>217</v>
      </c>
      <c r="E7" s="38" t="s">
        <v>111</v>
      </c>
      <c r="F7" s="38" t="s">
        <v>150</v>
      </c>
      <c r="G7" s="38" t="s">
        <v>118</v>
      </c>
      <c r="H7" s="71">
        <v>682000</v>
      </c>
      <c r="I7" s="71">
        <v>215098.72</v>
      </c>
      <c r="J7" s="71">
        <f t="shared" si="0"/>
        <v>0</v>
      </c>
      <c r="K7" s="56">
        <v>1050404.75</v>
      </c>
      <c r="L7" s="71">
        <f>N7</f>
        <v>528498.72</v>
      </c>
      <c r="M7" s="62">
        <f>N7*86%</f>
        <v>454508.89919999999</v>
      </c>
      <c r="N7" s="56">
        <v>528498.72</v>
      </c>
      <c r="O7" s="56">
        <v>368600</v>
      </c>
      <c r="P7" s="55">
        <f t="shared" si="1"/>
        <v>-153306.03000000003</v>
      </c>
      <c r="Q7" s="39">
        <f t="shared" si="2"/>
        <v>-0.14594948280650866</v>
      </c>
      <c r="R7" t="s">
        <v>315</v>
      </c>
      <c r="S7" s="58"/>
    </row>
    <row r="8" spans="1:19" x14ac:dyDescent="0.2">
      <c r="A8" s="36" t="s">
        <v>46</v>
      </c>
      <c r="B8" s="37">
        <v>45536</v>
      </c>
      <c r="C8" s="59" t="s">
        <v>218</v>
      </c>
      <c r="D8" s="54" t="s">
        <v>219</v>
      </c>
      <c r="E8" s="38" t="s">
        <v>116</v>
      </c>
      <c r="F8" s="38" t="s">
        <v>117</v>
      </c>
      <c r="G8" s="38" t="s">
        <v>121</v>
      </c>
      <c r="H8" s="71">
        <v>115370</v>
      </c>
      <c r="I8" s="71">
        <v>81016.490000000005</v>
      </c>
      <c r="J8" s="71">
        <f t="shared" si="0"/>
        <v>0</v>
      </c>
      <c r="K8" s="56">
        <v>213908.61</v>
      </c>
      <c r="L8" s="71"/>
      <c r="M8" s="62"/>
      <c r="N8" s="56"/>
      <c r="O8" s="56">
        <v>196386.49</v>
      </c>
      <c r="P8" s="55">
        <f t="shared" si="1"/>
        <v>-17522.119999999995</v>
      </c>
      <c r="Q8" s="39">
        <f t="shared" si="2"/>
        <v>-8.1914047312074051E-2</v>
      </c>
      <c r="S8" s="58"/>
    </row>
    <row r="9" spans="1:19" x14ac:dyDescent="0.2">
      <c r="A9" s="36" t="s">
        <v>46</v>
      </c>
      <c r="B9" s="37">
        <v>45536</v>
      </c>
      <c r="C9" s="59" t="s">
        <v>220</v>
      </c>
      <c r="D9" s="54" t="s">
        <v>221</v>
      </c>
      <c r="E9" s="38" t="s">
        <v>111</v>
      </c>
      <c r="F9" s="38" t="s">
        <v>112</v>
      </c>
      <c r="G9" s="38" t="s">
        <v>121</v>
      </c>
      <c r="H9" s="71">
        <v>403485</v>
      </c>
      <c r="I9" s="71">
        <v>69652.179999999993</v>
      </c>
      <c r="J9" s="71">
        <f t="shared" si="0"/>
        <v>0</v>
      </c>
      <c r="K9" s="56">
        <v>426236.1</v>
      </c>
      <c r="L9" s="71"/>
      <c r="M9" s="62"/>
      <c r="N9" s="56"/>
      <c r="O9" s="56">
        <v>473137.18</v>
      </c>
      <c r="P9" s="55">
        <f t="shared" si="1"/>
        <v>46901.080000000016</v>
      </c>
      <c r="Q9" s="39">
        <f t="shared" si="2"/>
        <v>0.11003544749025251</v>
      </c>
      <c r="S9" s="58"/>
    </row>
    <row r="10" spans="1:19" x14ac:dyDescent="0.2">
      <c r="A10" s="36" t="s">
        <v>46</v>
      </c>
      <c r="B10" s="37">
        <v>45536</v>
      </c>
      <c r="C10" s="59" t="s">
        <v>222</v>
      </c>
      <c r="D10" s="54" t="s">
        <v>223</v>
      </c>
      <c r="E10" s="38" t="s">
        <v>111</v>
      </c>
      <c r="F10" s="38" t="s">
        <v>112</v>
      </c>
      <c r="G10" s="38" t="s">
        <v>121</v>
      </c>
      <c r="H10" s="71">
        <v>581000</v>
      </c>
      <c r="I10" s="71">
        <v>40653.32</v>
      </c>
      <c r="J10" s="71">
        <f t="shared" si="0"/>
        <v>0</v>
      </c>
      <c r="K10" s="56">
        <v>506671.7</v>
      </c>
      <c r="L10" s="71"/>
      <c r="M10" s="62"/>
      <c r="N10" s="56"/>
      <c r="O10" s="56">
        <v>621653.31999999995</v>
      </c>
      <c r="P10" s="55">
        <f t="shared" si="1"/>
        <v>114981.61999999994</v>
      </c>
      <c r="Q10" s="39">
        <f>P10/K10</f>
        <v>0.2269351534731463</v>
      </c>
      <c r="S10" s="58"/>
    </row>
    <row r="11" spans="1:19" x14ac:dyDescent="0.2">
      <c r="A11" s="36" t="s">
        <v>46</v>
      </c>
      <c r="B11" s="37">
        <v>45536</v>
      </c>
      <c r="C11" s="59" t="s">
        <v>109</v>
      </c>
      <c r="D11" s="54" t="s">
        <v>110</v>
      </c>
      <c r="E11" s="38" t="s">
        <v>111</v>
      </c>
      <c r="F11" s="38" t="s">
        <v>112</v>
      </c>
      <c r="G11" s="38" t="s">
        <v>113</v>
      </c>
      <c r="H11" s="71">
        <v>780000</v>
      </c>
      <c r="I11" s="71"/>
      <c r="J11" s="71">
        <f t="shared" si="0"/>
        <v>457176.31</v>
      </c>
      <c r="K11" s="56">
        <v>197084.45</v>
      </c>
      <c r="L11" s="71">
        <f t="shared" ref="L11:L15" si="3">N11</f>
        <v>322823.69</v>
      </c>
      <c r="M11" s="62">
        <f t="shared" ref="M11:M15" si="4">N11*86%</f>
        <v>277628.37339999998</v>
      </c>
      <c r="N11" s="56">
        <v>322823.69</v>
      </c>
      <c r="O11" s="56"/>
      <c r="P11" s="55">
        <f t="shared" si="1"/>
        <v>125739.23999999999</v>
      </c>
      <c r="Q11" s="39">
        <f t="shared" si="2"/>
        <v>0.63799675722767568</v>
      </c>
      <c r="R11" t="s">
        <v>316</v>
      </c>
      <c r="S11" s="58"/>
    </row>
    <row r="12" spans="1:19" x14ac:dyDescent="0.2">
      <c r="A12" s="36" t="s">
        <v>46</v>
      </c>
      <c r="B12" s="37">
        <v>45536</v>
      </c>
      <c r="C12" s="59" t="s">
        <v>224</v>
      </c>
      <c r="D12" s="54" t="s">
        <v>225</v>
      </c>
      <c r="E12" s="38" t="s">
        <v>111</v>
      </c>
      <c r="F12" s="38" t="s">
        <v>117</v>
      </c>
      <c r="G12" s="38" t="s">
        <v>113</v>
      </c>
      <c r="H12" s="71">
        <v>391952</v>
      </c>
      <c r="I12" s="71">
        <v>239003.67</v>
      </c>
      <c r="J12" s="71">
        <f t="shared" si="0"/>
        <v>-150</v>
      </c>
      <c r="K12" s="56">
        <v>443332.02</v>
      </c>
      <c r="L12" s="71">
        <f t="shared" si="3"/>
        <v>631105.67000000004</v>
      </c>
      <c r="M12" s="62">
        <f>N12*86%</f>
        <v>542750.87620000006</v>
      </c>
      <c r="N12" s="56">
        <v>631105.67000000004</v>
      </c>
      <c r="O12" s="56"/>
      <c r="P12" s="55">
        <f>N12+O12-K12</f>
        <v>187773.65000000002</v>
      </c>
      <c r="Q12" s="39">
        <f t="shared" si="2"/>
        <v>0.42355084119572506</v>
      </c>
      <c r="R12" t="s">
        <v>316</v>
      </c>
      <c r="S12" s="58"/>
    </row>
    <row r="13" spans="1:19" x14ac:dyDescent="0.2">
      <c r="A13" s="36" t="s">
        <v>46</v>
      </c>
      <c r="B13" s="37">
        <v>45536</v>
      </c>
      <c r="C13" s="59" t="s">
        <v>114</v>
      </c>
      <c r="D13" s="54" t="s">
        <v>115</v>
      </c>
      <c r="E13" s="38" t="s">
        <v>116</v>
      </c>
      <c r="F13" s="38" t="s">
        <v>117</v>
      </c>
      <c r="G13" s="38" t="s">
        <v>118</v>
      </c>
      <c r="H13" s="71">
        <v>325860</v>
      </c>
      <c r="I13" s="71">
        <v>37127.440000000002</v>
      </c>
      <c r="J13" s="71">
        <f t="shared" si="0"/>
        <v>0</v>
      </c>
      <c r="K13" s="56">
        <v>260478.93</v>
      </c>
      <c r="L13" s="71"/>
      <c r="M13" s="62"/>
      <c r="N13" s="56"/>
      <c r="O13" s="56">
        <v>362987.44</v>
      </c>
      <c r="P13" s="55">
        <f>N13+O13-K13</f>
        <v>102508.51000000001</v>
      </c>
      <c r="Q13" s="39">
        <f t="shared" si="2"/>
        <v>0.39353858678703885</v>
      </c>
      <c r="S13" s="58"/>
    </row>
    <row r="14" spans="1:19" x14ac:dyDescent="0.2">
      <c r="A14" s="36" t="s">
        <v>46</v>
      </c>
      <c r="B14" s="37">
        <v>45536</v>
      </c>
      <c r="C14" s="59" t="s">
        <v>226</v>
      </c>
      <c r="D14" s="54" t="s">
        <v>158</v>
      </c>
      <c r="E14" s="38" t="s">
        <v>149</v>
      </c>
      <c r="F14" s="38" t="s">
        <v>128</v>
      </c>
      <c r="G14" s="38" t="s">
        <v>113</v>
      </c>
      <c r="H14" s="71">
        <v>398000</v>
      </c>
      <c r="I14" s="71">
        <v>201770.39</v>
      </c>
      <c r="J14" s="71">
        <f t="shared" si="0"/>
        <v>30045.930000000051</v>
      </c>
      <c r="K14" s="56">
        <v>535944.68999999994</v>
      </c>
      <c r="L14" s="71">
        <f t="shared" si="3"/>
        <v>569724.46</v>
      </c>
      <c r="M14" s="62">
        <f t="shared" si="4"/>
        <v>489963.03559999994</v>
      </c>
      <c r="N14" s="56">
        <v>569724.46</v>
      </c>
      <c r="O14" s="56"/>
      <c r="P14" s="55">
        <f t="shared" si="1"/>
        <v>33779.770000000019</v>
      </c>
      <c r="Q14" s="39">
        <f t="shared" si="2"/>
        <v>6.3028462881123098E-2</v>
      </c>
      <c r="R14" t="s">
        <v>316</v>
      </c>
      <c r="S14" s="58"/>
    </row>
    <row r="15" spans="1:19" x14ac:dyDescent="0.2">
      <c r="A15" s="36" t="s">
        <v>46</v>
      </c>
      <c r="B15" s="37">
        <v>45536</v>
      </c>
      <c r="C15" s="53" t="s">
        <v>119</v>
      </c>
      <c r="D15" t="s">
        <v>120</v>
      </c>
      <c r="E15" s="38" t="s">
        <v>111</v>
      </c>
      <c r="F15" s="38" t="s">
        <v>117</v>
      </c>
      <c r="G15" s="38" t="s">
        <v>113</v>
      </c>
      <c r="H15" s="63">
        <v>400995.5</v>
      </c>
      <c r="I15" s="63">
        <v>91666.95</v>
      </c>
      <c r="J15" s="71">
        <f t="shared" si="0"/>
        <v>32045.330000000016</v>
      </c>
      <c r="K15" s="56">
        <v>420228.06</v>
      </c>
      <c r="L15" s="71">
        <f t="shared" si="3"/>
        <v>460617.12</v>
      </c>
      <c r="M15" s="62">
        <f t="shared" si="4"/>
        <v>396130.72320000001</v>
      </c>
      <c r="N15" s="56">
        <v>460617.12</v>
      </c>
      <c r="O15" s="56"/>
      <c r="P15" s="55">
        <f t="shared" si="1"/>
        <v>40389.06</v>
      </c>
      <c r="Q15" s="39">
        <f t="shared" si="2"/>
        <v>9.6112239625312026E-2</v>
      </c>
      <c r="R15" t="s">
        <v>316</v>
      </c>
    </row>
    <row r="16" spans="1:19" x14ac:dyDescent="0.2">
      <c r="A16" s="36" t="s">
        <v>46</v>
      </c>
      <c r="B16" s="37">
        <v>45536</v>
      </c>
      <c r="C16" s="53" t="s">
        <v>227</v>
      </c>
      <c r="D16" t="s">
        <v>228</v>
      </c>
      <c r="E16" s="38" t="s">
        <v>111</v>
      </c>
      <c r="F16" s="38" t="s">
        <v>117</v>
      </c>
      <c r="G16" s="38" t="s">
        <v>121</v>
      </c>
      <c r="H16" s="50">
        <v>150000</v>
      </c>
      <c r="I16" s="50">
        <v>90000</v>
      </c>
      <c r="J16" s="71">
        <f t="shared" si="0"/>
        <v>0</v>
      </c>
      <c r="K16" s="56">
        <v>175298.84</v>
      </c>
      <c r="L16" s="50"/>
      <c r="M16" s="56"/>
      <c r="N16" s="56"/>
      <c r="O16" s="56">
        <v>240000</v>
      </c>
      <c r="P16" s="55">
        <f t="shared" si="1"/>
        <v>64701.16</v>
      </c>
      <c r="Q16" s="39">
        <f t="shared" si="2"/>
        <v>0.36909063402815445</v>
      </c>
    </row>
    <row r="17" spans="1:18" x14ac:dyDescent="0.2">
      <c r="A17" s="36" t="s">
        <v>46</v>
      </c>
      <c r="B17" s="37">
        <v>45536</v>
      </c>
      <c r="C17" s="53" t="s">
        <v>229</v>
      </c>
      <c r="D17" t="s">
        <v>230</v>
      </c>
      <c r="E17" s="38" t="s">
        <v>116</v>
      </c>
      <c r="F17" s="38" t="s">
        <v>128</v>
      </c>
      <c r="G17" s="38" t="s">
        <v>121</v>
      </c>
      <c r="H17" s="50">
        <v>977153</v>
      </c>
      <c r="I17" s="50">
        <v>73026.45</v>
      </c>
      <c r="J17" s="71">
        <f t="shared" si="0"/>
        <v>0</v>
      </c>
      <c r="K17" s="56">
        <v>915046.24</v>
      </c>
      <c r="L17" s="50"/>
      <c r="M17" s="56"/>
      <c r="N17" s="56"/>
      <c r="O17" s="56">
        <v>1050179.45</v>
      </c>
      <c r="P17" s="55">
        <f t="shared" si="1"/>
        <v>135133.20999999996</v>
      </c>
      <c r="Q17" s="39">
        <f t="shared" si="2"/>
        <v>0.14767910526576228</v>
      </c>
    </row>
    <row r="18" spans="1:18" x14ac:dyDescent="0.2">
      <c r="A18" s="36" t="s">
        <v>46</v>
      </c>
      <c r="B18" s="37">
        <v>45536</v>
      </c>
      <c r="C18" s="53" t="s">
        <v>122</v>
      </c>
      <c r="D18" t="s">
        <v>123</v>
      </c>
      <c r="E18" s="38" t="s">
        <v>111</v>
      </c>
      <c r="F18" s="38" t="s">
        <v>112</v>
      </c>
      <c r="G18" s="38" t="s">
        <v>118</v>
      </c>
      <c r="H18" s="63">
        <v>66242.98</v>
      </c>
      <c r="I18" s="63">
        <v>44477.35</v>
      </c>
      <c r="J18" s="71">
        <f t="shared" si="0"/>
        <v>0</v>
      </c>
      <c r="K18" s="56">
        <v>79555.990000000005</v>
      </c>
      <c r="L18" s="71">
        <f t="shared" ref="L18:L19" si="5">N18</f>
        <v>61616.87</v>
      </c>
      <c r="M18" s="62">
        <f t="shared" ref="M18:M19" si="6">N18*86%</f>
        <v>52990.508200000004</v>
      </c>
      <c r="N18" s="56">
        <v>61616.87</v>
      </c>
      <c r="O18" s="56">
        <v>49103.46</v>
      </c>
      <c r="P18" s="55">
        <f t="shared" si="1"/>
        <v>31164.339999999997</v>
      </c>
      <c r="Q18" s="39">
        <f t="shared" si="2"/>
        <v>0.39172839153909084</v>
      </c>
      <c r="R18" t="s">
        <v>317</v>
      </c>
    </row>
    <row r="19" spans="1:18" x14ac:dyDescent="0.2">
      <c r="A19" s="36" t="s">
        <v>46</v>
      </c>
      <c r="B19" s="37">
        <v>45536</v>
      </c>
      <c r="C19" s="53" t="s">
        <v>124</v>
      </c>
      <c r="D19" t="s">
        <v>125</v>
      </c>
      <c r="E19" s="38" t="s">
        <v>111</v>
      </c>
      <c r="F19" s="38" t="s">
        <v>117</v>
      </c>
      <c r="G19" s="38" t="s">
        <v>113</v>
      </c>
      <c r="H19" s="63">
        <v>410629.14</v>
      </c>
      <c r="J19" s="71">
        <f t="shared" si="0"/>
        <v>179747.62000000002</v>
      </c>
      <c r="K19" s="56">
        <v>308453.90000000002</v>
      </c>
      <c r="L19" s="71">
        <f t="shared" si="5"/>
        <v>230881.52</v>
      </c>
      <c r="M19" s="62">
        <f t="shared" si="6"/>
        <v>198558.1072</v>
      </c>
      <c r="N19" s="56">
        <v>230881.52</v>
      </c>
      <c r="O19" s="56"/>
      <c r="P19" s="55">
        <f>N19+O19-K19</f>
        <v>-77572.380000000034</v>
      </c>
      <c r="Q19" s="39">
        <f t="shared" si="2"/>
        <v>-0.25148775878664537</v>
      </c>
      <c r="R19" t="s">
        <v>316</v>
      </c>
    </row>
    <row r="20" spans="1:18" x14ac:dyDescent="0.2">
      <c r="A20" s="36" t="s">
        <v>46</v>
      </c>
      <c r="B20" s="37">
        <v>45536</v>
      </c>
      <c r="C20" s="53" t="s">
        <v>231</v>
      </c>
      <c r="D20" t="s">
        <v>232</v>
      </c>
      <c r="E20" s="38" t="s">
        <v>111</v>
      </c>
      <c r="F20" s="38" t="s">
        <v>128</v>
      </c>
      <c r="G20" s="38" t="s">
        <v>121</v>
      </c>
      <c r="H20" s="50">
        <v>433905.9</v>
      </c>
      <c r="I20" s="50">
        <v>16716.43</v>
      </c>
      <c r="J20" s="71">
        <f t="shared" si="0"/>
        <v>0</v>
      </c>
      <c r="K20" s="56">
        <v>402102.1</v>
      </c>
      <c r="L20" s="50"/>
      <c r="M20" s="56"/>
      <c r="N20" s="56"/>
      <c r="O20" s="56">
        <v>450622.33</v>
      </c>
      <c r="P20" s="55">
        <f t="shared" si="1"/>
        <v>48520.23000000004</v>
      </c>
      <c r="Q20" s="39">
        <f t="shared" si="2"/>
        <v>0.12066644267712116</v>
      </c>
    </row>
    <row r="21" spans="1:18" x14ac:dyDescent="0.2">
      <c r="A21" s="36" t="s">
        <v>46</v>
      </c>
      <c r="B21" s="37">
        <v>45536</v>
      </c>
      <c r="C21" s="53" t="s">
        <v>233</v>
      </c>
      <c r="D21" t="s">
        <v>234</v>
      </c>
      <c r="E21" s="38" t="s">
        <v>111</v>
      </c>
      <c r="F21" s="38" t="s">
        <v>112</v>
      </c>
      <c r="G21" s="38" t="s">
        <v>121</v>
      </c>
      <c r="H21" s="50">
        <v>42979.5</v>
      </c>
      <c r="I21" s="50">
        <v>-5571.66</v>
      </c>
      <c r="J21" s="71">
        <f t="shared" si="0"/>
        <v>0</v>
      </c>
      <c r="K21" s="56">
        <v>17770.52</v>
      </c>
      <c r="L21" s="50"/>
      <c r="M21" s="56"/>
      <c r="N21" s="56"/>
      <c r="O21" s="56">
        <v>37407.839999999997</v>
      </c>
      <c r="P21" s="55">
        <f t="shared" si="1"/>
        <v>19637.319999999996</v>
      </c>
      <c r="Q21" s="39">
        <f t="shared" si="2"/>
        <v>1.1050503868204191</v>
      </c>
    </row>
    <row r="22" spans="1:18" x14ac:dyDescent="0.2">
      <c r="A22" s="36" t="s">
        <v>46</v>
      </c>
      <c r="B22" s="37">
        <v>45536</v>
      </c>
      <c r="C22" s="53" t="s">
        <v>235</v>
      </c>
      <c r="D22" t="s">
        <v>236</v>
      </c>
      <c r="E22" s="38" t="s">
        <v>111</v>
      </c>
      <c r="F22" s="38" t="s">
        <v>112</v>
      </c>
      <c r="G22" s="38" t="s">
        <v>121</v>
      </c>
      <c r="H22" s="50">
        <v>54280</v>
      </c>
      <c r="I22" s="50">
        <v>6542.78</v>
      </c>
      <c r="J22" s="71">
        <f t="shared" si="0"/>
        <v>0</v>
      </c>
      <c r="K22" s="56">
        <v>27603.32</v>
      </c>
      <c r="L22" s="50"/>
      <c r="M22" s="56"/>
      <c r="N22" s="56"/>
      <c r="O22" s="56">
        <v>60822.78</v>
      </c>
      <c r="P22" s="55">
        <f t="shared" si="1"/>
        <v>33219.46</v>
      </c>
      <c r="Q22" s="39">
        <f t="shared" si="2"/>
        <v>1.2034588592966353</v>
      </c>
    </row>
    <row r="23" spans="1:18" x14ac:dyDescent="0.2">
      <c r="A23" s="36" t="s">
        <v>46</v>
      </c>
      <c r="B23" s="37">
        <v>45536</v>
      </c>
      <c r="C23" s="53" t="s">
        <v>237</v>
      </c>
      <c r="D23" t="s">
        <v>238</v>
      </c>
      <c r="E23" s="38" t="s">
        <v>111</v>
      </c>
      <c r="F23" s="38" t="s">
        <v>239</v>
      </c>
      <c r="G23" s="38" t="s">
        <v>121</v>
      </c>
      <c r="H23" s="63">
        <v>19800</v>
      </c>
      <c r="I23" s="63">
        <v>47300</v>
      </c>
      <c r="J23" s="71">
        <f t="shared" si="0"/>
        <v>0</v>
      </c>
      <c r="K23" s="56">
        <v>67572.210000000006</v>
      </c>
      <c r="L23" s="71"/>
      <c r="M23" s="62"/>
      <c r="N23" s="56"/>
      <c r="O23" s="56">
        <v>67100</v>
      </c>
      <c r="P23" s="55">
        <f t="shared" si="1"/>
        <v>-472.2100000000064</v>
      </c>
      <c r="Q23" s="39">
        <f t="shared" si="2"/>
        <v>-6.9882278528407811E-3</v>
      </c>
    </row>
    <row r="24" spans="1:18" x14ac:dyDescent="0.2">
      <c r="A24" s="36" t="s">
        <v>46</v>
      </c>
      <c r="B24" s="37">
        <v>45536</v>
      </c>
      <c r="C24" s="53" t="s">
        <v>240</v>
      </c>
      <c r="D24" t="s">
        <v>241</v>
      </c>
      <c r="E24" s="38" t="s">
        <v>111</v>
      </c>
      <c r="F24" s="38" t="s">
        <v>112</v>
      </c>
      <c r="G24" s="38" t="s">
        <v>121</v>
      </c>
      <c r="H24" s="50">
        <v>114821.25</v>
      </c>
      <c r="I24" s="50">
        <v>-678.54</v>
      </c>
      <c r="J24" s="71">
        <f t="shared" si="0"/>
        <v>0</v>
      </c>
      <c r="K24" s="56">
        <v>51558.23</v>
      </c>
      <c r="L24" s="50"/>
      <c r="M24" s="56"/>
      <c r="N24" s="56"/>
      <c r="O24" s="56">
        <v>114142.71</v>
      </c>
      <c r="P24" s="55">
        <f t="shared" si="1"/>
        <v>62584.480000000003</v>
      </c>
      <c r="Q24" s="39">
        <f t="shared" si="2"/>
        <v>1.2138601344538011</v>
      </c>
    </row>
    <row r="25" spans="1:18" x14ac:dyDescent="0.2">
      <c r="A25" s="36" t="s">
        <v>46</v>
      </c>
      <c r="B25" s="37">
        <v>45536</v>
      </c>
      <c r="C25" s="53" t="s">
        <v>242</v>
      </c>
      <c r="D25" t="s">
        <v>243</v>
      </c>
      <c r="E25" s="38" t="s">
        <v>111</v>
      </c>
      <c r="F25" s="38" t="s">
        <v>117</v>
      </c>
      <c r="G25" s="38" t="s">
        <v>121</v>
      </c>
      <c r="H25" s="50">
        <v>817852</v>
      </c>
      <c r="I25" s="50">
        <v>69351.789999999994</v>
      </c>
      <c r="J25" s="71">
        <f t="shared" si="0"/>
        <v>0</v>
      </c>
      <c r="K25" s="56">
        <v>856678.64</v>
      </c>
      <c r="L25" s="50"/>
      <c r="M25" s="56"/>
      <c r="N25" s="56"/>
      <c r="O25" s="56">
        <v>887203.79</v>
      </c>
      <c r="P25" s="55">
        <f t="shared" si="1"/>
        <v>30525.150000000023</v>
      </c>
      <c r="Q25" s="39">
        <f t="shared" si="2"/>
        <v>3.5631972801376283E-2</v>
      </c>
    </row>
    <row r="26" spans="1:18" x14ac:dyDescent="0.2">
      <c r="A26" s="36" t="s">
        <v>46</v>
      </c>
      <c r="B26" s="37">
        <v>45536</v>
      </c>
      <c r="C26" s="53" t="s">
        <v>244</v>
      </c>
      <c r="D26" t="s">
        <v>245</v>
      </c>
      <c r="E26" s="38" t="s">
        <v>111</v>
      </c>
      <c r="F26" s="38" t="s">
        <v>150</v>
      </c>
      <c r="G26" s="38" t="s">
        <v>121</v>
      </c>
      <c r="H26" s="50">
        <v>59429.65</v>
      </c>
      <c r="I26" s="50">
        <v>13208.99</v>
      </c>
      <c r="J26" s="71">
        <f t="shared" si="0"/>
        <v>0</v>
      </c>
      <c r="K26" s="56">
        <v>103511.95</v>
      </c>
      <c r="L26" s="50"/>
      <c r="M26" s="56"/>
      <c r="N26" s="56"/>
      <c r="O26" s="56">
        <v>72638.64</v>
      </c>
      <c r="P26" s="55">
        <f t="shared" si="1"/>
        <v>-30873.309999999998</v>
      </c>
      <c r="Q26" s="39">
        <f t="shared" si="2"/>
        <v>-0.29825841364209638</v>
      </c>
    </row>
    <row r="27" spans="1:18" x14ac:dyDescent="0.2">
      <c r="A27" s="36" t="s">
        <v>46</v>
      </c>
      <c r="B27" s="37">
        <v>45536</v>
      </c>
      <c r="C27" s="53" t="s">
        <v>126</v>
      </c>
      <c r="D27" t="s">
        <v>127</v>
      </c>
      <c r="E27" s="38" t="s">
        <v>116</v>
      </c>
      <c r="F27" s="38" t="s">
        <v>128</v>
      </c>
      <c r="G27" s="38" t="s">
        <v>113</v>
      </c>
      <c r="H27" s="63">
        <v>889091.47</v>
      </c>
      <c r="J27" s="71">
        <f t="shared" si="0"/>
        <v>165101.99</v>
      </c>
      <c r="K27" s="56">
        <v>668180.25</v>
      </c>
      <c r="L27" s="71">
        <f t="shared" ref="L27:L28" si="7">N27</f>
        <v>723989.48</v>
      </c>
      <c r="M27" s="62">
        <f t="shared" ref="M27:M31" si="8">N27*86%</f>
        <v>622630.95279999997</v>
      </c>
      <c r="N27" s="56">
        <v>723989.48</v>
      </c>
      <c r="O27" s="56"/>
      <c r="P27" s="55">
        <f t="shared" si="1"/>
        <v>55809.229999999981</v>
      </c>
      <c r="Q27" s="39">
        <f t="shared" si="2"/>
        <v>8.3524213713290663E-2</v>
      </c>
      <c r="R27" t="s">
        <v>316</v>
      </c>
    </row>
    <row r="28" spans="1:18" x14ac:dyDescent="0.2">
      <c r="A28" s="36" t="s">
        <v>46</v>
      </c>
      <c r="B28" s="37">
        <v>45536</v>
      </c>
      <c r="C28" s="53" t="s">
        <v>129</v>
      </c>
      <c r="D28" t="s">
        <v>130</v>
      </c>
      <c r="E28" s="38" t="s">
        <v>111</v>
      </c>
      <c r="F28" s="38" t="s">
        <v>128</v>
      </c>
      <c r="G28" s="38" t="s">
        <v>113</v>
      </c>
      <c r="H28" s="63">
        <v>1566102.92</v>
      </c>
      <c r="J28" s="71">
        <f t="shared" si="0"/>
        <v>250304.39999999991</v>
      </c>
      <c r="K28" s="56">
        <v>1315836.22</v>
      </c>
      <c r="L28" s="71">
        <f t="shared" si="7"/>
        <v>1315798.52</v>
      </c>
      <c r="M28" s="62">
        <f t="shared" si="8"/>
        <v>1131586.7272000001</v>
      </c>
      <c r="N28" s="56">
        <v>1315798.52</v>
      </c>
      <c r="O28" s="56"/>
      <c r="P28" s="55">
        <f t="shared" si="1"/>
        <v>-37.699999999953434</v>
      </c>
      <c r="Q28" s="39">
        <f t="shared" si="2"/>
        <v>-2.8650982110792965E-5</v>
      </c>
      <c r="R28" t="s">
        <v>316</v>
      </c>
    </row>
    <row r="29" spans="1:18" x14ac:dyDescent="0.2">
      <c r="A29" s="36" t="s">
        <v>46</v>
      </c>
      <c r="B29" s="37">
        <v>45536</v>
      </c>
      <c r="C29" s="53" t="s">
        <v>246</v>
      </c>
      <c r="D29" t="s">
        <v>247</v>
      </c>
      <c r="E29" s="38" t="s">
        <v>111</v>
      </c>
      <c r="F29" s="38" t="s">
        <v>117</v>
      </c>
      <c r="G29" s="38" t="s">
        <v>121</v>
      </c>
      <c r="H29" s="63">
        <v>310819.3</v>
      </c>
      <c r="I29" s="63">
        <v>-18539.62</v>
      </c>
      <c r="J29" s="71">
        <f t="shared" si="0"/>
        <v>0</v>
      </c>
      <c r="K29" s="56">
        <v>279314.90999999997</v>
      </c>
      <c r="L29" s="71"/>
      <c r="M29" s="62"/>
      <c r="N29" s="56"/>
      <c r="O29" s="56">
        <v>292279.67999999999</v>
      </c>
      <c r="P29" s="55">
        <f t="shared" si="1"/>
        <v>12964.770000000019</v>
      </c>
      <c r="Q29" s="39">
        <f t="shared" si="2"/>
        <v>4.6416319128828529E-2</v>
      </c>
    </row>
    <row r="30" spans="1:18" x14ac:dyDescent="0.2">
      <c r="A30" s="36" t="s">
        <v>46</v>
      </c>
      <c r="B30" s="37">
        <v>45536</v>
      </c>
      <c r="C30" s="53" t="s">
        <v>248</v>
      </c>
      <c r="D30" t="s">
        <v>249</v>
      </c>
      <c r="E30" s="38" t="s">
        <v>111</v>
      </c>
      <c r="F30" s="38" t="s">
        <v>112</v>
      </c>
      <c r="G30" s="38" t="s">
        <v>121</v>
      </c>
      <c r="H30" s="50">
        <v>40817.449999999997</v>
      </c>
      <c r="I30" s="50">
        <v>17346.189999999999</v>
      </c>
      <c r="J30" s="71">
        <f t="shared" si="0"/>
        <v>0</v>
      </c>
      <c r="K30" s="56">
        <v>56159.46</v>
      </c>
      <c r="L30" s="50"/>
      <c r="M30" s="56"/>
      <c r="N30" s="56"/>
      <c r="O30" s="56">
        <v>58163.64</v>
      </c>
      <c r="P30" s="55">
        <f t="shared" si="1"/>
        <v>2004.1800000000003</v>
      </c>
      <c r="Q30" s="39">
        <f t="shared" si="2"/>
        <v>3.5687308959167351E-2</v>
      </c>
    </row>
    <row r="31" spans="1:18" x14ac:dyDescent="0.2">
      <c r="A31" s="36" t="s">
        <v>46</v>
      </c>
      <c r="B31" s="37">
        <v>45536</v>
      </c>
      <c r="C31" s="53" t="s">
        <v>250</v>
      </c>
      <c r="D31" t="s">
        <v>251</v>
      </c>
      <c r="E31" s="38" t="s">
        <v>111</v>
      </c>
      <c r="F31" s="38" t="s">
        <v>150</v>
      </c>
      <c r="G31" s="38" t="s">
        <v>113</v>
      </c>
      <c r="H31" s="63">
        <v>2089077.52</v>
      </c>
      <c r="I31" s="63">
        <v>530884.67000000004</v>
      </c>
      <c r="J31" s="71">
        <f t="shared" si="0"/>
        <v>-50707.810000000056</v>
      </c>
      <c r="K31" s="56">
        <v>2940619.06</v>
      </c>
      <c r="L31" s="71">
        <f t="shared" ref="L31" si="9">N31</f>
        <v>2670670</v>
      </c>
      <c r="M31" s="62">
        <f t="shared" si="8"/>
        <v>2296776.2000000002</v>
      </c>
      <c r="N31" s="56">
        <v>2670670</v>
      </c>
      <c r="O31" s="56"/>
      <c r="P31" s="55">
        <f t="shared" si="1"/>
        <v>-269949.06000000006</v>
      </c>
      <c r="Q31" s="39">
        <f t="shared" si="2"/>
        <v>-9.1800078314122083E-2</v>
      </c>
      <c r="R31" t="s">
        <v>316</v>
      </c>
    </row>
    <row r="32" spans="1:18" x14ac:dyDescent="0.2">
      <c r="A32" s="36" t="s">
        <v>46</v>
      </c>
      <c r="B32" s="37">
        <v>45536</v>
      </c>
      <c r="C32" s="53" t="s">
        <v>252</v>
      </c>
      <c r="D32" t="s">
        <v>167</v>
      </c>
      <c r="E32" s="38" t="s">
        <v>111</v>
      </c>
      <c r="F32" s="38" t="s">
        <v>112</v>
      </c>
      <c r="G32" s="38" t="s">
        <v>121</v>
      </c>
      <c r="H32" s="50">
        <v>69009.399999999994</v>
      </c>
      <c r="I32" s="50">
        <v>5157.84</v>
      </c>
      <c r="J32" s="71">
        <f t="shared" si="0"/>
        <v>0</v>
      </c>
      <c r="K32" s="56">
        <v>64303.71</v>
      </c>
      <c r="L32" s="50"/>
      <c r="M32" s="56"/>
      <c r="N32" s="56"/>
      <c r="O32" s="56">
        <v>74167.240000000005</v>
      </c>
      <c r="P32" s="55">
        <f t="shared" si="1"/>
        <v>9863.5300000000061</v>
      </c>
      <c r="Q32" s="39">
        <f t="shared" si="2"/>
        <v>0.15338974998487656</v>
      </c>
    </row>
    <row r="33" spans="1:18" x14ac:dyDescent="0.2">
      <c r="A33" s="36" t="s">
        <v>46</v>
      </c>
      <c r="B33" s="37">
        <v>45536</v>
      </c>
      <c r="C33" s="53" t="s">
        <v>253</v>
      </c>
      <c r="D33" t="s">
        <v>254</v>
      </c>
      <c r="E33" s="38" t="s">
        <v>111</v>
      </c>
      <c r="F33" s="38" t="s">
        <v>150</v>
      </c>
      <c r="G33" s="38" t="s">
        <v>121</v>
      </c>
      <c r="H33" s="50">
        <v>415432.62</v>
      </c>
      <c r="I33" s="50">
        <v>24612.33</v>
      </c>
      <c r="J33" s="71">
        <f t="shared" si="0"/>
        <v>0</v>
      </c>
      <c r="K33" s="56">
        <v>484561.39</v>
      </c>
      <c r="L33" s="50"/>
      <c r="M33" s="56"/>
      <c r="N33" s="56"/>
      <c r="O33" s="56">
        <v>440044.95</v>
      </c>
      <c r="P33" s="55">
        <f t="shared" si="1"/>
        <v>-44516.44</v>
      </c>
      <c r="Q33" s="39">
        <f t="shared" si="2"/>
        <v>-9.1869556507587199E-2</v>
      </c>
    </row>
    <row r="34" spans="1:18" x14ac:dyDescent="0.2">
      <c r="A34" s="36" t="s">
        <v>46</v>
      </c>
      <c r="B34" s="37">
        <v>45536</v>
      </c>
      <c r="C34" s="53" t="s">
        <v>255</v>
      </c>
      <c r="D34" t="s">
        <v>256</v>
      </c>
      <c r="E34" s="38" t="s">
        <v>111</v>
      </c>
      <c r="F34" s="38" t="s">
        <v>112</v>
      </c>
      <c r="G34" s="38" t="s">
        <v>121</v>
      </c>
      <c r="H34" s="50">
        <v>86947.520000000004</v>
      </c>
      <c r="I34" s="50">
        <v>107054.5</v>
      </c>
      <c r="J34" s="71">
        <f t="shared" si="0"/>
        <v>0</v>
      </c>
      <c r="K34" s="56">
        <v>166711.10999999999</v>
      </c>
      <c r="L34" s="50"/>
      <c r="M34" s="56"/>
      <c r="N34" s="56"/>
      <c r="O34" s="56">
        <v>194002.02</v>
      </c>
      <c r="P34" s="55">
        <f t="shared" si="1"/>
        <v>27290.910000000003</v>
      </c>
      <c r="Q34" s="39">
        <f t="shared" si="2"/>
        <v>0.16370180727607181</v>
      </c>
    </row>
    <row r="35" spans="1:18" x14ac:dyDescent="0.2">
      <c r="A35" s="36" t="s">
        <v>46</v>
      </c>
      <c r="B35" s="37">
        <v>45536</v>
      </c>
      <c r="C35" s="53" t="s">
        <v>257</v>
      </c>
      <c r="D35" t="s">
        <v>258</v>
      </c>
      <c r="E35" s="38" t="s">
        <v>111</v>
      </c>
      <c r="F35" s="38" t="s">
        <v>150</v>
      </c>
      <c r="G35" s="38" t="s">
        <v>113</v>
      </c>
      <c r="H35" s="63">
        <v>97039.6</v>
      </c>
      <c r="I35" s="63">
        <v>128339.29</v>
      </c>
      <c r="J35" s="71">
        <f t="shared" si="0"/>
        <v>0</v>
      </c>
      <c r="K35" s="56">
        <v>216189.69</v>
      </c>
      <c r="L35" s="71">
        <f t="shared" ref="L35" si="10">N35</f>
        <v>225378.89</v>
      </c>
      <c r="M35" s="62">
        <f t="shared" ref="M35:M39" si="11">N35*86%</f>
        <v>193825.84540000002</v>
      </c>
      <c r="N35" s="56">
        <v>225378.89</v>
      </c>
      <c r="O35" s="56"/>
      <c r="P35" s="55">
        <f t="shared" si="1"/>
        <v>9189.2000000000116</v>
      </c>
      <c r="Q35" s="39">
        <f t="shared" si="2"/>
        <v>4.2505264705268837E-2</v>
      </c>
      <c r="R35" t="s">
        <v>316</v>
      </c>
    </row>
    <row r="36" spans="1:18" x14ac:dyDescent="0.2">
      <c r="A36" s="36" t="s">
        <v>46</v>
      </c>
      <c r="B36" s="37">
        <v>45536</v>
      </c>
      <c r="C36" s="53" t="s">
        <v>259</v>
      </c>
      <c r="D36" t="s">
        <v>260</v>
      </c>
      <c r="E36" s="38" t="s">
        <v>111</v>
      </c>
      <c r="F36" s="38" t="s">
        <v>117</v>
      </c>
      <c r="G36" s="38" t="s">
        <v>121</v>
      </c>
      <c r="H36" s="50">
        <v>186081.47</v>
      </c>
      <c r="I36" s="50">
        <v>-14368.83</v>
      </c>
      <c r="J36" s="71">
        <f t="shared" si="0"/>
        <v>0</v>
      </c>
      <c r="K36" s="56">
        <v>233168.06</v>
      </c>
      <c r="L36" s="50"/>
      <c r="M36" s="56"/>
      <c r="N36" s="56"/>
      <c r="O36" s="56">
        <v>171712.64000000001</v>
      </c>
      <c r="P36" s="55">
        <f t="shared" si="1"/>
        <v>-61455.419999999984</v>
      </c>
      <c r="Q36" s="39">
        <f>P36/K36</f>
        <v>-0.26356705974223049</v>
      </c>
    </row>
    <row r="37" spans="1:18" x14ac:dyDescent="0.2">
      <c r="A37" s="36" t="s">
        <v>46</v>
      </c>
      <c r="B37" s="37">
        <v>45536</v>
      </c>
      <c r="C37" s="53" t="s">
        <v>261</v>
      </c>
      <c r="D37" t="s">
        <v>262</v>
      </c>
      <c r="E37" s="38" t="s">
        <v>111</v>
      </c>
      <c r="F37" s="38" t="s">
        <v>117</v>
      </c>
      <c r="G37" s="38" t="s">
        <v>121</v>
      </c>
      <c r="H37" s="63">
        <v>166696</v>
      </c>
      <c r="I37" s="63">
        <v>51715.21</v>
      </c>
      <c r="J37" s="71">
        <f t="shared" si="0"/>
        <v>0</v>
      </c>
      <c r="K37" s="56">
        <v>200168.1</v>
      </c>
      <c r="L37" s="71"/>
      <c r="M37" s="62"/>
      <c r="N37" s="56"/>
      <c r="O37" s="56">
        <v>218411.21</v>
      </c>
      <c r="P37" s="55">
        <f t="shared" si="1"/>
        <v>18243.109999999986</v>
      </c>
      <c r="Q37" s="39">
        <f t="shared" si="2"/>
        <v>9.1138947714445931E-2</v>
      </c>
    </row>
    <row r="38" spans="1:18" x14ac:dyDescent="0.2">
      <c r="A38" s="36" t="s">
        <v>46</v>
      </c>
      <c r="B38" s="37">
        <v>45536</v>
      </c>
      <c r="C38" s="53" t="s">
        <v>263</v>
      </c>
      <c r="D38" t="s">
        <v>264</v>
      </c>
      <c r="E38" s="38" t="s">
        <v>111</v>
      </c>
      <c r="F38" s="38" t="s">
        <v>150</v>
      </c>
      <c r="G38" s="38" t="s">
        <v>113</v>
      </c>
      <c r="H38" s="63">
        <v>1103474.76</v>
      </c>
      <c r="J38" s="71">
        <f t="shared" si="0"/>
        <v>49711.649999999907</v>
      </c>
      <c r="K38" s="56">
        <v>1113459.83</v>
      </c>
      <c r="L38" s="71">
        <f t="shared" ref="L38:L39" si="12">N38</f>
        <v>1053763.1100000001</v>
      </c>
      <c r="M38" s="62">
        <f t="shared" si="11"/>
        <v>906236.27460000012</v>
      </c>
      <c r="N38" s="56">
        <v>1053763.1100000001</v>
      </c>
      <c r="O38" s="56"/>
      <c r="P38" s="55">
        <f t="shared" si="1"/>
        <v>-59696.719999999972</v>
      </c>
      <c r="Q38" s="39">
        <f t="shared" si="2"/>
        <v>-5.3613716805571664E-2</v>
      </c>
      <c r="R38" t="s">
        <v>316</v>
      </c>
    </row>
    <row r="39" spans="1:18" x14ac:dyDescent="0.2">
      <c r="A39" s="36" t="s">
        <v>46</v>
      </c>
      <c r="B39" s="37">
        <v>45536</v>
      </c>
      <c r="C39" s="53" t="s">
        <v>265</v>
      </c>
      <c r="D39" t="s">
        <v>266</v>
      </c>
      <c r="E39" s="38" t="s">
        <v>111</v>
      </c>
      <c r="F39" s="38" t="s">
        <v>150</v>
      </c>
      <c r="G39" s="38" t="s">
        <v>113</v>
      </c>
      <c r="H39" s="63">
        <v>558232.5</v>
      </c>
      <c r="J39" s="71">
        <f t="shared" si="0"/>
        <v>23365.869999999995</v>
      </c>
      <c r="K39" s="56">
        <v>569832.76</v>
      </c>
      <c r="L39" s="71">
        <f t="shared" si="12"/>
        <v>534866.63</v>
      </c>
      <c r="M39" s="62">
        <f t="shared" si="11"/>
        <v>459985.30180000002</v>
      </c>
      <c r="N39" s="56">
        <v>534866.63</v>
      </c>
      <c r="O39" s="56"/>
      <c r="P39" s="55">
        <f t="shared" si="1"/>
        <v>-34966.130000000005</v>
      </c>
      <c r="Q39" s="39">
        <f t="shared" si="2"/>
        <v>-6.1362091572271141E-2</v>
      </c>
      <c r="R39" t="s">
        <v>316</v>
      </c>
    </row>
    <row r="40" spans="1:18" x14ac:dyDescent="0.2">
      <c r="A40" s="36" t="s">
        <v>46</v>
      </c>
      <c r="B40" s="37">
        <v>45536</v>
      </c>
      <c r="C40" s="53" t="s">
        <v>267</v>
      </c>
      <c r="D40" t="s">
        <v>268</v>
      </c>
      <c r="E40" s="38" t="s">
        <v>111</v>
      </c>
      <c r="F40" s="38" t="s">
        <v>269</v>
      </c>
      <c r="G40" s="38" t="s">
        <v>121</v>
      </c>
      <c r="H40" s="50">
        <v>25549.8</v>
      </c>
      <c r="I40" s="50">
        <v>144463.79</v>
      </c>
      <c r="J40" s="71">
        <f t="shared" si="0"/>
        <v>0</v>
      </c>
      <c r="K40" s="56">
        <v>138255.76999999999</v>
      </c>
      <c r="L40" s="50"/>
      <c r="M40" s="56"/>
      <c r="N40" s="56"/>
      <c r="O40" s="56">
        <v>170013.59</v>
      </c>
      <c r="P40" s="55">
        <f t="shared" si="1"/>
        <v>31757.820000000007</v>
      </c>
      <c r="Q40" s="39">
        <f t="shared" si="2"/>
        <v>0.22970339682748872</v>
      </c>
    </row>
    <row r="41" spans="1:18" x14ac:dyDescent="0.2">
      <c r="A41" s="36" t="s">
        <v>46</v>
      </c>
      <c r="B41" s="37">
        <v>45536</v>
      </c>
      <c r="C41" s="53" t="s">
        <v>270</v>
      </c>
      <c r="D41" t="s">
        <v>271</v>
      </c>
      <c r="E41" s="38" t="s">
        <v>111</v>
      </c>
      <c r="F41" s="38" t="s">
        <v>272</v>
      </c>
      <c r="G41" s="38" t="s">
        <v>121</v>
      </c>
      <c r="H41" s="50">
        <v>44308.5</v>
      </c>
      <c r="I41" s="50">
        <v>-9031.5</v>
      </c>
      <c r="J41" s="71">
        <f t="shared" si="0"/>
        <v>0</v>
      </c>
      <c r="K41" s="56">
        <v>43240.71</v>
      </c>
      <c r="L41" s="50"/>
      <c r="M41" s="56"/>
      <c r="N41" s="56"/>
      <c r="O41" s="56">
        <v>35277</v>
      </c>
      <c r="P41" s="55">
        <f t="shared" si="1"/>
        <v>-7963.7099999999991</v>
      </c>
      <c r="Q41" s="39">
        <f t="shared" si="2"/>
        <v>-0.18417158275153206</v>
      </c>
    </row>
    <row r="42" spans="1:18" x14ac:dyDescent="0.2">
      <c r="A42" s="36" t="s">
        <v>46</v>
      </c>
      <c r="B42" s="37">
        <v>45536</v>
      </c>
      <c r="C42" s="53" t="s">
        <v>131</v>
      </c>
      <c r="D42" t="s">
        <v>319</v>
      </c>
      <c r="E42" s="38" t="s">
        <v>111</v>
      </c>
      <c r="F42" s="38" t="s">
        <v>112</v>
      </c>
      <c r="G42" s="38" t="s">
        <v>113</v>
      </c>
      <c r="H42" s="63">
        <v>150189.51999999999</v>
      </c>
      <c r="I42" s="63">
        <v>21148.35</v>
      </c>
      <c r="J42" s="71">
        <f t="shared" si="0"/>
        <v>-7358.25</v>
      </c>
      <c r="K42" s="56">
        <v>103168.32000000001</v>
      </c>
      <c r="L42" s="71">
        <f t="shared" ref="L42" si="13">N42</f>
        <v>178696.12</v>
      </c>
      <c r="M42" s="62">
        <f t="shared" ref="M42:M45" si="14">N42*86%</f>
        <v>153678.66319999998</v>
      </c>
      <c r="N42" s="56">
        <v>178696.12</v>
      </c>
      <c r="O42" s="56"/>
      <c r="P42" s="55">
        <f t="shared" si="1"/>
        <v>75527.799999999988</v>
      </c>
      <c r="Q42" s="39">
        <f t="shared" si="2"/>
        <v>0.73208325966730858</v>
      </c>
      <c r="R42" t="s">
        <v>316</v>
      </c>
    </row>
    <row r="43" spans="1:18" x14ac:dyDescent="0.2">
      <c r="A43" s="36" t="s">
        <v>46</v>
      </c>
      <c r="B43" s="37">
        <v>45536</v>
      </c>
      <c r="C43" s="53" t="s">
        <v>273</v>
      </c>
      <c r="D43" t="s">
        <v>274</v>
      </c>
      <c r="E43" s="38" t="s">
        <v>111</v>
      </c>
      <c r="F43" s="38" t="s">
        <v>112</v>
      </c>
      <c r="G43" s="38" t="s">
        <v>121</v>
      </c>
      <c r="H43" s="63">
        <v>53240.25</v>
      </c>
      <c r="I43" s="63">
        <v>-4323.45</v>
      </c>
      <c r="J43" s="71">
        <f t="shared" si="0"/>
        <v>0</v>
      </c>
      <c r="K43" s="56">
        <v>27089.05</v>
      </c>
      <c r="M43" s="62"/>
      <c r="N43" s="56"/>
      <c r="O43" s="56">
        <v>48916.800000000003</v>
      </c>
      <c r="P43" s="55">
        <f t="shared" si="1"/>
        <v>21827.750000000004</v>
      </c>
      <c r="Q43" s="39">
        <f t="shared" si="2"/>
        <v>0.80577761124882574</v>
      </c>
    </row>
    <row r="44" spans="1:18" x14ac:dyDescent="0.2">
      <c r="A44" s="36" t="s">
        <v>46</v>
      </c>
      <c r="B44" s="37">
        <v>45536</v>
      </c>
      <c r="C44" s="53" t="s">
        <v>275</v>
      </c>
      <c r="D44" t="s">
        <v>276</v>
      </c>
      <c r="E44" s="38" t="s">
        <v>111</v>
      </c>
      <c r="F44" s="38" t="s">
        <v>112</v>
      </c>
      <c r="G44" s="38" t="s">
        <v>113</v>
      </c>
      <c r="H44" s="63">
        <v>94295.6</v>
      </c>
      <c r="I44" s="63">
        <v>2041.05</v>
      </c>
      <c r="J44" s="71">
        <f t="shared" si="0"/>
        <v>0.34000000001105946</v>
      </c>
      <c r="K44" s="56">
        <v>61025.93</v>
      </c>
      <c r="L44" s="71">
        <f t="shared" ref="L44:L45" si="15">N44</f>
        <v>96336.31</v>
      </c>
      <c r="M44" s="62">
        <f t="shared" si="14"/>
        <v>82849.226599999995</v>
      </c>
      <c r="N44" s="56">
        <v>96336.31</v>
      </c>
      <c r="O44" s="56"/>
      <c r="P44" s="55">
        <f t="shared" si="1"/>
        <v>35310.379999999997</v>
      </c>
      <c r="Q44" s="39">
        <f t="shared" si="2"/>
        <v>0.57861273068677521</v>
      </c>
      <c r="R44" t="s">
        <v>316</v>
      </c>
    </row>
    <row r="45" spans="1:18" x14ac:dyDescent="0.2">
      <c r="A45" s="36" t="s">
        <v>46</v>
      </c>
      <c r="B45" s="37">
        <v>45536</v>
      </c>
      <c r="C45" s="53" t="s">
        <v>133</v>
      </c>
      <c r="D45" t="s">
        <v>134</v>
      </c>
      <c r="E45" s="38" t="s">
        <v>111</v>
      </c>
      <c r="F45" s="38" t="s">
        <v>117</v>
      </c>
      <c r="G45" s="38" t="s">
        <v>113</v>
      </c>
      <c r="H45" s="50">
        <v>1183325.8</v>
      </c>
      <c r="I45" s="50">
        <v>21116.45</v>
      </c>
      <c r="J45" s="71">
        <f t="shared" si="0"/>
        <v>930903.65999999992</v>
      </c>
      <c r="K45" s="56">
        <v>175313.85</v>
      </c>
      <c r="L45" s="71">
        <f t="shared" si="15"/>
        <v>273538.59000000003</v>
      </c>
      <c r="M45" s="62">
        <f t="shared" si="14"/>
        <v>235243.18740000002</v>
      </c>
      <c r="N45" s="56">
        <v>273538.59000000003</v>
      </c>
      <c r="O45" s="56"/>
      <c r="P45" s="55">
        <f t="shared" si="1"/>
        <v>98224.74000000002</v>
      </c>
      <c r="Q45" s="39">
        <f t="shared" si="2"/>
        <v>0.56027940747408156</v>
      </c>
      <c r="R45" t="s">
        <v>316</v>
      </c>
    </row>
    <row r="46" spans="1:18" x14ac:dyDescent="0.2">
      <c r="A46" s="36" t="s">
        <v>46</v>
      </c>
      <c r="B46" s="37">
        <v>45536</v>
      </c>
      <c r="C46" s="53" t="s">
        <v>277</v>
      </c>
      <c r="D46" t="s">
        <v>278</v>
      </c>
      <c r="E46" s="38" t="s">
        <v>111</v>
      </c>
      <c r="F46" s="38" t="s">
        <v>150</v>
      </c>
      <c r="G46" s="38" t="s">
        <v>121</v>
      </c>
      <c r="H46" s="63">
        <v>73023.87</v>
      </c>
      <c r="I46" s="63">
        <v>17160</v>
      </c>
      <c r="J46" s="71">
        <f t="shared" si="0"/>
        <v>0</v>
      </c>
      <c r="K46" s="56">
        <v>94418.94</v>
      </c>
      <c r="M46" s="62"/>
      <c r="N46" s="56"/>
      <c r="O46" s="56">
        <v>90183.87</v>
      </c>
      <c r="P46" s="55">
        <f t="shared" si="1"/>
        <v>-4235.070000000007</v>
      </c>
      <c r="Q46" s="39">
        <f t="shared" si="2"/>
        <v>-4.4854030346030221E-2</v>
      </c>
    </row>
    <row r="47" spans="1:18" x14ac:dyDescent="0.2">
      <c r="A47" s="36" t="s">
        <v>46</v>
      </c>
      <c r="B47" s="37">
        <v>45536</v>
      </c>
      <c r="C47" s="53" t="s">
        <v>279</v>
      </c>
      <c r="D47" t="s">
        <v>280</v>
      </c>
      <c r="E47" s="38" t="s">
        <v>111</v>
      </c>
      <c r="F47" s="38" t="s">
        <v>150</v>
      </c>
      <c r="G47" s="38" t="s">
        <v>121</v>
      </c>
      <c r="H47" s="63">
        <v>19200</v>
      </c>
      <c r="I47" s="63">
        <v>257.72000000000003</v>
      </c>
      <c r="J47" s="71">
        <f t="shared" si="0"/>
        <v>0</v>
      </c>
      <c r="K47" s="56">
        <v>16952.84</v>
      </c>
      <c r="M47" s="62"/>
      <c r="N47" s="56"/>
      <c r="O47" s="56">
        <v>19457.72</v>
      </c>
      <c r="P47" s="55">
        <f t="shared" si="1"/>
        <v>2504.880000000001</v>
      </c>
      <c r="Q47" s="39">
        <f t="shared" si="2"/>
        <v>0.14775577425375341</v>
      </c>
    </row>
    <row r="48" spans="1:18" x14ac:dyDescent="0.2">
      <c r="A48" s="36" t="s">
        <v>46</v>
      </c>
      <c r="B48" s="37">
        <v>45536</v>
      </c>
      <c r="C48" s="53" t="s">
        <v>281</v>
      </c>
      <c r="D48" t="s">
        <v>282</v>
      </c>
      <c r="E48" s="38" t="s">
        <v>111</v>
      </c>
      <c r="F48" s="38" t="s">
        <v>269</v>
      </c>
      <c r="G48" s="38" t="s">
        <v>121</v>
      </c>
      <c r="H48" s="50">
        <v>26630.799999999999</v>
      </c>
      <c r="I48" s="50">
        <v>1796.4</v>
      </c>
      <c r="J48" s="71">
        <f t="shared" si="0"/>
        <v>0</v>
      </c>
      <c r="K48" s="56">
        <v>25522.77</v>
      </c>
      <c r="L48" s="50"/>
      <c r="M48" s="56"/>
      <c r="N48" s="56"/>
      <c r="O48" s="56">
        <v>28427.200000000001</v>
      </c>
      <c r="P48" s="55">
        <f t="shared" si="1"/>
        <v>2904.4300000000003</v>
      </c>
      <c r="Q48" s="39">
        <f t="shared" si="2"/>
        <v>0.11379760112244872</v>
      </c>
    </row>
    <row r="49" spans="1:18" x14ac:dyDescent="0.2">
      <c r="A49" s="36" t="s">
        <v>46</v>
      </c>
      <c r="B49" s="37">
        <v>45536</v>
      </c>
      <c r="C49" s="53" t="s">
        <v>283</v>
      </c>
      <c r="D49" t="s">
        <v>284</v>
      </c>
      <c r="E49" s="38" t="s">
        <v>111</v>
      </c>
      <c r="F49" s="38" t="s">
        <v>112</v>
      </c>
      <c r="G49" s="38" t="s">
        <v>121</v>
      </c>
      <c r="H49" s="50">
        <v>144334</v>
      </c>
      <c r="I49" s="50">
        <v>8562.11</v>
      </c>
      <c r="J49" s="71">
        <f t="shared" si="0"/>
        <v>0</v>
      </c>
      <c r="K49" s="56">
        <v>102406.28</v>
      </c>
      <c r="L49" s="71"/>
      <c r="M49" s="62"/>
      <c r="N49" s="56"/>
      <c r="O49" s="56">
        <v>152896.10999999999</v>
      </c>
      <c r="P49" s="55">
        <f t="shared" si="1"/>
        <v>50489.829999999987</v>
      </c>
      <c r="Q49" s="39">
        <f t="shared" si="2"/>
        <v>0.49303450921173964</v>
      </c>
    </row>
    <row r="50" spans="1:18" x14ac:dyDescent="0.2">
      <c r="A50" s="36" t="s">
        <v>46</v>
      </c>
      <c r="B50" s="37">
        <v>45536</v>
      </c>
      <c r="C50" s="53" t="s">
        <v>285</v>
      </c>
      <c r="D50" t="s">
        <v>286</v>
      </c>
      <c r="E50" s="38" t="s">
        <v>111</v>
      </c>
      <c r="F50" s="38" t="s">
        <v>112</v>
      </c>
      <c r="G50" s="38" t="s">
        <v>121</v>
      </c>
      <c r="H50" s="50">
        <v>44700</v>
      </c>
      <c r="I50" s="50">
        <v>-7237</v>
      </c>
      <c r="J50" s="71">
        <f t="shared" si="0"/>
        <v>0</v>
      </c>
      <c r="K50" s="56">
        <v>37809.410000000003</v>
      </c>
      <c r="L50" s="50"/>
      <c r="M50" s="56"/>
      <c r="N50" s="56"/>
      <c r="O50" s="56">
        <v>37463</v>
      </c>
      <c r="P50" s="55">
        <f t="shared" si="1"/>
        <v>-346.41000000000349</v>
      </c>
      <c r="Q50" s="39">
        <f t="shared" si="2"/>
        <v>-9.16200490830202E-3</v>
      </c>
    </row>
    <row r="51" spans="1:18" x14ac:dyDescent="0.2">
      <c r="A51" s="36" t="s">
        <v>46</v>
      </c>
      <c r="B51" s="37">
        <v>45536</v>
      </c>
      <c r="C51" s="53" t="s">
        <v>135</v>
      </c>
      <c r="D51" t="s">
        <v>136</v>
      </c>
      <c r="E51" s="38" t="s">
        <v>111</v>
      </c>
      <c r="F51" s="38" t="s">
        <v>128</v>
      </c>
      <c r="G51" s="38" t="s">
        <v>113</v>
      </c>
      <c r="H51" s="63">
        <v>239801.52</v>
      </c>
      <c r="J51" s="71">
        <f t="shared" si="0"/>
        <v>31407.72</v>
      </c>
      <c r="K51" s="56">
        <v>229180.15</v>
      </c>
      <c r="L51" s="71">
        <f t="shared" ref="L51:L53" si="16">N51</f>
        <v>208393.8</v>
      </c>
      <c r="M51" s="62">
        <f t="shared" ref="M51:M70" si="17">N51*86%</f>
        <v>179218.66799999998</v>
      </c>
      <c r="N51" s="56">
        <v>208393.8</v>
      </c>
      <c r="O51" s="56"/>
      <c r="P51" s="55">
        <f t="shared" si="1"/>
        <v>-20786.350000000006</v>
      </c>
      <c r="Q51" s="39">
        <f t="shared" si="2"/>
        <v>-9.069873634343989E-2</v>
      </c>
      <c r="R51" t="s">
        <v>316</v>
      </c>
    </row>
    <row r="52" spans="1:18" x14ac:dyDescent="0.2">
      <c r="A52" s="36" t="s">
        <v>46</v>
      </c>
      <c r="B52" s="37">
        <v>45536</v>
      </c>
      <c r="C52" s="53" t="s">
        <v>137</v>
      </c>
      <c r="D52" t="s">
        <v>138</v>
      </c>
      <c r="E52" s="38" t="s">
        <v>111</v>
      </c>
      <c r="F52" s="38" t="s">
        <v>128</v>
      </c>
      <c r="G52" s="38" t="s">
        <v>113</v>
      </c>
      <c r="H52" s="50">
        <v>594326.92000000004</v>
      </c>
      <c r="I52" s="50"/>
      <c r="J52" s="71">
        <f t="shared" si="0"/>
        <v>406139.03</v>
      </c>
      <c r="K52" s="56">
        <v>220471.9</v>
      </c>
      <c r="L52" s="71">
        <f t="shared" si="16"/>
        <v>188187.89</v>
      </c>
      <c r="M52" s="62">
        <f t="shared" si="17"/>
        <v>161841.58540000001</v>
      </c>
      <c r="N52" s="56">
        <v>188187.89</v>
      </c>
      <c r="O52" s="56"/>
      <c r="P52" s="55">
        <f t="shared" si="1"/>
        <v>-32284.00999999998</v>
      </c>
      <c r="Q52" s="39">
        <f t="shared" si="2"/>
        <v>-0.14643140463705343</v>
      </c>
      <c r="R52" t="s">
        <v>316</v>
      </c>
    </row>
    <row r="53" spans="1:18" x14ac:dyDescent="0.2">
      <c r="A53" s="36" t="s">
        <v>46</v>
      </c>
      <c r="B53" s="37">
        <v>45536</v>
      </c>
      <c r="C53" s="53" t="s">
        <v>139</v>
      </c>
      <c r="D53" t="s">
        <v>140</v>
      </c>
      <c r="E53" s="38" t="s">
        <v>111</v>
      </c>
      <c r="F53" s="38" t="s">
        <v>112</v>
      </c>
      <c r="G53" s="38" t="s">
        <v>113</v>
      </c>
      <c r="H53" s="63">
        <v>203759.17</v>
      </c>
      <c r="J53" s="71">
        <f t="shared" si="0"/>
        <v>81860.720000000016</v>
      </c>
      <c r="K53" s="56">
        <v>100613.89</v>
      </c>
      <c r="L53" s="71">
        <f t="shared" si="16"/>
        <v>121898.45</v>
      </c>
      <c r="M53" s="62">
        <f t="shared" si="17"/>
        <v>104832.667</v>
      </c>
      <c r="N53" s="56">
        <v>121898.45</v>
      </c>
      <c r="O53" s="56"/>
      <c r="P53" s="55">
        <f t="shared" si="1"/>
        <v>21284.559999999998</v>
      </c>
      <c r="Q53" s="39">
        <f t="shared" si="2"/>
        <v>0.21154693452365272</v>
      </c>
      <c r="R53" t="s">
        <v>316</v>
      </c>
    </row>
    <row r="54" spans="1:18" x14ac:dyDescent="0.2">
      <c r="A54" s="36" t="s">
        <v>46</v>
      </c>
      <c r="B54" s="37">
        <v>45536</v>
      </c>
      <c r="C54" s="53" t="s">
        <v>287</v>
      </c>
      <c r="D54" t="s">
        <v>288</v>
      </c>
      <c r="E54" s="38" t="s">
        <v>111</v>
      </c>
      <c r="F54" s="38" t="s">
        <v>112</v>
      </c>
      <c r="G54" s="38" t="s">
        <v>121</v>
      </c>
      <c r="H54" s="63">
        <v>17744.400000000001</v>
      </c>
      <c r="I54" s="63">
        <v>-467.88</v>
      </c>
      <c r="J54" s="71">
        <f t="shared" si="0"/>
        <v>0</v>
      </c>
      <c r="K54" s="56">
        <v>14557.68</v>
      </c>
      <c r="M54" s="62"/>
      <c r="N54" s="56"/>
      <c r="O54" s="56">
        <v>17276.52</v>
      </c>
      <c r="P54" s="55">
        <f t="shared" si="1"/>
        <v>2718.84</v>
      </c>
      <c r="Q54" s="39">
        <f t="shared" si="2"/>
        <v>0.18676327546697002</v>
      </c>
    </row>
    <row r="55" spans="1:18" x14ac:dyDescent="0.2">
      <c r="A55" s="36" t="s">
        <v>46</v>
      </c>
      <c r="B55" s="37">
        <v>45536</v>
      </c>
      <c r="C55" s="53" t="s">
        <v>289</v>
      </c>
      <c r="D55" t="s">
        <v>290</v>
      </c>
      <c r="E55" s="38" t="s">
        <v>111</v>
      </c>
      <c r="F55" s="38" t="s">
        <v>117</v>
      </c>
      <c r="G55" s="38" t="s">
        <v>113</v>
      </c>
      <c r="H55" s="63">
        <v>110971.88</v>
      </c>
      <c r="I55" s="63">
        <v>1705.14</v>
      </c>
      <c r="J55" s="71">
        <f t="shared" si="0"/>
        <v>68894</v>
      </c>
      <c r="K55" s="56">
        <v>43388.87</v>
      </c>
      <c r="L55" s="71">
        <f t="shared" ref="L55" si="18">N55</f>
        <v>43783.02</v>
      </c>
      <c r="M55" s="62">
        <f t="shared" si="17"/>
        <v>37653.397199999999</v>
      </c>
      <c r="N55" s="56">
        <v>43783.02</v>
      </c>
      <c r="O55" s="56"/>
      <c r="P55" s="55">
        <f t="shared" si="1"/>
        <v>394.14999999999418</v>
      </c>
      <c r="Q55" s="39">
        <f t="shared" si="2"/>
        <v>9.0841268740115642E-3</v>
      </c>
      <c r="R55" t="s">
        <v>316</v>
      </c>
    </row>
    <row r="56" spans="1:18" x14ac:dyDescent="0.2">
      <c r="A56" s="36" t="s">
        <v>46</v>
      </c>
      <c r="B56" s="37">
        <v>45536</v>
      </c>
      <c r="C56" s="53" t="s">
        <v>291</v>
      </c>
      <c r="D56" t="s">
        <v>292</v>
      </c>
      <c r="E56" s="38" t="s">
        <v>111</v>
      </c>
      <c r="F56" s="38" t="s">
        <v>112</v>
      </c>
      <c r="G56" s="38" t="s">
        <v>121</v>
      </c>
      <c r="H56" s="50">
        <v>20654.72</v>
      </c>
      <c r="I56" s="50">
        <v>-1487.24</v>
      </c>
      <c r="J56" s="71">
        <f t="shared" si="0"/>
        <v>0</v>
      </c>
      <c r="K56" s="56">
        <v>12967.09</v>
      </c>
      <c r="L56" s="50"/>
      <c r="M56" s="56"/>
      <c r="N56" s="56"/>
      <c r="O56" s="56">
        <v>19167.48</v>
      </c>
      <c r="P56" s="55">
        <f t="shared" si="1"/>
        <v>6200.3899999999994</v>
      </c>
      <c r="Q56" s="39">
        <f t="shared" si="2"/>
        <v>0.47816356638228003</v>
      </c>
    </row>
    <row r="57" spans="1:18" x14ac:dyDescent="0.2">
      <c r="A57" s="36" t="s">
        <v>46</v>
      </c>
      <c r="B57" s="37">
        <v>45536</v>
      </c>
      <c r="C57" s="53" t="s">
        <v>293</v>
      </c>
      <c r="D57" t="s">
        <v>294</v>
      </c>
      <c r="E57" s="38" t="s">
        <v>111</v>
      </c>
      <c r="F57" s="38" t="s">
        <v>117</v>
      </c>
      <c r="G57" s="38" t="s">
        <v>113</v>
      </c>
      <c r="H57" s="63">
        <v>102948.9</v>
      </c>
      <c r="J57" s="71">
        <f t="shared" si="0"/>
        <v>6230.5099999999948</v>
      </c>
      <c r="K57" s="56">
        <v>115785.83</v>
      </c>
      <c r="L57" s="71">
        <f t="shared" ref="L57:L59" si="19">N57</f>
        <v>96718.39</v>
      </c>
      <c r="M57" s="62">
        <f>N57*86%</f>
        <v>83177.815399999992</v>
      </c>
      <c r="N57" s="56">
        <v>96718.39</v>
      </c>
      <c r="O57" s="56"/>
      <c r="P57" s="55">
        <f t="shared" si="1"/>
        <v>-19067.440000000002</v>
      </c>
      <c r="Q57" s="39">
        <f t="shared" si="2"/>
        <v>-0.16467852758839319</v>
      </c>
      <c r="R57" t="s">
        <v>316</v>
      </c>
    </row>
    <row r="58" spans="1:18" x14ac:dyDescent="0.2">
      <c r="A58" s="36" t="s">
        <v>46</v>
      </c>
      <c r="B58" s="37">
        <v>45536</v>
      </c>
      <c r="C58" s="53" t="s">
        <v>141</v>
      </c>
      <c r="D58" t="s">
        <v>142</v>
      </c>
      <c r="E58" s="38" t="s">
        <v>111</v>
      </c>
      <c r="F58" s="38" t="s">
        <v>112</v>
      </c>
      <c r="G58" s="38" t="s">
        <v>113</v>
      </c>
      <c r="H58" s="50">
        <v>1623330.84</v>
      </c>
      <c r="I58" s="50">
        <v>303729.25</v>
      </c>
      <c r="J58" s="71">
        <f t="shared" si="0"/>
        <v>186469.7100000002</v>
      </c>
      <c r="K58" s="56">
        <v>1264629.69</v>
      </c>
      <c r="L58" s="71">
        <f t="shared" si="19"/>
        <v>1740590.38</v>
      </c>
      <c r="M58" s="62">
        <f>N58*86%</f>
        <v>1496907.7267999998</v>
      </c>
      <c r="N58" s="56">
        <v>1740590.38</v>
      </c>
      <c r="O58" s="56"/>
      <c r="P58" s="55">
        <f t="shared" si="1"/>
        <v>475960.68999999994</v>
      </c>
      <c r="Q58" s="39">
        <f t="shared" si="2"/>
        <v>0.37636368477162668</v>
      </c>
      <c r="R58" t="s">
        <v>316</v>
      </c>
    </row>
    <row r="59" spans="1:18" x14ac:dyDescent="0.2">
      <c r="A59" s="36" t="s">
        <v>46</v>
      </c>
      <c r="B59" s="37">
        <v>45536</v>
      </c>
      <c r="C59" s="53" t="s">
        <v>143</v>
      </c>
      <c r="D59" t="s">
        <v>144</v>
      </c>
      <c r="E59" s="38" t="s">
        <v>111</v>
      </c>
      <c r="F59" s="38" t="s">
        <v>117</v>
      </c>
      <c r="G59" s="38" t="s">
        <v>113</v>
      </c>
      <c r="H59" s="63">
        <v>334972.79999999999</v>
      </c>
      <c r="I59" s="63">
        <v>16089.29</v>
      </c>
      <c r="J59" s="71">
        <f t="shared" si="0"/>
        <v>99981.739999999962</v>
      </c>
      <c r="K59" s="56">
        <v>208795.12</v>
      </c>
      <c r="L59" s="71">
        <f t="shared" si="19"/>
        <v>251080.35</v>
      </c>
      <c r="M59" s="62">
        <f t="shared" si="17"/>
        <v>215929.101</v>
      </c>
      <c r="N59" s="56">
        <v>251080.35</v>
      </c>
      <c r="O59" s="56"/>
      <c r="P59" s="55">
        <f t="shared" si="1"/>
        <v>42285.23000000001</v>
      </c>
      <c r="Q59" s="39">
        <f t="shared" si="2"/>
        <v>0.20252020257944731</v>
      </c>
      <c r="R59" t="s">
        <v>316</v>
      </c>
    </row>
    <row r="60" spans="1:18" x14ac:dyDescent="0.2">
      <c r="A60" s="36" t="s">
        <v>46</v>
      </c>
      <c r="B60" s="37">
        <v>45536</v>
      </c>
      <c r="C60" s="53" t="s">
        <v>295</v>
      </c>
      <c r="D60" t="s">
        <v>296</v>
      </c>
      <c r="E60" s="38" t="s">
        <v>111</v>
      </c>
      <c r="F60" s="38" t="s">
        <v>112</v>
      </c>
      <c r="G60" s="38" t="s">
        <v>121</v>
      </c>
      <c r="H60" s="63">
        <v>31000</v>
      </c>
      <c r="I60" s="63">
        <v>3518.9</v>
      </c>
      <c r="J60" s="71">
        <f t="shared" si="0"/>
        <v>0</v>
      </c>
      <c r="K60" s="56">
        <v>18777.43</v>
      </c>
      <c r="L60" s="71"/>
      <c r="M60" s="62"/>
      <c r="N60" s="56"/>
      <c r="O60" s="56">
        <v>34518.9</v>
      </c>
      <c r="P60" s="55">
        <f t="shared" si="1"/>
        <v>15741.470000000001</v>
      </c>
      <c r="Q60" s="39">
        <f t="shared" si="2"/>
        <v>0.83831866235155716</v>
      </c>
    </row>
    <row r="61" spans="1:18" x14ac:dyDescent="0.2">
      <c r="A61" s="36" t="s">
        <v>46</v>
      </c>
      <c r="B61" s="37">
        <v>45536</v>
      </c>
      <c r="C61" s="53" t="s">
        <v>297</v>
      </c>
      <c r="D61" t="s">
        <v>298</v>
      </c>
      <c r="E61" s="38" t="s">
        <v>111</v>
      </c>
      <c r="F61" s="38" t="s">
        <v>112</v>
      </c>
      <c r="G61" s="38" t="s">
        <v>121</v>
      </c>
      <c r="H61" s="63">
        <v>40429.9</v>
      </c>
      <c r="I61" s="63">
        <v>2483.65</v>
      </c>
      <c r="J61" s="71">
        <f t="shared" si="0"/>
        <v>0</v>
      </c>
      <c r="K61" s="56">
        <v>29577.82</v>
      </c>
      <c r="L61" s="71"/>
      <c r="M61" s="62"/>
      <c r="N61" s="56"/>
      <c r="O61" s="56">
        <v>42913.55</v>
      </c>
      <c r="P61" s="55">
        <f t="shared" si="1"/>
        <v>13335.730000000003</v>
      </c>
      <c r="Q61" s="39">
        <f t="shared" si="2"/>
        <v>0.45086926622719331</v>
      </c>
    </row>
    <row r="62" spans="1:18" x14ac:dyDescent="0.2">
      <c r="A62" s="36" t="s">
        <v>46</v>
      </c>
      <c r="B62" s="37">
        <v>45536</v>
      </c>
      <c r="C62" s="53" t="s">
        <v>299</v>
      </c>
      <c r="D62" t="s">
        <v>300</v>
      </c>
      <c r="E62" s="38" t="s">
        <v>111</v>
      </c>
      <c r="F62" s="38" t="s">
        <v>112</v>
      </c>
      <c r="G62" s="38" t="s">
        <v>121</v>
      </c>
      <c r="H62" s="50">
        <v>123000</v>
      </c>
      <c r="I62" s="50">
        <v>5090</v>
      </c>
      <c r="J62" s="71">
        <f t="shared" si="0"/>
        <v>0</v>
      </c>
      <c r="K62" s="56">
        <v>43285.14</v>
      </c>
      <c r="L62" s="71"/>
      <c r="M62" s="62"/>
      <c r="N62" s="56"/>
      <c r="O62" s="56">
        <v>128090</v>
      </c>
      <c r="P62" s="55">
        <f t="shared" si="1"/>
        <v>84804.86</v>
      </c>
      <c r="Q62" s="39">
        <f t="shared" si="2"/>
        <v>1.9592141783531254</v>
      </c>
    </row>
    <row r="63" spans="1:18" x14ac:dyDescent="0.2">
      <c r="A63" s="36" t="s">
        <v>46</v>
      </c>
      <c r="B63" s="37">
        <v>45536</v>
      </c>
      <c r="C63" s="53" t="s">
        <v>145</v>
      </c>
      <c r="D63" t="s">
        <v>146</v>
      </c>
      <c r="E63" s="38" t="s">
        <v>111</v>
      </c>
      <c r="F63" s="38" t="s">
        <v>117</v>
      </c>
      <c r="G63" s="38" t="s">
        <v>113</v>
      </c>
      <c r="H63" s="63">
        <v>509220.16</v>
      </c>
      <c r="J63" s="71">
        <f t="shared" si="0"/>
        <v>220139.39999999997</v>
      </c>
      <c r="K63" s="56">
        <v>418762.17</v>
      </c>
      <c r="L63" s="71">
        <f t="shared" ref="L63:L70" si="20">N63</f>
        <v>289080.76</v>
      </c>
      <c r="M63" s="62">
        <f t="shared" si="17"/>
        <v>248609.45360000001</v>
      </c>
      <c r="N63" s="56">
        <v>289080.76</v>
      </c>
      <c r="O63" s="56"/>
      <c r="P63" s="55">
        <f t="shared" si="1"/>
        <v>-129681.40999999997</v>
      </c>
      <c r="Q63" s="39">
        <f t="shared" si="2"/>
        <v>-0.30967794918055752</v>
      </c>
      <c r="R63" t="s">
        <v>316</v>
      </c>
    </row>
    <row r="64" spans="1:18" x14ac:dyDescent="0.2">
      <c r="A64" s="36" t="s">
        <v>46</v>
      </c>
      <c r="B64" s="37">
        <v>45536</v>
      </c>
      <c r="C64" s="53" t="s">
        <v>301</v>
      </c>
      <c r="D64" t="s">
        <v>302</v>
      </c>
      <c r="E64" s="38" t="s">
        <v>111</v>
      </c>
      <c r="F64" s="38" t="s">
        <v>112</v>
      </c>
      <c r="G64" s="38" t="s">
        <v>113</v>
      </c>
      <c r="H64" s="63">
        <v>41486.9</v>
      </c>
      <c r="I64" s="63">
        <v>4603.6899999999996</v>
      </c>
      <c r="J64" s="71">
        <f t="shared" si="0"/>
        <v>4697.0000000000073</v>
      </c>
      <c r="K64" s="56">
        <v>38864.300000000003</v>
      </c>
      <c r="L64" s="71">
        <f t="shared" si="20"/>
        <v>41393.589999999997</v>
      </c>
      <c r="M64" s="62">
        <f t="shared" si="17"/>
        <v>35598.487399999998</v>
      </c>
      <c r="N64" s="56">
        <v>41393.589999999997</v>
      </c>
      <c r="O64" s="56"/>
      <c r="P64" s="55">
        <f t="shared" si="1"/>
        <v>2529.2899999999936</v>
      </c>
      <c r="Q64" s="39">
        <f t="shared" si="2"/>
        <v>6.5080034890632105E-2</v>
      </c>
      <c r="R64" t="s">
        <v>316</v>
      </c>
    </row>
    <row r="65" spans="1:18" x14ac:dyDescent="0.2">
      <c r="A65" s="36" t="s">
        <v>46</v>
      </c>
      <c r="B65" s="37">
        <v>45536</v>
      </c>
      <c r="C65" s="53" t="s">
        <v>303</v>
      </c>
      <c r="D65" t="s">
        <v>304</v>
      </c>
      <c r="E65" s="38" t="s">
        <v>111</v>
      </c>
      <c r="F65" s="38" t="s">
        <v>112</v>
      </c>
      <c r="G65" s="38" t="s">
        <v>113</v>
      </c>
      <c r="H65" s="63">
        <v>36504.269999999997</v>
      </c>
      <c r="J65" s="71">
        <f t="shared" si="0"/>
        <v>1482.5699999999997</v>
      </c>
      <c r="K65" s="56">
        <v>28390.91</v>
      </c>
      <c r="L65" s="71">
        <f t="shared" si="20"/>
        <v>35021.699999999997</v>
      </c>
      <c r="M65" s="62">
        <f t="shared" si="17"/>
        <v>30118.661999999997</v>
      </c>
      <c r="N65" s="56">
        <v>35021.699999999997</v>
      </c>
      <c r="O65" s="56"/>
      <c r="P65" s="55">
        <f t="shared" si="1"/>
        <v>6630.7899999999972</v>
      </c>
      <c r="Q65" s="39">
        <f t="shared" si="2"/>
        <v>0.23355327462205322</v>
      </c>
      <c r="R65" t="s">
        <v>316</v>
      </c>
    </row>
    <row r="66" spans="1:18" x14ac:dyDescent="0.2">
      <c r="A66" s="36" t="s">
        <v>46</v>
      </c>
      <c r="B66" s="37">
        <v>45536</v>
      </c>
      <c r="C66" s="53" t="s">
        <v>147</v>
      </c>
      <c r="D66" t="s">
        <v>148</v>
      </c>
      <c r="E66" s="38" t="s">
        <v>111</v>
      </c>
      <c r="F66" s="38" t="s">
        <v>150</v>
      </c>
      <c r="G66" s="38" t="s">
        <v>113</v>
      </c>
      <c r="H66" s="63">
        <v>3103890.35</v>
      </c>
      <c r="J66" s="71">
        <f t="shared" si="0"/>
        <v>2972845.2</v>
      </c>
      <c r="K66" s="56">
        <v>113862.17</v>
      </c>
      <c r="L66" s="71">
        <f t="shared" si="20"/>
        <v>131045.15</v>
      </c>
      <c r="M66" s="62">
        <f t="shared" si="17"/>
        <v>112698.829</v>
      </c>
      <c r="N66" s="56">
        <v>131045.15</v>
      </c>
      <c r="O66" s="56"/>
      <c r="P66" s="55">
        <f t="shared" si="1"/>
        <v>17182.979999999996</v>
      </c>
      <c r="Q66" s="39">
        <f t="shared" si="2"/>
        <v>0.15091035064587296</v>
      </c>
      <c r="R66" t="s">
        <v>316</v>
      </c>
    </row>
    <row r="67" spans="1:18" x14ac:dyDescent="0.2">
      <c r="A67" s="36" t="s">
        <v>46</v>
      </c>
      <c r="B67" s="37">
        <v>45536</v>
      </c>
      <c r="C67" s="53" t="s">
        <v>151</v>
      </c>
      <c r="D67" t="s">
        <v>152</v>
      </c>
      <c r="E67" s="38" t="s">
        <v>111</v>
      </c>
      <c r="F67" s="38" t="s">
        <v>150</v>
      </c>
      <c r="G67" s="38" t="s">
        <v>113</v>
      </c>
      <c r="H67" s="63">
        <v>365383.05</v>
      </c>
      <c r="J67" s="71">
        <f t="shared" si="0"/>
        <v>44898.739999999991</v>
      </c>
      <c r="K67" s="56">
        <v>362392.06</v>
      </c>
      <c r="L67" s="71">
        <f t="shared" si="20"/>
        <v>320484.31</v>
      </c>
      <c r="M67" s="62">
        <f t="shared" si="17"/>
        <v>275616.50660000002</v>
      </c>
      <c r="N67" s="56">
        <v>320484.31</v>
      </c>
      <c r="O67" s="56"/>
      <c r="P67" s="55">
        <f t="shared" si="1"/>
        <v>-41907.75</v>
      </c>
      <c r="Q67" s="39">
        <f t="shared" si="2"/>
        <v>-0.11564202041291964</v>
      </c>
      <c r="R67" t="s">
        <v>316</v>
      </c>
    </row>
    <row r="68" spans="1:18" x14ac:dyDescent="0.2">
      <c r="A68" s="36" t="s">
        <v>46</v>
      </c>
      <c r="B68" s="37">
        <v>45536</v>
      </c>
      <c r="C68" s="53" t="s">
        <v>305</v>
      </c>
      <c r="D68" t="s">
        <v>306</v>
      </c>
      <c r="E68" s="38" t="s">
        <v>111</v>
      </c>
      <c r="F68" s="38" t="s">
        <v>112</v>
      </c>
      <c r="G68" s="38" t="s">
        <v>113</v>
      </c>
      <c r="H68" s="63">
        <v>13645</v>
      </c>
      <c r="J68" s="71">
        <f t="shared" si="0"/>
        <v>13645</v>
      </c>
      <c r="K68" s="56">
        <v>5110.1000000000004</v>
      </c>
      <c r="L68" s="71"/>
      <c r="M68" s="62"/>
      <c r="N68" s="56"/>
      <c r="O68" s="56"/>
      <c r="P68" s="55">
        <f t="shared" si="1"/>
        <v>-5110.1000000000004</v>
      </c>
      <c r="Q68" s="39">
        <f t="shared" si="2"/>
        <v>-1</v>
      </c>
    </row>
    <row r="69" spans="1:18" x14ac:dyDescent="0.2">
      <c r="A69" s="36" t="s">
        <v>46</v>
      </c>
      <c r="B69" s="37">
        <v>45536</v>
      </c>
      <c r="C69" s="53" t="s">
        <v>155</v>
      </c>
      <c r="D69" t="s">
        <v>156</v>
      </c>
      <c r="E69" s="38" t="s">
        <v>149</v>
      </c>
      <c r="F69" s="38" t="s">
        <v>128</v>
      </c>
      <c r="G69" s="38" t="s">
        <v>113</v>
      </c>
      <c r="H69" s="63">
        <v>880100</v>
      </c>
      <c r="J69" s="71">
        <f t="shared" ref="J69:J74" si="21">(H69+I69)-(N69+O69)</f>
        <v>703810.81</v>
      </c>
      <c r="K69" s="56">
        <v>166897.09</v>
      </c>
      <c r="L69" s="71">
        <f t="shared" si="20"/>
        <v>176289.19</v>
      </c>
      <c r="M69" s="62">
        <f t="shared" si="17"/>
        <v>151608.7034</v>
      </c>
      <c r="N69" s="56">
        <v>176289.19</v>
      </c>
      <c r="O69" s="56"/>
      <c r="P69" s="55">
        <f>N69+O69-K69</f>
        <v>9392.1000000000058</v>
      </c>
      <c r="Q69" s="39">
        <f t="shared" ref="Q69:Q74" si="22">P69/K69</f>
        <v>5.627479784099295E-2</v>
      </c>
      <c r="R69" t="s">
        <v>316</v>
      </c>
    </row>
    <row r="70" spans="1:18" x14ac:dyDescent="0.2">
      <c r="A70" s="36" t="s">
        <v>46</v>
      </c>
      <c r="B70" s="37">
        <v>45536</v>
      </c>
      <c r="C70" s="53" t="s">
        <v>157</v>
      </c>
      <c r="D70" t="s">
        <v>158</v>
      </c>
      <c r="E70" s="38" t="s">
        <v>149</v>
      </c>
      <c r="F70" s="38" t="s">
        <v>128</v>
      </c>
      <c r="G70" s="38" t="s">
        <v>113</v>
      </c>
      <c r="H70" s="63">
        <v>3188900</v>
      </c>
      <c r="J70" s="71">
        <f t="shared" si="21"/>
        <v>2987277.54</v>
      </c>
      <c r="K70" s="56">
        <v>49631.23</v>
      </c>
      <c r="L70" s="71">
        <f t="shared" si="20"/>
        <v>201622.46</v>
      </c>
      <c r="M70" s="62">
        <f t="shared" si="17"/>
        <v>173395.3156</v>
      </c>
      <c r="N70" s="56">
        <v>201622.46</v>
      </c>
      <c r="O70" s="56"/>
      <c r="P70" s="55">
        <f t="shared" ref="P70:P74" si="23">N70+O70-K70</f>
        <v>151991.22999999998</v>
      </c>
      <c r="Q70" s="39">
        <f t="shared" si="22"/>
        <v>3.0624111068776649</v>
      </c>
      <c r="R70" t="s">
        <v>316</v>
      </c>
    </row>
    <row r="71" spans="1:18" x14ac:dyDescent="0.2">
      <c r="A71" s="36" t="s">
        <v>46</v>
      </c>
      <c r="B71" s="37">
        <v>45536</v>
      </c>
      <c r="C71" s="53" t="s">
        <v>307</v>
      </c>
      <c r="D71" t="s">
        <v>308</v>
      </c>
      <c r="E71" s="38" t="s">
        <v>111</v>
      </c>
      <c r="F71" s="38" t="s">
        <v>269</v>
      </c>
      <c r="G71" s="38" t="s">
        <v>121</v>
      </c>
      <c r="H71" s="63">
        <v>28680</v>
      </c>
      <c r="I71" s="63">
        <v>-5530</v>
      </c>
      <c r="J71" s="71">
        <f t="shared" si="21"/>
        <v>0</v>
      </c>
      <c r="K71" s="56">
        <v>11188.9</v>
      </c>
      <c r="M71" s="62"/>
      <c r="N71" s="56"/>
      <c r="O71" s="56">
        <v>23150</v>
      </c>
      <c r="P71" s="55">
        <f t="shared" si="23"/>
        <v>11961.1</v>
      </c>
      <c r="Q71" s="39">
        <f>P71/K71</f>
        <v>1.0690148271948092</v>
      </c>
    </row>
    <row r="72" spans="1:18" x14ac:dyDescent="0.2">
      <c r="A72" s="36" t="s">
        <v>46</v>
      </c>
      <c r="B72" s="37">
        <v>45536</v>
      </c>
      <c r="C72" s="53" t="s">
        <v>309</v>
      </c>
      <c r="D72" t="s">
        <v>310</v>
      </c>
      <c r="E72" s="38" t="s">
        <v>111</v>
      </c>
      <c r="F72" s="38" t="s">
        <v>269</v>
      </c>
      <c r="G72" s="38" t="s">
        <v>121</v>
      </c>
      <c r="H72" s="63">
        <v>34943.199999999997</v>
      </c>
      <c r="I72" s="63">
        <v>3836.88</v>
      </c>
      <c r="J72" s="71">
        <f t="shared" si="21"/>
        <v>0</v>
      </c>
      <c r="K72" s="56">
        <v>31342.29</v>
      </c>
      <c r="L72" s="71"/>
      <c r="M72" s="62"/>
      <c r="N72" s="56"/>
      <c r="O72" s="56">
        <v>38780.080000000002</v>
      </c>
      <c r="P72" s="55">
        <f t="shared" si="23"/>
        <v>7437.7900000000009</v>
      </c>
      <c r="Q72" s="39">
        <f t="shared" si="22"/>
        <v>0.23730844172522175</v>
      </c>
    </row>
    <row r="73" spans="1:18" x14ac:dyDescent="0.2">
      <c r="A73" s="36" t="s">
        <v>46</v>
      </c>
      <c r="B73" s="37">
        <v>45536</v>
      </c>
      <c r="C73" s="53" t="s">
        <v>160</v>
      </c>
      <c r="D73" t="s">
        <v>161</v>
      </c>
      <c r="E73" s="38" t="s">
        <v>111</v>
      </c>
      <c r="F73" s="38" t="s">
        <v>112</v>
      </c>
      <c r="G73" s="38" t="s">
        <v>113</v>
      </c>
      <c r="H73" s="63">
        <v>217310.5</v>
      </c>
      <c r="J73" s="71">
        <f t="shared" si="21"/>
        <v>117904.49</v>
      </c>
      <c r="K73" s="56">
        <v>104968.16</v>
      </c>
      <c r="L73" s="71">
        <f t="shared" ref="L73:L74" si="24">N73</f>
        <v>99406.01</v>
      </c>
      <c r="M73" s="62">
        <f t="shared" ref="M73:M74" si="25">N73*86%</f>
        <v>85489.16859999999</v>
      </c>
      <c r="N73" s="56">
        <v>99406.01</v>
      </c>
      <c r="O73" s="56"/>
      <c r="P73" s="55">
        <f t="shared" si="23"/>
        <v>-5562.1500000000087</v>
      </c>
      <c r="Q73" s="39">
        <f t="shared" si="22"/>
        <v>-5.2988925403665343E-2</v>
      </c>
      <c r="R73" t="s">
        <v>316</v>
      </c>
    </row>
    <row r="74" spans="1:18" x14ac:dyDescent="0.2">
      <c r="A74" s="36" t="s">
        <v>46</v>
      </c>
      <c r="B74" s="37">
        <v>45536</v>
      </c>
      <c r="C74" s="53" t="s">
        <v>162</v>
      </c>
      <c r="D74" t="s">
        <v>163</v>
      </c>
      <c r="E74" s="38" t="s">
        <v>111</v>
      </c>
      <c r="F74" s="38" t="s">
        <v>150</v>
      </c>
      <c r="G74" s="38" t="s">
        <v>113</v>
      </c>
      <c r="H74" s="63">
        <v>44410.66</v>
      </c>
      <c r="J74" s="71">
        <f t="shared" si="21"/>
        <v>15092.860000000004</v>
      </c>
      <c r="K74" s="56">
        <v>47626.73</v>
      </c>
      <c r="L74" s="71">
        <f t="shared" si="24"/>
        <v>29317.8</v>
      </c>
      <c r="M74" s="62">
        <f t="shared" si="25"/>
        <v>25213.307999999997</v>
      </c>
      <c r="N74" s="56">
        <v>29317.8</v>
      </c>
      <c r="O74" s="56"/>
      <c r="P74" s="55">
        <f t="shared" si="23"/>
        <v>-18308.930000000004</v>
      </c>
      <c r="Q74" s="39">
        <f t="shared" si="22"/>
        <v>-0.38442551063236974</v>
      </c>
      <c r="R74" t="s">
        <v>316</v>
      </c>
    </row>
    <row r="75" spans="1:18" x14ac:dyDescent="0.2">
      <c r="A75" s="36"/>
      <c r="B75" s="37"/>
      <c r="E75" s="38"/>
      <c r="F75" s="38"/>
      <c r="G75" s="38"/>
    </row>
    <row r="76" spans="1:18" x14ac:dyDescent="0.2">
      <c r="A76" s="36"/>
      <c r="B76" s="37"/>
      <c r="E76" s="38"/>
      <c r="F76" s="38"/>
      <c r="G76" s="38"/>
      <c r="J76" s="63">
        <f>SUM(J4:J74)</f>
        <v>10022964.08</v>
      </c>
      <c r="K76" s="63">
        <f>SUBTOTAL(9,K4:K74)</f>
        <v>20319355.150000006</v>
      </c>
      <c r="L76" s="63">
        <f>SUBTOTAL(9,L4:L74)</f>
        <v>13852618.950000003</v>
      </c>
      <c r="M76" s="63">
        <f>SUBTOTAL(9,M4:M74)</f>
        <v>11913252.297000004</v>
      </c>
      <c r="N76" s="63">
        <f>SUM(N4:N74)</f>
        <v>13852618.950000003</v>
      </c>
      <c r="O76" s="63">
        <f>SUBTOTAL(9,O4:O74)</f>
        <v>8106362.5299999984</v>
      </c>
      <c r="P76" s="55">
        <f>N76+O76-K76</f>
        <v>1639626.3299999945</v>
      </c>
      <c r="Q76" s="72">
        <f>P76/K76</f>
        <v>8.0692832912071716E-2</v>
      </c>
    </row>
    <row r="77" spans="1:18" x14ac:dyDescent="0.2">
      <c r="A77" s="36"/>
      <c r="B77" s="37"/>
      <c r="E77" s="38"/>
      <c r="F77" s="38"/>
      <c r="G77" s="38"/>
    </row>
    <row r="78" spans="1:18" x14ac:dyDescent="0.2">
      <c r="A78" s="36"/>
      <c r="B78" s="37"/>
      <c r="E78" s="38"/>
      <c r="F78" s="38"/>
      <c r="G78" s="38"/>
    </row>
    <row r="79" spans="1:18" x14ac:dyDescent="0.2">
      <c r="A79" s="36"/>
      <c r="B79" s="37"/>
      <c r="E79" s="38"/>
      <c r="F79" s="38"/>
      <c r="G79" s="38"/>
    </row>
    <row r="80" spans="1:18" x14ac:dyDescent="0.2">
      <c r="A80" s="36"/>
      <c r="B80" s="37"/>
      <c r="E80" s="38"/>
      <c r="F80" s="38"/>
      <c r="G80" s="38"/>
    </row>
    <row r="81" spans="1:19" x14ac:dyDescent="0.2">
      <c r="A81" s="36"/>
      <c r="B81" s="37"/>
      <c r="E81" s="38"/>
      <c r="F81" s="38"/>
      <c r="G81" s="38"/>
    </row>
    <row r="82" spans="1:19" s="63" customFormat="1" x14ac:dyDescent="0.2">
      <c r="A82" s="36"/>
      <c r="B82" s="37"/>
      <c r="C82" s="53"/>
      <c r="D82"/>
      <c r="E82" s="38"/>
      <c r="F82" s="38"/>
      <c r="G82" s="38"/>
      <c r="P82" s="73"/>
      <c r="Q82" s="74"/>
      <c r="R82"/>
      <c r="S82"/>
    </row>
    <row r="83" spans="1:19" s="63" customFormat="1" x14ac:dyDescent="0.2">
      <c r="A83" s="36"/>
      <c r="B83" s="37"/>
      <c r="C83" s="53"/>
      <c r="D83"/>
      <c r="E83" s="38"/>
      <c r="F83" s="38"/>
      <c r="G83" s="38"/>
      <c r="P83" s="73"/>
      <c r="Q83" s="74"/>
      <c r="R83"/>
      <c r="S83"/>
    </row>
    <row r="84" spans="1:19" s="63" customFormat="1" x14ac:dyDescent="0.2">
      <c r="A84" s="36"/>
      <c r="B84" s="37"/>
      <c r="C84" s="53"/>
      <c r="D84"/>
      <c r="E84" s="38"/>
      <c r="F84" s="38"/>
      <c r="G84" s="38"/>
      <c r="P84" s="73"/>
      <c r="Q84" s="74"/>
      <c r="R84"/>
      <c r="S84"/>
    </row>
    <row r="85" spans="1:19" s="63" customFormat="1" x14ac:dyDescent="0.2">
      <c r="A85" s="36"/>
      <c r="B85" s="37"/>
      <c r="C85" s="53"/>
      <c r="D85"/>
      <c r="E85" s="38"/>
      <c r="F85" s="38"/>
      <c r="G85" s="38"/>
      <c r="P85" s="73"/>
      <c r="Q85" s="74"/>
      <c r="R85"/>
      <c r="S85"/>
    </row>
    <row r="86" spans="1:19" s="63" customFormat="1" x14ac:dyDescent="0.2">
      <c r="A86" s="36"/>
      <c r="B86" s="37"/>
      <c r="C86" s="53"/>
      <c r="D86"/>
      <c r="E86" s="38"/>
      <c r="F86" s="38"/>
      <c r="G86" s="38"/>
      <c r="P86" s="73"/>
      <c r="Q86" s="74"/>
      <c r="R86"/>
      <c r="S86"/>
    </row>
    <row r="87" spans="1:19" s="63" customFormat="1" x14ac:dyDescent="0.2">
      <c r="A87" s="36"/>
      <c r="B87" s="37"/>
      <c r="C87" s="53"/>
      <c r="D87"/>
      <c r="E87" s="38"/>
      <c r="F87" s="38"/>
      <c r="G87" s="38"/>
      <c r="P87" s="73"/>
      <c r="Q87" s="74"/>
      <c r="R87"/>
      <c r="S87"/>
    </row>
    <row r="88" spans="1:19" s="63" customFormat="1" x14ac:dyDescent="0.2">
      <c r="A88" s="36"/>
      <c r="B88" s="37"/>
      <c r="C88" s="53"/>
      <c r="D88"/>
      <c r="E88" s="38"/>
      <c r="F88" s="38"/>
      <c r="G88" s="38"/>
      <c r="P88" s="73"/>
      <c r="Q88" s="74"/>
      <c r="R88"/>
      <c r="S88"/>
    </row>
    <row r="89" spans="1:19" s="63" customFormat="1" x14ac:dyDescent="0.2">
      <c r="A89" s="36"/>
      <c r="B89" s="37"/>
      <c r="C89" s="53"/>
      <c r="D89"/>
      <c r="E89" s="38"/>
      <c r="F89" s="38"/>
      <c r="G89" s="38"/>
      <c r="P89" s="73"/>
      <c r="Q89" s="74"/>
      <c r="R89"/>
      <c r="S89"/>
    </row>
    <row r="90" spans="1:19" s="63" customFormat="1" x14ac:dyDescent="0.2">
      <c r="A90" s="36"/>
      <c r="B90" s="37"/>
      <c r="C90" s="53"/>
      <c r="D90"/>
      <c r="E90" s="38"/>
      <c r="F90" s="38"/>
      <c r="G90" s="38"/>
      <c r="P90" s="73"/>
      <c r="Q90" s="74"/>
      <c r="R90"/>
      <c r="S90"/>
    </row>
    <row r="91" spans="1:19" s="63" customFormat="1" x14ac:dyDescent="0.2">
      <c r="A91" s="36"/>
      <c r="B91" s="37"/>
      <c r="C91" s="53"/>
      <c r="D91"/>
      <c r="E91" s="38"/>
      <c r="F91" s="38"/>
      <c r="G91" s="38"/>
      <c r="P91" s="73"/>
      <c r="Q91" s="74"/>
      <c r="R91"/>
      <c r="S91"/>
    </row>
    <row r="92" spans="1:19" s="63" customFormat="1" x14ac:dyDescent="0.2">
      <c r="A92" s="36"/>
      <c r="B92" s="37"/>
      <c r="C92" s="53"/>
      <c r="D92"/>
      <c r="E92" s="38"/>
      <c r="F92" s="38"/>
      <c r="G92" s="38"/>
      <c r="P92" s="73"/>
      <c r="Q92" s="74"/>
      <c r="R92"/>
      <c r="S92"/>
    </row>
    <row r="93" spans="1:19" s="63" customFormat="1" x14ac:dyDescent="0.2">
      <c r="A93" s="36"/>
      <c r="B93" s="37"/>
      <c r="C93" s="53"/>
      <c r="D93"/>
      <c r="E93" s="38"/>
      <c r="F93" s="38"/>
      <c r="G93" s="38"/>
      <c r="P93" s="73"/>
      <c r="Q93" s="74"/>
      <c r="R93"/>
      <c r="S93"/>
    </row>
    <row r="94" spans="1:19" s="63" customFormat="1" x14ac:dyDescent="0.2">
      <c r="A94" s="36"/>
      <c r="B94" s="37"/>
      <c r="C94" s="53"/>
      <c r="D94"/>
      <c r="E94" s="38"/>
      <c r="F94" s="38"/>
      <c r="G94" s="38"/>
      <c r="P94" s="73"/>
      <c r="Q94" s="74"/>
      <c r="R94"/>
      <c r="S94"/>
    </row>
    <row r="95" spans="1:19" s="63" customFormat="1" x14ac:dyDescent="0.2">
      <c r="A95" s="36"/>
      <c r="B95" s="37"/>
      <c r="C95" s="53"/>
      <c r="D95"/>
      <c r="E95" s="38"/>
      <c r="F95" s="38"/>
      <c r="G95" s="38"/>
      <c r="P95" s="73"/>
      <c r="Q95" s="74"/>
      <c r="R95"/>
      <c r="S95"/>
    </row>
    <row r="96" spans="1:19" s="63" customFormat="1" x14ac:dyDescent="0.2">
      <c r="A96" s="36"/>
      <c r="B96" s="37"/>
      <c r="C96" s="53"/>
      <c r="D96"/>
      <c r="E96" s="38"/>
      <c r="F96" s="38"/>
      <c r="G96" s="38"/>
      <c r="P96" s="73"/>
      <c r="Q96" s="74"/>
      <c r="R96"/>
      <c r="S96"/>
    </row>
    <row r="97" spans="1:19" s="63" customFormat="1" x14ac:dyDescent="0.2">
      <c r="A97" s="36"/>
      <c r="B97" s="37"/>
      <c r="C97" s="53"/>
      <c r="D97"/>
      <c r="E97" s="38"/>
      <c r="F97" s="38"/>
      <c r="G97" s="38"/>
      <c r="P97" s="73"/>
      <c r="Q97" s="74"/>
      <c r="R97"/>
      <c r="S97"/>
    </row>
    <row r="98" spans="1:19" s="63" customFormat="1" x14ac:dyDescent="0.2">
      <c r="A98" s="36"/>
      <c r="B98" s="37"/>
      <c r="C98" s="53"/>
      <c r="D98"/>
      <c r="E98" s="38"/>
      <c r="F98" s="38"/>
      <c r="G98" s="38"/>
      <c r="P98" s="73"/>
      <c r="Q98" s="74"/>
      <c r="R98"/>
      <c r="S98"/>
    </row>
    <row r="99" spans="1:19" s="63" customFormat="1" x14ac:dyDescent="0.2">
      <c r="A99" s="36"/>
      <c r="B99" s="37"/>
      <c r="C99" s="53"/>
      <c r="D99"/>
      <c r="E99" s="38"/>
      <c r="F99" s="38"/>
      <c r="G99" s="38"/>
      <c r="P99" s="73"/>
      <c r="Q99" s="74"/>
      <c r="R99"/>
      <c r="S99"/>
    </row>
    <row r="100" spans="1:19" s="63" customFormat="1" x14ac:dyDescent="0.2">
      <c r="A100" s="36"/>
      <c r="B100" s="37"/>
      <c r="C100" s="53"/>
      <c r="D100"/>
      <c r="E100" s="38"/>
      <c r="F100" s="38"/>
      <c r="G100" s="38"/>
      <c r="P100" s="73"/>
      <c r="Q100" s="74"/>
      <c r="R100"/>
      <c r="S100"/>
    </row>
    <row r="101" spans="1:19" s="63" customFormat="1" x14ac:dyDescent="0.2">
      <c r="A101" s="36"/>
      <c r="B101" s="37"/>
      <c r="C101" s="53"/>
      <c r="D101"/>
      <c r="E101" s="38"/>
      <c r="F101" s="38"/>
      <c r="G101" s="38"/>
      <c r="P101" s="73"/>
      <c r="Q101" s="74"/>
      <c r="R101"/>
      <c r="S101"/>
    </row>
    <row r="102" spans="1:19" s="63" customFormat="1" x14ac:dyDescent="0.2">
      <c r="A102" s="36"/>
      <c r="B102" s="37"/>
      <c r="C102" s="53"/>
      <c r="D102"/>
      <c r="E102" s="38"/>
      <c r="F102" s="38"/>
      <c r="G102" s="38"/>
      <c r="P102" s="73"/>
      <c r="Q102" s="74"/>
      <c r="R102"/>
      <c r="S102"/>
    </row>
    <row r="103" spans="1:19" s="63" customFormat="1" x14ac:dyDescent="0.2">
      <c r="A103" s="36"/>
      <c r="B103" s="37"/>
      <c r="C103" s="53"/>
      <c r="D103"/>
      <c r="E103" s="38"/>
      <c r="F103" s="38"/>
      <c r="G103" s="38"/>
      <c r="P103" s="73"/>
      <c r="Q103" s="74"/>
      <c r="R103"/>
      <c r="S103"/>
    </row>
    <row r="104" spans="1:19" s="63" customFormat="1" x14ac:dyDescent="0.2">
      <c r="A104" s="36"/>
      <c r="B104" s="37"/>
      <c r="C104" s="53"/>
      <c r="D104"/>
      <c r="E104" s="38"/>
      <c r="F104" s="38"/>
      <c r="G104" s="38"/>
      <c r="P104" s="73"/>
      <c r="Q104" s="74"/>
      <c r="R104"/>
      <c r="S104"/>
    </row>
    <row r="105" spans="1:19" s="63" customFormat="1" x14ac:dyDescent="0.2">
      <c r="A105" s="36"/>
      <c r="B105" s="37"/>
      <c r="C105" s="53"/>
      <c r="D105"/>
      <c r="E105" s="38"/>
      <c r="F105" s="38"/>
      <c r="G105" s="38"/>
      <c r="P105" s="73"/>
      <c r="Q105" s="74"/>
      <c r="R105"/>
      <c r="S105"/>
    </row>
    <row r="106" spans="1:19" s="63" customFormat="1" x14ac:dyDescent="0.2">
      <c r="A106" s="36"/>
      <c r="B106" s="37"/>
      <c r="C106" s="53"/>
      <c r="D106"/>
      <c r="E106" s="38"/>
      <c r="F106" s="38"/>
      <c r="G106" s="38"/>
      <c r="P106" s="73"/>
      <c r="Q106" s="74"/>
      <c r="R106"/>
      <c r="S106"/>
    </row>
    <row r="107" spans="1:19" s="63" customFormat="1" x14ac:dyDescent="0.2">
      <c r="A107" s="36"/>
      <c r="B107" s="37"/>
      <c r="C107" s="53"/>
      <c r="D107"/>
      <c r="E107" s="38"/>
      <c r="F107" s="38"/>
      <c r="G107" s="38"/>
      <c r="P107" s="73"/>
      <c r="Q107" s="74"/>
      <c r="R107"/>
      <c r="S107"/>
    </row>
    <row r="108" spans="1:19" s="63" customFormat="1" x14ac:dyDescent="0.2">
      <c r="A108" s="36"/>
      <c r="B108" s="37"/>
      <c r="C108" s="53"/>
      <c r="D108"/>
      <c r="E108" s="38"/>
      <c r="F108" s="38"/>
      <c r="G108" s="38"/>
      <c r="P108" s="73"/>
      <c r="Q108" s="74"/>
      <c r="R108"/>
      <c r="S108"/>
    </row>
    <row r="109" spans="1:19" s="63" customFormat="1" x14ac:dyDescent="0.2">
      <c r="A109" s="36"/>
      <c r="B109" s="37"/>
      <c r="C109" s="53"/>
      <c r="D109"/>
      <c r="E109" s="38"/>
      <c r="F109" s="38"/>
      <c r="G109" s="38"/>
      <c r="P109" s="73"/>
      <c r="Q109" s="74"/>
      <c r="R109"/>
      <c r="S109"/>
    </row>
    <row r="110" spans="1:19" s="63" customFormat="1" x14ac:dyDescent="0.2">
      <c r="A110" s="36"/>
      <c r="B110" s="37"/>
      <c r="C110" s="53"/>
      <c r="D110"/>
      <c r="E110" s="38"/>
      <c r="F110" s="38"/>
      <c r="G110" s="38"/>
      <c r="P110" s="73"/>
      <c r="Q110" s="74"/>
      <c r="R110"/>
      <c r="S110"/>
    </row>
    <row r="111" spans="1:19" s="63" customFormat="1" x14ac:dyDescent="0.2">
      <c r="A111" s="36"/>
      <c r="B111" s="37"/>
      <c r="C111" s="53"/>
      <c r="D111"/>
      <c r="E111" s="38"/>
      <c r="F111" s="38"/>
      <c r="G111" s="38"/>
      <c r="P111" s="73"/>
      <c r="Q111" s="74"/>
      <c r="R111"/>
      <c r="S111"/>
    </row>
    <row r="112" spans="1:19" s="63" customFormat="1" x14ac:dyDescent="0.2">
      <c r="A112" s="36"/>
      <c r="B112" s="37"/>
      <c r="C112" s="53"/>
      <c r="D112"/>
      <c r="E112" s="38"/>
      <c r="F112" s="38"/>
      <c r="G112" s="38"/>
      <c r="P112" s="73"/>
      <c r="Q112" s="74"/>
      <c r="R112"/>
      <c r="S112"/>
    </row>
    <row r="113" spans="1:19" s="63" customFormat="1" x14ac:dyDescent="0.2">
      <c r="A113" s="36"/>
      <c r="B113" s="37"/>
      <c r="C113" s="53"/>
      <c r="D113"/>
      <c r="E113" s="38"/>
      <c r="F113" s="38"/>
      <c r="G113" s="38"/>
      <c r="P113" s="73"/>
      <c r="Q113" s="74"/>
      <c r="R113"/>
      <c r="S113"/>
    </row>
    <row r="114" spans="1:19" s="63" customFormat="1" x14ac:dyDescent="0.2">
      <c r="A114" s="36"/>
      <c r="B114" s="37"/>
      <c r="C114" s="53"/>
      <c r="D114"/>
      <c r="E114" s="38"/>
      <c r="F114" s="38"/>
      <c r="G114" s="38"/>
      <c r="P114" s="73"/>
      <c r="Q114" s="74"/>
      <c r="R114"/>
      <c r="S114"/>
    </row>
    <row r="115" spans="1:19" s="63" customFormat="1" x14ac:dyDescent="0.2">
      <c r="A115" s="36"/>
      <c r="B115" s="37"/>
      <c r="C115" s="53"/>
      <c r="D115"/>
      <c r="E115" s="38"/>
      <c r="F115" s="38"/>
      <c r="G115" s="38"/>
      <c r="P115" s="73"/>
      <c r="Q115" s="74"/>
      <c r="R115"/>
      <c r="S115"/>
    </row>
    <row r="116" spans="1:19" s="63" customFormat="1" x14ac:dyDescent="0.2">
      <c r="A116" s="36"/>
      <c r="B116" s="37"/>
      <c r="C116" s="53"/>
      <c r="D116"/>
      <c r="E116" s="38"/>
      <c r="F116" s="38"/>
      <c r="G116" s="38"/>
      <c r="P116" s="73"/>
      <c r="Q116" s="74"/>
      <c r="R116"/>
      <c r="S116"/>
    </row>
    <row r="117" spans="1:19" s="63" customFormat="1" x14ac:dyDescent="0.2">
      <c r="A117" s="36"/>
      <c r="B117" s="37"/>
      <c r="C117" s="53"/>
      <c r="D117"/>
      <c r="E117" s="38"/>
      <c r="F117" s="38"/>
      <c r="G117" s="38"/>
      <c r="P117" s="73"/>
      <c r="Q117" s="74"/>
      <c r="R117"/>
      <c r="S117"/>
    </row>
    <row r="118" spans="1:19" s="63" customFormat="1" x14ac:dyDescent="0.2">
      <c r="A118" s="36"/>
      <c r="B118" s="37"/>
      <c r="C118" s="53"/>
      <c r="D118"/>
      <c r="E118" s="38"/>
      <c r="F118" s="38"/>
      <c r="G118" s="38"/>
      <c r="P118" s="73"/>
      <c r="Q118" s="74"/>
      <c r="R118"/>
      <c r="S118"/>
    </row>
    <row r="119" spans="1:19" s="63" customFormat="1" x14ac:dyDescent="0.2">
      <c r="A119" s="36"/>
      <c r="B119" s="37"/>
      <c r="C119" s="53"/>
      <c r="D119"/>
      <c r="E119" s="38"/>
      <c r="F119" s="38"/>
      <c r="G119" s="38"/>
      <c r="P119" s="73"/>
      <c r="Q119" s="74"/>
      <c r="R119"/>
      <c r="S119"/>
    </row>
    <row r="120" spans="1:19" s="63" customFormat="1" x14ac:dyDescent="0.2">
      <c r="A120" s="36"/>
      <c r="B120" s="37"/>
      <c r="C120" s="53"/>
      <c r="D120"/>
      <c r="E120" s="38"/>
      <c r="F120" s="38"/>
      <c r="G120" s="38"/>
      <c r="P120" s="73"/>
      <c r="Q120" s="74"/>
      <c r="R120"/>
      <c r="S120"/>
    </row>
    <row r="121" spans="1:19" s="63" customFormat="1" x14ac:dyDescent="0.2">
      <c r="A121" s="36"/>
      <c r="B121" s="37"/>
      <c r="C121" s="53"/>
      <c r="D121"/>
      <c r="E121" s="38"/>
      <c r="F121" s="38"/>
      <c r="G121" s="38"/>
      <c r="P121" s="73"/>
      <c r="Q121" s="74"/>
      <c r="R121"/>
      <c r="S121"/>
    </row>
    <row r="122" spans="1:19" s="63" customFormat="1" x14ac:dyDescent="0.2">
      <c r="A122" s="36"/>
      <c r="B122" s="37"/>
      <c r="C122" s="53"/>
      <c r="D122"/>
      <c r="E122" s="38"/>
      <c r="F122" s="38"/>
      <c r="G122" s="38"/>
      <c r="P122" s="73"/>
      <c r="Q122" s="74"/>
      <c r="R122"/>
      <c r="S122"/>
    </row>
    <row r="123" spans="1:19" s="63" customFormat="1" x14ac:dyDescent="0.2">
      <c r="A123" s="36"/>
      <c r="B123" s="37"/>
      <c r="C123" s="53"/>
      <c r="D123"/>
      <c r="E123" s="38"/>
      <c r="F123" s="38"/>
      <c r="G123" s="38"/>
      <c r="P123" s="73"/>
      <c r="Q123" s="74"/>
      <c r="R123"/>
      <c r="S123"/>
    </row>
    <row r="124" spans="1:19" s="63" customFormat="1" x14ac:dyDescent="0.2">
      <c r="A124" s="36"/>
      <c r="B124" s="37"/>
      <c r="C124" s="53"/>
      <c r="D124"/>
      <c r="E124" s="38"/>
      <c r="F124" s="38"/>
      <c r="G124" s="38"/>
      <c r="P124" s="73"/>
      <c r="Q124" s="74"/>
      <c r="R124"/>
      <c r="S124"/>
    </row>
    <row r="125" spans="1:19" s="63" customFormat="1" x14ac:dyDescent="0.2">
      <c r="A125" s="36"/>
      <c r="B125" s="37"/>
      <c r="C125" s="53"/>
      <c r="D125"/>
      <c r="E125" s="38"/>
      <c r="F125" s="38"/>
      <c r="G125" s="38"/>
      <c r="P125" s="73"/>
      <c r="Q125" s="74"/>
      <c r="R125"/>
      <c r="S125"/>
    </row>
    <row r="126" spans="1:19" s="63" customFormat="1" x14ac:dyDescent="0.2">
      <c r="A126" s="36"/>
      <c r="B126" s="37"/>
      <c r="C126" s="53"/>
      <c r="D126"/>
      <c r="E126" s="38"/>
      <c r="F126" s="38"/>
      <c r="G126" s="38"/>
      <c r="P126" s="73"/>
      <c r="Q126" s="74"/>
      <c r="R126"/>
      <c r="S126"/>
    </row>
    <row r="127" spans="1:19" s="63" customFormat="1" x14ac:dyDescent="0.2">
      <c r="A127" s="36"/>
      <c r="B127" s="37"/>
      <c r="C127" s="53"/>
      <c r="D127"/>
      <c r="E127" s="38"/>
      <c r="F127" s="38"/>
      <c r="G127" s="38"/>
      <c r="P127" s="73"/>
      <c r="Q127" s="74"/>
      <c r="R127"/>
      <c r="S127"/>
    </row>
    <row r="128" spans="1:19" s="63" customFormat="1" x14ac:dyDescent="0.2">
      <c r="A128" s="36"/>
      <c r="B128" s="37"/>
      <c r="C128" s="53"/>
      <c r="D128"/>
      <c r="E128" s="38"/>
      <c r="F128" s="38"/>
      <c r="G128" s="38"/>
      <c r="P128" s="73"/>
      <c r="Q128" s="74"/>
      <c r="R128"/>
      <c r="S128"/>
    </row>
    <row r="129" spans="1:19" s="63" customFormat="1" x14ac:dyDescent="0.2">
      <c r="A129" s="36"/>
      <c r="B129" s="37"/>
      <c r="C129" s="53"/>
      <c r="D129"/>
      <c r="E129" s="38"/>
      <c r="F129" s="38"/>
      <c r="G129" s="38"/>
      <c r="P129" s="73"/>
      <c r="Q129" s="74"/>
      <c r="R129"/>
      <c r="S129"/>
    </row>
    <row r="130" spans="1:19" s="63" customFormat="1" x14ac:dyDescent="0.2">
      <c r="A130" s="36"/>
      <c r="B130" s="37"/>
      <c r="C130" s="53"/>
      <c r="D130"/>
      <c r="E130" s="38"/>
      <c r="F130" s="38"/>
      <c r="G130" s="38"/>
      <c r="P130" s="73"/>
      <c r="Q130" s="74"/>
      <c r="R130"/>
      <c r="S130"/>
    </row>
    <row r="131" spans="1:19" s="63" customFormat="1" x14ac:dyDescent="0.2">
      <c r="A131" s="36"/>
      <c r="B131" s="37"/>
      <c r="C131" s="53"/>
      <c r="D131"/>
      <c r="E131" s="38"/>
      <c r="F131" s="38"/>
      <c r="G131" s="38"/>
      <c r="P131" s="73"/>
      <c r="Q131" s="74"/>
      <c r="R131"/>
      <c r="S131"/>
    </row>
    <row r="132" spans="1:19" s="63" customFormat="1" x14ac:dyDescent="0.2">
      <c r="A132" s="36"/>
      <c r="B132" s="37"/>
      <c r="C132" s="53"/>
      <c r="D132"/>
      <c r="E132" s="38"/>
      <c r="F132" s="38"/>
      <c r="G132" s="38"/>
      <c r="P132" s="73"/>
      <c r="Q132" s="74"/>
      <c r="R132"/>
      <c r="S132"/>
    </row>
    <row r="133" spans="1:19" s="63" customFormat="1" x14ac:dyDescent="0.2">
      <c r="A133" s="36"/>
      <c r="B133" s="37"/>
      <c r="C133" s="53"/>
      <c r="D133"/>
      <c r="E133" s="38"/>
      <c r="F133" s="38"/>
      <c r="G133" s="38"/>
      <c r="P133" s="73"/>
      <c r="Q133" s="74"/>
      <c r="R133"/>
      <c r="S133"/>
    </row>
    <row r="134" spans="1:19" s="63" customFormat="1" x14ac:dyDescent="0.2">
      <c r="A134" s="36"/>
      <c r="B134" s="37"/>
      <c r="C134" s="53"/>
      <c r="D134"/>
      <c r="E134" s="38"/>
      <c r="F134" s="38"/>
      <c r="G134" s="38"/>
      <c r="P134" s="73"/>
      <c r="Q134" s="74"/>
      <c r="R134"/>
      <c r="S134"/>
    </row>
    <row r="135" spans="1:19" s="63" customFormat="1" x14ac:dyDescent="0.2">
      <c r="A135" s="36"/>
      <c r="B135" s="37"/>
      <c r="C135" s="53"/>
      <c r="D135"/>
      <c r="E135" s="38"/>
      <c r="F135" s="38"/>
      <c r="G135" s="38"/>
      <c r="P135" s="73"/>
      <c r="Q135" s="74"/>
      <c r="R135"/>
      <c r="S135"/>
    </row>
    <row r="136" spans="1:19" s="63" customFormat="1" x14ac:dyDescent="0.2">
      <c r="A136" s="36"/>
      <c r="B136" s="37"/>
      <c r="C136" s="53"/>
      <c r="D136"/>
      <c r="E136" s="38"/>
      <c r="F136" s="38"/>
      <c r="G136" s="38"/>
      <c r="P136" s="73"/>
      <c r="Q136" s="74"/>
      <c r="R136"/>
      <c r="S136"/>
    </row>
    <row r="137" spans="1:19" s="63" customFormat="1" x14ac:dyDescent="0.2">
      <c r="A137" s="36"/>
      <c r="B137" s="37"/>
      <c r="C137" s="53"/>
      <c r="D137"/>
      <c r="E137" s="38"/>
      <c r="F137" s="38"/>
      <c r="G137" s="38"/>
      <c r="P137" s="73"/>
      <c r="Q137" s="74"/>
      <c r="R137"/>
      <c r="S137"/>
    </row>
    <row r="138" spans="1:19" s="63" customFormat="1" x14ac:dyDescent="0.2">
      <c r="A138" s="36"/>
      <c r="B138" s="37"/>
      <c r="C138" s="53"/>
      <c r="D138"/>
      <c r="E138" s="38"/>
      <c r="F138" s="38"/>
      <c r="G138" s="38"/>
      <c r="P138" s="73"/>
      <c r="Q138" s="74"/>
      <c r="R138"/>
      <c r="S138"/>
    </row>
    <row r="139" spans="1:19" s="63" customFormat="1" x14ac:dyDescent="0.2">
      <c r="A139" s="36"/>
      <c r="B139" s="37"/>
      <c r="C139" s="53"/>
      <c r="D139"/>
      <c r="E139" s="38"/>
      <c r="F139" s="38"/>
      <c r="G139" s="38"/>
      <c r="P139" s="73"/>
      <c r="Q139" s="74"/>
      <c r="R139"/>
      <c r="S139"/>
    </row>
    <row r="140" spans="1:19" s="63" customFormat="1" x14ac:dyDescent="0.2">
      <c r="A140" s="36"/>
      <c r="B140" s="37"/>
      <c r="C140" s="53"/>
      <c r="D140"/>
      <c r="E140" s="38"/>
      <c r="F140" s="38"/>
      <c r="G140" s="38"/>
      <c r="P140" s="73"/>
      <c r="Q140" s="74"/>
      <c r="R140"/>
      <c r="S140"/>
    </row>
    <row r="141" spans="1:19" s="63" customFormat="1" x14ac:dyDescent="0.2">
      <c r="A141" s="36"/>
      <c r="B141" s="37"/>
      <c r="C141" s="53"/>
      <c r="D141"/>
      <c r="E141" s="38"/>
      <c r="F141" s="38"/>
      <c r="G141" s="38"/>
      <c r="P141" s="73"/>
      <c r="Q141" s="74"/>
      <c r="R141"/>
      <c r="S141"/>
    </row>
    <row r="142" spans="1:19" s="63" customFormat="1" x14ac:dyDescent="0.2">
      <c r="A142" s="36"/>
      <c r="B142" s="37"/>
      <c r="C142" s="53"/>
      <c r="D142"/>
      <c r="E142" s="38"/>
      <c r="F142" s="38"/>
      <c r="G142" s="38"/>
      <c r="P142" s="73"/>
      <c r="Q142" s="74"/>
      <c r="R142"/>
      <c r="S142"/>
    </row>
    <row r="143" spans="1:19" s="63" customFormat="1" x14ac:dyDescent="0.2">
      <c r="A143" s="36"/>
      <c r="B143" s="37"/>
      <c r="C143" s="53"/>
      <c r="D143"/>
      <c r="E143" s="38"/>
      <c r="F143" s="38"/>
      <c r="G143" s="38"/>
      <c r="P143" s="73"/>
      <c r="Q143" s="74"/>
      <c r="R143"/>
      <c r="S143"/>
    </row>
    <row r="144" spans="1:19" s="63" customFormat="1" x14ac:dyDescent="0.2">
      <c r="A144" s="36"/>
      <c r="B144" s="37"/>
      <c r="C144" s="53"/>
      <c r="D144"/>
      <c r="E144" s="38"/>
      <c r="F144" s="38"/>
      <c r="G144" s="38"/>
      <c r="P144" s="73"/>
      <c r="Q144" s="74"/>
      <c r="R144"/>
      <c r="S144"/>
    </row>
    <row r="145" spans="1:19" s="63" customFormat="1" x14ac:dyDescent="0.2">
      <c r="A145" s="36"/>
      <c r="B145" s="37"/>
      <c r="C145" s="53"/>
      <c r="D145"/>
      <c r="E145" s="38"/>
      <c r="F145" s="38"/>
      <c r="G145" s="38"/>
      <c r="P145" s="73"/>
      <c r="Q145" s="74"/>
      <c r="R145"/>
      <c r="S145"/>
    </row>
    <row r="146" spans="1:19" s="63" customFormat="1" x14ac:dyDescent="0.2">
      <c r="A146" s="36"/>
      <c r="B146" s="37"/>
      <c r="C146" s="53"/>
      <c r="D146"/>
      <c r="E146" s="38"/>
      <c r="F146" s="38"/>
      <c r="G146" s="38"/>
      <c r="P146" s="73"/>
      <c r="Q146" s="74"/>
      <c r="R146"/>
      <c r="S146"/>
    </row>
    <row r="147" spans="1:19" s="63" customFormat="1" x14ac:dyDescent="0.2">
      <c r="A147" s="36"/>
      <c r="B147" s="37"/>
      <c r="C147" s="53"/>
      <c r="D147"/>
      <c r="E147" s="38"/>
      <c r="F147" s="38"/>
      <c r="G147" s="38"/>
      <c r="P147" s="73"/>
      <c r="Q147" s="74"/>
      <c r="R147"/>
      <c r="S147"/>
    </row>
    <row r="148" spans="1:19" s="63" customFormat="1" x14ac:dyDescent="0.2">
      <c r="A148" s="36"/>
      <c r="B148" s="37"/>
      <c r="C148" s="53"/>
      <c r="D148"/>
      <c r="E148" s="38"/>
      <c r="F148" s="38"/>
      <c r="G148" s="38"/>
      <c r="P148" s="73"/>
      <c r="Q148" s="74"/>
      <c r="R148"/>
      <c r="S148"/>
    </row>
    <row r="149" spans="1:19" s="63" customFormat="1" x14ac:dyDescent="0.2">
      <c r="A149" s="36"/>
      <c r="B149" s="37"/>
      <c r="C149" s="53"/>
      <c r="D149"/>
      <c r="E149" s="38"/>
      <c r="F149" s="38"/>
      <c r="G149" s="38"/>
      <c r="P149" s="73"/>
      <c r="Q149" s="74"/>
      <c r="R149"/>
      <c r="S149"/>
    </row>
    <row r="150" spans="1:19" s="63" customFormat="1" x14ac:dyDescent="0.2">
      <c r="A150" s="36"/>
      <c r="B150" s="37"/>
      <c r="C150" s="53"/>
      <c r="D150"/>
      <c r="E150" s="38"/>
      <c r="F150" s="38"/>
      <c r="G150" s="38"/>
      <c r="P150" s="73"/>
      <c r="Q150" s="74"/>
      <c r="R150"/>
      <c r="S150"/>
    </row>
    <row r="151" spans="1:19" s="63" customFormat="1" x14ac:dyDescent="0.2">
      <c r="A151" s="36"/>
      <c r="B151" s="37"/>
      <c r="C151" s="53"/>
      <c r="D151"/>
      <c r="E151" s="38"/>
      <c r="F151" s="38"/>
      <c r="G151" s="38"/>
      <c r="P151" s="73"/>
      <c r="Q151" s="74"/>
      <c r="R151"/>
      <c r="S151"/>
    </row>
    <row r="152" spans="1:19" s="63" customFormat="1" x14ac:dyDescent="0.2">
      <c r="A152" s="36"/>
      <c r="B152" s="37"/>
      <c r="C152" s="53"/>
      <c r="D152"/>
      <c r="E152" s="38"/>
      <c r="F152" s="38"/>
      <c r="G152" s="38"/>
      <c r="P152" s="73"/>
      <c r="Q152" s="74"/>
      <c r="R152"/>
      <c r="S152"/>
    </row>
    <row r="153" spans="1:19" s="63" customFormat="1" x14ac:dyDescent="0.2">
      <c r="A153" s="36"/>
      <c r="B153" s="37"/>
      <c r="C153" s="53"/>
      <c r="D153"/>
      <c r="E153" s="38"/>
      <c r="F153" s="38"/>
      <c r="G153" s="38"/>
      <c r="P153" s="73"/>
      <c r="Q153" s="74"/>
      <c r="R153"/>
      <c r="S153"/>
    </row>
    <row r="154" spans="1:19" s="63" customFormat="1" x14ac:dyDescent="0.2">
      <c r="A154" s="36"/>
      <c r="B154" s="37"/>
      <c r="C154" s="53"/>
      <c r="D154"/>
      <c r="E154" s="38"/>
      <c r="F154" s="38"/>
      <c r="G154" s="38"/>
      <c r="P154" s="73"/>
      <c r="Q154" s="74"/>
      <c r="R154"/>
      <c r="S154"/>
    </row>
    <row r="155" spans="1:19" s="63" customFormat="1" x14ac:dyDescent="0.2">
      <c r="A155" s="36"/>
      <c r="B155" s="37"/>
      <c r="C155" s="53"/>
      <c r="D155"/>
      <c r="E155" s="38"/>
      <c r="F155" s="38"/>
      <c r="G155" s="38"/>
      <c r="P155" s="73"/>
      <c r="Q155" s="74"/>
      <c r="R155"/>
      <c r="S155"/>
    </row>
    <row r="156" spans="1:19" s="63" customFormat="1" x14ac:dyDescent="0.2">
      <c r="A156" s="36"/>
      <c r="B156" s="37"/>
      <c r="C156" s="53"/>
      <c r="D156"/>
      <c r="E156" s="38"/>
      <c r="F156" s="38"/>
      <c r="G156" s="38"/>
      <c r="P156" s="73"/>
      <c r="Q156" s="74"/>
      <c r="R156"/>
      <c r="S156"/>
    </row>
    <row r="157" spans="1:19" s="63" customFormat="1" x14ac:dyDescent="0.2">
      <c r="A157" s="36"/>
      <c r="B157" s="37"/>
      <c r="C157" s="53"/>
      <c r="D157"/>
      <c r="E157" s="38"/>
      <c r="F157" s="38"/>
      <c r="G157" s="38"/>
      <c r="P157" s="73"/>
      <c r="Q157" s="74"/>
      <c r="R157"/>
      <c r="S157"/>
    </row>
    <row r="158" spans="1:19" s="63" customFormat="1" x14ac:dyDescent="0.2">
      <c r="A158" s="36"/>
      <c r="B158" s="37"/>
      <c r="C158" s="53"/>
      <c r="D158"/>
      <c r="E158" s="38"/>
      <c r="F158" s="38"/>
      <c r="G158" s="38"/>
      <c r="P158" s="73"/>
      <c r="Q158" s="74"/>
      <c r="R158"/>
      <c r="S158"/>
    </row>
    <row r="159" spans="1:19" s="63" customFormat="1" x14ac:dyDescent="0.2">
      <c r="A159" s="36"/>
      <c r="B159" s="37"/>
      <c r="C159" s="53"/>
      <c r="D159"/>
      <c r="E159" s="38"/>
      <c r="F159" s="38"/>
      <c r="G159" s="38"/>
      <c r="P159" s="73"/>
      <c r="Q159" s="74"/>
      <c r="R159"/>
      <c r="S159"/>
    </row>
    <row r="160" spans="1:19" s="63" customFormat="1" x14ac:dyDescent="0.2">
      <c r="A160" s="36"/>
      <c r="B160" s="37"/>
      <c r="C160" s="53"/>
      <c r="D160"/>
      <c r="E160" s="38"/>
      <c r="F160" s="38"/>
      <c r="G160" s="38"/>
      <c r="P160" s="73"/>
      <c r="Q160" s="74"/>
      <c r="R160"/>
      <c r="S160"/>
    </row>
    <row r="161" spans="1:19" s="63" customFormat="1" x14ac:dyDescent="0.2">
      <c r="A161" s="36"/>
      <c r="B161" s="37"/>
      <c r="C161" s="53"/>
      <c r="D161"/>
      <c r="E161" s="38"/>
      <c r="F161" s="38"/>
      <c r="G161" s="38"/>
      <c r="P161" s="73"/>
      <c r="Q161" s="74"/>
      <c r="R161"/>
      <c r="S161"/>
    </row>
    <row r="162" spans="1:19" s="63" customFormat="1" x14ac:dyDescent="0.2">
      <c r="A162" s="36"/>
      <c r="B162" s="37"/>
      <c r="C162" s="53"/>
      <c r="D162"/>
      <c r="E162" s="38"/>
      <c r="F162" s="38"/>
      <c r="G162" s="38"/>
      <c r="P162" s="73"/>
      <c r="Q162" s="74"/>
      <c r="R162"/>
      <c r="S162"/>
    </row>
    <row r="163" spans="1:19" s="63" customFormat="1" x14ac:dyDescent="0.2">
      <c r="A163" s="36"/>
      <c r="B163" s="37"/>
      <c r="C163" s="53"/>
      <c r="D163"/>
      <c r="E163" s="38"/>
      <c r="F163" s="38"/>
      <c r="G163" s="38"/>
      <c r="P163" s="73"/>
      <c r="Q163" s="74"/>
      <c r="R163"/>
      <c r="S163"/>
    </row>
    <row r="164" spans="1:19" s="63" customFormat="1" x14ac:dyDescent="0.2">
      <c r="A164" s="36"/>
      <c r="B164" s="37"/>
      <c r="C164" s="53"/>
      <c r="D164"/>
      <c r="E164" s="38"/>
      <c r="F164" s="38"/>
      <c r="G164" s="38"/>
      <c r="P164" s="73"/>
      <c r="Q164" s="74"/>
      <c r="R164"/>
      <c r="S164"/>
    </row>
    <row r="165" spans="1:19" s="63" customFormat="1" x14ac:dyDescent="0.2">
      <c r="A165" s="36"/>
      <c r="B165" s="37"/>
      <c r="C165" s="53"/>
      <c r="D165"/>
      <c r="E165" s="38"/>
      <c r="F165" s="38"/>
      <c r="G165" s="38"/>
      <c r="P165" s="73"/>
      <c r="Q165" s="74"/>
      <c r="R165"/>
      <c r="S165"/>
    </row>
    <row r="166" spans="1:19" s="63" customFormat="1" x14ac:dyDescent="0.2">
      <c r="A166" s="36"/>
      <c r="B166" s="37"/>
      <c r="C166" s="53"/>
      <c r="D166"/>
      <c r="E166" s="38"/>
      <c r="F166" s="38"/>
      <c r="G166" s="38"/>
      <c r="P166" s="73"/>
      <c r="Q166" s="74"/>
      <c r="R166"/>
      <c r="S166"/>
    </row>
    <row r="167" spans="1:19" s="63" customFormat="1" x14ac:dyDescent="0.2">
      <c r="A167" s="36"/>
      <c r="B167" s="37"/>
      <c r="C167" s="53"/>
      <c r="D167"/>
      <c r="E167" s="38"/>
      <c r="F167" s="38"/>
      <c r="G167" s="38"/>
      <c r="P167" s="73"/>
      <c r="Q167" s="74"/>
      <c r="R167"/>
      <c r="S167"/>
    </row>
    <row r="168" spans="1:19" s="63" customFormat="1" x14ac:dyDescent="0.2">
      <c r="A168" s="36"/>
      <c r="B168" s="37"/>
      <c r="C168" s="53"/>
      <c r="D168"/>
      <c r="E168" s="38"/>
      <c r="F168" s="38"/>
      <c r="G168" s="38"/>
      <c r="P168" s="73"/>
      <c r="Q168" s="74"/>
      <c r="R168"/>
      <c r="S168"/>
    </row>
    <row r="169" spans="1:19" s="63" customFormat="1" x14ac:dyDescent="0.2">
      <c r="A169" s="36"/>
      <c r="B169" s="37"/>
      <c r="C169" s="53"/>
      <c r="D169"/>
      <c r="E169" s="38"/>
      <c r="F169" s="38"/>
      <c r="G169" s="38"/>
      <c r="P169" s="73"/>
      <c r="Q169" s="74"/>
      <c r="R169"/>
      <c r="S169"/>
    </row>
    <row r="170" spans="1:19" s="63" customFormat="1" x14ac:dyDescent="0.2">
      <c r="A170" s="36"/>
      <c r="B170" s="37"/>
      <c r="C170" s="53"/>
      <c r="D170"/>
      <c r="E170" s="38"/>
      <c r="F170" s="38"/>
      <c r="G170" s="38"/>
      <c r="P170" s="73"/>
      <c r="Q170" s="74"/>
      <c r="R170"/>
      <c r="S170"/>
    </row>
    <row r="171" spans="1:19" s="63" customFormat="1" x14ac:dyDescent="0.2">
      <c r="A171" s="36"/>
      <c r="B171" s="37"/>
      <c r="C171" s="53"/>
      <c r="D171"/>
      <c r="E171" s="38"/>
      <c r="F171" s="38"/>
      <c r="G171" s="38"/>
      <c r="P171" s="73"/>
      <c r="Q171" s="74"/>
      <c r="R171"/>
      <c r="S171"/>
    </row>
    <row r="172" spans="1:19" s="63" customFormat="1" x14ac:dyDescent="0.2">
      <c r="A172" s="36"/>
      <c r="B172" s="37"/>
      <c r="C172" s="53"/>
      <c r="D172"/>
      <c r="E172" s="38"/>
      <c r="F172" s="38"/>
      <c r="G172" s="38"/>
      <c r="P172" s="73"/>
      <c r="Q172" s="74"/>
      <c r="R172"/>
      <c r="S172"/>
    </row>
    <row r="173" spans="1:19" s="63" customFormat="1" x14ac:dyDescent="0.2">
      <c r="A173" s="36"/>
      <c r="B173" s="37"/>
      <c r="C173" s="53"/>
      <c r="D173"/>
      <c r="E173" s="38"/>
      <c r="F173" s="38"/>
      <c r="G173" s="38"/>
      <c r="P173" s="73"/>
      <c r="Q173" s="74"/>
      <c r="R173"/>
      <c r="S173"/>
    </row>
    <row r="174" spans="1:19" s="63" customFormat="1" x14ac:dyDescent="0.2">
      <c r="A174" s="36"/>
      <c r="B174" s="37"/>
      <c r="C174" s="53"/>
      <c r="D174"/>
      <c r="E174" s="38"/>
      <c r="F174" s="38"/>
      <c r="G174" s="38"/>
      <c r="P174" s="73"/>
      <c r="Q174" s="74"/>
      <c r="R174"/>
      <c r="S174"/>
    </row>
    <row r="175" spans="1:19" s="63" customFormat="1" x14ac:dyDescent="0.2">
      <c r="A175" s="36"/>
      <c r="B175" s="37"/>
      <c r="C175" s="53"/>
      <c r="D175"/>
      <c r="E175" s="38"/>
      <c r="F175" s="38"/>
      <c r="G175" s="38"/>
      <c r="P175" s="73"/>
      <c r="Q175" s="74"/>
      <c r="R175"/>
      <c r="S175"/>
    </row>
    <row r="176" spans="1:19" s="63" customFormat="1" x14ac:dyDescent="0.2">
      <c r="A176" s="36"/>
      <c r="B176" s="37"/>
      <c r="C176" s="53"/>
      <c r="D176"/>
      <c r="E176" s="38"/>
      <c r="F176" s="38"/>
      <c r="G176" s="38"/>
      <c r="P176" s="73"/>
      <c r="Q176" s="74"/>
      <c r="R176"/>
      <c r="S176"/>
    </row>
    <row r="177" spans="1:19" s="63" customFormat="1" x14ac:dyDescent="0.2">
      <c r="A177" s="36"/>
      <c r="B177" s="37"/>
      <c r="C177" s="53"/>
      <c r="D177"/>
      <c r="E177" s="38"/>
      <c r="F177" s="38"/>
      <c r="G177" s="38"/>
      <c r="P177" s="73"/>
      <c r="Q177" s="74"/>
      <c r="R177"/>
      <c r="S177"/>
    </row>
    <row r="178" spans="1:19" s="63" customFormat="1" x14ac:dyDescent="0.2">
      <c r="A178" s="36"/>
      <c r="B178" s="37"/>
      <c r="C178" s="53"/>
      <c r="D178"/>
      <c r="E178" s="38"/>
      <c r="F178" s="38"/>
      <c r="G178" s="38"/>
      <c r="P178" s="73"/>
      <c r="Q178" s="74"/>
      <c r="R178"/>
      <c r="S178"/>
    </row>
    <row r="179" spans="1:19" s="63" customFormat="1" x14ac:dyDescent="0.2">
      <c r="A179" s="36"/>
      <c r="B179" s="37"/>
      <c r="C179" s="53"/>
      <c r="D179"/>
      <c r="E179" s="38"/>
      <c r="F179" s="38"/>
      <c r="G179" s="38"/>
      <c r="P179" s="73"/>
      <c r="Q179" s="74"/>
      <c r="R179"/>
      <c r="S179"/>
    </row>
    <row r="180" spans="1:19" s="63" customFormat="1" x14ac:dyDescent="0.2">
      <c r="A180" s="36"/>
      <c r="B180" s="37"/>
      <c r="C180" s="53"/>
      <c r="D180"/>
      <c r="E180" s="38"/>
      <c r="F180" s="38"/>
      <c r="G180" s="38"/>
      <c r="P180" s="73"/>
      <c r="Q180" s="74"/>
      <c r="R180"/>
      <c r="S180"/>
    </row>
    <row r="181" spans="1:19" s="63" customFormat="1" x14ac:dyDescent="0.2">
      <c r="A181" s="36"/>
      <c r="B181" s="37"/>
      <c r="C181" s="53"/>
      <c r="D181"/>
      <c r="E181" s="38"/>
      <c r="F181" s="38"/>
      <c r="G181" s="38"/>
      <c r="P181" s="73"/>
      <c r="Q181" s="74"/>
      <c r="R181"/>
      <c r="S181"/>
    </row>
    <row r="182" spans="1:19" s="63" customFormat="1" x14ac:dyDescent="0.2">
      <c r="A182" s="36"/>
      <c r="B182" s="37"/>
      <c r="C182" s="53"/>
      <c r="D182"/>
      <c r="E182" s="38"/>
      <c r="F182" s="38"/>
      <c r="G182" s="38"/>
      <c r="P182" s="73"/>
      <c r="Q182" s="74"/>
      <c r="R182"/>
      <c r="S182"/>
    </row>
    <row r="183" spans="1:19" s="63" customFormat="1" x14ac:dyDescent="0.2">
      <c r="A183" s="36"/>
      <c r="B183" s="37"/>
      <c r="C183" s="53"/>
      <c r="D183"/>
      <c r="E183" s="38"/>
      <c r="F183" s="38"/>
      <c r="G183" s="38"/>
      <c r="P183" s="73"/>
      <c r="Q183" s="74"/>
      <c r="R183"/>
      <c r="S183"/>
    </row>
    <row r="184" spans="1:19" s="63" customFormat="1" x14ac:dyDescent="0.2">
      <c r="A184" s="36"/>
      <c r="B184" s="37"/>
      <c r="C184" s="53"/>
      <c r="D184"/>
      <c r="E184" s="38"/>
      <c r="F184" s="38"/>
      <c r="G184" s="38"/>
      <c r="P184" s="73"/>
      <c r="Q184" s="74"/>
      <c r="R184"/>
      <c r="S184"/>
    </row>
    <row r="185" spans="1:19" s="63" customFormat="1" x14ac:dyDescent="0.2">
      <c r="A185" s="36"/>
      <c r="B185" s="37"/>
      <c r="C185" s="53"/>
      <c r="D185"/>
      <c r="E185" s="38"/>
      <c r="F185" s="38"/>
      <c r="G185" s="38"/>
      <c r="P185" s="73"/>
      <c r="Q185" s="74"/>
      <c r="R185"/>
      <c r="S185"/>
    </row>
    <row r="186" spans="1:19" s="63" customFormat="1" x14ac:dyDescent="0.2">
      <c r="A186" s="36"/>
      <c r="B186" s="37"/>
      <c r="C186" s="53"/>
      <c r="D186"/>
      <c r="E186" s="38"/>
      <c r="F186" s="38"/>
      <c r="G186" s="38"/>
      <c r="P186" s="73"/>
      <c r="Q186" s="74"/>
      <c r="R186"/>
      <c r="S186"/>
    </row>
    <row r="187" spans="1:19" s="63" customFormat="1" x14ac:dyDescent="0.2">
      <c r="A187" s="36"/>
      <c r="B187" s="37"/>
      <c r="C187" s="53"/>
      <c r="D187"/>
      <c r="E187" s="38"/>
      <c r="F187" s="38"/>
      <c r="G187" s="38"/>
      <c r="P187" s="73"/>
      <c r="Q187" s="74"/>
      <c r="R187"/>
      <c r="S187"/>
    </row>
    <row r="188" spans="1:19" s="63" customFormat="1" x14ac:dyDescent="0.2">
      <c r="A188" s="36"/>
      <c r="B188" s="37"/>
      <c r="C188" s="53"/>
      <c r="D188"/>
      <c r="E188" s="38"/>
      <c r="F188" s="38"/>
      <c r="G188" s="38"/>
      <c r="P188" s="73"/>
      <c r="Q188" s="74"/>
      <c r="R188"/>
      <c r="S188"/>
    </row>
    <row r="189" spans="1:19" s="63" customFormat="1" x14ac:dyDescent="0.2">
      <c r="A189" s="36"/>
      <c r="B189" s="37"/>
      <c r="C189" s="53"/>
      <c r="D189"/>
      <c r="E189" s="38"/>
      <c r="F189" s="38"/>
      <c r="G189" s="38"/>
      <c r="P189" s="73"/>
      <c r="Q189" s="74"/>
      <c r="R189"/>
      <c r="S189"/>
    </row>
    <row r="190" spans="1:19" s="63" customFormat="1" x14ac:dyDescent="0.2">
      <c r="A190" s="36"/>
      <c r="B190" s="37"/>
      <c r="C190" s="53"/>
      <c r="D190"/>
      <c r="E190" s="38"/>
      <c r="F190" s="38"/>
      <c r="G190" s="38"/>
      <c r="P190" s="73"/>
      <c r="Q190" s="74"/>
      <c r="R190"/>
      <c r="S190"/>
    </row>
    <row r="191" spans="1:19" s="63" customFormat="1" x14ac:dyDescent="0.2">
      <c r="A191" s="36"/>
      <c r="B191" s="37"/>
      <c r="C191" s="53"/>
      <c r="D191"/>
      <c r="E191" s="38"/>
      <c r="F191" s="38"/>
      <c r="G191" s="38"/>
      <c r="P191" s="73"/>
      <c r="Q191" s="74"/>
      <c r="R191"/>
      <c r="S191"/>
    </row>
    <row r="192" spans="1:19" s="63" customFormat="1" x14ac:dyDescent="0.2">
      <c r="A192" s="36"/>
      <c r="B192" s="37"/>
      <c r="C192" s="53"/>
      <c r="D192"/>
      <c r="E192" s="38"/>
      <c r="F192" s="38"/>
      <c r="G192" s="38"/>
      <c r="P192" s="73"/>
      <c r="Q192" s="74"/>
      <c r="R192"/>
      <c r="S192"/>
    </row>
    <row r="193" spans="1:19" s="63" customFormat="1" x14ac:dyDescent="0.2">
      <c r="A193" s="36"/>
      <c r="B193" s="37"/>
      <c r="C193" s="53"/>
      <c r="D193"/>
      <c r="E193" s="38"/>
      <c r="F193" s="38"/>
      <c r="G193" s="38"/>
      <c r="P193" s="73"/>
      <c r="Q193" s="74"/>
      <c r="R193"/>
      <c r="S193"/>
    </row>
    <row r="194" spans="1:19" s="63" customFormat="1" x14ac:dyDescent="0.2">
      <c r="A194" s="36"/>
      <c r="B194" s="37"/>
      <c r="C194" s="53"/>
      <c r="D194"/>
      <c r="E194" s="38"/>
      <c r="F194" s="38"/>
      <c r="G194" s="38"/>
      <c r="P194" s="73"/>
      <c r="Q194" s="74"/>
      <c r="R194"/>
      <c r="S194"/>
    </row>
    <row r="195" spans="1:19" s="63" customFormat="1" x14ac:dyDescent="0.2">
      <c r="A195" s="36"/>
      <c r="B195" s="37"/>
      <c r="C195" s="53"/>
      <c r="D195"/>
      <c r="E195" s="38"/>
      <c r="F195" s="38"/>
      <c r="G195" s="38"/>
      <c r="P195" s="73"/>
      <c r="Q195" s="74"/>
      <c r="R195"/>
      <c r="S195"/>
    </row>
    <row r="196" spans="1:19" s="63" customFormat="1" x14ac:dyDescent="0.2">
      <c r="A196" s="36"/>
      <c r="B196" s="37"/>
      <c r="C196" s="53"/>
      <c r="D196"/>
      <c r="E196" s="38"/>
      <c r="F196" s="38"/>
      <c r="G196" s="38"/>
      <c r="P196" s="73"/>
      <c r="Q196" s="74"/>
      <c r="R196"/>
      <c r="S196"/>
    </row>
    <row r="197" spans="1:19" s="63" customFormat="1" x14ac:dyDescent="0.2">
      <c r="A197" s="36"/>
      <c r="B197" s="37"/>
      <c r="C197" s="53"/>
      <c r="D197"/>
      <c r="E197" s="38"/>
      <c r="F197" s="38"/>
      <c r="G197" s="38"/>
      <c r="P197" s="73"/>
      <c r="Q197" s="74"/>
      <c r="R197"/>
      <c r="S197"/>
    </row>
    <row r="198" spans="1:19" s="63" customFormat="1" x14ac:dyDescent="0.2">
      <c r="A198" s="36"/>
      <c r="B198" s="37"/>
      <c r="C198" s="53"/>
      <c r="D198"/>
      <c r="E198" s="38"/>
      <c r="F198" s="38"/>
      <c r="G198" s="38"/>
      <c r="P198" s="73"/>
      <c r="Q198" s="74"/>
      <c r="R198"/>
      <c r="S198"/>
    </row>
    <row r="199" spans="1:19" s="63" customFormat="1" x14ac:dyDescent="0.2">
      <c r="A199" s="36"/>
      <c r="B199" s="37"/>
      <c r="C199" s="53"/>
      <c r="D199"/>
      <c r="E199" s="38"/>
      <c r="F199" s="38"/>
      <c r="G199" s="38"/>
      <c r="P199" s="73"/>
      <c r="Q199" s="74"/>
      <c r="R199"/>
      <c r="S199"/>
    </row>
    <row r="200" spans="1:19" s="63" customFormat="1" x14ac:dyDescent="0.2">
      <c r="A200" s="36"/>
      <c r="B200" s="37"/>
      <c r="C200" s="53"/>
      <c r="D200"/>
      <c r="E200" s="38"/>
      <c r="F200" s="38"/>
      <c r="G200"/>
      <c r="P200" s="73"/>
      <c r="Q200" s="74"/>
      <c r="R200"/>
      <c r="S200"/>
    </row>
    <row r="201" spans="1:19" s="63" customFormat="1" x14ac:dyDescent="0.2">
      <c r="A201" s="36"/>
      <c r="B201" s="37"/>
      <c r="C201" s="53"/>
      <c r="D201"/>
      <c r="E201" s="38"/>
      <c r="F201"/>
      <c r="G201"/>
      <c r="P201" s="73"/>
      <c r="Q201" s="74"/>
      <c r="R201"/>
      <c r="S201"/>
    </row>
    <row r="202" spans="1:19" s="63" customFormat="1" x14ac:dyDescent="0.2">
      <c r="A202" s="36"/>
      <c r="B202" s="37"/>
      <c r="C202" s="53"/>
      <c r="D202"/>
      <c r="E202" s="38"/>
      <c r="F202"/>
      <c r="G202"/>
      <c r="P202" s="73"/>
      <c r="Q202" s="74"/>
      <c r="R202"/>
      <c r="S202"/>
    </row>
    <row r="203" spans="1:19" s="63" customFormat="1" x14ac:dyDescent="0.2">
      <c r="A203" s="36"/>
      <c r="B203" s="37"/>
      <c r="C203" s="53"/>
      <c r="D203"/>
      <c r="E203" s="38"/>
      <c r="F203"/>
      <c r="G203"/>
      <c r="P203" s="73"/>
      <c r="Q203" s="74"/>
      <c r="R203"/>
      <c r="S203"/>
    </row>
    <row r="204" spans="1:19" s="63" customFormat="1" x14ac:dyDescent="0.2">
      <c r="A204" s="36"/>
      <c r="B204" s="37"/>
      <c r="C204" s="53"/>
      <c r="D204"/>
      <c r="E204" s="38"/>
      <c r="F204"/>
      <c r="G204"/>
      <c r="P204" s="73"/>
      <c r="Q204" s="74"/>
      <c r="R204"/>
      <c r="S204"/>
    </row>
    <row r="205" spans="1:19" s="63" customFormat="1" x14ac:dyDescent="0.2">
      <c r="A205" s="36"/>
      <c r="B205" s="37"/>
      <c r="C205" s="53"/>
      <c r="D205"/>
      <c r="E205" s="38"/>
      <c r="F205"/>
      <c r="G205"/>
      <c r="P205" s="73"/>
      <c r="Q205" s="74"/>
      <c r="R205"/>
      <c r="S205"/>
    </row>
    <row r="206" spans="1:19" s="63" customFormat="1" x14ac:dyDescent="0.2">
      <c r="A206" s="36"/>
      <c r="B206" s="37"/>
      <c r="C206" s="53"/>
      <c r="D206"/>
      <c r="E206" s="38"/>
      <c r="F206"/>
      <c r="G206"/>
      <c r="P206" s="73"/>
      <c r="Q206" s="74"/>
      <c r="R206"/>
      <c r="S206"/>
    </row>
    <row r="207" spans="1:19" s="63" customFormat="1" x14ac:dyDescent="0.2">
      <c r="A207" s="36"/>
      <c r="B207" s="37"/>
      <c r="C207" s="53"/>
      <c r="D207"/>
      <c r="E207" s="38"/>
      <c r="F207"/>
      <c r="G207"/>
      <c r="P207" s="73"/>
      <c r="Q207" s="74"/>
      <c r="R207"/>
      <c r="S207"/>
    </row>
    <row r="208" spans="1:19" s="63" customFormat="1" x14ac:dyDescent="0.2">
      <c r="A208" s="36"/>
      <c r="B208" s="37"/>
      <c r="C208" s="53"/>
      <c r="D208"/>
      <c r="E208" s="38"/>
      <c r="F208"/>
      <c r="G208"/>
      <c r="P208" s="73"/>
      <c r="Q208" s="74"/>
      <c r="R208"/>
      <c r="S208"/>
    </row>
    <row r="209" spans="1:19" s="63" customFormat="1" x14ac:dyDescent="0.2">
      <c r="A209" s="36"/>
      <c r="B209" s="37"/>
      <c r="C209" s="53"/>
      <c r="D209"/>
      <c r="E209" s="38"/>
      <c r="F209"/>
      <c r="G209"/>
      <c r="P209" s="73"/>
      <c r="Q209" s="74"/>
      <c r="R209"/>
      <c r="S209"/>
    </row>
    <row r="210" spans="1:19" s="53" customFormat="1" x14ac:dyDescent="0.2">
      <c r="A210" s="36"/>
      <c r="B210" s="37"/>
      <c r="D210"/>
      <c r="E210"/>
      <c r="F210"/>
      <c r="G210"/>
      <c r="H210" s="63"/>
      <c r="I210" s="63"/>
      <c r="J210" s="63"/>
      <c r="K210" s="63"/>
      <c r="L210" s="63"/>
      <c r="M210" s="63"/>
      <c r="N210" s="63"/>
      <c r="O210" s="63"/>
      <c r="P210" s="73"/>
      <c r="Q210" s="74"/>
      <c r="R210"/>
      <c r="S210"/>
    </row>
    <row r="211" spans="1:19" s="53" customFormat="1" x14ac:dyDescent="0.2">
      <c r="A211" s="36"/>
      <c r="B211" s="37"/>
      <c r="D211"/>
      <c r="E211"/>
      <c r="F211"/>
      <c r="G211"/>
      <c r="H211" s="63"/>
      <c r="I211" s="63"/>
      <c r="J211" s="63"/>
      <c r="K211" s="63"/>
      <c r="L211" s="63"/>
      <c r="M211" s="63"/>
      <c r="N211" s="63"/>
      <c r="O211" s="63"/>
      <c r="P211" s="73"/>
      <c r="Q211" s="74"/>
      <c r="R211"/>
      <c r="S211"/>
    </row>
    <row r="212" spans="1:19" s="53" customFormat="1" x14ac:dyDescent="0.2">
      <c r="A212" s="36"/>
      <c r="B212" s="37"/>
      <c r="D212"/>
      <c r="E212"/>
      <c r="F212"/>
      <c r="G212"/>
      <c r="H212" s="63"/>
      <c r="I212" s="63"/>
      <c r="J212" s="63"/>
      <c r="K212" s="63"/>
      <c r="L212" s="63"/>
      <c r="M212" s="63"/>
      <c r="N212" s="63"/>
      <c r="O212" s="63"/>
      <c r="P212" s="73"/>
      <c r="Q212" s="74"/>
      <c r="R212"/>
      <c r="S212"/>
    </row>
    <row r="213" spans="1:19" s="53" customFormat="1" x14ac:dyDescent="0.2">
      <c r="A213" s="36"/>
      <c r="B213" s="37"/>
      <c r="D213"/>
      <c r="E213"/>
      <c r="F213"/>
      <c r="G213"/>
      <c r="H213" s="63"/>
      <c r="I213" s="63"/>
      <c r="J213" s="63"/>
      <c r="K213" s="63"/>
      <c r="L213" s="63"/>
      <c r="M213" s="63"/>
      <c r="N213" s="63"/>
      <c r="O213" s="63"/>
      <c r="P213" s="73"/>
      <c r="Q213" s="74"/>
      <c r="R213"/>
      <c r="S213"/>
    </row>
    <row r="214" spans="1:19" s="53" customFormat="1" x14ac:dyDescent="0.2">
      <c r="A214" s="36"/>
      <c r="B214" s="37"/>
      <c r="D214"/>
      <c r="E214"/>
      <c r="F214"/>
      <c r="G214"/>
      <c r="H214" s="63"/>
      <c r="I214" s="63"/>
      <c r="J214" s="63"/>
      <c r="K214" s="63"/>
      <c r="L214" s="63"/>
      <c r="M214" s="63"/>
      <c r="N214" s="63"/>
      <c r="O214" s="63"/>
      <c r="P214" s="73"/>
      <c r="Q214" s="74"/>
      <c r="R214"/>
      <c r="S214"/>
    </row>
  </sheetData>
  <autoFilter ref="A3:S74" xr:uid="{179DF241-B030-4762-8C2C-582AFB926824}"/>
  <mergeCells count="3">
    <mergeCell ref="H2:K2"/>
    <mergeCell ref="L2:M2"/>
    <mergeCell ref="O2:Q2"/>
  </mergeCells>
  <dataValidations count="1">
    <dataValidation type="list" allowBlank="1" showInputMessage="1" showErrorMessage="1" sqref="E4:E209 F4:F200 G4:G199" xr:uid="{4F7B5984-E016-4E0B-B33E-DA4A89242291}">
      <formula1>#REF!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A035-9613-417E-914B-360DBA862004}">
  <dimension ref="A1:S213"/>
  <sheetViews>
    <sheetView topLeftCell="C1" workbookViewId="0">
      <pane ySplit="3" topLeftCell="A50" activePane="bottomLeft" state="frozen"/>
      <selection pane="bottomLeft" activeCell="H78" sqref="H78"/>
    </sheetView>
  </sheetViews>
  <sheetFormatPr baseColWidth="10" defaultColWidth="11.5" defaultRowHeight="15" x14ac:dyDescent="0.2"/>
  <cols>
    <col min="1" max="1" width="28.5" bestFit="1" customWidth="1"/>
    <col min="3" max="3" width="11.5" style="53"/>
    <col min="4" max="4" width="22.6640625" bestFit="1" customWidth="1"/>
    <col min="5" max="5" width="14.1640625" bestFit="1" customWidth="1"/>
    <col min="6" max="6" width="17.83203125" bestFit="1" customWidth="1"/>
    <col min="7" max="7" width="19.6640625" bestFit="1" customWidth="1"/>
    <col min="8" max="8" width="15.1640625" style="63" bestFit="1" customWidth="1"/>
    <col min="9" max="9" width="17.5" style="63" bestFit="1" customWidth="1"/>
    <col min="10" max="10" width="17.5" style="63" customWidth="1"/>
    <col min="11" max="11" width="15.83203125" style="63" customWidth="1"/>
    <col min="12" max="12" width="15.5" style="63" bestFit="1" customWidth="1"/>
    <col min="13" max="13" width="16.5" style="63" bestFit="1" customWidth="1"/>
    <col min="14" max="14" width="16.5" style="63" customWidth="1"/>
    <col min="15" max="15" width="15.5" style="63" bestFit="1" customWidth="1"/>
    <col min="16" max="16" width="11.5" style="73"/>
    <col min="17" max="17" width="11.5" style="74"/>
    <col min="18" max="18" width="27.83203125" customWidth="1"/>
  </cols>
  <sheetData>
    <row r="1" spans="1:19" ht="16" thickBot="1" x14ac:dyDescent="0.25">
      <c r="A1" s="32"/>
      <c r="B1" s="32"/>
      <c r="C1" s="51"/>
      <c r="D1" s="32"/>
      <c r="E1" s="32"/>
      <c r="F1" s="32"/>
      <c r="G1" s="32"/>
      <c r="H1" s="60"/>
      <c r="I1" s="60"/>
      <c r="J1" s="60"/>
      <c r="K1" s="60"/>
      <c r="L1" s="60"/>
      <c r="M1" s="60"/>
      <c r="N1" s="60"/>
      <c r="O1" s="60"/>
      <c r="P1" s="66"/>
      <c r="Q1" s="67"/>
      <c r="R1" s="32"/>
      <c r="S1" s="32"/>
    </row>
    <row r="2" spans="1:19" ht="16" thickBot="1" x14ac:dyDescent="0.25">
      <c r="A2" s="32"/>
      <c r="B2" s="32"/>
      <c r="C2" s="51"/>
      <c r="D2" s="32"/>
      <c r="E2" s="32"/>
      <c r="F2" s="32"/>
      <c r="G2" s="32"/>
      <c r="H2" s="192" t="s">
        <v>87</v>
      </c>
      <c r="I2" s="193"/>
      <c r="J2" s="193"/>
      <c r="K2" s="194"/>
      <c r="L2" s="193" t="s">
        <v>88</v>
      </c>
      <c r="M2" s="194"/>
      <c r="N2" s="76"/>
      <c r="O2" s="204" t="s">
        <v>89</v>
      </c>
      <c r="P2" s="196"/>
      <c r="Q2" s="197"/>
      <c r="R2" s="33" t="s">
        <v>90</v>
      </c>
      <c r="S2" s="32"/>
    </row>
    <row r="3" spans="1:19" x14ac:dyDescent="0.2">
      <c r="A3" s="32" t="s">
        <v>91</v>
      </c>
      <c r="B3" s="32" t="s">
        <v>92</v>
      </c>
      <c r="C3" s="51" t="s">
        <v>93</v>
      </c>
      <c r="D3" s="32" t="s">
        <v>94</v>
      </c>
      <c r="E3" s="32" t="s">
        <v>95</v>
      </c>
      <c r="F3" s="32" t="s">
        <v>96</v>
      </c>
      <c r="G3" s="32" t="s">
        <v>97</v>
      </c>
      <c r="H3" s="68" t="s">
        <v>98</v>
      </c>
      <c r="I3" s="68" t="s">
        <v>99</v>
      </c>
      <c r="J3" s="68" t="s">
        <v>26</v>
      </c>
      <c r="K3" s="61" t="s">
        <v>198</v>
      </c>
      <c r="L3" s="61" t="s">
        <v>101</v>
      </c>
      <c r="M3" s="61" t="s">
        <v>102</v>
      </c>
      <c r="N3" s="78" t="s">
        <v>104</v>
      </c>
      <c r="O3" s="78" t="s">
        <v>105</v>
      </c>
      <c r="P3" s="69" t="s">
        <v>107</v>
      </c>
      <c r="Q3" s="70" t="s">
        <v>108</v>
      </c>
      <c r="R3" s="34"/>
      <c r="S3" s="35"/>
    </row>
    <row r="4" spans="1:19" x14ac:dyDescent="0.2">
      <c r="A4" s="36" t="s">
        <v>46</v>
      </c>
      <c r="B4" s="37">
        <v>45505</v>
      </c>
      <c r="C4" s="77" t="s">
        <v>210</v>
      </c>
      <c r="D4" s="36" t="s">
        <v>211</v>
      </c>
      <c r="E4" s="38" t="s">
        <v>111</v>
      </c>
      <c r="F4" s="38" t="s">
        <v>112</v>
      </c>
      <c r="G4" s="38" t="s">
        <v>121</v>
      </c>
      <c r="H4" s="71">
        <v>158000</v>
      </c>
      <c r="I4" s="71">
        <v>58779.41</v>
      </c>
      <c r="J4" s="71">
        <f>(H4+I4)-(N4+O4)</f>
        <v>0</v>
      </c>
      <c r="K4" s="56">
        <v>122333.94</v>
      </c>
      <c r="L4" s="71"/>
      <c r="M4" s="71"/>
      <c r="N4" s="56"/>
      <c r="O4" s="56">
        <v>216779.41</v>
      </c>
      <c r="P4" s="55">
        <f>N4+O4-K4</f>
        <v>94445.47</v>
      </c>
      <c r="Q4" s="39">
        <f>P4/K4</f>
        <v>0.77202998611832496</v>
      </c>
      <c r="R4" s="58"/>
      <c r="S4" s="58"/>
    </row>
    <row r="5" spans="1:19" x14ac:dyDescent="0.2">
      <c r="A5" s="36" t="s">
        <v>46</v>
      </c>
      <c r="B5" s="37">
        <v>45505</v>
      </c>
      <c r="C5" s="77" t="s">
        <v>212</v>
      </c>
      <c r="D5" s="36" t="s">
        <v>213</v>
      </c>
      <c r="E5" s="38" t="s">
        <v>111</v>
      </c>
      <c r="F5" s="38" t="s">
        <v>117</v>
      </c>
      <c r="G5" s="38" t="s">
        <v>121</v>
      </c>
      <c r="H5" s="71">
        <v>223700</v>
      </c>
      <c r="I5" s="71">
        <v>80127.7</v>
      </c>
      <c r="J5" s="71">
        <f t="shared" ref="J5:J68" si="0">(H5+I5)-(N5+O5)</f>
        <v>0</v>
      </c>
      <c r="K5" s="56">
        <v>109964.79</v>
      </c>
      <c r="L5" s="71"/>
      <c r="M5" s="71"/>
      <c r="N5" s="56"/>
      <c r="O5" s="56">
        <v>303827.7</v>
      </c>
      <c r="P5" s="55">
        <f t="shared" ref="P5:P68" si="1">N5+O5-K5</f>
        <v>193862.91000000003</v>
      </c>
      <c r="Q5" s="39">
        <f t="shared" ref="Q5:Q68" si="2">P5/K5</f>
        <v>1.76295439658458</v>
      </c>
      <c r="R5" s="58"/>
      <c r="S5" s="58"/>
    </row>
    <row r="6" spans="1:19" x14ac:dyDescent="0.2">
      <c r="A6" s="36" t="s">
        <v>46</v>
      </c>
      <c r="B6" s="37">
        <v>45505</v>
      </c>
      <c r="C6" s="77" t="s">
        <v>214</v>
      </c>
      <c r="D6" s="36" t="s">
        <v>215</v>
      </c>
      <c r="E6" s="38" t="s">
        <v>111</v>
      </c>
      <c r="F6" s="38" t="s">
        <v>117</v>
      </c>
      <c r="G6" s="38" t="s">
        <v>121</v>
      </c>
      <c r="H6" s="71">
        <v>169400</v>
      </c>
      <c r="I6" s="71">
        <v>29056.79</v>
      </c>
      <c r="J6" s="71">
        <f t="shared" si="0"/>
        <v>0</v>
      </c>
      <c r="K6" s="56">
        <v>149929.62</v>
      </c>
      <c r="L6" s="71"/>
      <c r="M6" s="71"/>
      <c r="N6" s="56"/>
      <c r="O6" s="56">
        <v>198456.79</v>
      </c>
      <c r="P6" s="55">
        <f t="shared" si="1"/>
        <v>48527.170000000013</v>
      </c>
      <c r="Q6" s="39">
        <f t="shared" si="2"/>
        <v>0.32366633090912933</v>
      </c>
      <c r="R6" s="58"/>
      <c r="S6" s="58"/>
    </row>
    <row r="7" spans="1:19" x14ac:dyDescent="0.2">
      <c r="A7" s="36" t="s">
        <v>46</v>
      </c>
      <c r="B7" s="37">
        <v>45505</v>
      </c>
      <c r="C7" s="59" t="s">
        <v>216</v>
      </c>
      <c r="D7" s="54" t="s">
        <v>217</v>
      </c>
      <c r="E7" s="38" t="s">
        <v>111</v>
      </c>
      <c r="F7" s="38" t="s">
        <v>150</v>
      </c>
      <c r="G7" s="38" t="s">
        <v>118</v>
      </c>
      <c r="H7" s="71">
        <v>682000</v>
      </c>
      <c r="I7" s="71">
        <v>215098.72</v>
      </c>
      <c r="J7" s="71">
        <f t="shared" si="0"/>
        <v>0</v>
      </c>
      <c r="K7" s="56">
        <v>916043.06</v>
      </c>
      <c r="L7" s="71">
        <f>N7</f>
        <v>528498.72</v>
      </c>
      <c r="M7" s="62">
        <f>N7*86%</f>
        <v>454508.89919999999</v>
      </c>
      <c r="N7" s="56">
        <v>528498.72</v>
      </c>
      <c r="O7" s="56">
        <v>368600</v>
      </c>
      <c r="P7" s="55">
        <f t="shared" si="1"/>
        <v>-18944.340000000084</v>
      </c>
      <c r="Q7" s="39">
        <f t="shared" si="2"/>
        <v>-2.0680621716625509E-2</v>
      </c>
      <c r="R7" t="s">
        <v>315</v>
      </c>
      <c r="S7" s="58"/>
    </row>
    <row r="8" spans="1:19" x14ac:dyDescent="0.2">
      <c r="A8" s="36" t="s">
        <v>46</v>
      </c>
      <c r="B8" s="37">
        <v>45505</v>
      </c>
      <c r="C8" s="59" t="s">
        <v>218</v>
      </c>
      <c r="D8" s="54" t="s">
        <v>219</v>
      </c>
      <c r="E8" s="38" t="s">
        <v>116</v>
      </c>
      <c r="F8" s="38" t="s">
        <v>117</v>
      </c>
      <c r="G8" s="38" t="s">
        <v>121</v>
      </c>
      <c r="H8" s="71">
        <v>115370</v>
      </c>
      <c r="I8" s="71">
        <v>81016.490000000005</v>
      </c>
      <c r="J8" s="71">
        <f t="shared" si="0"/>
        <v>0</v>
      </c>
      <c r="K8" s="56">
        <v>184493.13</v>
      </c>
      <c r="L8" s="71"/>
      <c r="M8" s="62"/>
      <c r="N8" s="56"/>
      <c r="O8" s="56">
        <v>196386.49</v>
      </c>
      <c r="P8" s="55">
        <f t="shared" si="1"/>
        <v>11893.359999999986</v>
      </c>
      <c r="Q8" s="39">
        <f t="shared" si="2"/>
        <v>6.4465056232717102E-2</v>
      </c>
      <c r="S8" s="58"/>
    </row>
    <row r="9" spans="1:19" x14ac:dyDescent="0.2">
      <c r="A9" s="36" t="s">
        <v>46</v>
      </c>
      <c r="B9" s="37">
        <v>45505</v>
      </c>
      <c r="C9" s="59" t="s">
        <v>220</v>
      </c>
      <c r="D9" s="54" t="s">
        <v>221</v>
      </c>
      <c r="E9" s="38" t="s">
        <v>111</v>
      </c>
      <c r="F9" s="38" t="s">
        <v>112</v>
      </c>
      <c r="G9" s="38" t="s">
        <v>121</v>
      </c>
      <c r="H9" s="71">
        <v>403485</v>
      </c>
      <c r="I9" s="71">
        <v>71120.2</v>
      </c>
      <c r="J9" s="71">
        <f t="shared" si="0"/>
        <v>0</v>
      </c>
      <c r="K9" s="56">
        <v>370441.75</v>
      </c>
      <c r="L9" s="71"/>
      <c r="M9" s="62"/>
      <c r="N9" s="56"/>
      <c r="O9" s="56">
        <v>474605.2</v>
      </c>
      <c r="P9" s="55">
        <f t="shared" si="1"/>
        <v>104163.45000000001</v>
      </c>
      <c r="Q9" s="39">
        <f t="shared" si="2"/>
        <v>0.28118712321167905</v>
      </c>
      <c r="S9" s="58"/>
    </row>
    <row r="10" spans="1:19" x14ac:dyDescent="0.2">
      <c r="A10" s="36" t="s">
        <v>46</v>
      </c>
      <c r="B10" s="37">
        <v>45505</v>
      </c>
      <c r="C10" s="59" t="s">
        <v>222</v>
      </c>
      <c r="D10" s="54" t="s">
        <v>223</v>
      </c>
      <c r="E10" s="38" t="s">
        <v>111</v>
      </c>
      <c r="F10" s="38" t="s">
        <v>112</v>
      </c>
      <c r="G10" s="38" t="s">
        <v>121</v>
      </c>
      <c r="H10" s="71">
        <v>581000</v>
      </c>
      <c r="I10" s="71">
        <v>40653.32</v>
      </c>
      <c r="J10" s="71">
        <f t="shared" si="0"/>
        <v>0</v>
      </c>
      <c r="K10" s="56">
        <v>465496.03</v>
      </c>
      <c r="L10" s="71"/>
      <c r="M10" s="62"/>
      <c r="N10" s="56"/>
      <c r="O10" s="56">
        <v>621653.31999999995</v>
      </c>
      <c r="P10" s="55">
        <f t="shared" si="1"/>
        <v>156157.28999999992</v>
      </c>
      <c r="Q10" s="39">
        <f t="shared" si="2"/>
        <v>0.33546427882532082</v>
      </c>
      <c r="S10" s="58"/>
    </row>
    <row r="11" spans="1:19" x14ac:dyDescent="0.2">
      <c r="A11" s="36" t="s">
        <v>46</v>
      </c>
      <c r="B11" s="37">
        <v>45505</v>
      </c>
      <c r="C11" s="59" t="s">
        <v>109</v>
      </c>
      <c r="D11" s="54" t="s">
        <v>110</v>
      </c>
      <c r="E11" s="38" t="s">
        <v>111</v>
      </c>
      <c r="F11" s="38" t="s">
        <v>112</v>
      </c>
      <c r="G11" s="38" t="s">
        <v>113</v>
      </c>
      <c r="H11" s="71">
        <v>780000</v>
      </c>
      <c r="I11" s="71"/>
      <c r="J11" s="71">
        <f t="shared" si="0"/>
        <v>477153.25</v>
      </c>
      <c r="K11" s="56">
        <v>174162.99</v>
      </c>
      <c r="L11" s="71">
        <f t="shared" ref="L11:L15" si="3">N11</f>
        <v>302846.75</v>
      </c>
      <c r="M11" s="62">
        <f t="shared" ref="M11:M15" si="4">N11*86%</f>
        <v>260448.20499999999</v>
      </c>
      <c r="N11" s="56">
        <v>302846.75</v>
      </c>
      <c r="O11" s="56"/>
      <c r="P11" s="55">
        <f t="shared" si="1"/>
        <v>128683.76000000001</v>
      </c>
      <c r="Q11" s="39">
        <f t="shared" si="2"/>
        <v>0.73886972197709755</v>
      </c>
      <c r="R11" t="s">
        <v>316</v>
      </c>
      <c r="S11" s="58"/>
    </row>
    <row r="12" spans="1:19" x14ac:dyDescent="0.2">
      <c r="A12" s="36" t="s">
        <v>46</v>
      </c>
      <c r="B12" s="37">
        <v>45505</v>
      </c>
      <c r="C12" s="59" t="s">
        <v>224</v>
      </c>
      <c r="D12" s="54" t="s">
        <v>225</v>
      </c>
      <c r="E12" s="38" t="s">
        <v>111</v>
      </c>
      <c r="F12" s="38" t="s">
        <v>117</v>
      </c>
      <c r="G12" s="38" t="s">
        <v>113</v>
      </c>
      <c r="H12" s="71">
        <v>391952</v>
      </c>
      <c r="I12" s="71">
        <v>239003.67</v>
      </c>
      <c r="J12" s="71">
        <f t="shared" si="0"/>
        <v>-150</v>
      </c>
      <c r="K12" s="56">
        <v>361695.09</v>
      </c>
      <c r="L12" s="71">
        <f t="shared" si="3"/>
        <v>631105.67000000004</v>
      </c>
      <c r="M12" s="62">
        <f t="shared" si="4"/>
        <v>542750.87620000006</v>
      </c>
      <c r="N12" s="56">
        <v>631105.67000000004</v>
      </c>
      <c r="O12" s="56"/>
      <c r="P12" s="55">
        <f t="shared" si="1"/>
        <v>269410.58</v>
      </c>
      <c r="Q12" s="39">
        <f t="shared" si="2"/>
        <v>0.74485550799155165</v>
      </c>
      <c r="R12" t="s">
        <v>316</v>
      </c>
      <c r="S12" s="58"/>
    </row>
    <row r="13" spans="1:19" x14ac:dyDescent="0.2">
      <c r="A13" s="36" t="s">
        <v>46</v>
      </c>
      <c r="B13" s="37">
        <v>45505</v>
      </c>
      <c r="C13" s="59" t="s">
        <v>114</v>
      </c>
      <c r="D13" s="54" t="s">
        <v>115</v>
      </c>
      <c r="E13" s="38" t="s">
        <v>116</v>
      </c>
      <c r="F13" s="38" t="s">
        <v>117</v>
      </c>
      <c r="G13" s="38" t="s">
        <v>113</v>
      </c>
      <c r="H13" s="71">
        <v>325860</v>
      </c>
      <c r="I13" s="71">
        <v>37127.43</v>
      </c>
      <c r="J13" s="71">
        <f t="shared" si="0"/>
        <v>22245.770000000019</v>
      </c>
      <c r="K13" s="56">
        <v>213587.52</v>
      </c>
      <c r="L13" s="71">
        <f t="shared" si="3"/>
        <v>340741.66</v>
      </c>
      <c r="M13" s="62">
        <f t="shared" si="4"/>
        <v>293037.82759999996</v>
      </c>
      <c r="N13" s="56">
        <v>340741.66</v>
      </c>
      <c r="O13" s="56"/>
      <c r="P13" s="55">
        <f t="shared" si="1"/>
        <v>127154.13999999998</v>
      </c>
      <c r="Q13" s="39">
        <f t="shared" si="2"/>
        <v>0.59532570067764257</v>
      </c>
      <c r="R13" t="s">
        <v>316</v>
      </c>
      <c r="S13" s="58"/>
    </row>
    <row r="14" spans="1:19" x14ac:dyDescent="0.2">
      <c r="A14" s="36" t="s">
        <v>46</v>
      </c>
      <c r="B14" s="37">
        <v>45505</v>
      </c>
      <c r="C14" s="59" t="s">
        <v>226</v>
      </c>
      <c r="D14" s="54" t="s">
        <v>158</v>
      </c>
      <c r="E14" s="38" t="s">
        <v>149</v>
      </c>
      <c r="F14" s="38" t="s">
        <v>128</v>
      </c>
      <c r="G14" s="38" t="s">
        <v>113</v>
      </c>
      <c r="H14" s="71">
        <v>398000</v>
      </c>
      <c r="I14" s="71">
        <v>201770.39</v>
      </c>
      <c r="J14" s="71">
        <f t="shared" si="0"/>
        <v>30045.930000000051</v>
      </c>
      <c r="K14" s="56">
        <v>483808.44</v>
      </c>
      <c r="L14" s="71">
        <f t="shared" si="3"/>
        <v>569724.46</v>
      </c>
      <c r="M14" s="62">
        <f t="shared" si="4"/>
        <v>489963.03559999994</v>
      </c>
      <c r="N14" s="56">
        <v>569724.46</v>
      </c>
      <c r="O14" s="56"/>
      <c r="P14" s="55">
        <f t="shared" si="1"/>
        <v>85916.01999999996</v>
      </c>
      <c r="Q14" s="39">
        <f t="shared" si="2"/>
        <v>0.17758272261641397</v>
      </c>
      <c r="R14" t="s">
        <v>316</v>
      </c>
      <c r="S14" s="58"/>
    </row>
    <row r="15" spans="1:19" x14ac:dyDescent="0.2">
      <c r="A15" s="36" t="s">
        <v>46</v>
      </c>
      <c r="B15" s="37">
        <v>45505</v>
      </c>
      <c r="C15" s="53" t="s">
        <v>119</v>
      </c>
      <c r="D15" t="s">
        <v>120</v>
      </c>
      <c r="E15" s="38" t="s">
        <v>111</v>
      </c>
      <c r="F15" s="38" t="s">
        <v>117</v>
      </c>
      <c r="G15" s="38" t="s">
        <v>113</v>
      </c>
      <c r="H15" s="63">
        <v>400995.5</v>
      </c>
      <c r="I15" s="63">
        <v>91666.95</v>
      </c>
      <c r="J15" s="71">
        <f t="shared" si="0"/>
        <v>32045.330000000016</v>
      </c>
      <c r="K15" s="56">
        <v>346878.43</v>
      </c>
      <c r="L15" s="71">
        <f t="shared" si="3"/>
        <v>460617.12</v>
      </c>
      <c r="M15" s="62">
        <f t="shared" si="4"/>
        <v>396130.72320000001</v>
      </c>
      <c r="N15" s="56">
        <v>460617.12</v>
      </c>
      <c r="O15" s="56"/>
      <c r="P15" s="55">
        <f t="shared" si="1"/>
        <v>113738.69</v>
      </c>
      <c r="Q15" s="39">
        <f t="shared" si="2"/>
        <v>0.32789208023110578</v>
      </c>
      <c r="R15" t="s">
        <v>316</v>
      </c>
    </row>
    <row r="16" spans="1:19" x14ac:dyDescent="0.2">
      <c r="A16" s="36" t="s">
        <v>46</v>
      </c>
      <c r="B16" s="37">
        <v>45505</v>
      </c>
      <c r="C16" s="53" t="s">
        <v>227</v>
      </c>
      <c r="D16" t="s">
        <v>228</v>
      </c>
      <c r="E16" s="38" t="s">
        <v>111</v>
      </c>
      <c r="F16" s="38" t="s">
        <v>117</v>
      </c>
      <c r="G16" s="38" t="s">
        <v>121</v>
      </c>
      <c r="H16" s="50">
        <v>150000</v>
      </c>
      <c r="I16" s="50">
        <v>90000</v>
      </c>
      <c r="J16" s="71">
        <f t="shared" si="0"/>
        <v>15000</v>
      </c>
      <c r="K16" s="56">
        <v>144198.18</v>
      </c>
      <c r="L16" s="50"/>
      <c r="M16" s="56"/>
      <c r="N16" s="56"/>
      <c r="O16" s="56">
        <v>225000</v>
      </c>
      <c r="P16" s="55">
        <f t="shared" si="1"/>
        <v>80801.820000000007</v>
      </c>
      <c r="Q16" s="39">
        <f t="shared" si="2"/>
        <v>0.56035256478271789</v>
      </c>
      <c r="R16" t="s">
        <v>323</v>
      </c>
    </row>
    <row r="17" spans="1:18" x14ac:dyDescent="0.2">
      <c r="A17" s="36" t="s">
        <v>46</v>
      </c>
      <c r="B17" s="37">
        <v>45505</v>
      </c>
      <c r="C17" s="53" t="s">
        <v>229</v>
      </c>
      <c r="D17" t="s">
        <v>230</v>
      </c>
      <c r="E17" s="38" t="s">
        <v>116</v>
      </c>
      <c r="F17" s="38" t="s">
        <v>128</v>
      </c>
      <c r="G17" s="38" t="s">
        <v>121</v>
      </c>
      <c r="H17" s="50">
        <v>977153</v>
      </c>
      <c r="I17" s="50">
        <v>73026.45</v>
      </c>
      <c r="J17" s="71">
        <f t="shared" si="0"/>
        <v>0</v>
      </c>
      <c r="K17" s="56">
        <v>843278.19</v>
      </c>
      <c r="L17" s="50"/>
      <c r="M17" s="56"/>
      <c r="N17" s="56"/>
      <c r="O17" s="56">
        <v>1050179.45</v>
      </c>
      <c r="P17" s="55">
        <f t="shared" si="1"/>
        <v>206901.26</v>
      </c>
      <c r="Q17" s="39">
        <f t="shared" si="2"/>
        <v>0.24535350546656498</v>
      </c>
    </row>
    <row r="18" spans="1:18" x14ac:dyDescent="0.2">
      <c r="A18" s="36" t="s">
        <v>46</v>
      </c>
      <c r="B18" s="37">
        <v>45505</v>
      </c>
      <c r="C18" s="53" t="s">
        <v>122</v>
      </c>
      <c r="D18" t="s">
        <v>123</v>
      </c>
      <c r="E18" s="38" t="s">
        <v>111</v>
      </c>
      <c r="F18" s="38" t="s">
        <v>112</v>
      </c>
      <c r="G18" s="38" t="s">
        <v>118</v>
      </c>
      <c r="H18" s="63">
        <v>66242.98</v>
      </c>
      <c r="I18" s="63">
        <v>44477.35</v>
      </c>
      <c r="J18" s="71">
        <f t="shared" si="0"/>
        <v>0</v>
      </c>
      <c r="K18" s="56">
        <v>59796.639999999999</v>
      </c>
      <c r="L18" s="71">
        <f t="shared" ref="L18:L19" si="5">N18</f>
        <v>61616.87</v>
      </c>
      <c r="M18" s="62">
        <f t="shared" ref="M18:M19" si="6">N18*86%</f>
        <v>52990.508200000004</v>
      </c>
      <c r="N18" s="56">
        <v>61616.87</v>
      </c>
      <c r="O18" s="56">
        <v>49103.46</v>
      </c>
      <c r="P18" s="55">
        <f t="shared" si="1"/>
        <v>50923.69</v>
      </c>
      <c r="Q18" s="39">
        <f t="shared" si="2"/>
        <v>0.85161457232379612</v>
      </c>
      <c r="R18" t="s">
        <v>317</v>
      </c>
    </row>
    <row r="19" spans="1:18" x14ac:dyDescent="0.2">
      <c r="A19" s="36" t="s">
        <v>46</v>
      </c>
      <c r="B19" s="37">
        <v>45505</v>
      </c>
      <c r="C19" s="53" t="s">
        <v>124</v>
      </c>
      <c r="D19" t="s">
        <v>125</v>
      </c>
      <c r="E19" s="38" t="s">
        <v>111</v>
      </c>
      <c r="F19" s="38" t="s">
        <v>117</v>
      </c>
      <c r="G19" s="38" t="s">
        <v>113</v>
      </c>
      <c r="H19" s="63">
        <v>410629.14</v>
      </c>
      <c r="J19" s="71">
        <f t="shared" si="0"/>
        <v>179747.62000000002</v>
      </c>
      <c r="K19" s="56">
        <v>265505.68</v>
      </c>
      <c r="L19" s="71">
        <f t="shared" si="5"/>
        <v>230881.52</v>
      </c>
      <c r="M19" s="62">
        <f t="shared" si="6"/>
        <v>198558.1072</v>
      </c>
      <c r="N19" s="56">
        <v>230881.52</v>
      </c>
      <c r="O19" s="56"/>
      <c r="P19" s="55">
        <f t="shared" si="1"/>
        <v>-34624.160000000003</v>
      </c>
      <c r="Q19" s="39">
        <f t="shared" si="2"/>
        <v>-0.13040835887202112</v>
      </c>
      <c r="R19" t="s">
        <v>316</v>
      </c>
    </row>
    <row r="20" spans="1:18" x14ac:dyDescent="0.2">
      <c r="A20" s="36" t="s">
        <v>46</v>
      </c>
      <c r="B20" s="37">
        <v>45505</v>
      </c>
      <c r="C20" s="53" t="s">
        <v>231</v>
      </c>
      <c r="D20" t="s">
        <v>232</v>
      </c>
      <c r="E20" s="38" t="s">
        <v>111</v>
      </c>
      <c r="F20" s="38" t="s">
        <v>128</v>
      </c>
      <c r="G20" s="38" t="s">
        <v>121</v>
      </c>
      <c r="H20" s="50">
        <v>433905.9</v>
      </c>
      <c r="I20" s="50">
        <v>16716.43</v>
      </c>
      <c r="J20" s="71">
        <f t="shared" si="0"/>
        <v>0</v>
      </c>
      <c r="K20" s="56">
        <v>371617.25</v>
      </c>
      <c r="L20" s="50"/>
      <c r="M20" s="56"/>
      <c r="N20" s="56"/>
      <c r="O20" s="56">
        <v>450622.33</v>
      </c>
      <c r="P20" s="55">
        <f t="shared" si="1"/>
        <v>79005.080000000016</v>
      </c>
      <c r="Q20" s="39">
        <f t="shared" si="2"/>
        <v>0.21259798892543341</v>
      </c>
    </row>
    <row r="21" spans="1:18" x14ac:dyDescent="0.2">
      <c r="A21" s="36" t="s">
        <v>46</v>
      </c>
      <c r="B21" s="37">
        <v>45505</v>
      </c>
      <c r="C21" s="53" t="s">
        <v>233</v>
      </c>
      <c r="D21" t="s">
        <v>234</v>
      </c>
      <c r="E21" s="38" t="s">
        <v>111</v>
      </c>
      <c r="F21" s="38" t="s">
        <v>112</v>
      </c>
      <c r="G21" s="38" t="s">
        <v>121</v>
      </c>
      <c r="H21" s="50">
        <v>42979.5</v>
      </c>
      <c r="I21" s="50">
        <v>-5571.66</v>
      </c>
      <c r="J21" s="71">
        <f t="shared" si="0"/>
        <v>0</v>
      </c>
      <c r="K21" s="56">
        <v>14770.11</v>
      </c>
      <c r="L21" s="50"/>
      <c r="M21" s="56"/>
      <c r="N21" s="56"/>
      <c r="O21" s="56">
        <v>37407.839999999997</v>
      </c>
      <c r="P21" s="55">
        <f t="shared" si="1"/>
        <v>22637.729999999996</v>
      </c>
      <c r="Q21" s="39">
        <f t="shared" si="2"/>
        <v>1.5326717268862584</v>
      </c>
    </row>
    <row r="22" spans="1:18" x14ac:dyDescent="0.2">
      <c r="A22" s="36" t="s">
        <v>46</v>
      </c>
      <c r="B22" s="37">
        <v>45505</v>
      </c>
      <c r="C22" s="53" t="s">
        <v>235</v>
      </c>
      <c r="D22" t="s">
        <v>236</v>
      </c>
      <c r="E22" s="38" t="s">
        <v>111</v>
      </c>
      <c r="F22" s="38" t="s">
        <v>112</v>
      </c>
      <c r="G22" s="38" t="s">
        <v>121</v>
      </c>
      <c r="H22" s="50">
        <v>54280</v>
      </c>
      <c r="I22" s="50">
        <v>6542.78</v>
      </c>
      <c r="J22" s="71">
        <f t="shared" si="0"/>
        <v>0</v>
      </c>
      <c r="K22" s="56">
        <v>25062.98</v>
      </c>
      <c r="L22" s="50"/>
      <c r="M22" s="56"/>
      <c r="N22" s="56"/>
      <c r="O22" s="56">
        <v>60822.78</v>
      </c>
      <c r="P22" s="55">
        <f t="shared" si="1"/>
        <v>35759.800000000003</v>
      </c>
      <c r="Q22" s="39">
        <f t="shared" si="2"/>
        <v>1.4267976114572172</v>
      </c>
    </row>
    <row r="23" spans="1:18" x14ac:dyDescent="0.2">
      <c r="A23" s="36" t="s">
        <v>46</v>
      </c>
      <c r="B23" s="37">
        <v>45505</v>
      </c>
      <c r="C23" s="53" t="s">
        <v>237</v>
      </c>
      <c r="D23" t="s">
        <v>238</v>
      </c>
      <c r="E23" s="38" t="s">
        <v>111</v>
      </c>
      <c r="F23" s="38" t="s">
        <v>239</v>
      </c>
      <c r="G23" s="38" t="s">
        <v>113</v>
      </c>
      <c r="H23" s="63">
        <v>19800</v>
      </c>
      <c r="I23" s="63">
        <v>47300</v>
      </c>
      <c r="J23" s="71">
        <f t="shared" si="0"/>
        <v>0.83000000000174623</v>
      </c>
      <c r="K23" s="56">
        <v>48308.21</v>
      </c>
      <c r="L23" s="71">
        <f t="shared" ref="L23" si="7">N23</f>
        <v>67099.17</v>
      </c>
      <c r="M23" s="62">
        <f t="shared" ref="M23" si="8">N23*86%</f>
        <v>57705.286199999995</v>
      </c>
      <c r="N23" s="56">
        <v>67099.17</v>
      </c>
      <c r="O23" s="56"/>
      <c r="P23" s="55">
        <f t="shared" si="1"/>
        <v>18790.96</v>
      </c>
      <c r="Q23" s="39">
        <f t="shared" si="2"/>
        <v>0.38898067222942023</v>
      </c>
      <c r="R23" t="s">
        <v>316</v>
      </c>
    </row>
    <row r="24" spans="1:18" x14ac:dyDescent="0.2">
      <c r="A24" s="36" t="s">
        <v>46</v>
      </c>
      <c r="B24" s="37">
        <v>45505</v>
      </c>
      <c r="C24" s="53" t="s">
        <v>240</v>
      </c>
      <c r="D24" t="s">
        <v>241</v>
      </c>
      <c r="E24" s="38" t="s">
        <v>111</v>
      </c>
      <c r="F24" s="38" t="s">
        <v>112</v>
      </c>
      <c r="G24" s="38" t="s">
        <v>121</v>
      </c>
      <c r="H24" s="50">
        <v>114821.25</v>
      </c>
      <c r="I24" s="50">
        <v>-678.54</v>
      </c>
      <c r="J24" s="71">
        <f t="shared" si="0"/>
        <v>0</v>
      </c>
      <c r="K24" s="56">
        <v>43347.13</v>
      </c>
      <c r="L24" s="50"/>
      <c r="M24" s="56"/>
      <c r="N24" s="56"/>
      <c r="O24" s="56">
        <v>114142.71</v>
      </c>
      <c r="P24" s="55">
        <f t="shared" si="1"/>
        <v>70795.580000000016</v>
      </c>
      <c r="Q24" s="39">
        <f t="shared" si="2"/>
        <v>1.6332241604000084</v>
      </c>
    </row>
    <row r="25" spans="1:18" x14ac:dyDescent="0.2">
      <c r="A25" s="36" t="s">
        <v>46</v>
      </c>
      <c r="B25" s="37">
        <v>45505</v>
      </c>
      <c r="C25" s="53" t="s">
        <v>242</v>
      </c>
      <c r="D25" t="s">
        <v>243</v>
      </c>
      <c r="E25" s="38" t="s">
        <v>111</v>
      </c>
      <c r="F25" s="38" t="s">
        <v>117</v>
      </c>
      <c r="G25" s="38" t="s">
        <v>121</v>
      </c>
      <c r="H25" s="50">
        <v>817852</v>
      </c>
      <c r="I25" s="50">
        <v>69351.789999999994</v>
      </c>
      <c r="J25" s="71">
        <f t="shared" si="0"/>
        <v>0</v>
      </c>
      <c r="K25" s="56">
        <v>710710.84</v>
      </c>
      <c r="L25" s="50"/>
      <c r="M25" s="56"/>
      <c r="N25" s="56"/>
      <c r="O25" s="56">
        <v>887203.79</v>
      </c>
      <c r="P25" s="55">
        <f t="shared" si="1"/>
        <v>176492.95000000007</v>
      </c>
      <c r="Q25" s="39">
        <f t="shared" si="2"/>
        <v>0.24833299292297284</v>
      </c>
    </row>
    <row r="26" spans="1:18" x14ac:dyDescent="0.2">
      <c r="A26" s="36" t="s">
        <v>46</v>
      </c>
      <c r="B26" s="37">
        <v>45505</v>
      </c>
      <c r="C26" s="53" t="s">
        <v>244</v>
      </c>
      <c r="D26" t="s">
        <v>245</v>
      </c>
      <c r="E26" s="38" t="s">
        <v>111</v>
      </c>
      <c r="F26" s="38" t="s">
        <v>150</v>
      </c>
      <c r="G26" s="38" t="s">
        <v>121</v>
      </c>
      <c r="H26" s="50">
        <v>59429.65</v>
      </c>
      <c r="I26" s="50">
        <v>13208.99</v>
      </c>
      <c r="J26" s="71">
        <f t="shared" si="0"/>
        <v>0</v>
      </c>
      <c r="K26" s="56">
        <v>83456.56</v>
      </c>
      <c r="L26" s="50"/>
      <c r="M26" s="56"/>
      <c r="N26" s="56"/>
      <c r="O26" s="56">
        <v>72638.64</v>
      </c>
      <c r="P26" s="55">
        <f t="shared" si="1"/>
        <v>-10817.919999999998</v>
      </c>
      <c r="Q26" s="39">
        <f t="shared" si="2"/>
        <v>-0.12962336334016161</v>
      </c>
    </row>
    <row r="27" spans="1:18" x14ac:dyDescent="0.2">
      <c r="A27" s="36" t="s">
        <v>46</v>
      </c>
      <c r="B27" s="37">
        <v>45505</v>
      </c>
      <c r="C27" s="53" t="s">
        <v>126</v>
      </c>
      <c r="D27" t="s">
        <v>127</v>
      </c>
      <c r="E27" s="38" t="s">
        <v>116</v>
      </c>
      <c r="F27" s="38" t="s">
        <v>128</v>
      </c>
      <c r="G27" s="38" t="s">
        <v>113</v>
      </c>
      <c r="H27" s="63">
        <v>889091.47</v>
      </c>
      <c r="J27" s="71">
        <f t="shared" si="0"/>
        <v>165101.99</v>
      </c>
      <c r="K27" s="56">
        <v>630236.16000000003</v>
      </c>
      <c r="L27" s="71">
        <f t="shared" ref="L27:L29" si="9">N27</f>
        <v>723989.48</v>
      </c>
      <c r="M27" s="62">
        <f t="shared" ref="M27:M31" si="10">N27*86%</f>
        <v>622630.95279999997</v>
      </c>
      <c r="N27" s="56">
        <v>723989.48</v>
      </c>
      <c r="O27" s="56"/>
      <c r="P27" s="55">
        <f t="shared" si="1"/>
        <v>93753.319999999949</v>
      </c>
      <c r="Q27" s="39">
        <f t="shared" si="2"/>
        <v>0.14875903026573395</v>
      </c>
      <c r="R27" t="s">
        <v>316</v>
      </c>
    </row>
    <row r="28" spans="1:18" x14ac:dyDescent="0.2">
      <c r="A28" s="36" t="s">
        <v>46</v>
      </c>
      <c r="B28" s="37">
        <v>45505</v>
      </c>
      <c r="C28" s="53" t="s">
        <v>129</v>
      </c>
      <c r="D28" t="s">
        <v>130</v>
      </c>
      <c r="E28" s="38" t="s">
        <v>111</v>
      </c>
      <c r="F28" s="38" t="s">
        <v>128</v>
      </c>
      <c r="G28" s="38" t="s">
        <v>113</v>
      </c>
      <c r="H28" s="63">
        <v>1566102.92</v>
      </c>
      <c r="J28" s="71">
        <f t="shared" si="0"/>
        <v>250304.39999999991</v>
      </c>
      <c r="K28" s="56">
        <v>1151360.6299999999</v>
      </c>
      <c r="L28" s="71">
        <f t="shared" si="9"/>
        <v>1315798.52</v>
      </c>
      <c r="M28" s="62">
        <f t="shared" si="10"/>
        <v>1131586.7272000001</v>
      </c>
      <c r="N28" s="56">
        <v>1315798.52</v>
      </c>
      <c r="O28" s="56"/>
      <c r="P28" s="55">
        <f t="shared" si="1"/>
        <v>164437.89000000013</v>
      </c>
      <c r="Q28" s="39">
        <f t="shared" si="2"/>
        <v>0.14282049057036122</v>
      </c>
      <c r="R28" t="s">
        <v>316</v>
      </c>
    </row>
    <row r="29" spans="1:18" x14ac:dyDescent="0.2">
      <c r="A29" s="36" t="s">
        <v>46</v>
      </c>
      <c r="B29" s="37">
        <v>45505</v>
      </c>
      <c r="C29" s="53" t="s">
        <v>246</v>
      </c>
      <c r="D29" t="s">
        <v>247</v>
      </c>
      <c r="E29" s="38" t="s">
        <v>111</v>
      </c>
      <c r="F29" s="38" t="s">
        <v>117</v>
      </c>
      <c r="G29" s="38" t="s">
        <v>113</v>
      </c>
      <c r="H29" s="63">
        <v>310819.3</v>
      </c>
      <c r="I29" s="63">
        <v>12572.21</v>
      </c>
      <c r="J29" s="71">
        <f t="shared" si="0"/>
        <v>37618.669999999984</v>
      </c>
      <c r="K29" s="56">
        <v>242432.78</v>
      </c>
      <c r="L29" s="71">
        <f t="shared" si="9"/>
        <v>285772.84000000003</v>
      </c>
      <c r="M29" s="62">
        <f t="shared" si="10"/>
        <v>245764.64240000001</v>
      </c>
      <c r="N29" s="56">
        <v>285772.84000000003</v>
      </c>
      <c r="O29" s="56"/>
      <c r="P29" s="55">
        <f t="shared" si="1"/>
        <v>43340.060000000027</v>
      </c>
      <c r="Q29" s="39">
        <f t="shared" si="2"/>
        <v>0.17877145161640282</v>
      </c>
      <c r="R29" t="s">
        <v>316</v>
      </c>
    </row>
    <row r="30" spans="1:18" x14ac:dyDescent="0.2">
      <c r="A30" s="36" t="s">
        <v>46</v>
      </c>
      <c r="B30" s="37">
        <v>45505</v>
      </c>
      <c r="C30" s="53" t="s">
        <v>248</v>
      </c>
      <c r="D30" t="s">
        <v>249</v>
      </c>
      <c r="E30" s="38" t="s">
        <v>111</v>
      </c>
      <c r="F30" s="38" t="s">
        <v>112</v>
      </c>
      <c r="G30" s="38" t="s">
        <v>121</v>
      </c>
      <c r="H30" s="50">
        <v>40817.449999999997</v>
      </c>
      <c r="I30" s="50">
        <v>17346.189999999999</v>
      </c>
      <c r="J30" s="71">
        <f t="shared" si="0"/>
        <v>0</v>
      </c>
      <c r="K30" s="56">
        <v>44773.24</v>
      </c>
      <c r="L30" s="50"/>
      <c r="M30" s="56"/>
      <c r="N30" s="56"/>
      <c r="O30" s="56">
        <v>58163.64</v>
      </c>
      <c r="P30" s="55">
        <f t="shared" si="1"/>
        <v>13390.400000000001</v>
      </c>
      <c r="Q30" s="39">
        <f t="shared" si="2"/>
        <v>0.29907149895785967</v>
      </c>
    </row>
    <row r="31" spans="1:18" x14ac:dyDescent="0.2">
      <c r="A31" s="36" t="s">
        <v>46</v>
      </c>
      <c r="B31" s="37">
        <v>45505</v>
      </c>
      <c r="C31" s="53" t="s">
        <v>250</v>
      </c>
      <c r="D31" t="s">
        <v>251</v>
      </c>
      <c r="E31" s="38" t="s">
        <v>111</v>
      </c>
      <c r="F31" s="38" t="s">
        <v>150</v>
      </c>
      <c r="G31" s="38" t="s">
        <v>113</v>
      </c>
      <c r="H31" s="63">
        <v>2089077.52</v>
      </c>
      <c r="I31" s="63">
        <v>530884.67000000004</v>
      </c>
      <c r="J31" s="71">
        <f t="shared" si="0"/>
        <v>-50707.810000000056</v>
      </c>
      <c r="K31" s="56">
        <v>2660379.14</v>
      </c>
      <c r="L31" s="71">
        <f t="shared" ref="L31" si="11">N31</f>
        <v>2670670</v>
      </c>
      <c r="M31" s="62">
        <f t="shared" si="10"/>
        <v>2296776.2000000002</v>
      </c>
      <c r="N31" s="56">
        <v>2670670</v>
      </c>
      <c r="O31" s="56"/>
      <c r="P31" s="55">
        <f t="shared" si="1"/>
        <v>10290.85999999987</v>
      </c>
      <c r="Q31" s="39">
        <f t="shared" si="2"/>
        <v>3.8681930125192116E-3</v>
      </c>
      <c r="R31" t="s">
        <v>316</v>
      </c>
    </row>
    <row r="32" spans="1:18" x14ac:dyDescent="0.2">
      <c r="A32" s="36" t="s">
        <v>46</v>
      </c>
      <c r="B32" s="37">
        <v>45505</v>
      </c>
      <c r="C32" s="53" t="s">
        <v>252</v>
      </c>
      <c r="D32" t="s">
        <v>167</v>
      </c>
      <c r="E32" s="38" t="s">
        <v>111</v>
      </c>
      <c r="F32" s="38" t="s">
        <v>112</v>
      </c>
      <c r="G32" s="38" t="s">
        <v>121</v>
      </c>
      <c r="H32" s="50">
        <v>69009.399999999994</v>
      </c>
      <c r="I32" s="50">
        <v>5157.84</v>
      </c>
      <c r="J32" s="71">
        <f t="shared" si="0"/>
        <v>0</v>
      </c>
      <c r="K32" s="56">
        <v>46931.3</v>
      </c>
      <c r="L32" s="50"/>
      <c r="M32" s="56"/>
      <c r="N32" s="56"/>
      <c r="O32" s="56">
        <v>74167.240000000005</v>
      </c>
      <c r="P32" s="55">
        <f t="shared" si="1"/>
        <v>27235.940000000002</v>
      </c>
      <c r="Q32" s="39">
        <f t="shared" si="2"/>
        <v>0.58033636400440647</v>
      </c>
    </row>
    <row r="33" spans="1:18" x14ac:dyDescent="0.2">
      <c r="A33" s="36" t="s">
        <v>46</v>
      </c>
      <c r="B33" s="37">
        <v>45505</v>
      </c>
      <c r="C33" s="53" t="s">
        <v>253</v>
      </c>
      <c r="D33" t="s">
        <v>254</v>
      </c>
      <c r="E33" s="38" t="s">
        <v>111</v>
      </c>
      <c r="F33" s="38" t="s">
        <v>150</v>
      </c>
      <c r="G33" s="38" t="s">
        <v>121</v>
      </c>
      <c r="H33" s="50">
        <v>415432.62</v>
      </c>
      <c r="I33" s="50">
        <v>24612.33</v>
      </c>
      <c r="J33" s="71">
        <f t="shared" si="0"/>
        <v>0</v>
      </c>
      <c r="K33" s="56">
        <v>418677.09</v>
      </c>
      <c r="L33" s="50"/>
      <c r="M33" s="56"/>
      <c r="N33" s="56"/>
      <c r="O33" s="56">
        <v>440044.95</v>
      </c>
      <c r="P33" s="55">
        <f t="shared" si="1"/>
        <v>21367.859999999986</v>
      </c>
      <c r="Q33" s="39">
        <f t="shared" si="2"/>
        <v>5.1036611532768568E-2</v>
      </c>
    </row>
    <row r="34" spans="1:18" x14ac:dyDescent="0.2">
      <c r="A34" s="36" t="s">
        <v>46</v>
      </c>
      <c r="B34" s="37">
        <v>45505</v>
      </c>
      <c r="C34" s="53" t="s">
        <v>255</v>
      </c>
      <c r="D34" t="s">
        <v>256</v>
      </c>
      <c r="E34" s="38" t="s">
        <v>111</v>
      </c>
      <c r="F34" s="38" t="s">
        <v>112</v>
      </c>
      <c r="G34" s="38" t="s">
        <v>121</v>
      </c>
      <c r="H34" s="50">
        <v>86947.520000000004</v>
      </c>
      <c r="I34" s="50">
        <v>107054.5</v>
      </c>
      <c r="J34" s="71">
        <f t="shared" si="0"/>
        <v>0</v>
      </c>
      <c r="K34" s="56">
        <v>144138.97</v>
      </c>
      <c r="L34" s="50"/>
      <c r="M34" s="56"/>
      <c r="N34" s="56"/>
      <c r="O34" s="56">
        <v>194002.02</v>
      </c>
      <c r="P34" s="55">
        <f t="shared" si="1"/>
        <v>49863.049999999988</v>
      </c>
      <c r="Q34" s="39">
        <f t="shared" si="2"/>
        <v>0.34593732701156382</v>
      </c>
    </row>
    <row r="35" spans="1:18" x14ac:dyDescent="0.2">
      <c r="A35" s="36" t="s">
        <v>46</v>
      </c>
      <c r="B35" s="37">
        <v>45505</v>
      </c>
      <c r="C35" s="53" t="s">
        <v>257</v>
      </c>
      <c r="D35" t="s">
        <v>258</v>
      </c>
      <c r="E35" s="38" t="s">
        <v>111</v>
      </c>
      <c r="F35" s="38" t="s">
        <v>150</v>
      </c>
      <c r="G35" s="38" t="s">
        <v>113</v>
      </c>
      <c r="H35" s="63">
        <v>97039.6</v>
      </c>
      <c r="I35" s="63">
        <v>128339.29</v>
      </c>
      <c r="J35" s="71">
        <f t="shared" si="0"/>
        <v>0</v>
      </c>
      <c r="K35" s="56">
        <v>186403.51</v>
      </c>
      <c r="L35" s="71">
        <f t="shared" ref="L35" si="12">N35</f>
        <v>225378.89</v>
      </c>
      <c r="M35" s="62">
        <f t="shared" ref="M35:M39" si="13">N35*86%</f>
        <v>193825.84540000002</v>
      </c>
      <c r="N35" s="56">
        <v>225378.89</v>
      </c>
      <c r="O35" s="56"/>
      <c r="P35" s="55">
        <f t="shared" si="1"/>
        <v>38975.380000000005</v>
      </c>
      <c r="Q35" s="39">
        <f t="shared" si="2"/>
        <v>0.20909144897539753</v>
      </c>
      <c r="R35" t="s">
        <v>316</v>
      </c>
    </row>
    <row r="36" spans="1:18" x14ac:dyDescent="0.2">
      <c r="A36" s="36" t="s">
        <v>46</v>
      </c>
      <c r="B36" s="37">
        <v>45505</v>
      </c>
      <c r="C36" s="53" t="s">
        <v>259</v>
      </c>
      <c r="D36" t="s">
        <v>260</v>
      </c>
      <c r="E36" s="38" t="s">
        <v>111</v>
      </c>
      <c r="F36" s="38" t="s">
        <v>117</v>
      </c>
      <c r="G36" s="38" t="s">
        <v>121</v>
      </c>
      <c r="H36" s="50">
        <v>186081.47</v>
      </c>
      <c r="I36" s="50">
        <v>-14368.83</v>
      </c>
      <c r="J36" s="71">
        <f t="shared" si="0"/>
        <v>0</v>
      </c>
      <c r="K36" s="56">
        <v>196019.85</v>
      </c>
      <c r="L36" s="50"/>
      <c r="M36" s="56"/>
      <c r="N36" s="56"/>
      <c r="O36" s="56">
        <v>171712.64000000001</v>
      </c>
      <c r="P36" s="55">
        <f t="shared" si="1"/>
        <v>-24307.209999999992</v>
      </c>
      <c r="Q36" s="39">
        <f t="shared" si="2"/>
        <v>-0.12400381900098378</v>
      </c>
    </row>
    <row r="37" spans="1:18" x14ac:dyDescent="0.2">
      <c r="A37" s="36" t="s">
        <v>46</v>
      </c>
      <c r="B37" s="37">
        <v>45505</v>
      </c>
      <c r="C37" s="53" t="s">
        <v>261</v>
      </c>
      <c r="D37" t="s">
        <v>262</v>
      </c>
      <c r="E37" s="38" t="s">
        <v>111</v>
      </c>
      <c r="F37" s="38" t="s">
        <v>117</v>
      </c>
      <c r="G37" s="38" t="s">
        <v>113</v>
      </c>
      <c r="H37" s="63">
        <v>166696</v>
      </c>
      <c r="I37" s="63">
        <v>51715.21</v>
      </c>
      <c r="J37" s="71">
        <f t="shared" si="0"/>
        <v>19975.51999999999</v>
      </c>
      <c r="K37" s="56">
        <v>174755.54</v>
      </c>
      <c r="L37" s="71">
        <f t="shared" ref="L37:L39" si="14">N37</f>
        <v>198435.69</v>
      </c>
      <c r="M37" s="62">
        <f t="shared" si="13"/>
        <v>170654.69339999999</v>
      </c>
      <c r="N37" s="56">
        <v>198435.69</v>
      </c>
      <c r="O37" s="56"/>
      <c r="P37" s="55">
        <f t="shared" si="1"/>
        <v>23680.149999999994</v>
      </c>
      <c r="Q37" s="39">
        <f t="shared" si="2"/>
        <v>0.13550443093249001</v>
      </c>
      <c r="R37" t="s">
        <v>316</v>
      </c>
    </row>
    <row r="38" spans="1:18" x14ac:dyDescent="0.2">
      <c r="A38" s="36" t="s">
        <v>46</v>
      </c>
      <c r="B38" s="37">
        <v>45505</v>
      </c>
      <c r="C38" s="53" t="s">
        <v>263</v>
      </c>
      <c r="D38" t="s">
        <v>264</v>
      </c>
      <c r="E38" s="38" t="s">
        <v>111</v>
      </c>
      <c r="F38" s="38" t="s">
        <v>150</v>
      </c>
      <c r="G38" s="38" t="s">
        <v>113</v>
      </c>
      <c r="H38" s="63">
        <v>1103474.76</v>
      </c>
      <c r="J38" s="71">
        <f t="shared" si="0"/>
        <v>49711.649999999907</v>
      </c>
      <c r="K38" s="56">
        <v>984865.04</v>
      </c>
      <c r="L38" s="71">
        <f t="shared" si="14"/>
        <v>1053763.1100000001</v>
      </c>
      <c r="M38" s="62">
        <f t="shared" si="13"/>
        <v>906236.27460000012</v>
      </c>
      <c r="N38" s="56">
        <v>1053763.1100000001</v>
      </c>
      <c r="O38" s="56"/>
      <c r="P38" s="55">
        <f t="shared" si="1"/>
        <v>68898.070000000065</v>
      </c>
      <c r="Q38" s="39">
        <f t="shared" si="2"/>
        <v>6.995686434356535E-2</v>
      </c>
      <c r="R38" t="s">
        <v>316</v>
      </c>
    </row>
    <row r="39" spans="1:18" x14ac:dyDescent="0.2">
      <c r="A39" s="36" t="s">
        <v>46</v>
      </c>
      <c r="B39" s="37">
        <v>45505</v>
      </c>
      <c r="C39" s="53" t="s">
        <v>265</v>
      </c>
      <c r="D39" t="s">
        <v>266</v>
      </c>
      <c r="E39" s="38" t="s">
        <v>111</v>
      </c>
      <c r="F39" s="38" t="s">
        <v>150</v>
      </c>
      <c r="G39" s="38" t="s">
        <v>113</v>
      </c>
      <c r="H39" s="63">
        <v>558232.5</v>
      </c>
      <c r="J39" s="71">
        <f t="shared" si="0"/>
        <v>23365.869999999995</v>
      </c>
      <c r="K39" s="56">
        <v>507772.66</v>
      </c>
      <c r="L39" s="71">
        <f t="shared" si="14"/>
        <v>534866.63</v>
      </c>
      <c r="M39" s="62">
        <f t="shared" si="13"/>
        <v>459985.30180000002</v>
      </c>
      <c r="N39" s="56">
        <v>534866.63</v>
      </c>
      <c r="O39" s="56"/>
      <c r="P39" s="55">
        <f t="shared" si="1"/>
        <v>27093.97000000003</v>
      </c>
      <c r="Q39" s="39">
        <f t="shared" si="2"/>
        <v>5.3358465577882888E-2</v>
      </c>
      <c r="R39" t="s">
        <v>316</v>
      </c>
    </row>
    <row r="40" spans="1:18" x14ac:dyDescent="0.2">
      <c r="A40" s="36" t="s">
        <v>46</v>
      </c>
      <c r="B40" s="37">
        <v>45505</v>
      </c>
      <c r="C40" s="53" t="s">
        <v>267</v>
      </c>
      <c r="D40" t="s">
        <v>268</v>
      </c>
      <c r="E40" s="38" t="s">
        <v>111</v>
      </c>
      <c r="F40" s="38" t="s">
        <v>269</v>
      </c>
      <c r="G40" s="38" t="s">
        <v>121</v>
      </c>
      <c r="H40" s="50">
        <v>25549.8</v>
      </c>
      <c r="I40" s="50">
        <v>144463.79</v>
      </c>
      <c r="J40" s="71">
        <f t="shared" si="0"/>
        <v>0</v>
      </c>
      <c r="K40" s="56">
        <v>100525.31</v>
      </c>
      <c r="L40" s="50"/>
      <c r="M40" s="56"/>
      <c r="N40" s="56"/>
      <c r="O40" s="56">
        <v>170013.59</v>
      </c>
      <c r="P40" s="55">
        <f t="shared" si="1"/>
        <v>69488.28</v>
      </c>
      <c r="Q40" s="39">
        <f t="shared" si="2"/>
        <v>0.69125158629204919</v>
      </c>
    </row>
    <row r="41" spans="1:18" x14ac:dyDescent="0.2">
      <c r="A41" s="36" t="s">
        <v>46</v>
      </c>
      <c r="B41" s="37">
        <v>45505</v>
      </c>
      <c r="C41" s="53" t="s">
        <v>270</v>
      </c>
      <c r="D41" t="s">
        <v>271</v>
      </c>
      <c r="E41" s="38" t="s">
        <v>111</v>
      </c>
      <c r="F41" s="38" t="s">
        <v>272</v>
      </c>
      <c r="G41" s="38" t="s">
        <v>121</v>
      </c>
      <c r="H41" s="50">
        <v>44308.5</v>
      </c>
      <c r="I41" s="50">
        <v>-9031.5</v>
      </c>
      <c r="J41" s="71">
        <f t="shared" si="0"/>
        <v>0</v>
      </c>
      <c r="K41" s="56">
        <v>32819.339999999997</v>
      </c>
      <c r="L41" s="50"/>
      <c r="M41" s="56"/>
      <c r="N41" s="56"/>
      <c r="O41" s="56">
        <v>35277</v>
      </c>
      <c r="P41" s="55">
        <f t="shared" si="1"/>
        <v>2457.6600000000035</v>
      </c>
      <c r="Q41" s="39">
        <f t="shared" si="2"/>
        <v>7.4884504075950459E-2</v>
      </c>
    </row>
    <row r="42" spans="1:18" x14ac:dyDescent="0.2">
      <c r="A42" s="36" t="s">
        <v>46</v>
      </c>
      <c r="B42" s="37">
        <v>45505</v>
      </c>
      <c r="C42" s="53" t="s">
        <v>131</v>
      </c>
      <c r="D42" t="s">
        <v>319</v>
      </c>
      <c r="E42" s="38" t="s">
        <v>111</v>
      </c>
      <c r="F42" s="38" t="s">
        <v>112</v>
      </c>
      <c r="G42" s="38" t="s">
        <v>113</v>
      </c>
      <c r="H42" s="63">
        <v>150189.51999999999</v>
      </c>
      <c r="I42" s="63">
        <v>21148.35</v>
      </c>
      <c r="J42" s="71">
        <f t="shared" si="0"/>
        <v>-7358.25</v>
      </c>
      <c r="K42" s="56">
        <v>79524.81</v>
      </c>
      <c r="L42" s="71">
        <f t="shared" ref="L42" si="15">N42</f>
        <v>178696.12</v>
      </c>
      <c r="M42" s="62">
        <f t="shared" ref="M42:M45" si="16">N42*86%</f>
        <v>153678.66319999998</v>
      </c>
      <c r="N42" s="56">
        <v>178696.12</v>
      </c>
      <c r="O42" s="56"/>
      <c r="P42" s="55">
        <f t="shared" si="1"/>
        <v>99171.31</v>
      </c>
      <c r="Q42" s="39">
        <f t="shared" si="2"/>
        <v>1.2470486883275798</v>
      </c>
      <c r="R42" t="s">
        <v>316</v>
      </c>
    </row>
    <row r="43" spans="1:18" x14ac:dyDescent="0.2">
      <c r="A43" s="36" t="s">
        <v>46</v>
      </c>
      <c r="B43" s="37">
        <v>45505</v>
      </c>
      <c r="C43" s="53" t="s">
        <v>273</v>
      </c>
      <c r="D43" t="s">
        <v>274</v>
      </c>
      <c r="E43" s="38" t="s">
        <v>111</v>
      </c>
      <c r="F43" s="38" t="s">
        <v>112</v>
      </c>
      <c r="G43" s="38" t="s">
        <v>121</v>
      </c>
      <c r="H43" s="63">
        <v>53240.25</v>
      </c>
      <c r="I43" s="63">
        <v>-4323.45</v>
      </c>
      <c r="J43" s="71">
        <f t="shared" si="0"/>
        <v>0</v>
      </c>
      <c r="K43" s="56">
        <v>21309.03</v>
      </c>
      <c r="M43" s="62"/>
      <c r="N43" s="56"/>
      <c r="O43" s="56">
        <v>48916.800000000003</v>
      </c>
      <c r="P43" s="55">
        <f t="shared" si="1"/>
        <v>27607.770000000004</v>
      </c>
      <c r="Q43" s="39">
        <f t="shared" si="2"/>
        <v>1.2955901793746598</v>
      </c>
    </row>
    <row r="44" spans="1:18" x14ac:dyDescent="0.2">
      <c r="A44" s="36" t="s">
        <v>46</v>
      </c>
      <c r="B44" s="37">
        <v>45505</v>
      </c>
      <c r="C44" s="53" t="s">
        <v>275</v>
      </c>
      <c r="D44" t="s">
        <v>276</v>
      </c>
      <c r="E44" s="38" t="s">
        <v>111</v>
      </c>
      <c r="F44" s="38" t="s">
        <v>112</v>
      </c>
      <c r="G44" s="38" t="s">
        <v>113</v>
      </c>
      <c r="H44" s="63">
        <v>94295.6</v>
      </c>
      <c r="I44" s="63">
        <v>2041.05</v>
      </c>
      <c r="J44" s="71">
        <f t="shared" si="0"/>
        <v>0.34000000001105946</v>
      </c>
      <c r="K44" s="56">
        <v>46283.1</v>
      </c>
      <c r="L44" s="71">
        <f t="shared" ref="L44:L45" si="17">N44</f>
        <v>96336.31</v>
      </c>
      <c r="M44" s="62">
        <f t="shared" si="16"/>
        <v>82849.226599999995</v>
      </c>
      <c r="N44" s="56">
        <v>96336.31</v>
      </c>
      <c r="O44" s="56"/>
      <c r="P44" s="55">
        <f t="shared" si="1"/>
        <v>50053.21</v>
      </c>
      <c r="Q44" s="39">
        <f t="shared" si="2"/>
        <v>1.0814575946727856</v>
      </c>
      <c r="R44" t="s">
        <v>316</v>
      </c>
    </row>
    <row r="45" spans="1:18" x14ac:dyDescent="0.2">
      <c r="A45" s="36" t="s">
        <v>46</v>
      </c>
      <c r="B45" s="37">
        <v>45505</v>
      </c>
      <c r="C45" s="53" t="s">
        <v>133</v>
      </c>
      <c r="D45" t="s">
        <v>134</v>
      </c>
      <c r="E45" s="38" t="s">
        <v>111</v>
      </c>
      <c r="F45" s="38" t="s">
        <v>117</v>
      </c>
      <c r="G45" s="38" t="s">
        <v>113</v>
      </c>
      <c r="H45" s="50">
        <v>1183325.8</v>
      </c>
      <c r="I45" s="50">
        <v>21116.45</v>
      </c>
      <c r="J45" s="71">
        <f t="shared" si="0"/>
        <v>930903.65999999992</v>
      </c>
      <c r="K45" s="56">
        <v>151187.53</v>
      </c>
      <c r="L45" s="71">
        <f t="shared" si="17"/>
        <v>273538.59000000003</v>
      </c>
      <c r="M45" s="62">
        <f t="shared" si="16"/>
        <v>235243.18740000002</v>
      </c>
      <c r="N45" s="56">
        <v>273538.59000000003</v>
      </c>
      <c r="O45" s="56"/>
      <c r="P45" s="55">
        <f t="shared" si="1"/>
        <v>122351.06000000003</v>
      </c>
      <c r="Q45" s="39">
        <f t="shared" si="2"/>
        <v>0.80926687538317499</v>
      </c>
      <c r="R45" t="s">
        <v>316</v>
      </c>
    </row>
    <row r="46" spans="1:18" x14ac:dyDescent="0.2">
      <c r="A46" s="36" t="s">
        <v>46</v>
      </c>
      <c r="B46" s="37">
        <v>45505</v>
      </c>
      <c r="C46" s="53" t="s">
        <v>277</v>
      </c>
      <c r="D46" t="s">
        <v>278</v>
      </c>
      <c r="E46" s="38" t="s">
        <v>111</v>
      </c>
      <c r="F46" s="38" t="s">
        <v>150</v>
      </c>
      <c r="G46" s="38" t="s">
        <v>121</v>
      </c>
      <c r="H46" s="63">
        <v>73023.87</v>
      </c>
      <c r="I46" s="63">
        <v>17160</v>
      </c>
      <c r="J46" s="71">
        <f t="shared" si="0"/>
        <v>0</v>
      </c>
      <c r="K46" s="56">
        <v>80097.47</v>
      </c>
      <c r="M46" s="62"/>
      <c r="N46" s="56"/>
      <c r="O46" s="56">
        <v>90183.87</v>
      </c>
      <c r="P46" s="55">
        <f t="shared" si="1"/>
        <v>10086.399999999994</v>
      </c>
      <c r="Q46" s="39">
        <f t="shared" si="2"/>
        <v>0.12592657421014664</v>
      </c>
    </row>
    <row r="47" spans="1:18" x14ac:dyDescent="0.2">
      <c r="A47" s="36" t="s">
        <v>46</v>
      </c>
      <c r="B47" s="37">
        <v>45505</v>
      </c>
      <c r="C47" s="53" t="s">
        <v>279</v>
      </c>
      <c r="D47" t="s">
        <v>280</v>
      </c>
      <c r="E47" s="38" t="s">
        <v>111</v>
      </c>
      <c r="F47" s="38" t="s">
        <v>150</v>
      </c>
      <c r="G47" s="38" t="s">
        <v>121</v>
      </c>
      <c r="H47" s="63">
        <v>19200</v>
      </c>
      <c r="I47" s="63">
        <v>257.72000000000003</v>
      </c>
      <c r="J47" s="71">
        <f t="shared" si="0"/>
        <v>0</v>
      </c>
      <c r="K47" s="56">
        <v>13470.33</v>
      </c>
      <c r="M47" s="62"/>
      <c r="N47" s="56"/>
      <c r="O47" s="56">
        <v>19457.72</v>
      </c>
      <c r="P47" s="55">
        <f t="shared" si="1"/>
        <v>5987.3900000000012</v>
      </c>
      <c r="Q47" s="39">
        <f t="shared" si="2"/>
        <v>0.44448725458099403</v>
      </c>
    </row>
    <row r="48" spans="1:18" x14ac:dyDescent="0.2">
      <c r="A48" s="36" t="s">
        <v>46</v>
      </c>
      <c r="B48" s="37">
        <v>45505</v>
      </c>
      <c r="C48" s="53" t="s">
        <v>281</v>
      </c>
      <c r="D48" t="s">
        <v>282</v>
      </c>
      <c r="E48" s="38" t="s">
        <v>111</v>
      </c>
      <c r="F48" s="38" t="s">
        <v>269</v>
      </c>
      <c r="G48" s="38" t="s">
        <v>121</v>
      </c>
      <c r="H48" s="50">
        <v>26630.799999999999</v>
      </c>
      <c r="I48" s="50">
        <v>1796.4</v>
      </c>
      <c r="J48" s="71">
        <f t="shared" si="0"/>
        <v>0</v>
      </c>
      <c r="K48" s="56">
        <v>18299.72</v>
      </c>
      <c r="L48" s="50"/>
      <c r="M48" s="56"/>
      <c r="N48" s="56"/>
      <c r="O48" s="56">
        <v>28427.200000000001</v>
      </c>
      <c r="P48" s="55">
        <f t="shared" si="1"/>
        <v>10127.48</v>
      </c>
      <c r="Q48" s="39">
        <f t="shared" si="2"/>
        <v>0.5534226753196223</v>
      </c>
    </row>
    <row r="49" spans="1:18" x14ac:dyDescent="0.2">
      <c r="A49" s="36" t="s">
        <v>46</v>
      </c>
      <c r="B49" s="37">
        <v>45505</v>
      </c>
      <c r="C49" s="53" t="s">
        <v>283</v>
      </c>
      <c r="D49" t="s">
        <v>284</v>
      </c>
      <c r="E49" s="38" t="s">
        <v>111</v>
      </c>
      <c r="F49" s="38" t="s">
        <v>112</v>
      </c>
      <c r="G49" s="38" t="s">
        <v>113</v>
      </c>
      <c r="H49" s="50">
        <v>144334</v>
      </c>
      <c r="I49" s="50">
        <v>8562.11</v>
      </c>
      <c r="J49" s="71">
        <f t="shared" si="0"/>
        <v>18953.389999999985</v>
      </c>
      <c r="K49" s="56">
        <v>89358.33</v>
      </c>
      <c r="L49" s="71">
        <f t="shared" ref="L49" si="18">N49</f>
        <v>133942.72</v>
      </c>
      <c r="M49" s="62">
        <f t="shared" ref="M49:M67" si="19">N49*86%</f>
        <v>115190.7392</v>
      </c>
      <c r="N49" s="56">
        <v>133942.72</v>
      </c>
      <c r="O49" s="56"/>
      <c r="P49" s="55">
        <f t="shared" si="1"/>
        <v>44584.39</v>
      </c>
      <c r="Q49" s="39">
        <f t="shared" si="2"/>
        <v>0.49893938259589227</v>
      </c>
      <c r="R49" t="s">
        <v>316</v>
      </c>
    </row>
    <row r="50" spans="1:18" x14ac:dyDescent="0.2">
      <c r="A50" s="36" t="s">
        <v>46</v>
      </c>
      <c r="B50" s="37">
        <v>45505</v>
      </c>
      <c r="C50" s="53" t="s">
        <v>285</v>
      </c>
      <c r="D50" t="s">
        <v>286</v>
      </c>
      <c r="E50" s="38" t="s">
        <v>111</v>
      </c>
      <c r="F50" s="38" t="s">
        <v>112</v>
      </c>
      <c r="G50" s="38" t="s">
        <v>121</v>
      </c>
      <c r="H50" s="50">
        <v>44700</v>
      </c>
      <c r="I50" s="50">
        <v>-7237</v>
      </c>
      <c r="J50" s="71">
        <f t="shared" si="0"/>
        <v>0</v>
      </c>
      <c r="K50" s="56">
        <v>29356.91</v>
      </c>
      <c r="L50" s="50"/>
      <c r="M50" s="56"/>
      <c r="N50" s="56"/>
      <c r="O50" s="56">
        <v>37463</v>
      </c>
      <c r="P50" s="55">
        <f t="shared" si="1"/>
        <v>8106.09</v>
      </c>
      <c r="Q50" s="39">
        <f t="shared" si="2"/>
        <v>0.27612204417971781</v>
      </c>
    </row>
    <row r="51" spans="1:18" x14ac:dyDescent="0.2">
      <c r="A51" s="36" t="s">
        <v>46</v>
      </c>
      <c r="B51" s="37">
        <v>45505</v>
      </c>
      <c r="C51" s="53" t="s">
        <v>135</v>
      </c>
      <c r="D51" t="s">
        <v>136</v>
      </c>
      <c r="E51" s="38" t="s">
        <v>111</v>
      </c>
      <c r="F51" s="38" t="s">
        <v>128</v>
      </c>
      <c r="G51" s="38" t="s">
        <v>113</v>
      </c>
      <c r="H51" s="63">
        <v>239801.52</v>
      </c>
      <c r="J51" s="71">
        <f t="shared" si="0"/>
        <v>81144.679999999993</v>
      </c>
      <c r="K51" s="56">
        <v>190042.67</v>
      </c>
      <c r="L51" s="71">
        <f t="shared" ref="L51:L53" si="20">N51</f>
        <v>158656.84</v>
      </c>
      <c r="M51" s="62">
        <f t="shared" si="19"/>
        <v>136444.8824</v>
      </c>
      <c r="N51" s="56">
        <v>158656.84</v>
      </c>
      <c r="O51" s="56"/>
      <c r="P51" s="55">
        <f t="shared" si="1"/>
        <v>-31385.830000000016</v>
      </c>
      <c r="Q51" s="39">
        <f t="shared" si="2"/>
        <v>-0.16515148939972277</v>
      </c>
      <c r="R51" t="s">
        <v>316</v>
      </c>
    </row>
    <row r="52" spans="1:18" x14ac:dyDescent="0.2">
      <c r="A52" s="36" t="s">
        <v>46</v>
      </c>
      <c r="B52" s="37">
        <v>45505</v>
      </c>
      <c r="C52" s="53" t="s">
        <v>137</v>
      </c>
      <c r="D52" t="s">
        <v>138</v>
      </c>
      <c r="E52" s="38" t="s">
        <v>111</v>
      </c>
      <c r="F52" s="38" t="s">
        <v>128</v>
      </c>
      <c r="G52" s="38" t="s">
        <v>113</v>
      </c>
      <c r="H52" s="50">
        <v>594326.92000000004</v>
      </c>
      <c r="I52" s="50"/>
      <c r="J52" s="71">
        <f t="shared" si="0"/>
        <v>406139.03</v>
      </c>
      <c r="K52" s="56">
        <v>197241.53</v>
      </c>
      <c r="L52" s="71">
        <f t="shared" si="20"/>
        <v>188187.89</v>
      </c>
      <c r="M52" s="62">
        <f t="shared" si="19"/>
        <v>161841.58540000001</v>
      </c>
      <c r="N52" s="56">
        <v>188187.89</v>
      </c>
      <c r="O52" s="56"/>
      <c r="P52" s="55">
        <f t="shared" si="1"/>
        <v>-9053.6399999999849</v>
      </c>
      <c r="Q52" s="39">
        <f t="shared" si="2"/>
        <v>-4.5901286610380607E-2</v>
      </c>
      <c r="R52" t="s">
        <v>316</v>
      </c>
    </row>
    <row r="53" spans="1:18" x14ac:dyDescent="0.2">
      <c r="A53" s="36" t="s">
        <v>46</v>
      </c>
      <c r="B53" s="37">
        <v>45505</v>
      </c>
      <c r="C53" s="53" t="s">
        <v>139</v>
      </c>
      <c r="D53" t="s">
        <v>140</v>
      </c>
      <c r="E53" s="38" t="s">
        <v>111</v>
      </c>
      <c r="F53" s="38" t="s">
        <v>112</v>
      </c>
      <c r="G53" s="38" t="s">
        <v>113</v>
      </c>
      <c r="H53" s="63">
        <v>203759.17</v>
      </c>
      <c r="J53" s="71">
        <f t="shared" si="0"/>
        <v>81860.720000000016</v>
      </c>
      <c r="K53" s="56">
        <v>85907.54</v>
      </c>
      <c r="L53" s="71">
        <f t="shared" si="20"/>
        <v>121898.45</v>
      </c>
      <c r="M53" s="62">
        <f t="shared" si="19"/>
        <v>104832.667</v>
      </c>
      <c r="N53" s="56">
        <v>121898.45</v>
      </c>
      <c r="O53" s="56"/>
      <c r="P53" s="55">
        <f t="shared" si="1"/>
        <v>35990.910000000003</v>
      </c>
      <c r="Q53" s="39">
        <f t="shared" si="2"/>
        <v>0.41894937277915312</v>
      </c>
      <c r="R53" t="s">
        <v>316</v>
      </c>
    </row>
    <row r="54" spans="1:18" x14ac:dyDescent="0.2">
      <c r="A54" s="36" t="s">
        <v>46</v>
      </c>
      <c r="B54" s="37">
        <v>45505</v>
      </c>
      <c r="C54" s="53" t="s">
        <v>287</v>
      </c>
      <c r="D54" t="s">
        <v>288</v>
      </c>
      <c r="E54" s="38" t="s">
        <v>111</v>
      </c>
      <c r="F54" s="38" t="s">
        <v>112</v>
      </c>
      <c r="G54" s="38" t="s">
        <v>121</v>
      </c>
      <c r="H54" s="63">
        <v>17744.400000000001</v>
      </c>
      <c r="I54" s="63">
        <v>-467.88</v>
      </c>
      <c r="J54" s="71">
        <f t="shared" si="0"/>
        <v>0</v>
      </c>
      <c r="K54" s="56">
        <v>11705.11</v>
      </c>
      <c r="M54" s="62"/>
      <c r="N54" s="56"/>
      <c r="O54" s="56">
        <v>17276.52</v>
      </c>
      <c r="P54" s="55">
        <f t="shared" si="1"/>
        <v>5571.41</v>
      </c>
      <c r="Q54" s="39">
        <f t="shared" si="2"/>
        <v>0.47598100316870151</v>
      </c>
    </row>
    <row r="55" spans="1:18" x14ac:dyDescent="0.2">
      <c r="A55" s="36" t="s">
        <v>46</v>
      </c>
      <c r="B55" s="37">
        <v>45505</v>
      </c>
      <c r="C55" s="53" t="s">
        <v>289</v>
      </c>
      <c r="D55" t="s">
        <v>290</v>
      </c>
      <c r="E55" s="38" t="s">
        <v>111</v>
      </c>
      <c r="F55" s="38" t="s">
        <v>117</v>
      </c>
      <c r="G55" s="38" t="s">
        <v>113</v>
      </c>
      <c r="H55" s="63">
        <v>110971.88</v>
      </c>
      <c r="I55" s="63">
        <v>1705.14</v>
      </c>
      <c r="J55" s="71">
        <f t="shared" si="0"/>
        <v>68894</v>
      </c>
      <c r="K55" s="56">
        <v>32091.25</v>
      </c>
      <c r="L55" s="71">
        <f t="shared" ref="L55" si="21">N55</f>
        <v>43783.02</v>
      </c>
      <c r="M55" s="62">
        <f t="shared" si="19"/>
        <v>37653.397199999999</v>
      </c>
      <c r="N55" s="56">
        <v>43783.02</v>
      </c>
      <c r="O55" s="56"/>
      <c r="P55" s="55">
        <f t="shared" si="1"/>
        <v>11691.769999999997</v>
      </c>
      <c r="Q55" s="39">
        <f t="shared" si="2"/>
        <v>0.36432890585439948</v>
      </c>
      <c r="R55" t="s">
        <v>316</v>
      </c>
    </row>
    <row r="56" spans="1:18" x14ac:dyDescent="0.2">
      <c r="A56" s="36" t="s">
        <v>46</v>
      </c>
      <c r="B56" s="37">
        <v>45505</v>
      </c>
      <c r="C56" s="53" t="s">
        <v>291</v>
      </c>
      <c r="D56" t="s">
        <v>292</v>
      </c>
      <c r="E56" s="38" t="s">
        <v>111</v>
      </c>
      <c r="F56" s="38" t="s">
        <v>112</v>
      </c>
      <c r="G56" s="38" t="s">
        <v>121</v>
      </c>
      <c r="H56" s="50">
        <v>20654.72</v>
      </c>
      <c r="I56" s="50">
        <v>-1487.24</v>
      </c>
      <c r="J56" s="71">
        <f t="shared" si="0"/>
        <v>0</v>
      </c>
      <c r="K56" s="56">
        <v>8318.76</v>
      </c>
      <c r="L56" s="50"/>
      <c r="M56" s="56"/>
      <c r="N56" s="56"/>
      <c r="O56" s="56">
        <v>19167.48</v>
      </c>
      <c r="P56" s="55">
        <f t="shared" si="1"/>
        <v>10848.72</v>
      </c>
      <c r="Q56" s="39">
        <f t="shared" si="2"/>
        <v>1.3041270573979775</v>
      </c>
    </row>
    <row r="57" spans="1:18" x14ac:dyDescent="0.2">
      <c r="A57" s="36" t="s">
        <v>46</v>
      </c>
      <c r="B57" s="37">
        <v>45505</v>
      </c>
      <c r="C57" s="53" t="s">
        <v>293</v>
      </c>
      <c r="D57" t="s">
        <v>294</v>
      </c>
      <c r="E57" s="38" t="s">
        <v>111</v>
      </c>
      <c r="F57" s="38" t="s">
        <v>117</v>
      </c>
      <c r="G57" s="38" t="s">
        <v>113</v>
      </c>
      <c r="H57" s="63">
        <v>102948.9</v>
      </c>
      <c r="J57" s="71">
        <f t="shared" si="0"/>
        <v>6230.5099999999948</v>
      </c>
      <c r="K57" s="56">
        <v>96663.52</v>
      </c>
      <c r="L57" s="71">
        <f t="shared" ref="L57:L59" si="22">N57</f>
        <v>96718.39</v>
      </c>
      <c r="M57" s="62">
        <f t="shared" si="19"/>
        <v>83177.815399999992</v>
      </c>
      <c r="N57" s="56">
        <v>96718.39</v>
      </c>
      <c r="O57" s="56"/>
      <c r="P57" s="55">
        <f t="shared" si="1"/>
        <v>54.869999999995343</v>
      </c>
      <c r="Q57" s="39">
        <f t="shared" si="2"/>
        <v>5.6763916728870773E-4</v>
      </c>
      <c r="R57" t="s">
        <v>316</v>
      </c>
    </row>
    <row r="58" spans="1:18" x14ac:dyDescent="0.2">
      <c r="A58" s="36" t="s">
        <v>46</v>
      </c>
      <c r="B58" s="37">
        <v>45505</v>
      </c>
      <c r="C58" s="53" t="s">
        <v>141</v>
      </c>
      <c r="D58" t="s">
        <v>142</v>
      </c>
      <c r="E58" s="38" t="s">
        <v>111</v>
      </c>
      <c r="F58" s="38" t="s">
        <v>112</v>
      </c>
      <c r="G58" s="38" t="s">
        <v>113</v>
      </c>
      <c r="H58" s="50">
        <v>1623330.84</v>
      </c>
      <c r="I58" s="50">
        <v>303729.25</v>
      </c>
      <c r="J58" s="71">
        <f t="shared" si="0"/>
        <v>281349.3600000001</v>
      </c>
      <c r="K58" s="56">
        <v>976477.85</v>
      </c>
      <c r="L58" s="71">
        <f t="shared" si="22"/>
        <v>1645710.73</v>
      </c>
      <c r="M58" s="62">
        <f t="shared" si="19"/>
        <v>1415311.2278</v>
      </c>
      <c r="N58" s="56">
        <v>1645710.73</v>
      </c>
      <c r="O58" s="56"/>
      <c r="P58" s="55">
        <f t="shared" si="1"/>
        <v>669232.88</v>
      </c>
      <c r="Q58" s="39">
        <f t="shared" si="2"/>
        <v>0.68535387669059777</v>
      </c>
      <c r="R58" t="s">
        <v>316</v>
      </c>
    </row>
    <row r="59" spans="1:18" x14ac:dyDescent="0.2">
      <c r="A59" s="36" t="s">
        <v>46</v>
      </c>
      <c r="B59" s="37">
        <v>45505</v>
      </c>
      <c r="C59" s="53" t="s">
        <v>143</v>
      </c>
      <c r="D59" t="s">
        <v>144</v>
      </c>
      <c r="E59" s="38" t="s">
        <v>111</v>
      </c>
      <c r="F59" s="38" t="s">
        <v>117</v>
      </c>
      <c r="G59" s="38" t="s">
        <v>113</v>
      </c>
      <c r="H59" s="63">
        <v>334972.79999999999</v>
      </c>
      <c r="I59" s="63">
        <v>16089.29</v>
      </c>
      <c r="J59" s="71">
        <f t="shared" si="0"/>
        <v>99981.739999999962</v>
      </c>
      <c r="K59" s="56">
        <v>171876.14</v>
      </c>
      <c r="L59" s="71">
        <f t="shared" si="22"/>
        <v>251080.35</v>
      </c>
      <c r="M59" s="62">
        <f t="shared" si="19"/>
        <v>215929.101</v>
      </c>
      <c r="N59" s="56">
        <v>251080.35</v>
      </c>
      <c r="O59" s="56"/>
      <c r="P59" s="55">
        <f t="shared" si="1"/>
        <v>79204.209999999992</v>
      </c>
      <c r="Q59" s="39">
        <f t="shared" si="2"/>
        <v>0.4608214380425345</v>
      </c>
      <c r="R59" t="s">
        <v>316</v>
      </c>
    </row>
    <row r="60" spans="1:18" x14ac:dyDescent="0.2">
      <c r="A60" s="36" t="s">
        <v>46</v>
      </c>
      <c r="B60" s="37">
        <v>45505</v>
      </c>
      <c r="C60" s="53" t="s">
        <v>295</v>
      </c>
      <c r="D60" t="s">
        <v>296</v>
      </c>
      <c r="E60" s="38" t="s">
        <v>111</v>
      </c>
      <c r="F60" s="38" t="s">
        <v>112</v>
      </c>
      <c r="G60" s="38" t="s">
        <v>121</v>
      </c>
      <c r="H60" s="63">
        <v>31000</v>
      </c>
      <c r="I60" s="63">
        <v>3518.9</v>
      </c>
      <c r="J60" s="71">
        <f t="shared" si="0"/>
        <v>0</v>
      </c>
      <c r="K60" s="56">
        <v>16210.12</v>
      </c>
      <c r="L60" s="71"/>
      <c r="M60" s="62"/>
      <c r="N60" s="56"/>
      <c r="O60" s="56">
        <v>34518.9</v>
      </c>
      <c r="P60" s="55">
        <f t="shared" si="1"/>
        <v>18308.78</v>
      </c>
      <c r="Q60" s="39">
        <f t="shared" si="2"/>
        <v>1.1294660372656093</v>
      </c>
    </row>
    <row r="61" spans="1:18" x14ac:dyDescent="0.2">
      <c r="A61" s="36" t="s">
        <v>46</v>
      </c>
      <c r="B61" s="37">
        <v>45505</v>
      </c>
      <c r="C61" s="53" t="s">
        <v>297</v>
      </c>
      <c r="D61" t="s">
        <v>298</v>
      </c>
      <c r="E61" s="38" t="s">
        <v>111</v>
      </c>
      <c r="F61" s="38" t="s">
        <v>112</v>
      </c>
      <c r="G61" s="38" t="s">
        <v>113</v>
      </c>
      <c r="H61" s="63">
        <v>40429.9</v>
      </c>
      <c r="I61" s="63">
        <v>2483.65</v>
      </c>
      <c r="J61" s="71">
        <f t="shared" si="0"/>
        <v>6523.0600000000049</v>
      </c>
      <c r="K61" s="56">
        <v>22850.45</v>
      </c>
      <c r="L61" s="71">
        <f t="shared" ref="L61:L65" si="23">N61</f>
        <v>36390.49</v>
      </c>
      <c r="M61" s="62">
        <f t="shared" si="19"/>
        <v>31295.821399999997</v>
      </c>
      <c r="N61" s="56">
        <v>36390.49</v>
      </c>
      <c r="O61" s="56"/>
      <c r="P61" s="55">
        <f>N61+O61-K61</f>
        <v>13540.039999999997</v>
      </c>
      <c r="Q61" s="39">
        <f t="shared" si="2"/>
        <v>0.59255025612187051</v>
      </c>
      <c r="R61" t="s">
        <v>316</v>
      </c>
    </row>
    <row r="62" spans="1:18" x14ac:dyDescent="0.2">
      <c r="A62" s="36" t="s">
        <v>46</v>
      </c>
      <c r="B62" s="37">
        <v>45505</v>
      </c>
      <c r="C62" s="53" t="s">
        <v>299</v>
      </c>
      <c r="D62" t="s">
        <v>300</v>
      </c>
      <c r="E62" s="38" t="s">
        <v>111</v>
      </c>
      <c r="F62" s="38" t="s">
        <v>112</v>
      </c>
      <c r="G62" s="38" t="s">
        <v>113</v>
      </c>
      <c r="H62" s="50">
        <v>123000</v>
      </c>
      <c r="I62" s="50">
        <v>5090</v>
      </c>
      <c r="J62" s="71">
        <f t="shared" si="0"/>
        <v>20890</v>
      </c>
      <c r="K62" s="56">
        <v>35683.43</v>
      </c>
      <c r="L62" s="71">
        <f t="shared" si="23"/>
        <v>107200</v>
      </c>
      <c r="M62" s="62">
        <f t="shared" si="19"/>
        <v>92192</v>
      </c>
      <c r="N62" s="56">
        <v>107200</v>
      </c>
      <c r="O62" s="56"/>
      <c r="P62" s="55">
        <f t="shared" si="1"/>
        <v>71516.570000000007</v>
      </c>
      <c r="Q62" s="39">
        <f t="shared" si="2"/>
        <v>2.0041955047482825</v>
      </c>
      <c r="R62" t="s">
        <v>316</v>
      </c>
    </row>
    <row r="63" spans="1:18" x14ac:dyDescent="0.2">
      <c r="A63" s="36" t="s">
        <v>46</v>
      </c>
      <c r="B63" s="37">
        <v>45505</v>
      </c>
      <c r="C63" s="53" t="s">
        <v>145</v>
      </c>
      <c r="D63" t="s">
        <v>146</v>
      </c>
      <c r="E63" s="38" t="s">
        <v>111</v>
      </c>
      <c r="F63" s="38" t="s">
        <v>117</v>
      </c>
      <c r="G63" s="38" t="s">
        <v>113</v>
      </c>
      <c r="H63" s="63">
        <v>509220.16</v>
      </c>
      <c r="J63" s="71">
        <f t="shared" si="0"/>
        <v>315910.76999999996</v>
      </c>
      <c r="K63" s="56">
        <v>186003.17</v>
      </c>
      <c r="L63" s="71">
        <f t="shared" si="23"/>
        <v>193309.39</v>
      </c>
      <c r="M63" s="62">
        <f t="shared" si="19"/>
        <v>166246.0754</v>
      </c>
      <c r="N63" s="56">
        <v>193309.39</v>
      </c>
      <c r="O63" s="56"/>
      <c r="P63" s="55">
        <f t="shared" si="1"/>
        <v>7306.2200000000012</v>
      </c>
      <c r="Q63" s="39">
        <f t="shared" si="2"/>
        <v>3.9280083237291069E-2</v>
      </c>
      <c r="R63" t="s">
        <v>316</v>
      </c>
    </row>
    <row r="64" spans="1:18" x14ac:dyDescent="0.2">
      <c r="A64" s="36" t="s">
        <v>46</v>
      </c>
      <c r="B64" s="37">
        <v>45505</v>
      </c>
      <c r="C64" s="53" t="s">
        <v>301</v>
      </c>
      <c r="D64" t="s">
        <v>302</v>
      </c>
      <c r="E64" s="38" t="s">
        <v>111</v>
      </c>
      <c r="F64" s="38" t="s">
        <v>112</v>
      </c>
      <c r="G64" s="38" t="s">
        <v>113</v>
      </c>
      <c r="H64" s="63">
        <v>41486.9</v>
      </c>
      <c r="I64" s="63">
        <v>4603.6899999999996</v>
      </c>
      <c r="J64" s="71">
        <f t="shared" si="0"/>
        <v>4697.0000000000073</v>
      </c>
      <c r="K64" s="56">
        <v>14374.33</v>
      </c>
      <c r="L64" s="71">
        <f t="shared" si="23"/>
        <v>41393.589999999997</v>
      </c>
      <c r="M64" s="62">
        <f t="shared" si="19"/>
        <v>35598.487399999998</v>
      </c>
      <c r="N64" s="56">
        <v>41393.589999999997</v>
      </c>
      <c r="O64" s="56"/>
      <c r="P64" s="55">
        <f t="shared" si="1"/>
        <v>27019.259999999995</v>
      </c>
      <c r="Q64" s="39">
        <f t="shared" si="2"/>
        <v>1.8796883054723244</v>
      </c>
      <c r="R64" t="s">
        <v>316</v>
      </c>
    </row>
    <row r="65" spans="1:18" x14ac:dyDescent="0.2">
      <c r="A65" s="36" t="s">
        <v>46</v>
      </c>
      <c r="B65" s="37">
        <v>45505</v>
      </c>
      <c r="C65" s="53" t="s">
        <v>303</v>
      </c>
      <c r="D65" t="s">
        <v>304</v>
      </c>
      <c r="E65" s="38" t="s">
        <v>111</v>
      </c>
      <c r="F65" s="38" t="s">
        <v>112</v>
      </c>
      <c r="G65" s="38" t="s">
        <v>113</v>
      </c>
      <c r="H65" s="63">
        <v>36504.269999999997</v>
      </c>
      <c r="J65" s="71">
        <f t="shared" si="0"/>
        <v>1482.5699999999997</v>
      </c>
      <c r="K65" s="56">
        <v>26300.080000000002</v>
      </c>
      <c r="L65" s="71">
        <f t="shared" si="23"/>
        <v>35021.699999999997</v>
      </c>
      <c r="M65" s="62">
        <f t="shared" si="19"/>
        <v>30118.661999999997</v>
      </c>
      <c r="N65" s="56">
        <v>35021.699999999997</v>
      </c>
      <c r="O65" s="56"/>
      <c r="P65" s="55">
        <f t="shared" si="1"/>
        <v>8721.6199999999953</v>
      </c>
      <c r="Q65" s="39">
        <f>P65/K65</f>
        <v>0.33161952359080255</v>
      </c>
      <c r="R65" t="s">
        <v>316</v>
      </c>
    </row>
    <row r="66" spans="1:18" x14ac:dyDescent="0.2">
      <c r="A66" s="36" t="s">
        <v>46</v>
      </c>
      <c r="B66" s="37">
        <v>45505</v>
      </c>
      <c r="C66" s="53" t="s">
        <v>147</v>
      </c>
      <c r="D66" t="s">
        <v>148</v>
      </c>
      <c r="E66" s="38" t="s">
        <v>111</v>
      </c>
      <c r="F66" s="38" t="s">
        <v>150</v>
      </c>
      <c r="G66" s="38" t="s">
        <v>113</v>
      </c>
      <c r="H66" s="63">
        <v>3103890.35</v>
      </c>
      <c r="J66" s="71">
        <f t="shared" si="0"/>
        <v>3103890.35</v>
      </c>
      <c r="K66" s="56">
        <v>3625.82</v>
      </c>
      <c r="L66" s="71"/>
      <c r="M66" s="62"/>
      <c r="N66" s="56"/>
      <c r="O66" s="56"/>
      <c r="P66" s="55">
        <f t="shared" si="1"/>
        <v>-3625.82</v>
      </c>
      <c r="Q66" s="39">
        <f t="shared" si="2"/>
        <v>-1</v>
      </c>
    </row>
    <row r="67" spans="1:18" x14ac:dyDescent="0.2">
      <c r="A67" s="36" t="s">
        <v>46</v>
      </c>
      <c r="B67" s="37">
        <v>45505</v>
      </c>
      <c r="C67" s="53" t="s">
        <v>151</v>
      </c>
      <c r="D67" t="s">
        <v>152</v>
      </c>
      <c r="E67" s="38" t="s">
        <v>111</v>
      </c>
      <c r="F67" s="38" t="s">
        <v>150</v>
      </c>
      <c r="G67" s="38" t="s">
        <v>113</v>
      </c>
      <c r="H67" s="63">
        <v>365383.05</v>
      </c>
      <c r="J67" s="71">
        <f t="shared" si="0"/>
        <v>214226.43</v>
      </c>
      <c r="K67" s="56">
        <v>261060.13</v>
      </c>
      <c r="L67" s="71">
        <f t="shared" ref="L67" si="24">N67</f>
        <v>151156.62</v>
      </c>
      <c r="M67" s="62">
        <f t="shared" si="19"/>
        <v>129994.69319999999</v>
      </c>
      <c r="N67" s="56">
        <v>151156.62</v>
      </c>
      <c r="O67" s="56"/>
      <c r="P67" s="55">
        <f t="shared" si="1"/>
        <v>-109903.51000000001</v>
      </c>
      <c r="Q67" s="39">
        <f t="shared" si="2"/>
        <v>-0.42098925638319418</v>
      </c>
      <c r="R67" t="s">
        <v>316</v>
      </c>
    </row>
    <row r="68" spans="1:18" x14ac:dyDescent="0.2">
      <c r="A68" s="36" t="s">
        <v>46</v>
      </c>
      <c r="B68" s="37">
        <v>45505</v>
      </c>
      <c r="C68" s="53" t="s">
        <v>305</v>
      </c>
      <c r="D68" t="s">
        <v>306</v>
      </c>
      <c r="E68" s="38" t="s">
        <v>111</v>
      </c>
      <c r="F68" s="38" t="s">
        <v>112</v>
      </c>
      <c r="G68" s="38" t="s">
        <v>113</v>
      </c>
      <c r="H68" s="63">
        <v>13645</v>
      </c>
      <c r="J68" s="71">
        <f t="shared" si="0"/>
        <v>13645</v>
      </c>
      <c r="K68" s="56">
        <v>2381.19</v>
      </c>
      <c r="L68" s="71"/>
      <c r="M68" s="62"/>
      <c r="N68" s="56"/>
      <c r="O68" s="56"/>
      <c r="P68" s="55">
        <f t="shared" si="1"/>
        <v>-2381.19</v>
      </c>
      <c r="Q68" s="39">
        <f t="shared" si="2"/>
        <v>-1</v>
      </c>
    </row>
    <row r="69" spans="1:18" x14ac:dyDescent="0.2">
      <c r="A69" s="36" t="s">
        <v>46</v>
      </c>
      <c r="B69" s="37">
        <v>45505</v>
      </c>
      <c r="C69" s="53" t="s">
        <v>155</v>
      </c>
      <c r="D69" t="s">
        <v>156</v>
      </c>
      <c r="E69" s="38" t="s">
        <v>149</v>
      </c>
      <c r="F69" s="38" t="s">
        <v>128</v>
      </c>
      <c r="G69" s="38" t="s">
        <v>113</v>
      </c>
      <c r="H69" s="63">
        <v>880100</v>
      </c>
      <c r="J69" s="71">
        <f t="shared" ref="J69:J73" si="25">(H69+I69)-(N69+O69)</f>
        <v>880100</v>
      </c>
      <c r="K69" s="56">
        <v>3556.07</v>
      </c>
      <c r="L69" s="71"/>
      <c r="M69" s="62"/>
      <c r="N69" s="56"/>
      <c r="O69" s="56"/>
      <c r="P69" s="55">
        <f t="shared" ref="P69:P73" si="26">N69+O69-K69</f>
        <v>-3556.07</v>
      </c>
      <c r="Q69" s="39">
        <f t="shared" ref="Q69:Q73" si="27">P69/K69</f>
        <v>-1</v>
      </c>
    </row>
    <row r="70" spans="1:18" x14ac:dyDescent="0.2">
      <c r="A70" s="36" t="s">
        <v>46</v>
      </c>
      <c r="B70" s="37">
        <v>45505</v>
      </c>
      <c r="C70" s="53" t="s">
        <v>157</v>
      </c>
      <c r="D70" t="s">
        <v>158</v>
      </c>
      <c r="E70" s="38" t="s">
        <v>149</v>
      </c>
      <c r="F70" s="38" t="s">
        <v>128</v>
      </c>
      <c r="G70" s="38" t="s">
        <v>113</v>
      </c>
      <c r="H70" s="63">
        <v>3188900</v>
      </c>
      <c r="J70" s="71">
        <f t="shared" si="25"/>
        <v>3188900</v>
      </c>
      <c r="K70" s="56">
        <v>5503.19</v>
      </c>
      <c r="L70" s="71"/>
      <c r="M70" s="62"/>
      <c r="N70" s="56"/>
      <c r="O70" s="56"/>
      <c r="P70" s="55">
        <f t="shared" si="26"/>
        <v>-5503.19</v>
      </c>
      <c r="Q70" s="39">
        <f t="shared" si="27"/>
        <v>-1</v>
      </c>
    </row>
    <row r="71" spans="1:18" x14ac:dyDescent="0.2">
      <c r="A71" s="36" t="s">
        <v>46</v>
      </c>
      <c r="B71" s="37">
        <v>45505</v>
      </c>
      <c r="C71" s="53" t="s">
        <v>307</v>
      </c>
      <c r="D71" t="s">
        <v>308</v>
      </c>
      <c r="E71" s="38" t="s">
        <v>111</v>
      </c>
      <c r="F71" s="38" t="s">
        <v>269</v>
      </c>
      <c r="G71" s="38" t="s">
        <v>121</v>
      </c>
      <c r="H71" s="63">
        <v>28680</v>
      </c>
      <c r="I71" s="63">
        <v>-5530</v>
      </c>
      <c r="J71" s="71">
        <f t="shared" si="25"/>
        <v>0</v>
      </c>
      <c r="K71" s="56">
        <v>6955.37</v>
      </c>
      <c r="M71" s="62"/>
      <c r="N71" s="56"/>
      <c r="O71" s="56">
        <v>23150</v>
      </c>
      <c r="P71" s="55">
        <f t="shared" si="26"/>
        <v>16194.630000000001</v>
      </c>
      <c r="Q71" s="39">
        <f t="shared" si="27"/>
        <v>2.3283635521906096</v>
      </c>
    </row>
    <row r="72" spans="1:18" x14ac:dyDescent="0.2">
      <c r="A72" s="36" t="s">
        <v>46</v>
      </c>
      <c r="B72" s="37">
        <v>45505</v>
      </c>
      <c r="C72" s="53" t="s">
        <v>309</v>
      </c>
      <c r="D72" t="s">
        <v>310</v>
      </c>
      <c r="E72" s="38" t="s">
        <v>111</v>
      </c>
      <c r="F72" s="38" t="s">
        <v>269</v>
      </c>
      <c r="G72" s="38" t="s">
        <v>113</v>
      </c>
      <c r="H72" s="63">
        <v>34943.199999999997</v>
      </c>
      <c r="I72" s="63">
        <v>3836.88</v>
      </c>
      <c r="J72" s="71">
        <f t="shared" si="25"/>
        <v>4474.9999999999927</v>
      </c>
      <c r="K72" s="56">
        <v>22043.91</v>
      </c>
      <c r="L72" s="71">
        <f t="shared" ref="L72" si="28">N72</f>
        <v>34305.08</v>
      </c>
      <c r="M72" s="62">
        <f t="shared" ref="M72" si="29">N72*86%</f>
        <v>29502.3688</v>
      </c>
      <c r="N72" s="56">
        <v>34305.08</v>
      </c>
      <c r="O72" s="56"/>
      <c r="P72" s="55">
        <f t="shared" si="26"/>
        <v>12261.170000000002</v>
      </c>
      <c r="Q72" s="39">
        <f t="shared" si="27"/>
        <v>0.55621575301296378</v>
      </c>
      <c r="R72" t="s">
        <v>316</v>
      </c>
    </row>
    <row r="73" spans="1:18" x14ac:dyDescent="0.2">
      <c r="A73" s="36" t="s">
        <v>46</v>
      </c>
      <c r="B73" s="37">
        <v>45505</v>
      </c>
      <c r="C73" s="53" t="s">
        <v>162</v>
      </c>
      <c r="D73" t="s">
        <v>163</v>
      </c>
      <c r="E73" s="38" t="s">
        <v>111</v>
      </c>
      <c r="F73" s="38" t="s">
        <v>150</v>
      </c>
      <c r="G73" s="38" t="s">
        <v>113</v>
      </c>
      <c r="H73" s="63">
        <v>44410.66</v>
      </c>
      <c r="J73" s="71">
        <f t="shared" si="25"/>
        <v>44410.66</v>
      </c>
      <c r="K73" s="56">
        <v>2895.38</v>
      </c>
      <c r="L73" s="71"/>
      <c r="M73" s="62"/>
      <c r="N73" s="56"/>
      <c r="O73" s="56"/>
      <c r="P73" s="55">
        <f t="shared" si="26"/>
        <v>-2895.38</v>
      </c>
      <c r="Q73" s="39">
        <f t="shared" si="27"/>
        <v>-1</v>
      </c>
    </row>
    <row r="74" spans="1:18" x14ac:dyDescent="0.2">
      <c r="A74" s="36"/>
      <c r="B74" s="37"/>
      <c r="E74" s="38"/>
      <c r="F74" s="38"/>
      <c r="G74" s="38"/>
    </row>
    <row r="75" spans="1:18" x14ac:dyDescent="0.2">
      <c r="A75" s="36"/>
      <c r="B75" s="37"/>
      <c r="E75" s="38"/>
      <c r="F75" s="38"/>
      <c r="G75" s="38"/>
      <c r="J75" s="63">
        <f t="shared" ref="J75:L75" si="30">SUBTOTAL(9,J4:J73)</f>
        <v>11018709.039999999</v>
      </c>
      <c r="K75" s="63">
        <f t="shared" si="30"/>
        <v>16939631.359999999</v>
      </c>
      <c r="L75" s="63">
        <f t="shared" si="30"/>
        <v>13989133.379999999</v>
      </c>
      <c r="M75" s="63">
        <f>SUBTOTAL(9,M4:M73)</f>
        <v>12030654.706800003</v>
      </c>
      <c r="N75" s="63">
        <f>SUM(N4:N73)</f>
        <v>13989133.379999999</v>
      </c>
      <c r="O75" s="63">
        <f>SUBTOTAL(9,O4:O73)</f>
        <v>6789372.4799999986</v>
      </c>
      <c r="P75" s="55">
        <f>N75+O75-K75</f>
        <v>3838874.5</v>
      </c>
      <c r="Q75" s="72">
        <f>P75/K75</f>
        <v>0.22662089973603772</v>
      </c>
    </row>
    <row r="76" spans="1:18" x14ac:dyDescent="0.2">
      <c r="A76" s="36"/>
      <c r="B76" s="37"/>
      <c r="E76" s="38"/>
      <c r="F76" s="38"/>
      <c r="G76" s="38"/>
    </row>
    <row r="77" spans="1:18" x14ac:dyDescent="0.2">
      <c r="A77" s="36"/>
      <c r="B77" s="37"/>
      <c r="E77" s="38"/>
      <c r="F77" s="38"/>
      <c r="G77" s="38"/>
    </row>
    <row r="78" spans="1:18" x14ac:dyDescent="0.2">
      <c r="A78" s="36"/>
      <c r="B78" s="37"/>
      <c r="E78" s="38"/>
      <c r="F78" s="38"/>
      <c r="G78" s="38"/>
    </row>
    <row r="79" spans="1:18" x14ac:dyDescent="0.2">
      <c r="A79" s="36"/>
      <c r="B79" s="37"/>
      <c r="E79" s="38"/>
      <c r="F79" s="38"/>
      <c r="G79" s="38"/>
    </row>
    <row r="80" spans="1:18" x14ac:dyDescent="0.2">
      <c r="A80" s="36"/>
      <c r="B80" s="37"/>
      <c r="E80" s="38"/>
      <c r="F80" s="38"/>
      <c r="G80" s="38"/>
    </row>
    <row r="81" spans="1:7" x14ac:dyDescent="0.2">
      <c r="A81" s="36"/>
      <c r="B81" s="37"/>
      <c r="E81" s="38"/>
      <c r="F81" s="38"/>
      <c r="G81" s="38"/>
    </row>
    <row r="82" spans="1:7" x14ac:dyDescent="0.2">
      <c r="A82" s="36"/>
      <c r="B82" s="37"/>
      <c r="E82" s="38"/>
      <c r="F82" s="38"/>
      <c r="G82" s="38"/>
    </row>
    <row r="83" spans="1:7" x14ac:dyDescent="0.2">
      <c r="A83" s="36"/>
      <c r="B83" s="37"/>
      <c r="E83" s="38"/>
      <c r="F83" s="38"/>
      <c r="G83" s="38"/>
    </row>
    <row r="84" spans="1:7" x14ac:dyDescent="0.2">
      <c r="A84" s="36"/>
      <c r="B84" s="37"/>
      <c r="E84" s="38"/>
      <c r="F84" s="38"/>
      <c r="G84" s="38"/>
    </row>
    <row r="85" spans="1:7" x14ac:dyDescent="0.2">
      <c r="A85" s="36"/>
      <c r="B85" s="37"/>
      <c r="E85" s="38"/>
      <c r="F85" s="38"/>
      <c r="G85" s="38"/>
    </row>
    <row r="86" spans="1:7" x14ac:dyDescent="0.2">
      <c r="A86" s="36"/>
      <c r="B86" s="37"/>
      <c r="E86" s="38"/>
      <c r="F86" s="38"/>
      <c r="G86" s="38"/>
    </row>
    <row r="87" spans="1:7" x14ac:dyDescent="0.2">
      <c r="A87" s="36"/>
      <c r="B87" s="37"/>
      <c r="E87" s="38"/>
      <c r="F87" s="38"/>
      <c r="G87" s="38"/>
    </row>
    <row r="88" spans="1:7" x14ac:dyDescent="0.2">
      <c r="A88" s="36"/>
      <c r="B88" s="37"/>
      <c r="E88" s="38"/>
      <c r="F88" s="38"/>
      <c r="G88" s="38"/>
    </row>
    <row r="89" spans="1:7" x14ac:dyDescent="0.2">
      <c r="A89" s="36"/>
      <c r="B89" s="37"/>
      <c r="E89" s="38"/>
      <c r="F89" s="38"/>
      <c r="G89" s="38"/>
    </row>
    <row r="90" spans="1:7" x14ac:dyDescent="0.2">
      <c r="A90" s="36"/>
      <c r="B90" s="37"/>
      <c r="E90" s="38"/>
      <c r="F90" s="38"/>
      <c r="G90" s="38"/>
    </row>
    <row r="91" spans="1:7" x14ac:dyDescent="0.2">
      <c r="A91" s="36"/>
      <c r="B91" s="37"/>
      <c r="E91" s="38"/>
      <c r="F91" s="38"/>
      <c r="G91" s="38"/>
    </row>
    <row r="92" spans="1:7" x14ac:dyDescent="0.2">
      <c r="A92" s="36"/>
      <c r="B92" s="37"/>
      <c r="E92" s="38"/>
      <c r="F92" s="38"/>
      <c r="G92" s="38"/>
    </row>
    <row r="93" spans="1:7" x14ac:dyDescent="0.2">
      <c r="A93" s="36"/>
      <c r="B93" s="37"/>
      <c r="E93" s="38"/>
      <c r="F93" s="38"/>
      <c r="G93" s="38"/>
    </row>
    <row r="94" spans="1:7" x14ac:dyDescent="0.2">
      <c r="A94" s="36"/>
      <c r="B94" s="37"/>
      <c r="E94" s="38"/>
      <c r="F94" s="38"/>
      <c r="G94" s="38"/>
    </row>
    <row r="95" spans="1:7" x14ac:dyDescent="0.2">
      <c r="A95" s="36"/>
      <c r="B95" s="37"/>
      <c r="E95" s="38"/>
      <c r="F95" s="38"/>
      <c r="G95" s="38"/>
    </row>
    <row r="96" spans="1:7" x14ac:dyDescent="0.2">
      <c r="A96" s="36"/>
      <c r="B96" s="37"/>
      <c r="E96" s="38"/>
      <c r="F96" s="38"/>
      <c r="G96" s="38"/>
    </row>
    <row r="97" spans="1:7" x14ac:dyDescent="0.2">
      <c r="A97" s="36"/>
      <c r="B97" s="37"/>
      <c r="E97" s="38"/>
      <c r="F97" s="38"/>
      <c r="G97" s="38"/>
    </row>
    <row r="98" spans="1:7" x14ac:dyDescent="0.2">
      <c r="A98" s="36"/>
      <c r="B98" s="37"/>
      <c r="E98" s="38"/>
      <c r="F98" s="38"/>
      <c r="G98" s="38"/>
    </row>
    <row r="99" spans="1:7" x14ac:dyDescent="0.2">
      <c r="A99" s="36"/>
      <c r="B99" s="37"/>
      <c r="E99" s="38"/>
      <c r="F99" s="38"/>
      <c r="G99" s="38"/>
    </row>
    <row r="100" spans="1:7" x14ac:dyDescent="0.2">
      <c r="A100" s="36"/>
      <c r="B100" s="37"/>
      <c r="E100" s="38"/>
      <c r="F100" s="38"/>
      <c r="G100" s="38"/>
    </row>
    <row r="101" spans="1:7" x14ac:dyDescent="0.2">
      <c r="A101" s="36"/>
      <c r="B101" s="37"/>
      <c r="E101" s="38"/>
      <c r="F101" s="38"/>
      <c r="G101" s="38"/>
    </row>
    <row r="102" spans="1:7" x14ac:dyDescent="0.2">
      <c r="A102" s="36"/>
      <c r="B102" s="37"/>
      <c r="E102" s="38"/>
      <c r="F102" s="38"/>
      <c r="G102" s="38"/>
    </row>
    <row r="103" spans="1:7" x14ac:dyDescent="0.2">
      <c r="A103" s="36"/>
      <c r="B103" s="37"/>
      <c r="E103" s="38"/>
      <c r="F103" s="38"/>
      <c r="G103" s="38"/>
    </row>
    <row r="104" spans="1:7" x14ac:dyDescent="0.2">
      <c r="A104" s="36"/>
      <c r="B104" s="37"/>
      <c r="E104" s="38"/>
      <c r="F104" s="38"/>
      <c r="G104" s="38"/>
    </row>
    <row r="105" spans="1:7" x14ac:dyDescent="0.2">
      <c r="A105" s="36"/>
      <c r="B105" s="37"/>
      <c r="E105" s="38"/>
      <c r="F105" s="38"/>
      <c r="G105" s="38"/>
    </row>
    <row r="106" spans="1:7" x14ac:dyDescent="0.2">
      <c r="A106" s="36"/>
      <c r="B106" s="37"/>
      <c r="E106" s="38"/>
      <c r="F106" s="38"/>
      <c r="G106" s="38"/>
    </row>
    <row r="107" spans="1:7" x14ac:dyDescent="0.2">
      <c r="A107" s="36"/>
      <c r="B107" s="37"/>
      <c r="E107" s="38"/>
      <c r="F107" s="38"/>
      <c r="G107" s="38"/>
    </row>
    <row r="108" spans="1:7" x14ac:dyDescent="0.2">
      <c r="A108" s="36"/>
      <c r="B108" s="37"/>
      <c r="E108" s="38"/>
      <c r="F108" s="38"/>
      <c r="G108" s="38"/>
    </row>
    <row r="109" spans="1:7" x14ac:dyDescent="0.2">
      <c r="A109" s="36"/>
      <c r="B109" s="37"/>
      <c r="E109" s="38"/>
      <c r="F109" s="38"/>
      <c r="G109" s="38"/>
    </row>
    <row r="110" spans="1:7" x14ac:dyDescent="0.2">
      <c r="A110" s="36"/>
      <c r="B110" s="37"/>
      <c r="E110" s="38"/>
      <c r="F110" s="38"/>
      <c r="G110" s="38"/>
    </row>
    <row r="111" spans="1:7" x14ac:dyDescent="0.2">
      <c r="A111" s="36"/>
      <c r="B111" s="37"/>
      <c r="E111" s="38"/>
      <c r="F111" s="38"/>
      <c r="G111" s="38"/>
    </row>
    <row r="112" spans="1:7" x14ac:dyDescent="0.2">
      <c r="A112" s="36"/>
      <c r="B112" s="37"/>
      <c r="E112" s="38"/>
      <c r="F112" s="38"/>
      <c r="G112" s="38"/>
    </row>
    <row r="113" spans="1:7" x14ac:dyDescent="0.2">
      <c r="A113" s="36"/>
      <c r="B113" s="37"/>
      <c r="E113" s="38"/>
      <c r="F113" s="38"/>
      <c r="G113" s="38"/>
    </row>
    <row r="114" spans="1:7" x14ac:dyDescent="0.2">
      <c r="A114" s="36"/>
      <c r="B114" s="37"/>
      <c r="E114" s="38"/>
      <c r="F114" s="38"/>
      <c r="G114" s="38"/>
    </row>
    <row r="115" spans="1:7" x14ac:dyDescent="0.2">
      <c r="A115" s="36"/>
      <c r="B115" s="37"/>
      <c r="E115" s="38"/>
      <c r="F115" s="38"/>
      <c r="G115" s="38"/>
    </row>
    <row r="116" spans="1:7" x14ac:dyDescent="0.2">
      <c r="A116" s="36"/>
      <c r="B116" s="37"/>
      <c r="E116" s="38"/>
      <c r="F116" s="38"/>
      <c r="G116" s="38"/>
    </row>
    <row r="117" spans="1:7" x14ac:dyDescent="0.2">
      <c r="A117" s="36"/>
      <c r="B117" s="37"/>
      <c r="E117" s="38"/>
      <c r="F117" s="38"/>
      <c r="G117" s="38"/>
    </row>
    <row r="118" spans="1:7" x14ac:dyDescent="0.2">
      <c r="A118" s="36"/>
      <c r="B118" s="37"/>
      <c r="E118" s="38"/>
      <c r="F118" s="38"/>
      <c r="G118" s="38"/>
    </row>
    <row r="119" spans="1:7" x14ac:dyDescent="0.2">
      <c r="A119" s="36"/>
      <c r="B119" s="37"/>
      <c r="E119" s="38"/>
      <c r="F119" s="38"/>
      <c r="G119" s="38"/>
    </row>
    <row r="120" spans="1:7" x14ac:dyDescent="0.2">
      <c r="A120" s="36"/>
      <c r="B120" s="37"/>
      <c r="E120" s="38"/>
      <c r="F120" s="38"/>
      <c r="G120" s="38"/>
    </row>
    <row r="121" spans="1:7" x14ac:dyDescent="0.2">
      <c r="A121" s="36"/>
      <c r="B121" s="37"/>
      <c r="E121" s="38"/>
      <c r="F121" s="38"/>
      <c r="G121" s="38"/>
    </row>
    <row r="122" spans="1:7" x14ac:dyDescent="0.2">
      <c r="A122" s="36"/>
      <c r="B122" s="37"/>
      <c r="E122" s="38"/>
      <c r="F122" s="38"/>
      <c r="G122" s="38"/>
    </row>
    <row r="123" spans="1:7" x14ac:dyDescent="0.2">
      <c r="A123" s="36"/>
      <c r="B123" s="37"/>
      <c r="E123" s="38"/>
      <c r="F123" s="38"/>
      <c r="G123" s="38"/>
    </row>
    <row r="124" spans="1:7" x14ac:dyDescent="0.2">
      <c r="A124" s="36"/>
      <c r="B124" s="37"/>
      <c r="E124" s="38"/>
      <c r="F124" s="38"/>
      <c r="G124" s="38"/>
    </row>
    <row r="125" spans="1:7" x14ac:dyDescent="0.2">
      <c r="A125" s="36"/>
      <c r="B125" s="37"/>
      <c r="E125" s="38"/>
      <c r="F125" s="38"/>
      <c r="G125" s="38"/>
    </row>
    <row r="126" spans="1:7" x14ac:dyDescent="0.2">
      <c r="A126" s="36"/>
      <c r="B126" s="37"/>
      <c r="E126" s="38"/>
      <c r="F126" s="38"/>
      <c r="G126" s="38"/>
    </row>
    <row r="127" spans="1:7" x14ac:dyDescent="0.2">
      <c r="A127" s="36"/>
      <c r="B127" s="37"/>
      <c r="E127" s="38"/>
      <c r="F127" s="38"/>
      <c r="G127" s="38"/>
    </row>
    <row r="128" spans="1:7" x14ac:dyDescent="0.2">
      <c r="A128" s="36"/>
      <c r="B128" s="37"/>
      <c r="E128" s="38"/>
      <c r="F128" s="38"/>
      <c r="G128" s="38"/>
    </row>
    <row r="129" spans="1:7" x14ac:dyDescent="0.2">
      <c r="A129" s="36"/>
      <c r="B129" s="37"/>
      <c r="E129" s="38"/>
      <c r="F129" s="38"/>
      <c r="G129" s="38"/>
    </row>
    <row r="130" spans="1:7" x14ac:dyDescent="0.2">
      <c r="A130" s="36"/>
      <c r="B130" s="37"/>
      <c r="E130" s="38"/>
      <c r="F130" s="38"/>
      <c r="G130" s="38"/>
    </row>
    <row r="131" spans="1:7" x14ac:dyDescent="0.2">
      <c r="A131" s="36"/>
      <c r="B131" s="37"/>
      <c r="E131" s="38"/>
      <c r="F131" s="38"/>
      <c r="G131" s="38"/>
    </row>
    <row r="132" spans="1:7" x14ac:dyDescent="0.2">
      <c r="A132" s="36"/>
      <c r="B132" s="37"/>
      <c r="E132" s="38"/>
      <c r="F132" s="38"/>
      <c r="G132" s="38"/>
    </row>
    <row r="133" spans="1:7" x14ac:dyDescent="0.2">
      <c r="A133" s="36"/>
      <c r="B133" s="37"/>
      <c r="E133" s="38"/>
      <c r="F133" s="38"/>
      <c r="G133" s="38"/>
    </row>
    <row r="134" spans="1:7" x14ac:dyDescent="0.2">
      <c r="A134" s="36"/>
      <c r="B134" s="37"/>
      <c r="E134" s="38"/>
      <c r="F134" s="38"/>
      <c r="G134" s="38"/>
    </row>
    <row r="135" spans="1:7" x14ac:dyDescent="0.2">
      <c r="A135" s="36"/>
      <c r="B135" s="37"/>
      <c r="E135" s="38"/>
      <c r="F135" s="38"/>
      <c r="G135" s="38"/>
    </row>
    <row r="136" spans="1:7" x14ac:dyDescent="0.2">
      <c r="A136" s="36"/>
      <c r="B136" s="37"/>
      <c r="E136" s="38"/>
      <c r="F136" s="38"/>
      <c r="G136" s="38"/>
    </row>
    <row r="137" spans="1:7" x14ac:dyDescent="0.2">
      <c r="A137" s="36"/>
      <c r="B137" s="37"/>
      <c r="E137" s="38"/>
      <c r="F137" s="38"/>
      <c r="G137" s="38"/>
    </row>
    <row r="138" spans="1:7" x14ac:dyDescent="0.2">
      <c r="A138" s="36"/>
      <c r="B138" s="37"/>
      <c r="E138" s="38"/>
      <c r="F138" s="38"/>
      <c r="G138" s="38"/>
    </row>
    <row r="139" spans="1:7" x14ac:dyDescent="0.2">
      <c r="A139" s="36"/>
      <c r="B139" s="37"/>
      <c r="E139" s="38"/>
      <c r="F139" s="38"/>
      <c r="G139" s="38"/>
    </row>
    <row r="140" spans="1:7" x14ac:dyDescent="0.2">
      <c r="A140" s="36"/>
      <c r="B140" s="37"/>
      <c r="E140" s="38"/>
      <c r="F140" s="38"/>
      <c r="G140" s="38"/>
    </row>
    <row r="141" spans="1:7" x14ac:dyDescent="0.2">
      <c r="A141" s="36"/>
      <c r="B141" s="37"/>
      <c r="E141" s="38"/>
      <c r="F141" s="38"/>
      <c r="G141" s="38"/>
    </row>
    <row r="142" spans="1:7" x14ac:dyDescent="0.2">
      <c r="A142" s="36"/>
      <c r="B142" s="37"/>
      <c r="E142" s="38"/>
      <c r="F142" s="38"/>
      <c r="G142" s="38"/>
    </row>
    <row r="143" spans="1:7" x14ac:dyDescent="0.2">
      <c r="A143" s="36"/>
      <c r="B143" s="37"/>
      <c r="E143" s="38"/>
      <c r="F143" s="38"/>
      <c r="G143" s="38"/>
    </row>
    <row r="144" spans="1:7" x14ac:dyDescent="0.2">
      <c r="A144" s="36"/>
      <c r="B144" s="37"/>
      <c r="E144" s="38"/>
      <c r="F144" s="38"/>
      <c r="G144" s="38"/>
    </row>
    <row r="145" spans="1:7" x14ac:dyDescent="0.2">
      <c r="A145" s="36"/>
      <c r="B145" s="37"/>
      <c r="E145" s="38"/>
      <c r="F145" s="38"/>
      <c r="G145" s="38"/>
    </row>
    <row r="146" spans="1:7" x14ac:dyDescent="0.2">
      <c r="A146" s="36"/>
      <c r="B146" s="37"/>
      <c r="E146" s="38"/>
      <c r="F146" s="38"/>
      <c r="G146" s="38"/>
    </row>
    <row r="147" spans="1:7" x14ac:dyDescent="0.2">
      <c r="A147" s="36"/>
      <c r="B147" s="37"/>
      <c r="E147" s="38"/>
      <c r="F147" s="38"/>
      <c r="G147" s="38"/>
    </row>
    <row r="148" spans="1:7" x14ac:dyDescent="0.2">
      <c r="A148" s="36"/>
      <c r="B148" s="37"/>
      <c r="E148" s="38"/>
      <c r="F148" s="38"/>
      <c r="G148" s="38"/>
    </row>
    <row r="149" spans="1:7" x14ac:dyDescent="0.2">
      <c r="A149" s="36"/>
      <c r="B149" s="37"/>
      <c r="E149" s="38"/>
      <c r="F149" s="38"/>
      <c r="G149" s="38"/>
    </row>
    <row r="150" spans="1:7" x14ac:dyDescent="0.2">
      <c r="A150" s="36"/>
      <c r="B150" s="37"/>
      <c r="E150" s="38"/>
      <c r="F150" s="38"/>
      <c r="G150" s="38"/>
    </row>
    <row r="151" spans="1:7" x14ac:dyDescent="0.2">
      <c r="A151" s="36"/>
      <c r="B151" s="37"/>
      <c r="E151" s="38"/>
      <c r="F151" s="38"/>
      <c r="G151" s="38"/>
    </row>
    <row r="152" spans="1:7" x14ac:dyDescent="0.2">
      <c r="A152" s="36"/>
      <c r="B152" s="37"/>
      <c r="E152" s="38"/>
      <c r="F152" s="38"/>
      <c r="G152" s="38"/>
    </row>
    <row r="153" spans="1:7" x14ac:dyDescent="0.2">
      <c r="A153" s="36"/>
      <c r="B153" s="37"/>
      <c r="E153" s="38"/>
      <c r="F153" s="38"/>
      <c r="G153" s="38"/>
    </row>
    <row r="154" spans="1:7" x14ac:dyDescent="0.2">
      <c r="A154" s="36"/>
      <c r="B154" s="37"/>
      <c r="E154" s="38"/>
      <c r="F154" s="38"/>
      <c r="G154" s="38"/>
    </row>
    <row r="155" spans="1:7" x14ac:dyDescent="0.2">
      <c r="A155" s="36"/>
      <c r="B155" s="37"/>
      <c r="E155" s="38"/>
      <c r="F155" s="38"/>
      <c r="G155" s="38"/>
    </row>
    <row r="156" spans="1:7" x14ac:dyDescent="0.2">
      <c r="A156" s="36"/>
      <c r="B156" s="37"/>
      <c r="E156" s="38"/>
      <c r="F156" s="38"/>
      <c r="G156" s="38"/>
    </row>
    <row r="157" spans="1:7" x14ac:dyDescent="0.2">
      <c r="A157" s="36"/>
      <c r="B157" s="37"/>
      <c r="E157" s="38"/>
      <c r="F157" s="38"/>
      <c r="G157" s="38"/>
    </row>
    <row r="158" spans="1:7" x14ac:dyDescent="0.2">
      <c r="A158" s="36"/>
      <c r="B158" s="37"/>
      <c r="E158" s="38"/>
      <c r="F158" s="38"/>
      <c r="G158" s="38"/>
    </row>
    <row r="159" spans="1:7" x14ac:dyDescent="0.2">
      <c r="A159" s="36"/>
      <c r="B159" s="37"/>
      <c r="E159" s="38"/>
      <c r="F159" s="38"/>
      <c r="G159" s="38"/>
    </row>
    <row r="160" spans="1:7" x14ac:dyDescent="0.2">
      <c r="A160" s="36"/>
      <c r="B160" s="37"/>
      <c r="E160" s="38"/>
      <c r="F160" s="38"/>
      <c r="G160" s="38"/>
    </row>
    <row r="161" spans="1:7" x14ac:dyDescent="0.2">
      <c r="A161" s="36"/>
      <c r="B161" s="37"/>
      <c r="E161" s="38"/>
      <c r="F161" s="38"/>
      <c r="G161" s="38"/>
    </row>
    <row r="162" spans="1:7" x14ac:dyDescent="0.2">
      <c r="A162" s="36"/>
      <c r="B162" s="37"/>
      <c r="E162" s="38"/>
      <c r="F162" s="38"/>
      <c r="G162" s="38"/>
    </row>
    <row r="163" spans="1:7" x14ac:dyDescent="0.2">
      <c r="A163" s="36"/>
      <c r="B163" s="37"/>
      <c r="E163" s="38"/>
      <c r="F163" s="38"/>
      <c r="G163" s="38"/>
    </row>
    <row r="164" spans="1:7" x14ac:dyDescent="0.2">
      <c r="A164" s="36"/>
      <c r="B164" s="37"/>
      <c r="E164" s="38"/>
      <c r="F164" s="38"/>
      <c r="G164" s="38"/>
    </row>
    <row r="165" spans="1:7" x14ac:dyDescent="0.2">
      <c r="A165" s="36"/>
      <c r="B165" s="37"/>
      <c r="E165" s="38"/>
      <c r="F165" s="38"/>
      <c r="G165" s="38"/>
    </row>
    <row r="166" spans="1:7" x14ac:dyDescent="0.2">
      <c r="A166" s="36"/>
      <c r="B166" s="37"/>
      <c r="E166" s="38"/>
      <c r="F166" s="38"/>
      <c r="G166" s="38"/>
    </row>
    <row r="167" spans="1:7" x14ac:dyDescent="0.2">
      <c r="A167" s="36"/>
      <c r="B167" s="37"/>
      <c r="E167" s="38"/>
      <c r="F167" s="38"/>
      <c r="G167" s="38"/>
    </row>
    <row r="168" spans="1:7" x14ac:dyDescent="0.2">
      <c r="A168" s="36"/>
      <c r="B168" s="37"/>
      <c r="E168" s="38"/>
      <c r="F168" s="38"/>
      <c r="G168" s="38"/>
    </row>
    <row r="169" spans="1:7" x14ac:dyDescent="0.2">
      <c r="A169" s="36"/>
      <c r="B169" s="37"/>
      <c r="E169" s="38"/>
      <c r="F169" s="38"/>
      <c r="G169" s="38"/>
    </row>
    <row r="170" spans="1:7" x14ac:dyDescent="0.2">
      <c r="A170" s="36"/>
      <c r="B170" s="37"/>
      <c r="E170" s="38"/>
      <c r="F170" s="38"/>
      <c r="G170" s="38"/>
    </row>
    <row r="171" spans="1:7" x14ac:dyDescent="0.2">
      <c r="A171" s="36"/>
      <c r="B171" s="37"/>
      <c r="E171" s="38"/>
      <c r="F171" s="38"/>
      <c r="G171" s="38"/>
    </row>
    <row r="172" spans="1:7" x14ac:dyDescent="0.2">
      <c r="A172" s="36"/>
      <c r="B172" s="37"/>
      <c r="E172" s="38"/>
      <c r="F172" s="38"/>
      <c r="G172" s="38"/>
    </row>
    <row r="173" spans="1:7" x14ac:dyDescent="0.2">
      <c r="A173" s="36"/>
      <c r="B173" s="37"/>
      <c r="E173" s="38"/>
      <c r="F173" s="38"/>
      <c r="G173" s="38"/>
    </row>
    <row r="174" spans="1:7" x14ac:dyDescent="0.2">
      <c r="A174" s="36"/>
      <c r="B174" s="37"/>
      <c r="E174" s="38"/>
      <c r="F174" s="38"/>
      <c r="G174" s="38"/>
    </row>
    <row r="175" spans="1:7" x14ac:dyDescent="0.2">
      <c r="A175" s="36"/>
      <c r="B175" s="37"/>
      <c r="E175" s="38"/>
      <c r="F175" s="38"/>
      <c r="G175" s="38"/>
    </row>
    <row r="176" spans="1:7" x14ac:dyDescent="0.2">
      <c r="A176" s="36"/>
      <c r="B176" s="37"/>
      <c r="E176" s="38"/>
      <c r="F176" s="38"/>
      <c r="G176" s="38"/>
    </row>
    <row r="177" spans="1:7" x14ac:dyDescent="0.2">
      <c r="A177" s="36"/>
      <c r="B177" s="37"/>
      <c r="E177" s="38"/>
      <c r="F177" s="38"/>
      <c r="G177" s="38"/>
    </row>
    <row r="178" spans="1:7" x14ac:dyDescent="0.2">
      <c r="A178" s="36"/>
      <c r="B178" s="37"/>
      <c r="E178" s="38"/>
      <c r="F178" s="38"/>
      <c r="G178" s="38"/>
    </row>
    <row r="179" spans="1:7" x14ac:dyDescent="0.2">
      <c r="A179" s="36"/>
      <c r="B179" s="37"/>
      <c r="E179" s="38"/>
      <c r="F179" s="38"/>
      <c r="G179" s="38"/>
    </row>
    <row r="180" spans="1:7" x14ac:dyDescent="0.2">
      <c r="A180" s="36"/>
      <c r="B180" s="37"/>
      <c r="E180" s="38"/>
      <c r="F180" s="38"/>
      <c r="G180" s="38"/>
    </row>
    <row r="181" spans="1:7" x14ac:dyDescent="0.2">
      <c r="A181" s="36"/>
      <c r="B181" s="37"/>
      <c r="E181" s="38"/>
      <c r="F181" s="38"/>
      <c r="G181" s="38"/>
    </row>
    <row r="182" spans="1:7" x14ac:dyDescent="0.2">
      <c r="A182" s="36"/>
      <c r="B182" s="37"/>
      <c r="E182" s="38"/>
      <c r="F182" s="38"/>
      <c r="G182" s="38"/>
    </row>
    <row r="183" spans="1:7" x14ac:dyDescent="0.2">
      <c r="A183" s="36"/>
      <c r="B183" s="37"/>
      <c r="E183" s="38"/>
      <c r="F183" s="38"/>
      <c r="G183" s="38"/>
    </row>
    <row r="184" spans="1:7" x14ac:dyDescent="0.2">
      <c r="A184" s="36"/>
      <c r="B184" s="37"/>
      <c r="E184" s="38"/>
      <c r="F184" s="38"/>
      <c r="G184" s="38"/>
    </row>
    <row r="185" spans="1:7" x14ac:dyDescent="0.2">
      <c r="A185" s="36"/>
      <c r="B185" s="37"/>
      <c r="E185" s="38"/>
      <c r="F185" s="38"/>
      <c r="G185" s="38"/>
    </row>
    <row r="186" spans="1:7" x14ac:dyDescent="0.2">
      <c r="A186" s="36"/>
      <c r="B186" s="37"/>
      <c r="E186" s="38"/>
      <c r="F186" s="38"/>
      <c r="G186" s="38"/>
    </row>
    <row r="187" spans="1:7" x14ac:dyDescent="0.2">
      <c r="A187" s="36"/>
      <c r="B187" s="37"/>
      <c r="E187" s="38"/>
      <c r="F187" s="38"/>
      <c r="G187" s="38"/>
    </row>
    <row r="188" spans="1:7" x14ac:dyDescent="0.2">
      <c r="A188" s="36"/>
      <c r="B188" s="37"/>
      <c r="E188" s="38"/>
      <c r="F188" s="38"/>
      <c r="G188" s="38"/>
    </row>
    <row r="189" spans="1:7" x14ac:dyDescent="0.2">
      <c r="A189" s="36"/>
      <c r="B189" s="37"/>
      <c r="E189" s="38"/>
      <c r="F189" s="38"/>
      <c r="G189" s="38"/>
    </row>
    <row r="190" spans="1:7" x14ac:dyDescent="0.2">
      <c r="A190" s="36"/>
      <c r="B190" s="37"/>
      <c r="E190" s="38"/>
      <c r="F190" s="38"/>
      <c r="G190" s="38"/>
    </row>
    <row r="191" spans="1:7" x14ac:dyDescent="0.2">
      <c r="A191" s="36"/>
      <c r="B191" s="37"/>
      <c r="E191" s="38"/>
      <c r="F191" s="38"/>
      <c r="G191" s="38"/>
    </row>
    <row r="192" spans="1:7" x14ac:dyDescent="0.2">
      <c r="A192" s="36"/>
      <c r="B192" s="37"/>
      <c r="E192" s="38"/>
      <c r="F192" s="38"/>
      <c r="G192" s="38"/>
    </row>
    <row r="193" spans="1:7" x14ac:dyDescent="0.2">
      <c r="A193" s="36"/>
      <c r="B193" s="37"/>
      <c r="E193" s="38"/>
      <c r="F193" s="38"/>
      <c r="G193" s="38"/>
    </row>
    <row r="194" spans="1:7" x14ac:dyDescent="0.2">
      <c r="A194" s="36"/>
      <c r="B194" s="37"/>
      <c r="E194" s="38"/>
      <c r="F194" s="38"/>
      <c r="G194" s="38"/>
    </row>
    <row r="195" spans="1:7" x14ac:dyDescent="0.2">
      <c r="A195" s="36"/>
      <c r="B195" s="37"/>
      <c r="E195" s="38"/>
      <c r="F195" s="38"/>
      <c r="G195" s="38"/>
    </row>
    <row r="196" spans="1:7" x14ac:dyDescent="0.2">
      <c r="A196" s="36"/>
      <c r="B196" s="37"/>
      <c r="E196" s="38"/>
      <c r="F196" s="38"/>
      <c r="G196" s="38"/>
    </row>
    <row r="197" spans="1:7" x14ac:dyDescent="0.2">
      <c r="A197" s="36"/>
      <c r="B197" s="37"/>
      <c r="E197" s="38"/>
      <c r="F197" s="38"/>
      <c r="G197" s="38"/>
    </row>
    <row r="198" spans="1:7" x14ac:dyDescent="0.2">
      <c r="A198" s="36"/>
      <c r="B198" s="37"/>
      <c r="E198" s="38"/>
      <c r="F198" s="38"/>
      <c r="G198" s="38"/>
    </row>
    <row r="199" spans="1:7" x14ac:dyDescent="0.2">
      <c r="A199" s="36"/>
      <c r="B199" s="37"/>
      <c r="E199" s="38"/>
      <c r="F199" s="38"/>
    </row>
    <row r="200" spans="1:7" x14ac:dyDescent="0.2">
      <c r="A200" s="36"/>
      <c r="B200" s="37"/>
      <c r="E200" s="38"/>
    </row>
    <row r="201" spans="1:7" x14ac:dyDescent="0.2">
      <c r="A201" s="36"/>
      <c r="B201" s="37"/>
      <c r="E201" s="38"/>
    </row>
    <row r="202" spans="1:7" x14ac:dyDescent="0.2">
      <c r="A202" s="36"/>
      <c r="B202" s="37"/>
      <c r="E202" s="38"/>
    </row>
    <row r="203" spans="1:7" x14ac:dyDescent="0.2">
      <c r="A203" s="36"/>
      <c r="B203" s="37"/>
      <c r="E203" s="38"/>
    </row>
    <row r="204" spans="1:7" x14ac:dyDescent="0.2">
      <c r="A204" s="36"/>
      <c r="B204" s="37"/>
      <c r="E204" s="38"/>
    </row>
    <row r="205" spans="1:7" x14ac:dyDescent="0.2">
      <c r="A205" s="36"/>
      <c r="B205" s="37"/>
      <c r="E205" s="38"/>
    </row>
    <row r="206" spans="1:7" x14ac:dyDescent="0.2">
      <c r="A206" s="36"/>
      <c r="B206" s="37"/>
      <c r="E206" s="38"/>
    </row>
    <row r="207" spans="1:7" x14ac:dyDescent="0.2">
      <c r="A207" s="36"/>
      <c r="B207" s="37"/>
      <c r="E207" s="38"/>
    </row>
    <row r="208" spans="1:7" x14ac:dyDescent="0.2">
      <c r="A208" s="36"/>
      <c r="B208" s="37"/>
      <c r="E208" s="38"/>
    </row>
    <row r="209" spans="1:2" x14ac:dyDescent="0.2">
      <c r="A209" s="36"/>
      <c r="B209" s="37"/>
    </row>
    <row r="210" spans="1:2" x14ac:dyDescent="0.2">
      <c r="A210" s="36"/>
      <c r="B210" s="37"/>
    </row>
    <row r="211" spans="1:2" x14ac:dyDescent="0.2">
      <c r="A211" s="36"/>
      <c r="B211" s="37"/>
    </row>
    <row r="212" spans="1:2" x14ac:dyDescent="0.2">
      <c r="A212" s="36"/>
      <c r="B212" s="37"/>
    </row>
    <row r="213" spans="1:2" x14ac:dyDescent="0.2">
      <c r="A213" s="36"/>
      <c r="B213" s="37"/>
    </row>
  </sheetData>
  <autoFilter ref="A3:S73" xr:uid="{179DF241-B030-4762-8C2C-582AFB926824}"/>
  <mergeCells count="3">
    <mergeCell ref="H2:K2"/>
    <mergeCell ref="L2:M2"/>
    <mergeCell ref="O2:Q2"/>
  </mergeCells>
  <dataValidations count="1">
    <dataValidation type="list" allowBlank="1" showInputMessage="1" showErrorMessage="1" sqref="F4:F199 E4:E208 G4:G198" xr:uid="{905D9442-5AEC-4372-918D-33BA1185921C}">
      <formula1>#REF!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5567-16F0-4D8C-B005-486D74EC290B}">
  <dimension ref="A1:S195"/>
  <sheetViews>
    <sheetView topLeftCell="D1" zoomScaleNormal="100" workbookViewId="0">
      <pane ySplit="3" topLeftCell="A35" activePane="bottomLeft" state="frozen"/>
      <selection pane="bottomLeft" activeCell="Q15" sqref="Q15"/>
    </sheetView>
  </sheetViews>
  <sheetFormatPr baseColWidth="10" defaultColWidth="11.5" defaultRowHeight="15" x14ac:dyDescent="0.2"/>
  <cols>
    <col min="1" max="1" width="28.5" bestFit="1" customWidth="1"/>
    <col min="3" max="3" width="11.5" style="53"/>
    <col min="4" max="4" width="22.6640625" bestFit="1" customWidth="1"/>
    <col min="5" max="5" width="14.1640625" bestFit="1" customWidth="1"/>
    <col min="6" max="6" width="17.83203125" bestFit="1" customWidth="1"/>
    <col min="7" max="7" width="19.6640625" bestFit="1" customWidth="1"/>
    <col min="8" max="8" width="15.1640625" style="63" bestFit="1" customWidth="1"/>
    <col min="9" max="9" width="17.5" style="63" bestFit="1" customWidth="1"/>
    <col min="10" max="10" width="17.5" style="63" customWidth="1"/>
    <col min="11" max="11" width="15.83203125" style="63" customWidth="1"/>
    <col min="12" max="12" width="15.5" style="63" bestFit="1" customWidth="1"/>
    <col min="13" max="13" width="16.5" style="63" bestFit="1" customWidth="1"/>
    <col min="14" max="14" width="16.5" style="63" customWidth="1"/>
    <col min="15" max="15" width="15.5" style="63" bestFit="1" customWidth="1"/>
    <col min="16" max="16" width="11.5" style="73"/>
    <col min="17" max="17" width="11.5" style="74"/>
    <col min="18" max="18" width="27.83203125" customWidth="1"/>
  </cols>
  <sheetData>
    <row r="1" spans="1:19" ht="16" thickBot="1" x14ac:dyDescent="0.25">
      <c r="A1" s="32"/>
      <c r="B1" s="32"/>
      <c r="C1" s="51"/>
      <c r="D1" s="32"/>
      <c r="E1" s="32"/>
      <c r="F1" s="32"/>
      <c r="G1" s="32"/>
      <c r="H1" s="60"/>
      <c r="I1" s="60"/>
      <c r="J1" s="60"/>
      <c r="K1" s="60"/>
      <c r="L1" s="60"/>
      <c r="M1" s="60"/>
      <c r="N1" s="60"/>
      <c r="O1" s="60"/>
      <c r="P1" s="66"/>
      <c r="Q1" s="67"/>
      <c r="R1" s="32"/>
      <c r="S1" s="32"/>
    </row>
    <row r="2" spans="1:19" ht="16" thickBot="1" x14ac:dyDescent="0.25">
      <c r="A2" s="32"/>
      <c r="B2" s="32"/>
      <c r="C2" s="51"/>
      <c r="D2" s="32"/>
      <c r="E2" s="32"/>
      <c r="F2" s="32"/>
      <c r="G2" s="32"/>
      <c r="H2" s="192" t="s">
        <v>87</v>
      </c>
      <c r="I2" s="193"/>
      <c r="J2" s="193"/>
      <c r="K2" s="194"/>
      <c r="L2" s="193" t="s">
        <v>88</v>
      </c>
      <c r="M2" s="194"/>
      <c r="N2" s="76"/>
      <c r="O2" s="204" t="s">
        <v>89</v>
      </c>
      <c r="P2" s="196"/>
      <c r="Q2" s="197"/>
      <c r="R2" s="33" t="s">
        <v>90</v>
      </c>
      <c r="S2" s="32"/>
    </row>
    <row r="3" spans="1:19" x14ac:dyDescent="0.2">
      <c r="A3" s="32" t="s">
        <v>91</v>
      </c>
      <c r="B3" s="32" t="s">
        <v>92</v>
      </c>
      <c r="C3" s="51" t="s">
        <v>93</v>
      </c>
      <c r="D3" s="32" t="s">
        <v>94</v>
      </c>
      <c r="E3" s="32" t="s">
        <v>95</v>
      </c>
      <c r="F3" s="32" t="s">
        <v>96</v>
      </c>
      <c r="G3" s="32" t="s">
        <v>97</v>
      </c>
      <c r="H3" s="68" t="s">
        <v>98</v>
      </c>
      <c r="I3" s="68" t="s">
        <v>99</v>
      </c>
      <c r="J3" s="68" t="s">
        <v>26</v>
      </c>
      <c r="K3" s="61" t="s">
        <v>198</v>
      </c>
      <c r="L3" s="61" t="s">
        <v>101</v>
      </c>
      <c r="M3" s="61" t="s">
        <v>102</v>
      </c>
      <c r="N3" s="79" t="s">
        <v>104</v>
      </c>
      <c r="O3" s="79" t="s">
        <v>105</v>
      </c>
      <c r="P3" s="69" t="s">
        <v>107</v>
      </c>
      <c r="Q3" s="70" t="s">
        <v>108</v>
      </c>
      <c r="R3" s="34"/>
      <c r="S3" s="35"/>
    </row>
    <row r="4" spans="1:19" x14ac:dyDescent="0.2">
      <c r="A4" s="36" t="s">
        <v>46</v>
      </c>
      <c r="B4" s="37">
        <v>45261</v>
      </c>
      <c r="C4" s="59" t="s">
        <v>210</v>
      </c>
      <c r="D4" s="54" t="s">
        <v>211</v>
      </c>
      <c r="E4" s="38" t="s">
        <v>111</v>
      </c>
      <c r="F4" s="38" t="s">
        <v>324</v>
      </c>
      <c r="G4" s="38" t="s">
        <v>113</v>
      </c>
      <c r="H4" s="71">
        <v>158000</v>
      </c>
      <c r="I4" s="71">
        <v>57872.47</v>
      </c>
      <c r="J4" s="71">
        <f t="shared" ref="J4:J14" si="0">(H4+I4)-(N4+O4)</f>
        <v>0</v>
      </c>
      <c r="K4" s="71">
        <v>122333.94</v>
      </c>
      <c r="L4" s="56">
        <v>215872.47</v>
      </c>
      <c r="M4" s="62">
        <f>N4*86%</f>
        <v>185650.3242</v>
      </c>
      <c r="N4" s="56">
        <v>215872.47</v>
      </c>
      <c r="O4" s="56"/>
      <c r="P4" s="55">
        <f>N4+O4-K4</f>
        <v>93538.53</v>
      </c>
      <c r="Q4" s="39">
        <f>P4/K4</f>
        <v>0.76461634440940918</v>
      </c>
      <c r="R4" t="s">
        <v>316</v>
      </c>
      <c r="S4" s="58"/>
    </row>
    <row r="5" spans="1:19" x14ac:dyDescent="0.2">
      <c r="A5" s="36" t="s">
        <v>46</v>
      </c>
      <c r="B5" s="37">
        <v>45261</v>
      </c>
      <c r="C5" s="59" t="s">
        <v>212</v>
      </c>
      <c r="D5" s="54" t="s">
        <v>213</v>
      </c>
      <c r="E5" s="38" t="s">
        <v>111</v>
      </c>
      <c r="F5" s="38" t="s">
        <v>112</v>
      </c>
      <c r="G5" s="38" t="s">
        <v>113</v>
      </c>
      <c r="H5" s="71">
        <v>223700</v>
      </c>
      <c r="I5" s="71">
        <v>50565.61</v>
      </c>
      <c r="J5" s="71">
        <f t="shared" si="0"/>
        <v>0</v>
      </c>
      <c r="K5" s="71">
        <v>96393.37</v>
      </c>
      <c r="L5" s="56">
        <v>250064.11</v>
      </c>
      <c r="M5" s="62">
        <f t="shared" ref="M5:M14" si="1">N5*86%</f>
        <v>215055.13459999999</v>
      </c>
      <c r="N5" s="56">
        <v>250064.11</v>
      </c>
      <c r="O5" s="56">
        <v>24201.5</v>
      </c>
      <c r="P5" s="55">
        <f t="shared" ref="P5:P55" si="2">N5+O5-K5</f>
        <v>177872.24</v>
      </c>
      <c r="Q5" s="39">
        <f t="shared" ref="Q5:Q55" si="3">P5/K5</f>
        <v>1.8452746283276535</v>
      </c>
      <c r="R5" t="s">
        <v>325</v>
      </c>
      <c r="S5" s="58"/>
    </row>
    <row r="6" spans="1:19" x14ac:dyDescent="0.2">
      <c r="A6" s="36" t="s">
        <v>46</v>
      </c>
      <c r="B6" s="37">
        <v>45261</v>
      </c>
      <c r="C6" s="59" t="s">
        <v>214</v>
      </c>
      <c r="D6" s="54" t="s">
        <v>215</v>
      </c>
      <c r="E6" s="38" t="s">
        <v>111</v>
      </c>
      <c r="F6" s="38" t="s">
        <v>117</v>
      </c>
      <c r="G6" s="38" t="s">
        <v>113</v>
      </c>
      <c r="H6" s="71">
        <v>169400</v>
      </c>
      <c r="I6" s="71">
        <v>29056.78</v>
      </c>
      <c r="J6" s="71">
        <f t="shared" si="0"/>
        <v>31006.369999999995</v>
      </c>
      <c r="K6" s="71">
        <v>148437.01999999999</v>
      </c>
      <c r="L6" s="56">
        <v>167450.41</v>
      </c>
      <c r="M6" s="62">
        <f t="shared" si="1"/>
        <v>144007.35260000001</v>
      </c>
      <c r="N6" s="56">
        <v>167450.41</v>
      </c>
      <c r="O6" s="56"/>
      <c r="P6" s="55">
        <f t="shared" si="2"/>
        <v>19013.390000000014</v>
      </c>
      <c r="Q6" s="39">
        <f t="shared" si="3"/>
        <v>0.12809062052040668</v>
      </c>
      <c r="R6" t="s">
        <v>316</v>
      </c>
      <c r="S6" s="58"/>
    </row>
    <row r="7" spans="1:19" x14ac:dyDescent="0.2">
      <c r="A7" s="36" t="s">
        <v>46</v>
      </c>
      <c r="B7" s="37">
        <v>45261</v>
      </c>
      <c r="C7" s="59" t="s">
        <v>216</v>
      </c>
      <c r="D7" s="54" t="s">
        <v>217</v>
      </c>
      <c r="E7" s="38" t="s">
        <v>111</v>
      </c>
      <c r="F7" s="38" t="s">
        <v>150</v>
      </c>
      <c r="G7" s="38" t="s">
        <v>118</v>
      </c>
      <c r="H7" s="71">
        <v>682000</v>
      </c>
      <c r="I7" s="71"/>
      <c r="J7" s="71">
        <f t="shared" si="0"/>
        <v>177050.68</v>
      </c>
      <c r="K7" s="71">
        <v>441076.72</v>
      </c>
      <c r="L7" s="56">
        <v>136349.32</v>
      </c>
      <c r="M7" s="62">
        <f t="shared" si="1"/>
        <v>117260.4152</v>
      </c>
      <c r="N7" s="56">
        <v>136349.32</v>
      </c>
      <c r="O7" s="56">
        <v>368600</v>
      </c>
      <c r="P7" s="55">
        <f t="shared" si="2"/>
        <v>63872.600000000035</v>
      </c>
      <c r="Q7" s="39">
        <f t="shared" si="3"/>
        <v>0.14481063521103549</v>
      </c>
      <c r="R7" t="s">
        <v>315</v>
      </c>
      <c r="S7" s="58"/>
    </row>
    <row r="8" spans="1:19" x14ac:dyDescent="0.2">
      <c r="A8" s="36" t="s">
        <v>46</v>
      </c>
      <c r="B8" s="37">
        <v>45261</v>
      </c>
      <c r="C8" s="59" t="s">
        <v>218</v>
      </c>
      <c r="D8" s="54" t="s">
        <v>219</v>
      </c>
      <c r="E8" s="38" t="s">
        <v>116</v>
      </c>
      <c r="F8" s="38" t="s">
        <v>128</v>
      </c>
      <c r="G8" s="38" t="s">
        <v>113</v>
      </c>
      <c r="H8" s="71">
        <v>115370</v>
      </c>
      <c r="I8" s="71">
        <v>81016.490000000005</v>
      </c>
      <c r="J8" s="71">
        <f t="shared" si="0"/>
        <v>19989.929999999993</v>
      </c>
      <c r="K8" s="71">
        <v>157798.56</v>
      </c>
      <c r="L8" s="56">
        <v>176396.56</v>
      </c>
      <c r="M8" s="62">
        <f t="shared" si="1"/>
        <v>151701.0416</v>
      </c>
      <c r="N8" s="56">
        <v>176396.56</v>
      </c>
      <c r="O8" s="56"/>
      <c r="P8" s="55">
        <f t="shared" si="2"/>
        <v>18598</v>
      </c>
      <c r="Q8" s="39">
        <f t="shared" si="3"/>
        <v>0.11785912368275098</v>
      </c>
      <c r="R8" t="s">
        <v>316</v>
      </c>
      <c r="S8" s="58"/>
    </row>
    <row r="9" spans="1:19" x14ac:dyDescent="0.2">
      <c r="A9" s="36" t="s">
        <v>46</v>
      </c>
      <c r="B9" s="37">
        <v>45261</v>
      </c>
      <c r="C9" s="52" t="s">
        <v>220</v>
      </c>
      <c r="D9" s="38" t="s">
        <v>221</v>
      </c>
      <c r="E9" s="38" t="s">
        <v>111</v>
      </c>
      <c r="F9" s="38" t="s">
        <v>112</v>
      </c>
      <c r="G9" s="38" t="s">
        <v>113</v>
      </c>
      <c r="H9" s="49">
        <v>403485</v>
      </c>
      <c r="I9" s="49">
        <v>64855.14</v>
      </c>
      <c r="J9" s="71">
        <f t="shared" si="0"/>
        <v>42974.840000000026</v>
      </c>
      <c r="K9" s="49">
        <v>355770.54</v>
      </c>
      <c r="L9" s="56">
        <v>425365.3</v>
      </c>
      <c r="M9" s="62">
        <f t="shared" si="1"/>
        <v>365814.158</v>
      </c>
      <c r="N9" s="56">
        <v>425365.3</v>
      </c>
      <c r="O9" s="56"/>
      <c r="P9" s="55">
        <f t="shared" si="2"/>
        <v>69594.760000000009</v>
      </c>
      <c r="Q9" s="39">
        <f t="shared" si="3"/>
        <v>0.19561698391328303</v>
      </c>
      <c r="R9" t="s">
        <v>316</v>
      </c>
      <c r="S9" s="38"/>
    </row>
    <row r="10" spans="1:19" x14ac:dyDescent="0.2">
      <c r="A10" s="36" t="s">
        <v>46</v>
      </c>
      <c r="B10" s="37">
        <v>45261</v>
      </c>
      <c r="C10" s="52" t="s">
        <v>222</v>
      </c>
      <c r="D10" s="40" t="s">
        <v>223</v>
      </c>
      <c r="E10" s="38" t="s">
        <v>111</v>
      </c>
      <c r="F10" s="38" t="s">
        <v>112</v>
      </c>
      <c r="G10" s="38" t="s">
        <v>113</v>
      </c>
      <c r="H10" s="49">
        <v>581000</v>
      </c>
      <c r="I10" s="49">
        <v>40653.32</v>
      </c>
      <c r="J10" s="71">
        <f t="shared" si="0"/>
        <v>79431.29999999993</v>
      </c>
      <c r="K10" s="49">
        <v>432935.75</v>
      </c>
      <c r="L10" s="56">
        <v>542222.02</v>
      </c>
      <c r="M10" s="62">
        <f t="shared" si="1"/>
        <v>466310.93719999999</v>
      </c>
      <c r="N10" s="56">
        <v>542222.02</v>
      </c>
      <c r="O10" s="56"/>
      <c r="P10" s="55">
        <f t="shared" si="2"/>
        <v>109286.27000000002</v>
      </c>
      <c r="Q10" s="39">
        <f t="shared" si="3"/>
        <v>0.25243068977325162</v>
      </c>
      <c r="R10" t="s">
        <v>316</v>
      </c>
      <c r="S10" s="41"/>
    </row>
    <row r="11" spans="1:19" x14ac:dyDescent="0.2">
      <c r="A11" s="36" t="s">
        <v>46</v>
      </c>
      <c r="B11" s="37">
        <v>45261</v>
      </c>
      <c r="C11" s="53" t="s">
        <v>109</v>
      </c>
      <c r="D11" t="s">
        <v>110</v>
      </c>
      <c r="E11" s="38" t="s">
        <v>111</v>
      </c>
      <c r="F11" s="38" t="s">
        <v>112</v>
      </c>
      <c r="G11" s="38" t="s">
        <v>113</v>
      </c>
      <c r="H11" s="50">
        <v>780000</v>
      </c>
      <c r="I11" s="50"/>
      <c r="J11" s="71">
        <f t="shared" si="0"/>
        <v>510448.15</v>
      </c>
      <c r="K11" s="50">
        <v>141971.14000000001</v>
      </c>
      <c r="L11" s="56">
        <v>269551.84999999998</v>
      </c>
      <c r="M11" s="62">
        <f t="shared" si="1"/>
        <v>231814.59099999999</v>
      </c>
      <c r="N11" s="56">
        <v>269551.84999999998</v>
      </c>
      <c r="O11" s="56"/>
      <c r="P11" s="55">
        <f t="shared" si="2"/>
        <v>127580.70999999996</v>
      </c>
      <c r="Q11" s="39">
        <f t="shared" si="3"/>
        <v>0.89863834297590306</v>
      </c>
      <c r="R11" t="s">
        <v>316</v>
      </c>
    </row>
    <row r="12" spans="1:19" x14ac:dyDescent="0.2">
      <c r="A12" s="36" t="s">
        <v>46</v>
      </c>
      <c r="B12" s="37">
        <v>45261</v>
      </c>
      <c r="C12" s="53" t="s">
        <v>224</v>
      </c>
      <c r="D12" t="s">
        <v>225</v>
      </c>
      <c r="E12" s="38" t="s">
        <v>111</v>
      </c>
      <c r="F12" s="38" t="s">
        <v>117</v>
      </c>
      <c r="G12" s="38" t="s">
        <v>113</v>
      </c>
      <c r="H12" s="50">
        <v>391952</v>
      </c>
      <c r="I12" s="50">
        <v>239003.67</v>
      </c>
      <c r="J12" s="71">
        <f t="shared" si="0"/>
        <v>44602.119999999995</v>
      </c>
      <c r="K12" s="50">
        <v>348363.16</v>
      </c>
      <c r="L12" s="56">
        <v>586353.55000000005</v>
      </c>
      <c r="M12" s="62">
        <f t="shared" si="1"/>
        <v>504264.05300000001</v>
      </c>
      <c r="N12" s="56">
        <v>586353.55000000005</v>
      </c>
      <c r="O12" s="56"/>
      <c r="P12" s="55">
        <f t="shared" si="2"/>
        <v>237990.39000000007</v>
      </c>
      <c r="Q12" s="39">
        <f t="shared" si="3"/>
        <v>0.6831675025568148</v>
      </c>
      <c r="R12" t="s">
        <v>316</v>
      </c>
    </row>
    <row r="13" spans="1:19" x14ac:dyDescent="0.2">
      <c r="A13" s="36" t="s">
        <v>46</v>
      </c>
      <c r="B13" s="37">
        <v>45261</v>
      </c>
      <c r="C13" s="53" t="s">
        <v>114</v>
      </c>
      <c r="D13" t="s">
        <v>115</v>
      </c>
      <c r="E13" s="38" t="s">
        <v>116</v>
      </c>
      <c r="F13" s="38" t="s">
        <v>117</v>
      </c>
      <c r="G13" s="38" t="s">
        <v>113</v>
      </c>
      <c r="H13" s="63">
        <v>325860</v>
      </c>
      <c r="I13" s="63">
        <v>37127.43</v>
      </c>
      <c r="J13" s="71">
        <f t="shared" si="0"/>
        <v>64171.070000000007</v>
      </c>
      <c r="K13" s="63">
        <v>200583.53</v>
      </c>
      <c r="L13" s="56">
        <v>298816.36</v>
      </c>
      <c r="M13" s="62">
        <f t="shared" si="1"/>
        <v>256982.06959999999</v>
      </c>
      <c r="N13" s="56">
        <v>298816.36</v>
      </c>
      <c r="O13" s="56"/>
      <c r="P13" s="55">
        <f t="shared" si="2"/>
        <v>98232.829999999987</v>
      </c>
      <c r="Q13" s="39">
        <f t="shared" si="3"/>
        <v>0.48973527387816929</v>
      </c>
      <c r="R13" t="s">
        <v>316</v>
      </c>
    </row>
    <row r="14" spans="1:19" x14ac:dyDescent="0.2">
      <c r="A14" s="36" t="s">
        <v>46</v>
      </c>
      <c r="B14" s="37">
        <v>45261</v>
      </c>
      <c r="C14" s="53" t="s">
        <v>226</v>
      </c>
      <c r="D14" t="s">
        <v>158</v>
      </c>
      <c r="E14" s="38" t="s">
        <v>149</v>
      </c>
      <c r="F14" s="38" t="s">
        <v>128</v>
      </c>
      <c r="G14" s="38" t="s">
        <v>113</v>
      </c>
      <c r="H14" s="50">
        <v>398000</v>
      </c>
      <c r="I14" s="50">
        <v>201770.39</v>
      </c>
      <c r="J14" s="71">
        <f t="shared" si="0"/>
        <v>166290.56</v>
      </c>
      <c r="K14" s="50">
        <v>343514.63</v>
      </c>
      <c r="L14" s="56">
        <v>433479.83</v>
      </c>
      <c r="M14" s="62">
        <f t="shared" si="1"/>
        <v>372792.65380000003</v>
      </c>
      <c r="N14" s="56">
        <v>433479.83</v>
      </c>
      <c r="O14" s="56"/>
      <c r="P14" s="55">
        <f t="shared" si="2"/>
        <v>89965.200000000012</v>
      </c>
      <c r="Q14" s="39">
        <f t="shared" si="3"/>
        <v>0.2618962691632668</v>
      </c>
      <c r="R14" t="s">
        <v>316</v>
      </c>
    </row>
    <row r="15" spans="1:19" x14ac:dyDescent="0.2">
      <c r="A15" s="36" t="s">
        <v>46</v>
      </c>
      <c r="B15" s="37">
        <v>45261</v>
      </c>
      <c r="C15" s="53" t="s">
        <v>326</v>
      </c>
      <c r="D15" t="s">
        <v>327</v>
      </c>
      <c r="E15" s="38" t="s">
        <v>111</v>
      </c>
      <c r="F15" s="38" t="s">
        <v>328</v>
      </c>
      <c r="G15" s="38" t="s">
        <v>121</v>
      </c>
      <c r="H15" s="50">
        <v>22870</v>
      </c>
      <c r="I15" s="50"/>
      <c r="J15" s="50"/>
      <c r="K15" s="50">
        <v>10874.55</v>
      </c>
      <c r="L15" s="56"/>
      <c r="M15" s="56"/>
      <c r="N15" s="56"/>
      <c r="O15" s="56">
        <v>22870</v>
      </c>
      <c r="P15" s="55">
        <f t="shared" si="2"/>
        <v>11995.45</v>
      </c>
      <c r="Q15" s="39">
        <f t="shared" si="3"/>
        <v>1.1030755295621428</v>
      </c>
    </row>
    <row r="16" spans="1:19" x14ac:dyDescent="0.2">
      <c r="A16" s="36" t="s">
        <v>46</v>
      </c>
      <c r="B16" s="37">
        <v>45261</v>
      </c>
      <c r="C16" s="53" t="s">
        <v>329</v>
      </c>
      <c r="D16" t="s">
        <v>330</v>
      </c>
      <c r="E16" s="38" t="s">
        <v>111</v>
      </c>
      <c r="F16" s="38" t="s">
        <v>239</v>
      </c>
      <c r="G16" s="38" t="s">
        <v>121</v>
      </c>
      <c r="H16" s="50">
        <v>71732</v>
      </c>
      <c r="I16" s="50">
        <v>4493.8999999999996</v>
      </c>
      <c r="J16" s="50"/>
      <c r="K16" s="50">
        <v>39702.99</v>
      </c>
      <c r="L16" s="56"/>
      <c r="M16" s="56"/>
      <c r="N16" s="56"/>
      <c r="O16" s="56">
        <v>76255.899999999994</v>
      </c>
      <c r="P16" s="55">
        <f t="shared" si="2"/>
        <v>36552.909999999996</v>
      </c>
      <c r="Q16" s="39">
        <f t="shared" si="3"/>
        <v>0.92065887229148224</v>
      </c>
    </row>
    <row r="17" spans="1:18" x14ac:dyDescent="0.2">
      <c r="A17" s="36" t="s">
        <v>46</v>
      </c>
      <c r="B17" s="37">
        <v>45261</v>
      </c>
      <c r="C17" s="53" t="s">
        <v>331</v>
      </c>
      <c r="D17" t="s">
        <v>332</v>
      </c>
      <c r="E17" s="38" t="s">
        <v>111</v>
      </c>
      <c r="F17" s="38" t="s">
        <v>112</v>
      </c>
      <c r="G17" s="38" t="s">
        <v>121</v>
      </c>
      <c r="H17" s="63">
        <v>297138</v>
      </c>
      <c r="I17" s="63">
        <v>-2572</v>
      </c>
      <c r="K17" s="63">
        <v>315341.21999999997</v>
      </c>
      <c r="L17" s="56"/>
      <c r="M17" s="62"/>
      <c r="N17" s="56"/>
      <c r="O17" s="56">
        <v>294566.63</v>
      </c>
      <c r="P17" s="55">
        <f t="shared" si="2"/>
        <v>-20774.589999999967</v>
      </c>
      <c r="Q17" s="39">
        <f t="shared" si="3"/>
        <v>-6.5879715947061948E-2</v>
      </c>
    </row>
    <row r="18" spans="1:18" x14ac:dyDescent="0.2">
      <c r="A18" s="36" t="s">
        <v>46</v>
      </c>
      <c r="B18" s="37">
        <v>45261</v>
      </c>
      <c r="C18" s="53" t="s">
        <v>333</v>
      </c>
      <c r="D18" t="s">
        <v>334</v>
      </c>
      <c r="E18" s="38" t="s">
        <v>111</v>
      </c>
      <c r="F18" s="38" t="s">
        <v>112</v>
      </c>
      <c r="G18" s="38" t="s">
        <v>121</v>
      </c>
      <c r="H18" s="63">
        <v>83695</v>
      </c>
      <c r="I18" s="63">
        <v>-39</v>
      </c>
      <c r="K18" s="63">
        <v>43097.74</v>
      </c>
      <c r="L18" s="56"/>
      <c r="M18" s="62"/>
      <c r="N18" s="56"/>
      <c r="O18" s="56">
        <v>83656.67</v>
      </c>
      <c r="P18" s="55">
        <f t="shared" si="2"/>
        <v>40558.93</v>
      </c>
      <c r="Q18" s="39">
        <f t="shared" si="3"/>
        <v>0.94109180667014103</v>
      </c>
    </row>
    <row r="19" spans="1:18" x14ac:dyDescent="0.2">
      <c r="A19" s="36" t="s">
        <v>46</v>
      </c>
      <c r="B19" s="37">
        <v>45261</v>
      </c>
      <c r="C19" s="53" t="s">
        <v>119</v>
      </c>
      <c r="D19" t="s">
        <v>120</v>
      </c>
      <c r="E19" s="38" t="s">
        <v>111</v>
      </c>
      <c r="F19" s="38" t="s">
        <v>117</v>
      </c>
      <c r="G19" s="38" t="s">
        <v>113</v>
      </c>
      <c r="H19" s="50">
        <v>400995.5</v>
      </c>
      <c r="I19" s="50">
        <v>91666.95</v>
      </c>
      <c r="J19" s="71">
        <f t="shared" ref="J19" si="4">(H19+I19)-(N19+O19)</f>
        <v>59578.299999999988</v>
      </c>
      <c r="K19" s="50">
        <v>346878.43</v>
      </c>
      <c r="L19" s="56">
        <v>433084.15</v>
      </c>
      <c r="M19" s="62">
        <f>N19*86%</f>
        <v>372452.36900000001</v>
      </c>
      <c r="N19" s="56">
        <v>433084.15</v>
      </c>
      <c r="O19" s="56"/>
      <c r="P19" s="55">
        <f t="shared" si="2"/>
        <v>86205.72000000003</v>
      </c>
      <c r="Q19" s="39">
        <f t="shared" si="3"/>
        <v>0.24851853717165415</v>
      </c>
      <c r="R19" t="s">
        <v>316</v>
      </c>
    </row>
    <row r="20" spans="1:18" x14ac:dyDescent="0.2">
      <c r="A20" s="36" t="s">
        <v>46</v>
      </c>
      <c r="B20" s="37">
        <v>45261</v>
      </c>
      <c r="C20" s="53" t="s">
        <v>227</v>
      </c>
      <c r="D20" t="s">
        <v>228</v>
      </c>
      <c r="E20" s="38" t="s">
        <v>111</v>
      </c>
      <c r="F20" s="38" t="s">
        <v>117</v>
      </c>
      <c r="G20" s="38" t="s">
        <v>121</v>
      </c>
      <c r="H20" s="50">
        <v>150000</v>
      </c>
      <c r="I20" s="50">
        <v>90000</v>
      </c>
      <c r="J20" s="50"/>
      <c r="K20" s="50">
        <v>144198.18</v>
      </c>
      <c r="L20" s="56"/>
      <c r="M20" s="56"/>
      <c r="N20" s="56"/>
      <c r="O20" s="56">
        <v>225000</v>
      </c>
      <c r="P20" s="55">
        <f t="shared" si="2"/>
        <v>80801.820000000007</v>
      </c>
      <c r="Q20" s="39">
        <f t="shared" si="3"/>
        <v>0.56035256478271789</v>
      </c>
    </row>
    <row r="21" spans="1:18" x14ac:dyDescent="0.2">
      <c r="A21" s="36" t="s">
        <v>46</v>
      </c>
      <c r="B21" s="37">
        <v>45261</v>
      </c>
      <c r="C21" s="53" t="s">
        <v>229</v>
      </c>
      <c r="D21" t="s">
        <v>230</v>
      </c>
      <c r="E21" s="38" t="s">
        <v>116</v>
      </c>
      <c r="F21" s="38" t="s">
        <v>128</v>
      </c>
      <c r="G21" s="38" t="s">
        <v>113</v>
      </c>
      <c r="H21" s="50">
        <v>977153</v>
      </c>
      <c r="I21" s="50">
        <v>65062.66</v>
      </c>
      <c r="J21" s="71">
        <f t="shared" ref="J21" si="5">(H21+I21)-(N21+O21)</f>
        <v>102201.37</v>
      </c>
      <c r="K21" s="50">
        <v>765664.33</v>
      </c>
      <c r="L21" s="56">
        <v>933200.54</v>
      </c>
      <c r="M21" s="62">
        <f>N21*86%</f>
        <v>802552.46440000006</v>
      </c>
      <c r="N21" s="56">
        <v>933200.54</v>
      </c>
      <c r="O21" s="56">
        <v>6813.75</v>
      </c>
      <c r="P21" s="55">
        <f t="shared" si="2"/>
        <v>174349.96000000008</v>
      </c>
      <c r="Q21" s="39">
        <f t="shared" si="3"/>
        <v>0.22771069928254342</v>
      </c>
      <c r="R21" t="s">
        <v>335</v>
      </c>
    </row>
    <row r="22" spans="1:18" x14ac:dyDescent="0.2">
      <c r="A22" s="36" t="s">
        <v>46</v>
      </c>
      <c r="B22" s="37">
        <v>45261</v>
      </c>
      <c r="C22" s="53" t="s">
        <v>336</v>
      </c>
      <c r="D22" t="s">
        <v>337</v>
      </c>
      <c r="E22" s="38" t="s">
        <v>111</v>
      </c>
      <c r="F22" s="38" t="s">
        <v>239</v>
      </c>
      <c r="G22" s="38" t="s">
        <v>121</v>
      </c>
      <c r="H22" s="50">
        <v>67087.58</v>
      </c>
      <c r="I22" s="50">
        <v>28119.21</v>
      </c>
      <c r="J22" s="50"/>
      <c r="K22" s="50">
        <v>71820</v>
      </c>
      <c r="L22" s="56"/>
      <c r="M22" s="56"/>
      <c r="N22" s="56"/>
      <c r="O22" s="56">
        <v>100566.36</v>
      </c>
      <c r="P22" s="55">
        <f t="shared" si="2"/>
        <v>28746.36</v>
      </c>
      <c r="Q22" s="39">
        <f t="shared" si="3"/>
        <v>0.40025563909774436</v>
      </c>
    </row>
    <row r="23" spans="1:18" x14ac:dyDescent="0.2">
      <c r="A23" s="36" t="s">
        <v>46</v>
      </c>
      <c r="B23" s="37">
        <v>45261</v>
      </c>
      <c r="C23" s="53" t="s">
        <v>122</v>
      </c>
      <c r="D23" t="s">
        <v>123</v>
      </c>
      <c r="E23" s="38" t="s">
        <v>111</v>
      </c>
      <c r="F23" s="38" t="s">
        <v>112</v>
      </c>
      <c r="G23" s="38" t="s">
        <v>118</v>
      </c>
      <c r="H23" s="50">
        <v>66242.98</v>
      </c>
      <c r="I23" s="50">
        <v>96875.44</v>
      </c>
      <c r="J23" s="50"/>
      <c r="K23" s="50">
        <v>30483.33</v>
      </c>
      <c r="L23" s="56"/>
      <c r="M23" s="56"/>
      <c r="N23" s="56"/>
      <c r="O23" s="56">
        <v>49103.46</v>
      </c>
      <c r="P23" s="55">
        <f t="shared" si="2"/>
        <v>18620.129999999997</v>
      </c>
      <c r="Q23" s="39">
        <f t="shared" si="3"/>
        <v>0.6108299191722163</v>
      </c>
    </row>
    <row r="24" spans="1:18" x14ac:dyDescent="0.2">
      <c r="A24" s="36" t="s">
        <v>46</v>
      </c>
      <c r="B24" s="37">
        <v>45261</v>
      </c>
      <c r="C24" s="53" t="s">
        <v>124</v>
      </c>
      <c r="D24" t="s">
        <v>125</v>
      </c>
      <c r="E24" s="38" t="s">
        <v>111</v>
      </c>
      <c r="F24" s="38" t="s">
        <v>117</v>
      </c>
      <c r="G24" s="38" t="s">
        <v>113</v>
      </c>
      <c r="H24" s="50">
        <v>410629.14</v>
      </c>
      <c r="I24" s="50"/>
      <c r="J24" s="71">
        <f t="shared" ref="J24:J25" si="6">(H24+I24)-(N24+O24)</f>
        <v>195658.90000000002</v>
      </c>
      <c r="K24" s="50">
        <v>249119.5</v>
      </c>
      <c r="L24" s="56">
        <v>214970.23999999999</v>
      </c>
      <c r="M24" s="62">
        <f t="shared" ref="M24:M25" si="7">N24*86%</f>
        <v>184874.40639999998</v>
      </c>
      <c r="N24" s="56">
        <v>214970.23999999999</v>
      </c>
      <c r="O24" s="56"/>
      <c r="P24" s="55">
        <f t="shared" si="2"/>
        <v>-34149.260000000009</v>
      </c>
      <c r="Q24" s="39">
        <f t="shared" si="3"/>
        <v>-0.13707983517950226</v>
      </c>
      <c r="R24" t="s">
        <v>316</v>
      </c>
    </row>
    <row r="25" spans="1:18" x14ac:dyDescent="0.2">
      <c r="A25" s="36" t="s">
        <v>46</v>
      </c>
      <c r="B25" s="37">
        <v>45261</v>
      </c>
      <c r="C25" s="53" t="s">
        <v>231</v>
      </c>
      <c r="D25" t="s">
        <v>232</v>
      </c>
      <c r="E25" s="38" t="s">
        <v>111</v>
      </c>
      <c r="F25" s="38" t="s">
        <v>128</v>
      </c>
      <c r="G25" s="38" t="s">
        <v>113</v>
      </c>
      <c r="H25" s="63">
        <v>433905.9</v>
      </c>
      <c r="I25" s="63">
        <v>16348.61</v>
      </c>
      <c r="J25" s="71">
        <f t="shared" si="6"/>
        <v>53547.590000000026</v>
      </c>
      <c r="K25" s="63">
        <v>342755.86</v>
      </c>
      <c r="L25" s="56">
        <v>396706.92</v>
      </c>
      <c r="M25" s="62">
        <f t="shared" si="7"/>
        <v>341167.95119999995</v>
      </c>
      <c r="N25" s="56">
        <v>396706.92</v>
      </c>
      <c r="O25" s="56"/>
      <c r="P25" s="55">
        <f t="shared" si="2"/>
        <v>53951.06</v>
      </c>
      <c r="Q25" s="39">
        <f t="shared" si="3"/>
        <v>0.15740375671476484</v>
      </c>
      <c r="R25" t="s">
        <v>316</v>
      </c>
    </row>
    <row r="26" spans="1:18" x14ac:dyDescent="0.2">
      <c r="A26" s="36" t="s">
        <v>46</v>
      </c>
      <c r="B26" s="37">
        <v>45261</v>
      </c>
      <c r="C26" s="53" t="s">
        <v>338</v>
      </c>
      <c r="D26" t="s">
        <v>339</v>
      </c>
      <c r="E26" s="38" t="s">
        <v>111</v>
      </c>
      <c r="F26" s="38" t="s">
        <v>112</v>
      </c>
      <c r="G26" s="38" t="s">
        <v>121</v>
      </c>
      <c r="H26" s="50">
        <v>234908.5</v>
      </c>
      <c r="I26" s="50">
        <v>27558.84</v>
      </c>
      <c r="J26" s="50"/>
      <c r="K26" s="50">
        <v>216129.65</v>
      </c>
      <c r="L26" s="56"/>
      <c r="M26" s="56"/>
      <c r="N26" s="56"/>
      <c r="O26" s="56">
        <v>262467.34000000003</v>
      </c>
      <c r="P26" s="55">
        <f t="shared" si="2"/>
        <v>46337.690000000031</v>
      </c>
      <c r="Q26" s="39">
        <f t="shared" si="3"/>
        <v>0.21439765437088357</v>
      </c>
    </row>
    <row r="27" spans="1:18" x14ac:dyDescent="0.2">
      <c r="A27" s="36" t="s">
        <v>46</v>
      </c>
      <c r="B27" s="37">
        <v>45261</v>
      </c>
      <c r="C27" s="53" t="s">
        <v>340</v>
      </c>
      <c r="D27" t="s">
        <v>341</v>
      </c>
      <c r="E27" s="38" t="s">
        <v>111</v>
      </c>
      <c r="F27" s="38" t="s">
        <v>324</v>
      </c>
      <c r="G27" s="38" t="s">
        <v>121</v>
      </c>
      <c r="H27" s="50">
        <v>194848.75</v>
      </c>
      <c r="I27" s="50">
        <v>-3045.64</v>
      </c>
      <c r="J27" s="50"/>
      <c r="K27" s="50">
        <v>230856.66</v>
      </c>
      <c r="L27" s="56"/>
      <c r="M27" s="56"/>
      <c r="N27" s="56"/>
      <c r="O27" s="56">
        <v>191803.11</v>
      </c>
      <c r="P27" s="55">
        <f t="shared" si="2"/>
        <v>-39053.550000000017</v>
      </c>
      <c r="Q27" s="39">
        <f t="shared" si="3"/>
        <v>-0.1691679590270431</v>
      </c>
    </row>
    <row r="28" spans="1:18" x14ac:dyDescent="0.2">
      <c r="A28" s="36" t="s">
        <v>46</v>
      </c>
      <c r="B28" s="37">
        <v>45261</v>
      </c>
      <c r="C28" s="53" t="s">
        <v>342</v>
      </c>
      <c r="D28" t="s">
        <v>343</v>
      </c>
      <c r="E28" s="38" t="s">
        <v>111</v>
      </c>
      <c r="F28" s="38" t="s">
        <v>112</v>
      </c>
      <c r="G28" s="38" t="s">
        <v>121</v>
      </c>
      <c r="H28" s="50">
        <v>49157.68</v>
      </c>
      <c r="I28" s="50">
        <v>-9727.9</v>
      </c>
      <c r="J28" s="50"/>
      <c r="K28" s="50">
        <v>24228.68</v>
      </c>
      <c r="L28" s="56"/>
      <c r="M28" s="56"/>
      <c r="N28" s="56"/>
      <c r="O28" s="56">
        <v>39429.78</v>
      </c>
      <c r="P28" s="55">
        <f t="shared" si="2"/>
        <v>15201.099999999999</v>
      </c>
      <c r="Q28" s="39">
        <f t="shared" si="3"/>
        <v>0.62740108004232997</v>
      </c>
    </row>
    <row r="29" spans="1:18" x14ac:dyDescent="0.2">
      <c r="A29" s="36" t="s">
        <v>46</v>
      </c>
      <c r="B29" s="37">
        <v>45261</v>
      </c>
      <c r="C29" s="53" t="s">
        <v>233</v>
      </c>
      <c r="D29" t="s">
        <v>234</v>
      </c>
      <c r="E29" s="38" t="s">
        <v>111</v>
      </c>
      <c r="F29" s="38" t="s">
        <v>112</v>
      </c>
      <c r="G29" s="38" t="s">
        <v>113</v>
      </c>
      <c r="H29" s="63">
        <v>42979.5</v>
      </c>
      <c r="I29" s="63">
        <v>-4498.91</v>
      </c>
      <c r="J29" s="71">
        <f t="shared" ref="J29:J36" si="8">(H29+I29)-(N29+O29)</f>
        <v>11742.539999999997</v>
      </c>
      <c r="K29" s="63">
        <v>13763.73</v>
      </c>
      <c r="L29" s="56">
        <v>26738.05</v>
      </c>
      <c r="M29" s="62">
        <f t="shared" ref="M29:M36" si="9">N29*86%</f>
        <v>22994.722999999998</v>
      </c>
      <c r="N29" s="56">
        <v>26738.05</v>
      </c>
      <c r="O29" s="56"/>
      <c r="P29" s="55">
        <f t="shared" si="2"/>
        <v>12974.32</v>
      </c>
      <c r="Q29" s="39">
        <f t="shared" si="3"/>
        <v>0.94264563457725492</v>
      </c>
      <c r="R29" t="s">
        <v>316</v>
      </c>
    </row>
    <row r="30" spans="1:18" x14ac:dyDescent="0.2">
      <c r="A30" s="36" t="s">
        <v>46</v>
      </c>
      <c r="B30" s="37">
        <v>45261</v>
      </c>
      <c r="C30" s="53" t="s">
        <v>235</v>
      </c>
      <c r="D30" t="s">
        <v>236</v>
      </c>
      <c r="E30" s="38" t="s">
        <v>111</v>
      </c>
      <c r="F30" s="38" t="s">
        <v>150</v>
      </c>
      <c r="G30" s="38" t="s">
        <v>113</v>
      </c>
      <c r="H30" s="50">
        <v>54280</v>
      </c>
      <c r="I30" s="50">
        <v>6542.78</v>
      </c>
      <c r="J30" s="71">
        <f t="shared" si="8"/>
        <v>9637.64</v>
      </c>
      <c r="K30" s="63">
        <v>23198.17</v>
      </c>
      <c r="L30" s="56">
        <v>51185.14</v>
      </c>
      <c r="M30" s="62">
        <f t="shared" si="9"/>
        <v>44019.220399999998</v>
      </c>
      <c r="N30" s="56">
        <v>51185.14</v>
      </c>
      <c r="O30" s="56"/>
      <c r="P30" s="55">
        <f t="shared" si="2"/>
        <v>27986.97</v>
      </c>
      <c r="Q30" s="39">
        <f t="shared" si="3"/>
        <v>1.2064300761654907</v>
      </c>
      <c r="R30" t="s">
        <v>316</v>
      </c>
    </row>
    <row r="31" spans="1:18" x14ac:dyDescent="0.2">
      <c r="A31" s="36" t="s">
        <v>46</v>
      </c>
      <c r="B31" s="37">
        <v>45261</v>
      </c>
      <c r="C31" s="53" t="s">
        <v>237</v>
      </c>
      <c r="D31" t="s">
        <v>238</v>
      </c>
      <c r="E31" s="38" t="s">
        <v>111</v>
      </c>
      <c r="F31" s="38" t="s">
        <v>239</v>
      </c>
      <c r="G31" s="38" t="s">
        <v>113</v>
      </c>
      <c r="H31" s="63">
        <v>19800</v>
      </c>
      <c r="I31" s="63">
        <v>47300</v>
      </c>
      <c r="J31" s="71">
        <f t="shared" si="8"/>
        <v>0.83000000000174623</v>
      </c>
      <c r="K31" s="50">
        <v>48308.21</v>
      </c>
      <c r="L31" s="56">
        <v>67099.17</v>
      </c>
      <c r="M31" s="62">
        <f t="shared" si="9"/>
        <v>57705.286199999995</v>
      </c>
      <c r="N31" s="56">
        <v>67099.17</v>
      </c>
      <c r="O31" s="56"/>
      <c r="P31" s="55">
        <f t="shared" si="2"/>
        <v>18790.96</v>
      </c>
      <c r="Q31" s="39">
        <f t="shared" si="3"/>
        <v>0.38898067222942023</v>
      </c>
      <c r="R31" t="s">
        <v>316</v>
      </c>
    </row>
    <row r="32" spans="1:18" x14ac:dyDescent="0.2">
      <c r="A32" s="36" t="s">
        <v>46</v>
      </c>
      <c r="B32" s="37">
        <v>45261</v>
      </c>
      <c r="C32" s="53" t="s">
        <v>240</v>
      </c>
      <c r="D32" t="s">
        <v>241</v>
      </c>
      <c r="E32" s="38" t="s">
        <v>111</v>
      </c>
      <c r="F32" s="38" t="s">
        <v>112</v>
      </c>
      <c r="G32" s="38" t="s">
        <v>113</v>
      </c>
      <c r="H32" s="50">
        <v>114821.25</v>
      </c>
      <c r="I32" s="50">
        <v>-678.54</v>
      </c>
      <c r="J32" s="71">
        <f t="shared" si="8"/>
        <v>17939.900000000009</v>
      </c>
      <c r="K32" s="63">
        <v>36265.31</v>
      </c>
      <c r="L32" s="56">
        <v>96202.81</v>
      </c>
      <c r="M32" s="62">
        <f t="shared" si="9"/>
        <v>82734.416599999997</v>
      </c>
      <c r="N32" s="56">
        <v>96202.81</v>
      </c>
      <c r="O32" s="56"/>
      <c r="P32" s="55">
        <f t="shared" si="2"/>
        <v>59937.5</v>
      </c>
      <c r="Q32" s="39">
        <f t="shared" si="3"/>
        <v>1.6527502453446559</v>
      </c>
      <c r="R32" t="s">
        <v>316</v>
      </c>
    </row>
    <row r="33" spans="1:18" x14ac:dyDescent="0.2">
      <c r="A33" s="36" t="s">
        <v>46</v>
      </c>
      <c r="B33" s="37">
        <v>45261</v>
      </c>
      <c r="C33" s="53" t="s">
        <v>242</v>
      </c>
      <c r="D33" t="s">
        <v>243</v>
      </c>
      <c r="E33" s="38" t="s">
        <v>111</v>
      </c>
      <c r="F33" s="38" t="s">
        <v>117</v>
      </c>
      <c r="G33" s="38" t="s">
        <v>113</v>
      </c>
      <c r="H33" s="50">
        <v>817852</v>
      </c>
      <c r="I33" s="50">
        <v>58037.15</v>
      </c>
      <c r="J33" s="71">
        <f t="shared" si="8"/>
        <v>45041.130000000005</v>
      </c>
      <c r="K33" s="50">
        <v>684417.71</v>
      </c>
      <c r="L33" s="56">
        <v>830848.02</v>
      </c>
      <c r="M33" s="62">
        <f t="shared" si="9"/>
        <v>714529.29720000003</v>
      </c>
      <c r="N33" s="56">
        <v>830848.02</v>
      </c>
      <c r="O33" s="56"/>
      <c r="P33" s="55">
        <f t="shared" si="2"/>
        <v>146430.31000000006</v>
      </c>
      <c r="Q33" s="39">
        <f t="shared" si="3"/>
        <v>0.21394874483887927</v>
      </c>
      <c r="R33" t="s">
        <v>316</v>
      </c>
    </row>
    <row r="34" spans="1:18" x14ac:dyDescent="0.2">
      <c r="A34" s="36" t="s">
        <v>46</v>
      </c>
      <c r="B34" s="37">
        <v>45261</v>
      </c>
      <c r="C34" s="53" t="s">
        <v>244</v>
      </c>
      <c r="D34" t="s">
        <v>245</v>
      </c>
      <c r="E34" s="38" t="s">
        <v>111</v>
      </c>
      <c r="F34" s="38" t="s">
        <v>150</v>
      </c>
      <c r="G34" s="38" t="s">
        <v>113</v>
      </c>
      <c r="H34" s="50">
        <v>59429.65</v>
      </c>
      <c r="I34" s="50">
        <v>13159.19</v>
      </c>
      <c r="J34" s="71">
        <f t="shared" si="8"/>
        <v>-2000</v>
      </c>
      <c r="K34" s="50">
        <v>83456.56</v>
      </c>
      <c r="L34" s="56">
        <v>74588.84</v>
      </c>
      <c r="M34" s="62">
        <f t="shared" si="9"/>
        <v>64146.402399999999</v>
      </c>
      <c r="N34" s="56">
        <v>74588.84</v>
      </c>
      <c r="O34" s="56"/>
      <c r="P34" s="55">
        <f t="shared" si="2"/>
        <v>-8867.7200000000012</v>
      </c>
      <c r="Q34" s="39">
        <f t="shared" si="3"/>
        <v>-0.10625551784065868</v>
      </c>
      <c r="R34" t="s">
        <v>316</v>
      </c>
    </row>
    <row r="35" spans="1:18" x14ac:dyDescent="0.2">
      <c r="A35" s="36" t="s">
        <v>46</v>
      </c>
      <c r="B35" s="37">
        <v>45261</v>
      </c>
      <c r="C35" s="53" t="s">
        <v>126</v>
      </c>
      <c r="D35" t="s">
        <v>127</v>
      </c>
      <c r="E35" s="38" t="s">
        <v>111</v>
      </c>
      <c r="F35" s="38" t="s">
        <v>128</v>
      </c>
      <c r="G35" s="38" t="s">
        <v>113</v>
      </c>
      <c r="H35" s="50">
        <v>889091.47</v>
      </c>
      <c r="I35" s="50"/>
      <c r="J35" s="71">
        <f t="shared" si="8"/>
        <v>597354.12</v>
      </c>
      <c r="K35" s="50">
        <v>228366.38</v>
      </c>
      <c r="L35" s="56">
        <v>291737.34999999998</v>
      </c>
      <c r="M35" s="62">
        <f t="shared" si="9"/>
        <v>250894.12099999998</v>
      </c>
      <c r="N35" s="56">
        <v>291737.34999999998</v>
      </c>
      <c r="O35" s="56"/>
      <c r="P35" s="55">
        <f t="shared" si="2"/>
        <v>63370.969999999972</v>
      </c>
      <c r="Q35" s="39">
        <f t="shared" si="3"/>
        <v>0.27749693277968485</v>
      </c>
      <c r="R35" t="s">
        <v>316</v>
      </c>
    </row>
    <row r="36" spans="1:18" x14ac:dyDescent="0.2">
      <c r="A36" s="36" t="s">
        <v>46</v>
      </c>
      <c r="B36" s="37">
        <v>45261</v>
      </c>
      <c r="C36" s="53" t="s">
        <v>129</v>
      </c>
      <c r="D36" t="s">
        <v>130</v>
      </c>
      <c r="E36" s="38" t="s">
        <v>111</v>
      </c>
      <c r="F36" s="38" t="s">
        <v>128</v>
      </c>
      <c r="G36" s="38" t="s">
        <v>113</v>
      </c>
      <c r="H36" s="63">
        <v>1566102.92</v>
      </c>
      <c r="J36" s="71">
        <f t="shared" si="8"/>
        <v>511832.23</v>
      </c>
      <c r="K36" s="50">
        <v>936181.21</v>
      </c>
      <c r="L36" s="56">
        <v>1054270.69</v>
      </c>
      <c r="M36" s="62">
        <f t="shared" si="9"/>
        <v>906672.79339999997</v>
      </c>
      <c r="N36" s="56">
        <v>1054270.69</v>
      </c>
      <c r="O36" s="56"/>
      <c r="P36" s="55">
        <f t="shared" si="2"/>
        <v>118089.47999999998</v>
      </c>
      <c r="Q36" s="39">
        <f t="shared" si="3"/>
        <v>0.12613955368747465</v>
      </c>
      <c r="R36" t="s">
        <v>316</v>
      </c>
    </row>
    <row r="37" spans="1:18" x14ac:dyDescent="0.2">
      <c r="A37" s="36" t="s">
        <v>46</v>
      </c>
      <c r="B37" s="37">
        <v>45261</v>
      </c>
      <c r="C37" s="53" t="s">
        <v>344</v>
      </c>
      <c r="D37" t="s">
        <v>236</v>
      </c>
      <c r="E37" s="38" t="s">
        <v>111</v>
      </c>
      <c r="F37" s="38" t="s">
        <v>150</v>
      </c>
      <c r="G37" s="38" t="s">
        <v>121</v>
      </c>
      <c r="H37" s="50">
        <v>268000</v>
      </c>
      <c r="I37" s="50">
        <v>6398.58</v>
      </c>
      <c r="J37" s="50"/>
      <c r="K37" s="63">
        <v>157926.07</v>
      </c>
      <c r="L37" s="56"/>
      <c r="M37" s="62"/>
      <c r="N37" s="56"/>
      <c r="O37" s="56">
        <v>274398.59000000003</v>
      </c>
      <c r="P37" s="55">
        <f t="shared" si="2"/>
        <v>116472.52000000002</v>
      </c>
      <c r="Q37" s="39">
        <f t="shared" si="3"/>
        <v>0.73751293880738</v>
      </c>
    </row>
    <row r="38" spans="1:18" x14ac:dyDescent="0.2">
      <c r="A38" s="36" t="s">
        <v>46</v>
      </c>
      <c r="B38" s="37">
        <v>45261</v>
      </c>
      <c r="C38" s="53" t="s">
        <v>246</v>
      </c>
      <c r="D38" t="s">
        <v>247</v>
      </c>
      <c r="E38" s="38" t="s">
        <v>111</v>
      </c>
      <c r="F38" s="38" t="s">
        <v>117</v>
      </c>
      <c r="G38" s="38" t="s">
        <v>113</v>
      </c>
      <c r="H38" s="50">
        <v>310819.3</v>
      </c>
      <c r="I38" s="50">
        <v>12572.21</v>
      </c>
      <c r="J38" s="71">
        <f t="shared" ref="J38:J39" si="10">(H38+I38)-(N38+O38)</f>
        <v>73115.670000000013</v>
      </c>
      <c r="K38" s="50">
        <v>229799.16</v>
      </c>
      <c r="L38" s="56">
        <v>250275.84</v>
      </c>
      <c r="M38" s="62">
        <f t="shared" ref="M38:M39" si="11">N38*86%</f>
        <v>215237.2224</v>
      </c>
      <c r="N38" s="56">
        <v>250275.84</v>
      </c>
      <c r="O38" s="56"/>
      <c r="P38" s="55">
        <f t="shared" si="2"/>
        <v>20476.679999999993</v>
      </c>
      <c r="Q38" s="39">
        <f t="shared" si="3"/>
        <v>8.9106853132100192E-2</v>
      </c>
      <c r="R38" t="s">
        <v>316</v>
      </c>
    </row>
    <row r="39" spans="1:18" x14ac:dyDescent="0.2">
      <c r="A39" s="36" t="s">
        <v>46</v>
      </c>
      <c r="B39" s="37">
        <v>45261</v>
      </c>
      <c r="C39" s="53" t="s">
        <v>248</v>
      </c>
      <c r="D39" t="s">
        <v>249</v>
      </c>
      <c r="E39" s="38" t="s">
        <v>111</v>
      </c>
      <c r="F39" s="38" t="s">
        <v>112</v>
      </c>
      <c r="G39" s="38" t="s">
        <v>113</v>
      </c>
      <c r="H39" s="50">
        <v>40817.449999999997</v>
      </c>
      <c r="I39" s="50">
        <v>17346.189999999999</v>
      </c>
      <c r="J39" s="71">
        <f t="shared" si="10"/>
        <v>29736.489999999998</v>
      </c>
      <c r="K39" s="50">
        <v>21166.59</v>
      </c>
      <c r="L39" s="56">
        <v>28427.15</v>
      </c>
      <c r="M39" s="62">
        <f t="shared" si="11"/>
        <v>24447.349000000002</v>
      </c>
      <c r="N39" s="56">
        <v>28427.15</v>
      </c>
      <c r="O39" s="56"/>
      <c r="P39" s="55">
        <f t="shared" si="2"/>
        <v>7260.5600000000013</v>
      </c>
      <c r="Q39" s="39">
        <f t="shared" si="3"/>
        <v>0.34301982511117762</v>
      </c>
      <c r="R39" t="s">
        <v>316</v>
      </c>
    </row>
    <row r="40" spans="1:18" x14ac:dyDescent="0.2">
      <c r="A40" s="36" t="s">
        <v>46</v>
      </c>
      <c r="B40" s="37">
        <v>45261</v>
      </c>
      <c r="C40" s="53" t="s">
        <v>345</v>
      </c>
      <c r="D40" t="s">
        <v>346</v>
      </c>
      <c r="E40" s="38" t="s">
        <v>111</v>
      </c>
      <c r="F40" s="38" t="s">
        <v>112</v>
      </c>
      <c r="G40" s="38" t="s">
        <v>121</v>
      </c>
      <c r="H40" s="50">
        <v>17465</v>
      </c>
      <c r="I40" s="50">
        <v>-1025</v>
      </c>
      <c r="J40" s="50"/>
      <c r="K40" s="50">
        <v>6449.81</v>
      </c>
      <c r="L40" s="56"/>
      <c r="M40" s="56"/>
      <c r="N40" s="56"/>
      <c r="O40" s="56">
        <v>16440</v>
      </c>
      <c r="P40" s="55">
        <f t="shared" si="2"/>
        <v>9990.1899999999987</v>
      </c>
      <c r="Q40" s="39">
        <f t="shared" si="3"/>
        <v>1.5489122935404296</v>
      </c>
    </row>
    <row r="41" spans="1:18" x14ac:dyDescent="0.2">
      <c r="A41" s="36" t="s">
        <v>46</v>
      </c>
      <c r="B41" s="37">
        <v>45261</v>
      </c>
      <c r="C41" s="53" t="s">
        <v>347</v>
      </c>
      <c r="D41" t="s">
        <v>348</v>
      </c>
      <c r="E41" s="38" t="s">
        <v>111</v>
      </c>
      <c r="F41" s="38" t="s">
        <v>112</v>
      </c>
      <c r="G41" s="38" t="s">
        <v>121</v>
      </c>
      <c r="H41" s="50">
        <v>48808.25</v>
      </c>
      <c r="I41" s="50">
        <v>2922.99</v>
      </c>
      <c r="J41" s="50"/>
      <c r="K41" s="50">
        <v>22749.68</v>
      </c>
      <c r="L41" s="56"/>
      <c r="M41" s="56"/>
      <c r="N41" s="56"/>
      <c r="O41" s="56">
        <v>51731.24</v>
      </c>
      <c r="P41" s="55">
        <f t="shared" si="2"/>
        <v>28981.559999999998</v>
      </c>
      <c r="Q41" s="39">
        <f t="shared" si="3"/>
        <v>1.2739326443273047</v>
      </c>
    </row>
    <row r="42" spans="1:18" x14ac:dyDescent="0.2">
      <c r="A42" s="36" t="s">
        <v>46</v>
      </c>
      <c r="B42" s="37">
        <v>45261</v>
      </c>
      <c r="C42" s="53" t="s">
        <v>349</v>
      </c>
      <c r="D42" t="s">
        <v>350</v>
      </c>
      <c r="E42" s="38" t="s">
        <v>111</v>
      </c>
      <c r="F42" s="38" t="s">
        <v>324</v>
      </c>
      <c r="G42" s="38" t="s">
        <v>121</v>
      </c>
      <c r="H42" s="50">
        <v>38900</v>
      </c>
      <c r="I42" s="50">
        <v>-24600</v>
      </c>
      <c r="J42" s="50"/>
      <c r="K42" s="50">
        <v>4258.1899999999996</v>
      </c>
      <c r="L42" s="56"/>
      <c r="M42" s="56"/>
      <c r="N42" s="56"/>
      <c r="O42" s="56">
        <v>14300</v>
      </c>
      <c r="P42" s="55">
        <f t="shared" si="2"/>
        <v>10041.810000000001</v>
      </c>
      <c r="Q42" s="39">
        <f t="shared" si="3"/>
        <v>2.3582343671841799</v>
      </c>
    </row>
    <row r="43" spans="1:18" x14ac:dyDescent="0.2">
      <c r="A43" s="36" t="s">
        <v>46</v>
      </c>
      <c r="B43" s="37">
        <v>45261</v>
      </c>
      <c r="C43" s="53" t="s">
        <v>250</v>
      </c>
      <c r="D43" t="s">
        <v>251</v>
      </c>
      <c r="E43" s="38" t="s">
        <v>111</v>
      </c>
      <c r="F43" s="38" t="s">
        <v>150</v>
      </c>
      <c r="G43" s="38" t="s">
        <v>113</v>
      </c>
      <c r="H43" s="63">
        <v>2089077.52</v>
      </c>
      <c r="I43" s="63">
        <v>530884.67000000004</v>
      </c>
      <c r="J43" s="71">
        <f t="shared" ref="J43:J46" si="12">(H43+I43)-(N43+O43)</f>
        <v>478020.83999999985</v>
      </c>
      <c r="K43" s="50">
        <v>2067696.29</v>
      </c>
      <c r="L43" s="56">
        <v>2141941.35</v>
      </c>
      <c r="M43" s="62">
        <f t="shared" ref="M43:M46" si="13">N43*86%</f>
        <v>1842069.561</v>
      </c>
      <c r="N43" s="56">
        <v>2141941.35</v>
      </c>
      <c r="O43" s="56"/>
      <c r="P43" s="55">
        <f t="shared" si="2"/>
        <v>74245.060000000056</v>
      </c>
      <c r="Q43" s="39">
        <f t="shared" si="3"/>
        <v>3.5907139921405019E-2</v>
      </c>
      <c r="R43" t="s">
        <v>316</v>
      </c>
    </row>
    <row r="44" spans="1:18" x14ac:dyDescent="0.2">
      <c r="A44" s="36" t="s">
        <v>46</v>
      </c>
      <c r="B44" s="37">
        <v>45261</v>
      </c>
      <c r="C44" s="53" t="s">
        <v>252</v>
      </c>
      <c r="D44" t="s">
        <v>167</v>
      </c>
      <c r="E44" s="38" t="s">
        <v>111</v>
      </c>
      <c r="F44" s="38" t="s">
        <v>112</v>
      </c>
      <c r="G44" s="38" t="s">
        <v>113</v>
      </c>
      <c r="H44" s="50">
        <v>69009.399999999994</v>
      </c>
      <c r="I44" s="50">
        <v>5157.83</v>
      </c>
      <c r="J44" s="71">
        <f t="shared" si="12"/>
        <v>12703.029999999999</v>
      </c>
      <c r="K44" s="63">
        <v>41495.61</v>
      </c>
      <c r="L44" s="56">
        <v>61464.2</v>
      </c>
      <c r="M44" s="62">
        <f t="shared" si="13"/>
        <v>52859.212</v>
      </c>
      <c r="N44" s="56">
        <v>61464.2</v>
      </c>
      <c r="O44" s="56"/>
      <c r="P44" s="55">
        <f t="shared" si="2"/>
        <v>19968.589999999997</v>
      </c>
      <c r="Q44" s="39">
        <f t="shared" si="3"/>
        <v>0.48122174851749366</v>
      </c>
      <c r="R44" t="s">
        <v>316</v>
      </c>
    </row>
    <row r="45" spans="1:18" x14ac:dyDescent="0.2">
      <c r="A45" s="36" t="s">
        <v>46</v>
      </c>
      <c r="B45" s="37">
        <v>45261</v>
      </c>
      <c r="C45" s="53" t="s">
        <v>253</v>
      </c>
      <c r="D45" t="s">
        <v>254</v>
      </c>
      <c r="E45" s="38" t="s">
        <v>111</v>
      </c>
      <c r="F45" s="38" t="s">
        <v>150</v>
      </c>
      <c r="G45" s="38" t="s">
        <v>113</v>
      </c>
      <c r="H45" s="63">
        <v>415432.62</v>
      </c>
      <c r="I45" s="63">
        <v>25273.87</v>
      </c>
      <c r="J45" s="71">
        <f t="shared" si="12"/>
        <v>-58895.830000000016</v>
      </c>
      <c r="K45" s="50">
        <v>401932.49</v>
      </c>
      <c r="L45" s="56">
        <v>499602.32</v>
      </c>
      <c r="M45" s="62">
        <f t="shared" si="13"/>
        <v>429657.9952</v>
      </c>
      <c r="N45" s="56">
        <v>499602.32</v>
      </c>
      <c r="O45" s="56"/>
      <c r="P45" s="55">
        <f t="shared" si="2"/>
        <v>97669.830000000016</v>
      </c>
      <c r="Q45" s="39">
        <f t="shared" si="3"/>
        <v>0.24300058450114351</v>
      </c>
      <c r="R45" t="s">
        <v>316</v>
      </c>
    </row>
    <row r="46" spans="1:18" x14ac:dyDescent="0.2">
      <c r="A46" s="36" t="s">
        <v>46</v>
      </c>
      <c r="B46" s="37">
        <v>45261</v>
      </c>
      <c r="C46" s="53" t="s">
        <v>255</v>
      </c>
      <c r="D46" t="s">
        <v>256</v>
      </c>
      <c r="E46" s="38" t="s">
        <v>111</v>
      </c>
      <c r="F46" s="38" t="s">
        <v>112</v>
      </c>
      <c r="G46" s="38" t="s">
        <v>113</v>
      </c>
      <c r="H46" s="63">
        <v>86947.520000000004</v>
      </c>
      <c r="I46" s="63">
        <v>98904.23</v>
      </c>
      <c r="J46" s="71">
        <f t="shared" si="12"/>
        <v>12278.630000000005</v>
      </c>
      <c r="K46" s="63">
        <v>120030.98</v>
      </c>
      <c r="L46" s="56">
        <v>173573.12</v>
      </c>
      <c r="M46" s="62">
        <f t="shared" si="13"/>
        <v>149272.88319999998</v>
      </c>
      <c r="N46" s="56">
        <v>173573.12</v>
      </c>
      <c r="O46" s="56"/>
      <c r="P46" s="55">
        <f t="shared" si="2"/>
        <v>53542.14</v>
      </c>
      <c r="Q46" s="39">
        <f t="shared" si="3"/>
        <v>0.44606933976545055</v>
      </c>
      <c r="R46" t="s">
        <v>316</v>
      </c>
    </row>
    <row r="47" spans="1:18" x14ac:dyDescent="0.2">
      <c r="A47" s="36" t="s">
        <v>46</v>
      </c>
      <c r="B47" s="37">
        <v>45261</v>
      </c>
      <c r="C47" s="53" t="s">
        <v>351</v>
      </c>
      <c r="D47" t="s">
        <v>352</v>
      </c>
      <c r="E47" s="38" t="s">
        <v>111</v>
      </c>
      <c r="F47" s="38" t="s">
        <v>239</v>
      </c>
      <c r="G47" s="38" t="s">
        <v>121</v>
      </c>
      <c r="H47" s="63">
        <v>6500</v>
      </c>
      <c r="I47" s="63">
        <v>-1050</v>
      </c>
      <c r="L47" s="56"/>
      <c r="M47" s="62"/>
      <c r="N47" s="56"/>
      <c r="O47" s="56">
        <v>8500</v>
      </c>
      <c r="P47" s="55">
        <f t="shared" si="2"/>
        <v>8500</v>
      </c>
      <c r="Q47" s="39" t="e">
        <f t="shared" si="3"/>
        <v>#DIV/0!</v>
      </c>
    </row>
    <row r="48" spans="1:18" x14ac:dyDescent="0.2">
      <c r="A48" s="36" t="s">
        <v>46</v>
      </c>
      <c r="B48" s="37">
        <v>45261</v>
      </c>
      <c r="C48" s="53" t="s">
        <v>353</v>
      </c>
      <c r="D48" t="s">
        <v>354</v>
      </c>
      <c r="E48" s="38" t="s">
        <v>111</v>
      </c>
      <c r="F48" s="38" t="s">
        <v>150</v>
      </c>
      <c r="G48" s="38" t="s">
        <v>121</v>
      </c>
      <c r="H48" s="50">
        <v>46800.58</v>
      </c>
      <c r="I48" s="50">
        <v>-3568.4</v>
      </c>
      <c r="J48" s="50"/>
      <c r="K48" s="63">
        <v>60358.76</v>
      </c>
      <c r="L48" s="56"/>
      <c r="M48" s="62"/>
      <c r="N48" s="56"/>
      <c r="O48" s="56">
        <v>43232.18</v>
      </c>
      <c r="P48" s="55">
        <f t="shared" si="2"/>
        <v>-17126.580000000002</v>
      </c>
      <c r="Q48" s="39">
        <f t="shared" si="3"/>
        <v>-0.28374638577730887</v>
      </c>
    </row>
    <row r="49" spans="1:18" x14ac:dyDescent="0.2">
      <c r="A49" s="36" t="s">
        <v>46</v>
      </c>
      <c r="B49" s="37">
        <v>45261</v>
      </c>
      <c r="C49" s="53" t="s">
        <v>355</v>
      </c>
      <c r="D49" t="s">
        <v>356</v>
      </c>
      <c r="E49" s="38" t="s">
        <v>111</v>
      </c>
      <c r="F49" s="38" t="s">
        <v>328</v>
      </c>
      <c r="G49" s="38" t="s">
        <v>121</v>
      </c>
      <c r="H49" s="50">
        <v>21330</v>
      </c>
      <c r="I49" s="50">
        <v>-12047.5</v>
      </c>
      <c r="J49" s="50"/>
      <c r="K49" s="50"/>
      <c r="L49" s="56"/>
      <c r="M49" s="56"/>
      <c r="N49" s="56"/>
      <c r="O49" s="56">
        <v>9282.5</v>
      </c>
      <c r="P49" s="55">
        <f t="shared" si="2"/>
        <v>9282.5</v>
      </c>
      <c r="Q49" s="39" t="e">
        <f t="shared" si="3"/>
        <v>#DIV/0!</v>
      </c>
    </row>
    <row r="50" spans="1:18" x14ac:dyDescent="0.2">
      <c r="A50" s="36" t="s">
        <v>46</v>
      </c>
      <c r="B50" s="37">
        <v>45261</v>
      </c>
      <c r="C50" s="53" t="s">
        <v>257</v>
      </c>
      <c r="D50" t="s">
        <v>258</v>
      </c>
      <c r="E50" s="38" t="s">
        <v>111</v>
      </c>
      <c r="F50" s="38" t="s">
        <v>150</v>
      </c>
      <c r="G50" s="38" t="s">
        <v>113</v>
      </c>
      <c r="H50" s="63">
        <v>97039.6</v>
      </c>
      <c r="I50" s="63">
        <v>128339.29</v>
      </c>
      <c r="J50" s="71">
        <f t="shared" ref="J50:J55" si="14">(H50+I50)-(N50+O50)</f>
        <v>206445.29</v>
      </c>
      <c r="K50" s="50"/>
      <c r="L50" s="56">
        <v>18933.599999999999</v>
      </c>
      <c r="M50" s="62">
        <f t="shared" ref="M50:M55" si="15">N50*86%</f>
        <v>16282.895999999999</v>
      </c>
      <c r="N50" s="56">
        <v>18933.599999999999</v>
      </c>
      <c r="O50" s="56"/>
      <c r="P50" s="55">
        <f t="shared" si="2"/>
        <v>18933.599999999999</v>
      </c>
      <c r="Q50" s="39" t="e">
        <f t="shared" si="3"/>
        <v>#DIV/0!</v>
      </c>
      <c r="R50" t="s">
        <v>316</v>
      </c>
    </row>
    <row r="51" spans="1:18" x14ac:dyDescent="0.2">
      <c r="A51" s="36" t="s">
        <v>46</v>
      </c>
      <c r="B51" s="37">
        <v>45261</v>
      </c>
      <c r="C51" s="53" t="s">
        <v>259</v>
      </c>
      <c r="D51" t="s">
        <v>260</v>
      </c>
      <c r="E51" s="38" t="s">
        <v>111</v>
      </c>
      <c r="F51" s="38" t="s">
        <v>117</v>
      </c>
      <c r="G51" s="38" t="s">
        <v>113</v>
      </c>
      <c r="H51" s="50">
        <v>186081.47</v>
      </c>
      <c r="I51" s="50">
        <v>-13122.17</v>
      </c>
      <c r="J51" s="71">
        <f t="shared" si="14"/>
        <v>37336.789999999979</v>
      </c>
      <c r="K51" s="63">
        <v>151567.01999999999</v>
      </c>
      <c r="L51" s="56">
        <v>135622.51</v>
      </c>
      <c r="M51" s="62">
        <f t="shared" si="15"/>
        <v>116635.35860000001</v>
      </c>
      <c r="N51" s="56">
        <v>135622.51</v>
      </c>
      <c r="O51" s="56"/>
      <c r="P51" s="55">
        <f t="shared" si="2"/>
        <v>-15944.50999999998</v>
      </c>
      <c r="Q51" s="39">
        <f t="shared" si="3"/>
        <v>-0.10519775344266834</v>
      </c>
      <c r="R51" t="s">
        <v>316</v>
      </c>
    </row>
    <row r="52" spans="1:18" x14ac:dyDescent="0.2">
      <c r="A52" s="36" t="s">
        <v>46</v>
      </c>
      <c r="B52" s="37">
        <v>45261</v>
      </c>
      <c r="C52" s="53" t="s">
        <v>265</v>
      </c>
      <c r="D52" t="s">
        <v>266</v>
      </c>
      <c r="E52" s="38" t="s">
        <v>111</v>
      </c>
      <c r="F52" s="38" t="s">
        <v>150</v>
      </c>
      <c r="G52" s="38" t="s">
        <v>113</v>
      </c>
      <c r="H52" s="50">
        <v>558232.5</v>
      </c>
      <c r="I52" s="50"/>
      <c r="J52" s="71">
        <f t="shared" si="14"/>
        <v>493836.06</v>
      </c>
      <c r="K52" s="50">
        <v>85152.320000000007</v>
      </c>
      <c r="L52" s="56">
        <v>64396.44</v>
      </c>
      <c r="M52" s="62">
        <f t="shared" si="15"/>
        <v>55380.938399999999</v>
      </c>
      <c r="N52" s="56">
        <v>64396.44</v>
      </c>
      <c r="O52" s="56"/>
      <c r="P52" s="55">
        <f t="shared" si="2"/>
        <v>-20755.880000000005</v>
      </c>
      <c r="Q52" s="39">
        <f t="shared" si="3"/>
        <v>-0.24375002348732253</v>
      </c>
      <c r="R52" t="s">
        <v>316</v>
      </c>
    </row>
    <row r="53" spans="1:18" x14ac:dyDescent="0.2">
      <c r="A53" s="36" t="s">
        <v>46</v>
      </c>
      <c r="B53" s="37">
        <v>45261</v>
      </c>
      <c r="C53" s="53" t="s">
        <v>267</v>
      </c>
      <c r="D53" t="s">
        <v>268</v>
      </c>
      <c r="E53" s="38" t="s">
        <v>111</v>
      </c>
      <c r="F53" s="38" t="s">
        <v>269</v>
      </c>
      <c r="G53" s="38" t="s">
        <v>113</v>
      </c>
      <c r="H53" s="63">
        <v>25549.8</v>
      </c>
      <c r="I53" s="63">
        <v>144463.79</v>
      </c>
      <c r="J53" s="71">
        <f t="shared" si="14"/>
        <v>131465.60000000001</v>
      </c>
      <c r="K53" s="63">
        <v>22202.22</v>
      </c>
      <c r="L53" s="56">
        <v>38547.99</v>
      </c>
      <c r="M53" s="62">
        <f t="shared" si="15"/>
        <v>33151.271399999998</v>
      </c>
      <c r="N53" s="56">
        <v>38547.99</v>
      </c>
      <c r="O53" s="56"/>
      <c r="P53" s="55">
        <f t="shared" si="2"/>
        <v>16345.769999999997</v>
      </c>
      <c r="Q53" s="39">
        <f t="shared" si="3"/>
        <v>0.73622232371357443</v>
      </c>
      <c r="R53" t="s">
        <v>316</v>
      </c>
    </row>
    <row r="54" spans="1:18" x14ac:dyDescent="0.2">
      <c r="A54" s="36" t="s">
        <v>46</v>
      </c>
      <c r="B54" s="37">
        <v>45261</v>
      </c>
      <c r="C54" s="53" t="s">
        <v>270</v>
      </c>
      <c r="D54" t="s">
        <v>271</v>
      </c>
      <c r="E54" s="38" t="s">
        <v>111</v>
      </c>
      <c r="F54" s="38" t="s">
        <v>272</v>
      </c>
      <c r="G54" s="38" t="s">
        <v>113</v>
      </c>
      <c r="H54" s="63">
        <v>44308.5</v>
      </c>
      <c r="I54" s="63">
        <v>-9031.5</v>
      </c>
      <c r="J54" s="71">
        <f t="shared" si="14"/>
        <v>12962.96</v>
      </c>
      <c r="K54" s="63">
        <v>19223.919999999998</v>
      </c>
      <c r="L54" s="56">
        <v>22314.04</v>
      </c>
      <c r="M54" s="62">
        <f t="shared" si="15"/>
        <v>19190.074400000001</v>
      </c>
      <c r="N54" s="56">
        <v>22314.04</v>
      </c>
      <c r="O54" s="56"/>
      <c r="P54" s="55">
        <f t="shared" si="2"/>
        <v>3090.1200000000026</v>
      </c>
      <c r="Q54" s="39">
        <f t="shared" si="3"/>
        <v>0.16074349040154157</v>
      </c>
      <c r="R54" t="s">
        <v>316</v>
      </c>
    </row>
    <row r="55" spans="1:18" x14ac:dyDescent="0.2">
      <c r="A55" s="36" t="s">
        <v>46</v>
      </c>
      <c r="B55" s="37">
        <v>45261</v>
      </c>
      <c r="C55" s="53" t="s">
        <v>131</v>
      </c>
      <c r="D55" t="s">
        <v>319</v>
      </c>
      <c r="E55" s="38" t="s">
        <v>111</v>
      </c>
      <c r="F55" s="38" t="s">
        <v>112</v>
      </c>
      <c r="G55" s="38" t="s">
        <v>113</v>
      </c>
      <c r="H55" s="63">
        <v>150189.51999999999</v>
      </c>
      <c r="I55" s="63">
        <v>21148.35</v>
      </c>
      <c r="J55" s="71">
        <f t="shared" si="14"/>
        <v>90283.58</v>
      </c>
      <c r="K55" s="50">
        <v>34446.239999999998</v>
      </c>
      <c r="L55" s="56">
        <v>81054.289999999994</v>
      </c>
      <c r="M55" s="62">
        <f t="shared" si="15"/>
        <v>69706.689399999988</v>
      </c>
      <c r="N55" s="56">
        <v>81054.289999999994</v>
      </c>
      <c r="O55" s="56"/>
      <c r="P55" s="55">
        <f t="shared" si="2"/>
        <v>46608.049999999996</v>
      </c>
      <c r="Q55" s="39">
        <f t="shared" si="3"/>
        <v>1.3530664014417828</v>
      </c>
      <c r="R55" t="s">
        <v>316</v>
      </c>
    </row>
    <row r="56" spans="1:18" x14ac:dyDescent="0.2">
      <c r="A56" s="36"/>
      <c r="B56" s="37"/>
      <c r="E56" s="38"/>
      <c r="F56" s="38"/>
      <c r="G56" s="38"/>
    </row>
    <row r="57" spans="1:18" x14ac:dyDescent="0.2">
      <c r="A57" s="36"/>
      <c r="B57" s="37"/>
      <c r="E57" s="38"/>
      <c r="F57" s="38"/>
      <c r="G57" s="38"/>
      <c r="J57" s="63">
        <f>SUBTOTAL(9,J4:J55)</f>
        <v>4257788.68</v>
      </c>
      <c r="K57" s="63">
        <f>SUBTOTAL(9,K4:K55)</f>
        <v>11120742.110000001</v>
      </c>
      <c r="L57" s="63">
        <f>SUBTOTAL(9,L4:L55)</f>
        <v>11488706.549999993</v>
      </c>
      <c r="M57" s="63">
        <f>SUBTOTAL(9,M4:M55)</f>
        <v>9880287.6330000013</v>
      </c>
      <c r="N57" s="63">
        <f>SUM(N4:N55)</f>
        <v>11488706.549999993</v>
      </c>
      <c r="O57" s="63">
        <f>SUBTOTAL(9,O4:O55)</f>
        <v>2163219.0100000002</v>
      </c>
      <c r="P57" s="55">
        <f>N57+O57-K57</f>
        <v>2531183.4499999918</v>
      </c>
      <c r="Q57" s="39">
        <f>P57/K57</f>
        <v>0.22760922112598037</v>
      </c>
    </row>
    <row r="58" spans="1:18" x14ac:dyDescent="0.2">
      <c r="A58" s="36"/>
      <c r="B58" s="37"/>
      <c r="E58" s="38"/>
      <c r="F58" s="38"/>
      <c r="G58" s="38"/>
    </row>
    <row r="59" spans="1:18" x14ac:dyDescent="0.2">
      <c r="A59" s="36"/>
      <c r="B59" s="37"/>
      <c r="E59" s="38"/>
      <c r="F59" s="38"/>
      <c r="G59" s="38"/>
    </row>
    <row r="60" spans="1:18" x14ac:dyDescent="0.2">
      <c r="A60" s="36"/>
      <c r="B60" s="37"/>
      <c r="E60" s="38"/>
      <c r="F60" s="38"/>
      <c r="G60" s="38"/>
    </row>
    <row r="61" spans="1:18" x14ac:dyDescent="0.2">
      <c r="A61" s="36"/>
      <c r="B61" s="37"/>
      <c r="E61" s="38"/>
      <c r="F61" s="38"/>
      <c r="G61" s="38"/>
    </row>
    <row r="62" spans="1:18" x14ac:dyDescent="0.2">
      <c r="A62" s="36"/>
      <c r="B62" s="37"/>
      <c r="E62" s="38"/>
      <c r="F62" s="38"/>
      <c r="G62" s="38"/>
    </row>
    <row r="63" spans="1:18" x14ac:dyDescent="0.2">
      <c r="A63" s="36"/>
      <c r="B63" s="37"/>
      <c r="E63" s="38"/>
      <c r="F63" s="38"/>
      <c r="G63" s="38"/>
    </row>
    <row r="64" spans="1:18" x14ac:dyDescent="0.2">
      <c r="A64" s="36"/>
      <c r="B64" s="37"/>
      <c r="E64" s="38"/>
      <c r="F64" s="38"/>
      <c r="G64" s="38"/>
    </row>
    <row r="65" spans="1:7" x14ac:dyDescent="0.2">
      <c r="A65" s="36"/>
      <c r="B65" s="37"/>
      <c r="E65" s="38"/>
      <c r="F65" s="38"/>
      <c r="G65" s="38"/>
    </row>
    <row r="66" spans="1:7" x14ac:dyDescent="0.2">
      <c r="A66" s="36"/>
      <c r="B66" s="37"/>
      <c r="E66" s="38"/>
      <c r="F66" s="38"/>
      <c r="G66" s="38"/>
    </row>
    <row r="67" spans="1:7" x14ac:dyDescent="0.2">
      <c r="A67" s="36"/>
      <c r="B67" s="37"/>
      <c r="E67" s="38"/>
      <c r="F67" s="38"/>
      <c r="G67" s="38"/>
    </row>
    <row r="68" spans="1:7" x14ac:dyDescent="0.2">
      <c r="A68" s="36"/>
      <c r="B68" s="37"/>
      <c r="E68" s="38"/>
      <c r="F68" s="38"/>
      <c r="G68" s="38"/>
    </row>
    <row r="69" spans="1:7" x14ac:dyDescent="0.2">
      <c r="A69" s="36"/>
      <c r="B69" s="37"/>
      <c r="E69" s="38"/>
      <c r="F69" s="38"/>
      <c r="G69" s="38"/>
    </row>
    <row r="70" spans="1:7" x14ac:dyDescent="0.2">
      <c r="A70" s="36"/>
      <c r="B70" s="37"/>
      <c r="E70" s="38"/>
      <c r="F70" s="38"/>
      <c r="G70" s="38"/>
    </row>
    <row r="71" spans="1:7" x14ac:dyDescent="0.2">
      <c r="A71" s="36"/>
      <c r="B71" s="37"/>
      <c r="E71" s="38"/>
      <c r="F71" s="38"/>
      <c r="G71" s="38"/>
    </row>
    <row r="72" spans="1:7" x14ac:dyDescent="0.2">
      <c r="A72" s="36"/>
      <c r="B72" s="37"/>
      <c r="E72" s="38"/>
      <c r="F72" s="38"/>
      <c r="G72" s="38"/>
    </row>
    <row r="73" spans="1:7" x14ac:dyDescent="0.2">
      <c r="A73" s="36"/>
      <c r="B73" s="37"/>
      <c r="E73" s="38"/>
      <c r="F73" s="38"/>
      <c r="G73" s="38"/>
    </row>
    <row r="74" spans="1:7" x14ac:dyDescent="0.2">
      <c r="A74" s="36"/>
      <c r="B74" s="37"/>
      <c r="E74" s="38"/>
      <c r="F74" s="38"/>
      <c r="G74" s="38"/>
    </row>
    <row r="75" spans="1:7" x14ac:dyDescent="0.2">
      <c r="A75" s="36"/>
      <c r="B75" s="37"/>
      <c r="E75" s="38"/>
      <c r="F75" s="38"/>
      <c r="G75" s="38"/>
    </row>
    <row r="76" spans="1:7" x14ac:dyDescent="0.2">
      <c r="A76" s="36"/>
      <c r="B76" s="37"/>
      <c r="E76" s="38"/>
      <c r="F76" s="38"/>
      <c r="G76" s="38"/>
    </row>
    <row r="77" spans="1:7" x14ac:dyDescent="0.2">
      <c r="A77" s="36"/>
      <c r="B77" s="37"/>
      <c r="E77" s="38"/>
      <c r="F77" s="38"/>
      <c r="G77" s="38"/>
    </row>
    <row r="78" spans="1:7" x14ac:dyDescent="0.2">
      <c r="A78" s="36"/>
      <c r="B78" s="37"/>
      <c r="E78" s="38"/>
      <c r="F78" s="38"/>
      <c r="G78" s="38"/>
    </row>
    <row r="79" spans="1:7" x14ac:dyDescent="0.2">
      <c r="A79" s="36"/>
      <c r="B79" s="37"/>
      <c r="E79" s="38"/>
      <c r="F79" s="38"/>
      <c r="G79" s="38"/>
    </row>
    <row r="80" spans="1:7" x14ac:dyDescent="0.2">
      <c r="A80" s="36"/>
      <c r="B80" s="37"/>
      <c r="E80" s="38"/>
      <c r="F80" s="38"/>
      <c r="G80" s="38"/>
    </row>
    <row r="81" spans="1:7" x14ac:dyDescent="0.2">
      <c r="A81" s="36"/>
      <c r="B81" s="37"/>
      <c r="E81" s="38"/>
      <c r="F81" s="38"/>
      <c r="G81" s="38"/>
    </row>
    <row r="82" spans="1:7" x14ac:dyDescent="0.2">
      <c r="A82" s="36"/>
      <c r="B82" s="37"/>
      <c r="E82" s="38"/>
      <c r="F82" s="38"/>
      <c r="G82" s="38"/>
    </row>
    <row r="83" spans="1:7" x14ac:dyDescent="0.2">
      <c r="A83" s="36"/>
      <c r="B83" s="37"/>
      <c r="E83" s="38"/>
      <c r="F83" s="38"/>
      <c r="G83" s="38"/>
    </row>
    <row r="84" spans="1:7" x14ac:dyDescent="0.2">
      <c r="A84" s="36"/>
      <c r="B84" s="37"/>
      <c r="E84" s="38"/>
      <c r="F84" s="38"/>
      <c r="G84" s="38"/>
    </row>
    <row r="85" spans="1:7" x14ac:dyDescent="0.2">
      <c r="A85" s="36"/>
      <c r="B85" s="37"/>
      <c r="E85" s="38"/>
      <c r="F85" s="38"/>
      <c r="G85" s="38"/>
    </row>
    <row r="86" spans="1:7" x14ac:dyDescent="0.2">
      <c r="A86" s="36"/>
      <c r="B86" s="37"/>
      <c r="E86" s="38"/>
      <c r="F86" s="38"/>
      <c r="G86" s="38"/>
    </row>
    <row r="87" spans="1:7" x14ac:dyDescent="0.2">
      <c r="A87" s="36"/>
      <c r="B87" s="37"/>
      <c r="E87" s="38"/>
      <c r="F87" s="38"/>
      <c r="G87" s="38"/>
    </row>
    <row r="88" spans="1:7" x14ac:dyDescent="0.2">
      <c r="A88" s="36"/>
      <c r="B88" s="37"/>
      <c r="E88" s="38"/>
      <c r="F88" s="38"/>
      <c r="G88" s="38"/>
    </row>
    <row r="89" spans="1:7" x14ac:dyDescent="0.2">
      <c r="A89" s="36"/>
      <c r="B89" s="37"/>
      <c r="E89" s="38"/>
      <c r="F89" s="38"/>
      <c r="G89" s="38"/>
    </row>
    <row r="90" spans="1:7" x14ac:dyDescent="0.2">
      <c r="A90" s="36"/>
      <c r="B90" s="37"/>
      <c r="E90" s="38"/>
      <c r="F90" s="38"/>
      <c r="G90" s="38"/>
    </row>
    <row r="91" spans="1:7" x14ac:dyDescent="0.2">
      <c r="A91" s="36"/>
      <c r="B91" s="37"/>
      <c r="E91" s="38"/>
      <c r="F91" s="38"/>
      <c r="G91" s="38"/>
    </row>
    <row r="92" spans="1:7" x14ac:dyDescent="0.2">
      <c r="A92" s="36"/>
      <c r="B92" s="37"/>
      <c r="E92" s="38"/>
      <c r="F92" s="38"/>
      <c r="G92" s="38"/>
    </row>
    <row r="93" spans="1:7" x14ac:dyDescent="0.2">
      <c r="A93" s="36"/>
      <c r="B93" s="37"/>
      <c r="E93" s="38"/>
      <c r="F93" s="38"/>
      <c r="G93" s="38"/>
    </row>
    <row r="94" spans="1:7" x14ac:dyDescent="0.2">
      <c r="A94" s="36"/>
      <c r="B94" s="37"/>
      <c r="E94" s="38"/>
      <c r="F94" s="38"/>
      <c r="G94" s="38"/>
    </row>
    <row r="95" spans="1:7" x14ac:dyDescent="0.2">
      <c r="A95" s="36"/>
      <c r="B95" s="37"/>
      <c r="E95" s="38"/>
      <c r="F95" s="38"/>
      <c r="G95" s="38"/>
    </row>
    <row r="96" spans="1:7" x14ac:dyDescent="0.2">
      <c r="A96" s="36"/>
      <c r="B96" s="37"/>
      <c r="E96" s="38"/>
      <c r="F96" s="38"/>
      <c r="G96" s="38"/>
    </row>
    <row r="97" spans="1:7" x14ac:dyDescent="0.2">
      <c r="A97" s="36"/>
      <c r="B97" s="37"/>
      <c r="E97" s="38"/>
      <c r="F97" s="38"/>
      <c r="G97" s="38"/>
    </row>
    <row r="98" spans="1:7" x14ac:dyDescent="0.2">
      <c r="A98" s="36"/>
      <c r="B98" s="37"/>
      <c r="E98" s="38"/>
      <c r="F98" s="38"/>
      <c r="G98" s="38"/>
    </row>
    <row r="99" spans="1:7" x14ac:dyDescent="0.2">
      <c r="A99" s="36"/>
      <c r="B99" s="37"/>
      <c r="E99" s="38"/>
      <c r="F99" s="38"/>
      <c r="G99" s="38"/>
    </row>
    <row r="100" spans="1:7" x14ac:dyDescent="0.2">
      <c r="A100" s="36"/>
      <c r="B100" s="37"/>
      <c r="E100" s="38"/>
      <c r="F100" s="38"/>
      <c r="G100" s="38"/>
    </row>
    <row r="101" spans="1:7" x14ac:dyDescent="0.2">
      <c r="A101" s="36"/>
      <c r="B101" s="37"/>
      <c r="E101" s="38"/>
      <c r="F101" s="38"/>
      <c r="G101" s="38"/>
    </row>
    <row r="102" spans="1:7" x14ac:dyDescent="0.2">
      <c r="A102" s="36"/>
      <c r="B102" s="37"/>
      <c r="E102" s="38"/>
      <c r="F102" s="38"/>
      <c r="G102" s="38"/>
    </row>
    <row r="103" spans="1:7" x14ac:dyDescent="0.2">
      <c r="A103" s="36"/>
      <c r="B103" s="37"/>
      <c r="E103" s="38"/>
      <c r="F103" s="38"/>
      <c r="G103" s="38"/>
    </row>
    <row r="104" spans="1:7" x14ac:dyDescent="0.2">
      <c r="A104" s="36"/>
      <c r="B104" s="37"/>
      <c r="E104" s="38"/>
      <c r="F104" s="38"/>
      <c r="G104" s="38"/>
    </row>
    <row r="105" spans="1:7" x14ac:dyDescent="0.2">
      <c r="A105" s="36"/>
      <c r="B105" s="37"/>
      <c r="E105" s="38"/>
      <c r="F105" s="38"/>
      <c r="G105" s="38"/>
    </row>
    <row r="106" spans="1:7" x14ac:dyDescent="0.2">
      <c r="A106" s="36"/>
      <c r="B106" s="37"/>
      <c r="E106" s="38"/>
      <c r="F106" s="38"/>
      <c r="G106" s="38"/>
    </row>
    <row r="107" spans="1:7" x14ac:dyDescent="0.2">
      <c r="A107" s="36"/>
      <c r="B107" s="37"/>
      <c r="E107" s="38"/>
      <c r="F107" s="38"/>
      <c r="G107" s="38"/>
    </row>
    <row r="108" spans="1:7" x14ac:dyDescent="0.2">
      <c r="A108" s="36"/>
      <c r="B108" s="37"/>
      <c r="E108" s="38"/>
      <c r="F108" s="38"/>
      <c r="G108" s="38"/>
    </row>
    <row r="109" spans="1:7" x14ac:dyDescent="0.2">
      <c r="A109" s="36"/>
      <c r="B109" s="37"/>
      <c r="E109" s="38"/>
      <c r="F109" s="38"/>
      <c r="G109" s="38"/>
    </row>
    <row r="110" spans="1:7" x14ac:dyDescent="0.2">
      <c r="A110" s="36"/>
      <c r="B110" s="37"/>
      <c r="E110" s="38"/>
      <c r="F110" s="38"/>
      <c r="G110" s="38"/>
    </row>
    <row r="111" spans="1:7" x14ac:dyDescent="0.2">
      <c r="A111" s="36"/>
      <c r="B111" s="37"/>
      <c r="E111" s="38"/>
      <c r="F111" s="38"/>
      <c r="G111" s="38"/>
    </row>
    <row r="112" spans="1:7" x14ac:dyDescent="0.2">
      <c r="A112" s="36"/>
      <c r="B112" s="37"/>
      <c r="E112" s="38"/>
      <c r="F112" s="38"/>
      <c r="G112" s="38"/>
    </row>
    <row r="113" spans="1:7" x14ac:dyDescent="0.2">
      <c r="A113" s="36"/>
      <c r="B113" s="37"/>
      <c r="E113" s="38"/>
      <c r="F113" s="38"/>
      <c r="G113" s="38"/>
    </row>
    <row r="114" spans="1:7" x14ac:dyDescent="0.2">
      <c r="A114" s="36"/>
      <c r="B114" s="37"/>
      <c r="E114" s="38"/>
      <c r="F114" s="38"/>
      <c r="G114" s="38"/>
    </row>
    <row r="115" spans="1:7" x14ac:dyDescent="0.2">
      <c r="A115" s="36"/>
      <c r="B115" s="37"/>
      <c r="E115" s="38"/>
      <c r="F115" s="38"/>
      <c r="G115" s="38"/>
    </row>
    <row r="116" spans="1:7" x14ac:dyDescent="0.2">
      <c r="A116" s="36"/>
      <c r="B116" s="37"/>
      <c r="E116" s="38"/>
      <c r="F116" s="38"/>
      <c r="G116" s="38"/>
    </row>
    <row r="117" spans="1:7" x14ac:dyDescent="0.2">
      <c r="A117" s="36"/>
      <c r="B117" s="37"/>
      <c r="E117" s="38"/>
      <c r="F117" s="38"/>
      <c r="G117" s="38"/>
    </row>
    <row r="118" spans="1:7" x14ac:dyDescent="0.2">
      <c r="A118" s="36"/>
      <c r="B118" s="37"/>
      <c r="E118" s="38"/>
      <c r="F118" s="38"/>
      <c r="G118" s="38"/>
    </row>
    <row r="119" spans="1:7" x14ac:dyDescent="0.2">
      <c r="A119" s="36"/>
      <c r="B119" s="37"/>
      <c r="E119" s="38"/>
      <c r="F119" s="38"/>
      <c r="G119" s="38"/>
    </row>
    <row r="120" spans="1:7" x14ac:dyDescent="0.2">
      <c r="A120" s="36"/>
      <c r="B120" s="37"/>
      <c r="E120" s="38"/>
      <c r="F120" s="38"/>
      <c r="G120" s="38"/>
    </row>
    <row r="121" spans="1:7" x14ac:dyDescent="0.2">
      <c r="A121" s="36"/>
      <c r="B121" s="37"/>
      <c r="E121" s="38"/>
      <c r="F121" s="38"/>
      <c r="G121" s="38"/>
    </row>
    <row r="122" spans="1:7" x14ac:dyDescent="0.2">
      <c r="A122" s="36"/>
      <c r="B122" s="37"/>
      <c r="E122" s="38"/>
      <c r="F122" s="38"/>
      <c r="G122" s="38"/>
    </row>
    <row r="123" spans="1:7" x14ac:dyDescent="0.2">
      <c r="A123" s="36"/>
      <c r="B123" s="37"/>
      <c r="E123" s="38"/>
      <c r="F123" s="38"/>
      <c r="G123" s="38"/>
    </row>
    <row r="124" spans="1:7" x14ac:dyDescent="0.2">
      <c r="A124" s="36"/>
      <c r="B124" s="37"/>
      <c r="E124" s="38"/>
      <c r="F124" s="38"/>
      <c r="G124" s="38"/>
    </row>
    <row r="125" spans="1:7" x14ac:dyDescent="0.2">
      <c r="A125" s="36"/>
      <c r="B125" s="37"/>
      <c r="E125" s="38"/>
      <c r="F125" s="38"/>
      <c r="G125" s="38"/>
    </row>
    <row r="126" spans="1:7" x14ac:dyDescent="0.2">
      <c r="A126" s="36"/>
      <c r="B126" s="37"/>
      <c r="E126" s="38"/>
      <c r="F126" s="38"/>
      <c r="G126" s="38"/>
    </row>
    <row r="127" spans="1:7" x14ac:dyDescent="0.2">
      <c r="A127" s="36"/>
      <c r="B127" s="37"/>
      <c r="E127" s="38"/>
      <c r="F127" s="38"/>
      <c r="G127" s="38"/>
    </row>
    <row r="128" spans="1:7" x14ac:dyDescent="0.2">
      <c r="A128" s="36"/>
      <c r="B128" s="37"/>
      <c r="E128" s="38"/>
      <c r="F128" s="38"/>
      <c r="G128" s="38"/>
    </row>
    <row r="129" spans="1:7" x14ac:dyDescent="0.2">
      <c r="A129" s="36"/>
      <c r="B129" s="37"/>
      <c r="E129" s="38"/>
      <c r="F129" s="38"/>
      <c r="G129" s="38"/>
    </row>
    <row r="130" spans="1:7" x14ac:dyDescent="0.2">
      <c r="A130" s="36"/>
      <c r="B130" s="37"/>
      <c r="E130" s="38"/>
      <c r="F130" s="38"/>
      <c r="G130" s="38"/>
    </row>
    <row r="131" spans="1:7" x14ac:dyDescent="0.2">
      <c r="A131" s="36"/>
      <c r="B131" s="37"/>
      <c r="E131" s="38"/>
      <c r="F131" s="38"/>
      <c r="G131" s="38"/>
    </row>
    <row r="132" spans="1:7" x14ac:dyDescent="0.2">
      <c r="A132" s="36"/>
      <c r="B132" s="37"/>
      <c r="E132" s="38"/>
      <c r="F132" s="38"/>
      <c r="G132" s="38"/>
    </row>
    <row r="133" spans="1:7" x14ac:dyDescent="0.2">
      <c r="A133" s="36"/>
      <c r="B133" s="37"/>
      <c r="E133" s="38"/>
      <c r="F133" s="38"/>
      <c r="G133" s="38"/>
    </row>
    <row r="134" spans="1:7" x14ac:dyDescent="0.2">
      <c r="A134" s="36"/>
      <c r="B134" s="37"/>
      <c r="E134" s="38"/>
      <c r="F134" s="38"/>
      <c r="G134" s="38"/>
    </row>
    <row r="135" spans="1:7" x14ac:dyDescent="0.2">
      <c r="A135" s="36"/>
      <c r="B135" s="37"/>
      <c r="E135" s="38"/>
      <c r="F135" s="38"/>
      <c r="G135" s="38"/>
    </row>
    <row r="136" spans="1:7" x14ac:dyDescent="0.2">
      <c r="A136" s="36"/>
      <c r="B136" s="37"/>
      <c r="E136" s="38"/>
      <c r="F136" s="38"/>
      <c r="G136" s="38"/>
    </row>
    <row r="137" spans="1:7" x14ac:dyDescent="0.2">
      <c r="A137" s="36"/>
      <c r="B137" s="37"/>
      <c r="E137" s="38"/>
      <c r="F137" s="38"/>
      <c r="G137" s="38"/>
    </row>
    <row r="138" spans="1:7" x14ac:dyDescent="0.2">
      <c r="A138" s="36"/>
      <c r="B138" s="37"/>
      <c r="E138" s="38"/>
      <c r="F138" s="38"/>
      <c r="G138" s="38"/>
    </row>
    <row r="139" spans="1:7" x14ac:dyDescent="0.2">
      <c r="A139" s="36"/>
      <c r="B139" s="37"/>
      <c r="E139" s="38"/>
      <c r="F139" s="38"/>
      <c r="G139" s="38"/>
    </row>
    <row r="140" spans="1:7" x14ac:dyDescent="0.2">
      <c r="A140" s="36"/>
      <c r="B140" s="37"/>
      <c r="E140" s="38"/>
      <c r="F140" s="38"/>
      <c r="G140" s="38"/>
    </row>
    <row r="141" spans="1:7" x14ac:dyDescent="0.2">
      <c r="A141" s="36"/>
      <c r="B141" s="37"/>
      <c r="E141" s="38"/>
      <c r="F141" s="38"/>
      <c r="G141" s="38"/>
    </row>
    <row r="142" spans="1:7" x14ac:dyDescent="0.2">
      <c r="A142" s="36"/>
      <c r="B142" s="37"/>
      <c r="E142" s="38"/>
      <c r="F142" s="38"/>
      <c r="G142" s="38"/>
    </row>
    <row r="143" spans="1:7" x14ac:dyDescent="0.2">
      <c r="A143" s="36"/>
      <c r="B143" s="37"/>
      <c r="E143" s="38"/>
      <c r="F143" s="38"/>
      <c r="G143" s="38"/>
    </row>
    <row r="144" spans="1:7" x14ac:dyDescent="0.2">
      <c r="A144" s="36"/>
      <c r="B144" s="37"/>
      <c r="E144" s="38"/>
      <c r="F144" s="38"/>
      <c r="G144" s="38"/>
    </row>
    <row r="145" spans="1:7" x14ac:dyDescent="0.2">
      <c r="A145" s="36"/>
      <c r="B145" s="37"/>
      <c r="E145" s="38"/>
      <c r="F145" s="38"/>
      <c r="G145" s="38"/>
    </row>
    <row r="146" spans="1:7" x14ac:dyDescent="0.2">
      <c r="A146" s="36"/>
      <c r="B146" s="37"/>
      <c r="E146" s="38"/>
      <c r="F146" s="38"/>
      <c r="G146" s="38"/>
    </row>
    <row r="147" spans="1:7" x14ac:dyDescent="0.2">
      <c r="A147" s="36"/>
      <c r="B147" s="37"/>
      <c r="E147" s="38"/>
      <c r="F147" s="38"/>
      <c r="G147" s="38"/>
    </row>
    <row r="148" spans="1:7" x14ac:dyDescent="0.2">
      <c r="A148" s="36"/>
      <c r="B148" s="37"/>
      <c r="E148" s="38"/>
      <c r="F148" s="38"/>
      <c r="G148" s="38"/>
    </row>
    <row r="149" spans="1:7" x14ac:dyDescent="0.2">
      <c r="A149" s="36"/>
      <c r="B149" s="37"/>
      <c r="E149" s="38"/>
      <c r="F149" s="38"/>
      <c r="G149" s="38"/>
    </row>
    <row r="150" spans="1:7" x14ac:dyDescent="0.2">
      <c r="A150" s="36"/>
      <c r="B150" s="37"/>
      <c r="E150" s="38"/>
      <c r="F150" s="38"/>
      <c r="G150" s="38"/>
    </row>
    <row r="151" spans="1:7" x14ac:dyDescent="0.2">
      <c r="A151" s="36"/>
      <c r="B151" s="37"/>
      <c r="E151" s="38"/>
      <c r="F151" s="38"/>
      <c r="G151" s="38"/>
    </row>
    <row r="152" spans="1:7" x14ac:dyDescent="0.2">
      <c r="A152" s="36"/>
      <c r="B152" s="37"/>
      <c r="E152" s="38"/>
      <c r="F152" s="38"/>
      <c r="G152" s="38"/>
    </row>
    <row r="153" spans="1:7" x14ac:dyDescent="0.2">
      <c r="A153" s="36"/>
      <c r="B153" s="37"/>
      <c r="E153" s="38"/>
      <c r="F153" s="38"/>
      <c r="G153" s="38"/>
    </row>
    <row r="154" spans="1:7" x14ac:dyDescent="0.2">
      <c r="A154" s="36"/>
      <c r="B154" s="37"/>
      <c r="E154" s="38"/>
      <c r="F154" s="38"/>
      <c r="G154" s="38"/>
    </row>
    <row r="155" spans="1:7" x14ac:dyDescent="0.2">
      <c r="A155" s="36"/>
      <c r="B155" s="37"/>
      <c r="E155" s="38"/>
      <c r="F155" s="38"/>
      <c r="G155" s="38"/>
    </row>
    <row r="156" spans="1:7" x14ac:dyDescent="0.2">
      <c r="A156" s="36"/>
      <c r="B156" s="37"/>
      <c r="E156" s="38"/>
      <c r="F156" s="38"/>
      <c r="G156" s="38"/>
    </row>
    <row r="157" spans="1:7" x14ac:dyDescent="0.2">
      <c r="A157" s="36"/>
      <c r="B157" s="37"/>
      <c r="E157" s="38"/>
      <c r="F157" s="38"/>
      <c r="G157" s="38"/>
    </row>
    <row r="158" spans="1:7" x14ac:dyDescent="0.2">
      <c r="A158" s="36"/>
      <c r="B158" s="37"/>
      <c r="E158" s="38"/>
      <c r="F158" s="38"/>
      <c r="G158" s="38"/>
    </row>
    <row r="159" spans="1:7" x14ac:dyDescent="0.2">
      <c r="A159" s="36"/>
      <c r="B159" s="37"/>
      <c r="E159" s="38"/>
      <c r="F159" s="38"/>
      <c r="G159" s="38"/>
    </row>
    <row r="160" spans="1:7" x14ac:dyDescent="0.2">
      <c r="A160" s="36"/>
      <c r="B160" s="37"/>
      <c r="E160" s="38"/>
      <c r="F160" s="38"/>
      <c r="G160" s="38"/>
    </row>
    <row r="161" spans="1:7" x14ac:dyDescent="0.2">
      <c r="A161" s="36"/>
      <c r="B161" s="37"/>
      <c r="E161" s="38"/>
      <c r="F161" s="38"/>
      <c r="G161" s="38"/>
    </row>
    <row r="162" spans="1:7" x14ac:dyDescent="0.2">
      <c r="A162" s="36"/>
      <c r="B162" s="37"/>
      <c r="E162" s="38"/>
      <c r="F162" s="38"/>
      <c r="G162" s="38"/>
    </row>
    <row r="163" spans="1:7" x14ac:dyDescent="0.2">
      <c r="A163" s="36"/>
      <c r="B163" s="37"/>
      <c r="E163" s="38"/>
      <c r="F163" s="38"/>
      <c r="G163" s="38"/>
    </row>
    <row r="164" spans="1:7" x14ac:dyDescent="0.2">
      <c r="A164" s="36"/>
      <c r="B164" s="37"/>
      <c r="E164" s="38"/>
      <c r="F164" s="38"/>
      <c r="G164" s="38"/>
    </row>
    <row r="165" spans="1:7" x14ac:dyDescent="0.2">
      <c r="A165" s="36"/>
      <c r="B165" s="37"/>
      <c r="E165" s="38"/>
      <c r="F165" s="38"/>
      <c r="G165" s="38"/>
    </row>
    <row r="166" spans="1:7" x14ac:dyDescent="0.2">
      <c r="A166" s="36"/>
      <c r="B166" s="37"/>
      <c r="E166" s="38"/>
      <c r="F166" s="38"/>
      <c r="G166" s="38"/>
    </row>
    <row r="167" spans="1:7" x14ac:dyDescent="0.2">
      <c r="A167" s="36"/>
      <c r="B167" s="37"/>
      <c r="E167" s="38"/>
      <c r="F167" s="38"/>
      <c r="G167" s="38"/>
    </row>
    <row r="168" spans="1:7" x14ac:dyDescent="0.2">
      <c r="A168" s="36"/>
      <c r="B168" s="37"/>
      <c r="E168" s="38"/>
      <c r="F168" s="38"/>
      <c r="G168" s="38"/>
    </row>
    <row r="169" spans="1:7" x14ac:dyDescent="0.2">
      <c r="A169" s="36"/>
      <c r="B169" s="37"/>
      <c r="E169" s="38"/>
      <c r="F169" s="38"/>
      <c r="G169" s="38"/>
    </row>
    <row r="170" spans="1:7" x14ac:dyDescent="0.2">
      <c r="A170" s="36"/>
      <c r="B170" s="37"/>
      <c r="E170" s="38"/>
      <c r="F170" s="38"/>
      <c r="G170" s="38"/>
    </row>
    <row r="171" spans="1:7" x14ac:dyDescent="0.2">
      <c r="A171" s="36"/>
      <c r="B171" s="37"/>
      <c r="E171" s="38"/>
      <c r="F171" s="38"/>
      <c r="G171" s="38"/>
    </row>
    <row r="172" spans="1:7" x14ac:dyDescent="0.2">
      <c r="A172" s="36"/>
      <c r="B172" s="37"/>
      <c r="E172" s="38"/>
      <c r="F172" s="38"/>
      <c r="G172" s="38"/>
    </row>
    <row r="173" spans="1:7" x14ac:dyDescent="0.2">
      <c r="A173" s="36"/>
      <c r="B173" s="37"/>
      <c r="E173" s="38"/>
      <c r="F173" s="38"/>
      <c r="G173" s="38"/>
    </row>
    <row r="174" spans="1:7" x14ac:dyDescent="0.2">
      <c r="A174" s="36"/>
      <c r="B174" s="37"/>
      <c r="E174" s="38"/>
      <c r="F174" s="38"/>
      <c r="G174" s="38"/>
    </row>
    <row r="175" spans="1:7" x14ac:dyDescent="0.2">
      <c r="A175" s="36"/>
      <c r="B175" s="37"/>
      <c r="E175" s="38"/>
      <c r="F175" s="38"/>
      <c r="G175" s="38"/>
    </row>
    <row r="176" spans="1:7" x14ac:dyDescent="0.2">
      <c r="A176" s="36"/>
      <c r="B176" s="37"/>
      <c r="E176" s="38"/>
      <c r="F176" s="38"/>
      <c r="G176" s="38"/>
    </row>
    <row r="177" spans="1:7" x14ac:dyDescent="0.2">
      <c r="A177" s="36"/>
      <c r="B177" s="37"/>
      <c r="E177" s="38"/>
      <c r="F177" s="38"/>
      <c r="G177" s="38"/>
    </row>
    <row r="178" spans="1:7" x14ac:dyDescent="0.2">
      <c r="A178" s="36"/>
      <c r="B178" s="37"/>
      <c r="E178" s="38"/>
      <c r="F178" s="38"/>
      <c r="G178" s="38"/>
    </row>
    <row r="179" spans="1:7" x14ac:dyDescent="0.2">
      <c r="A179" s="36"/>
      <c r="B179" s="37"/>
      <c r="E179" s="38"/>
      <c r="F179" s="38"/>
      <c r="G179" s="38"/>
    </row>
    <row r="180" spans="1:7" x14ac:dyDescent="0.2">
      <c r="A180" s="36"/>
      <c r="B180" s="37"/>
      <c r="E180" s="38"/>
      <c r="F180" s="38"/>
      <c r="G180" s="38"/>
    </row>
    <row r="181" spans="1:7" x14ac:dyDescent="0.2">
      <c r="A181" s="36"/>
      <c r="B181" s="37"/>
      <c r="E181" s="38"/>
      <c r="F181" s="38"/>
    </row>
    <row r="182" spans="1:7" x14ac:dyDescent="0.2">
      <c r="A182" s="36"/>
      <c r="B182" s="37"/>
      <c r="E182" s="38"/>
    </row>
    <row r="183" spans="1:7" x14ac:dyDescent="0.2">
      <c r="A183" s="36"/>
      <c r="B183" s="37"/>
      <c r="E183" s="38"/>
    </row>
    <row r="184" spans="1:7" x14ac:dyDescent="0.2">
      <c r="A184" s="36"/>
      <c r="B184" s="37"/>
      <c r="E184" s="38"/>
    </row>
    <row r="185" spans="1:7" x14ac:dyDescent="0.2">
      <c r="A185" s="36"/>
      <c r="B185" s="37"/>
      <c r="E185" s="38"/>
    </row>
    <row r="186" spans="1:7" x14ac:dyDescent="0.2">
      <c r="A186" s="36"/>
      <c r="B186" s="37"/>
      <c r="E186" s="38"/>
    </row>
    <row r="187" spans="1:7" x14ac:dyDescent="0.2">
      <c r="A187" s="36"/>
      <c r="B187" s="37"/>
      <c r="E187" s="38"/>
    </row>
    <row r="188" spans="1:7" x14ac:dyDescent="0.2">
      <c r="A188" s="36"/>
      <c r="B188" s="37"/>
      <c r="E188" s="38"/>
    </row>
    <row r="189" spans="1:7" x14ac:dyDescent="0.2">
      <c r="A189" s="36"/>
      <c r="B189" s="37"/>
      <c r="E189" s="38"/>
    </row>
    <row r="190" spans="1:7" x14ac:dyDescent="0.2">
      <c r="A190" s="36"/>
      <c r="B190" s="37"/>
      <c r="E190" s="38"/>
    </row>
    <row r="191" spans="1:7" x14ac:dyDescent="0.2">
      <c r="A191" s="36"/>
      <c r="B191" s="37"/>
    </row>
    <row r="192" spans="1:7" x14ac:dyDescent="0.2">
      <c r="A192" s="36"/>
      <c r="B192" s="37"/>
    </row>
    <row r="193" spans="1:2" x14ac:dyDescent="0.2">
      <c r="A193" s="36"/>
      <c r="B193" s="37"/>
    </row>
    <row r="194" spans="1:2" x14ac:dyDescent="0.2">
      <c r="A194" s="36"/>
      <c r="B194" s="37"/>
    </row>
    <row r="195" spans="1:2" x14ac:dyDescent="0.2">
      <c r="A195" s="36"/>
      <c r="B195" s="37"/>
    </row>
  </sheetData>
  <autoFilter ref="A3:S55" xr:uid="{179DF241-B030-4762-8C2C-582AFB926824}"/>
  <mergeCells count="3">
    <mergeCell ref="H2:K2"/>
    <mergeCell ref="L2:M2"/>
    <mergeCell ref="O2:Q2"/>
  </mergeCells>
  <dataValidations count="1">
    <dataValidation type="list" allowBlank="1" showInputMessage="1" showErrorMessage="1" sqref="E4:E190 F4:F181 G4:G180" xr:uid="{354BA019-0BF1-47FD-9EB0-EDAEF0C6EB19}">
      <formula1>#REF!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DE5B-F524-4018-AD68-D9CABE1DABB7}">
  <dimension ref="A1:S192"/>
  <sheetViews>
    <sheetView topLeftCell="E1" workbookViewId="0">
      <pane ySplit="3" topLeftCell="A4" activePane="bottomLeft" state="frozen"/>
      <selection pane="bottomLeft" activeCell="Q56" sqref="Q56"/>
    </sheetView>
  </sheetViews>
  <sheetFormatPr baseColWidth="10" defaultColWidth="11.5" defaultRowHeight="15" x14ac:dyDescent="0.2"/>
  <cols>
    <col min="1" max="1" width="28.5" bestFit="1" customWidth="1"/>
    <col min="3" max="3" width="11.5" style="53"/>
    <col min="4" max="4" width="22.6640625" bestFit="1" customWidth="1"/>
    <col min="5" max="5" width="14.1640625" bestFit="1" customWidth="1"/>
    <col min="6" max="6" width="17.83203125" bestFit="1" customWidth="1"/>
    <col min="7" max="7" width="19.6640625" bestFit="1" customWidth="1"/>
    <col min="8" max="8" width="15.1640625" style="63" bestFit="1" customWidth="1"/>
    <col min="9" max="9" width="17.5" style="63" bestFit="1" customWidth="1"/>
    <col min="10" max="10" width="17.5" style="63" customWidth="1"/>
    <col min="11" max="11" width="15.83203125" style="63" customWidth="1"/>
    <col min="12" max="12" width="15.5" style="63" bestFit="1" customWidth="1"/>
    <col min="13" max="13" width="16.5" style="63" bestFit="1" customWidth="1"/>
    <col min="14" max="14" width="16.5" style="63" customWidth="1"/>
    <col min="15" max="15" width="15.5" style="63" bestFit="1" customWidth="1"/>
    <col min="16" max="16" width="11.5" style="73"/>
    <col min="17" max="17" width="11.5" style="74"/>
    <col min="18" max="18" width="27.83203125" customWidth="1"/>
  </cols>
  <sheetData>
    <row r="1" spans="1:19" ht="16" thickBot="1" x14ac:dyDescent="0.25">
      <c r="A1" s="32"/>
      <c r="B1" s="32"/>
      <c r="C1" s="51"/>
      <c r="D1" s="32"/>
      <c r="E1" s="32"/>
      <c r="F1" s="32"/>
      <c r="G1" s="32"/>
      <c r="H1" s="60"/>
      <c r="I1" s="60"/>
      <c r="J1" s="60"/>
      <c r="K1" s="60"/>
      <c r="L1" s="60"/>
      <c r="M1" s="60"/>
      <c r="N1" s="60"/>
      <c r="O1" s="60"/>
      <c r="P1" s="66"/>
      <c r="Q1" s="67"/>
      <c r="R1" s="32"/>
      <c r="S1" s="32"/>
    </row>
    <row r="2" spans="1:19" ht="16" thickBot="1" x14ac:dyDescent="0.25">
      <c r="A2" s="32"/>
      <c r="B2" s="32"/>
      <c r="C2" s="51"/>
      <c r="D2" s="32"/>
      <c r="E2" s="32"/>
      <c r="F2" s="32"/>
      <c r="G2" s="32"/>
      <c r="H2" s="192" t="s">
        <v>87</v>
      </c>
      <c r="I2" s="193"/>
      <c r="J2" s="193"/>
      <c r="K2" s="194"/>
      <c r="L2" s="193" t="s">
        <v>88</v>
      </c>
      <c r="M2" s="194"/>
      <c r="N2" s="76"/>
      <c r="O2" s="204" t="s">
        <v>89</v>
      </c>
      <c r="P2" s="196"/>
      <c r="Q2" s="197"/>
      <c r="R2" s="33" t="s">
        <v>90</v>
      </c>
      <c r="S2" s="32"/>
    </row>
    <row r="3" spans="1:19" x14ac:dyDescent="0.2">
      <c r="A3" s="32" t="s">
        <v>91</v>
      </c>
      <c r="B3" s="32" t="s">
        <v>92</v>
      </c>
      <c r="C3" s="51" t="s">
        <v>93</v>
      </c>
      <c r="D3" s="32" t="s">
        <v>94</v>
      </c>
      <c r="E3" s="32" t="s">
        <v>95</v>
      </c>
      <c r="F3" s="32" t="s">
        <v>96</v>
      </c>
      <c r="G3" s="32" t="s">
        <v>97</v>
      </c>
      <c r="H3" s="68" t="s">
        <v>98</v>
      </c>
      <c r="I3" s="68" t="s">
        <v>99</v>
      </c>
      <c r="J3" s="68" t="s">
        <v>26</v>
      </c>
      <c r="K3" s="61" t="s">
        <v>198</v>
      </c>
      <c r="L3" s="61" t="s">
        <v>101</v>
      </c>
      <c r="M3" s="61" t="s">
        <v>102</v>
      </c>
      <c r="N3" s="79" t="s">
        <v>104</v>
      </c>
      <c r="O3" s="79" t="s">
        <v>105</v>
      </c>
      <c r="P3" s="69" t="s">
        <v>107</v>
      </c>
      <c r="Q3" s="70" t="s">
        <v>108</v>
      </c>
      <c r="R3" s="34"/>
      <c r="S3" s="35"/>
    </row>
    <row r="4" spans="1:19" x14ac:dyDescent="0.2">
      <c r="A4" s="36" t="s">
        <v>46</v>
      </c>
      <c r="B4" s="37">
        <v>44896</v>
      </c>
      <c r="C4" s="54" t="s">
        <v>357</v>
      </c>
      <c r="D4" s="54" t="s">
        <v>358</v>
      </c>
      <c r="E4" s="38"/>
      <c r="F4" s="38"/>
      <c r="G4" s="38" t="s">
        <v>113</v>
      </c>
      <c r="H4" s="71"/>
      <c r="I4" s="71"/>
      <c r="J4" s="71"/>
      <c r="K4" s="71"/>
      <c r="L4" s="56">
        <v>486505.36</v>
      </c>
      <c r="M4" s="62">
        <f>N4*86%</f>
        <v>418394.60959999997</v>
      </c>
      <c r="N4" s="56">
        <v>486505.36</v>
      </c>
      <c r="O4" s="56"/>
      <c r="P4" s="55">
        <f>N4+O4-K4</f>
        <v>486505.36</v>
      </c>
      <c r="Q4" s="39"/>
      <c r="R4" t="s">
        <v>316</v>
      </c>
      <c r="S4" s="58"/>
    </row>
    <row r="5" spans="1:19" x14ac:dyDescent="0.2">
      <c r="A5" s="36" t="s">
        <v>46</v>
      </c>
      <c r="B5" s="37">
        <v>44896</v>
      </c>
      <c r="C5" s="54" t="s">
        <v>359</v>
      </c>
      <c r="D5" s="54" t="s">
        <v>360</v>
      </c>
      <c r="E5" s="38"/>
      <c r="F5" s="38"/>
      <c r="G5" s="38" t="s">
        <v>113</v>
      </c>
      <c r="H5" s="71"/>
      <c r="I5" s="71"/>
      <c r="J5" s="71"/>
      <c r="K5" s="71"/>
      <c r="L5" s="56">
        <v>140249.24</v>
      </c>
      <c r="M5" s="62">
        <f t="shared" ref="M5:M50" si="0">N5*86%</f>
        <v>120614.34639999999</v>
      </c>
      <c r="N5" s="56">
        <v>140249.24</v>
      </c>
      <c r="O5" s="56"/>
      <c r="P5" s="55">
        <f t="shared" ref="P5:P50" si="1">N5+O5-K5</f>
        <v>140249.24</v>
      </c>
      <c r="Q5" s="39"/>
      <c r="R5" t="s">
        <v>316</v>
      </c>
      <c r="S5" s="58"/>
    </row>
    <row r="6" spans="1:19" x14ac:dyDescent="0.2">
      <c r="A6" s="36" t="s">
        <v>46</v>
      </c>
      <c r="B6" s="37">
        <v>44896</v>
      </c>
      <c r="C6" s="54" t="s">
        <v>361</v>
      </c>
      <c r="D6" s="54" t="s">
        <v>362</v>
      </c>
      <c r="E6" s="38"/>
      <c r="F6" s="38"/>
      <c r="G6" s="38" t="s">
        <v>113</v>
      </c>
      <c r="H6" s="71"/>
      <c r="I6" s="71"/>
      <c r="J6" s="71"/>
      <c r="K6" s="71"/>
      <c r="L6" s="56">
        <v>141633.88</v>
      </c>
      <c r="M6" s="62">
        <f t="shared" si="0"/>
        <v>121805.13680000001</v>
      </c>
      <c r="N6" s="56">
        <v>141633.88</v>
      </c>
      <c r="O6" s="56"/>
      <c r="P6" s="55">
        <f t="shared" si="1"/>
        <v>141633.88</v>
      </c>
      <c r="Q6" s="39"/>
      <c r="R6" t="s">
        <v>316</v>
      </c>
      <c r="S6" s="58"/>
    </row>
    <row r="7" spans="1:19" x14ac:dyDescent="0.2">
      <c r="A7" s="36" t="s">
        <v>46</v>
      </c>
      <c r="B7" s="37">
        <v>44896</v>
      </c>
      <c r="C7" s="54" t="s">
        <v>210</v>
      </c>
      <c r="D7" s="54" t="s">
        <v>211</v>
      </c>
      <c r="E7" s="38"/>
      <c r="F7" s="38"/>
      <c r="G7" s="38" t="s">
        <v>113</v>
      </c>
      <c r="H7" s="71"/>
      <c r="I7" s="71"/>
      <c r="J7" s="71"/>
      <c r="K7" s="71"/>
      <c r="L7" s="56">
        <v>151264.47999999998</v>
      </c>
      <c r="M7" s="62">
        <f t="shared" si="0"/>
        <v>130087.45279999998</v>
      </c>
      <c r="N7" s="56">
        <v>151264.47999999998</v>
      </c>
      <c r="O7" s="56"/>
      <c r="P7" s="55">
        <f t="shared" si="1"/>
        <v>151264.47999999998</v>
      </c>
      <c r="Q7" s="39"/>
      <c r="R7" t="s">
        <v>316</v>
      </c>
      <c r="S7" s="58"/>
    </row>
    <row r="8" spans="1:19" x14ac:dyDescent="0.2">
      <c r="A8" s="36" t="s">
        <v>46</v>
      </c>
      <c r="B8" s="37">
        <v>44896</v>
      </c>
      <c r="C8" s="54" t="s">
        <v>363</v>
      </c>
      <c r="D8" s="54" t="s">
        <v>364</v>
      </c>
      <c r="E8" s="38"/>
      <c r="F8" s="38"/>
      <c r="G8" s="38" t="s">
        <v>113</v>
      </c>
      <c r="H8" s="71"/>
      <c r="I8" s="71"/>
      <c r="J8" s="71"/>
      <c r="K8" s="71"/>
      <c r="L8" s="56">
        <v>65457.82</v>
      </c>
      <c r="M8" s="62">
        <f t="shared" si="0"/>
        <v>56293.725200000001</v>
      </c>
      <c r="N8" s="56">
        <v>65457.82</v>
      </c>
      <c r="O8" s="56"/>
      <c r="P8" s="55">
        <f t="shared" si="1"/>
        <v>65457.82</v>
      </c>
      <c r="Q8" s="39"/>
      <c r="R8" t="s">
        <v>316</v>
      </c>
      <c r="S8" s="58"/>
    </row>
    <row r="9" spans="1:19" x14ac:dyDescent="0.2">
      <c r="A9" s="36" t="s">
        <v>46</v>
      </c>
      <c r="B9" s="37">
        <v>44896</v>
      </c>
      <c r="C9" s="54" t="s">
        <v>365</v>
      </c>
      <c r="D9" s="54" t="s">
        <v>366</v>
      </c>
      <c r="E9" s="38"/>
      <c r="F9" s="38"/>
      <c r="G9" s="38" t="s">
        <v>113</v>
      </c>
      <c r="H9" s="49"/>
      <c r="I9" s="49"/>
      <c r="J9" s="71"/>
      <c r="K9" s="49"/>
      <c r="L9" s="56">
        <v>550400.62</v>
      </c>
      <c r="M9" s="62">
        <f t="shared" si="0"/>
        <v>473344.53320000001</v>
      </c>
      <c r="N9" s="56">
        <v>550400.62</v>
      </c>
      <c r="O9" s="56"/>
      <c r="P9" s="55">
        <f t="shared" si="1"/>
        <v>550400.62</v>
      </c>
      <c r="Q9" s="39"/>
      <c r="R9" t="s">
        <v>316</v>
      </c>
      <c r="S9" s="38"/>
    </row>
    <row r="10" spans="1:19" x14ac:dyDescent="0.2">
      <c r="A10" s="36" t="s">
        <v>46</v>
      </c>
      <c r="B10" s="37">
        <v>44896</v>
      </c>
      <c r="C10" s="54" t="s">
        <v>367</v>
      </c>
      <c r="D10" s="54" t="s">
        <v>368</v>
      </c>
      <c r="E10" s="38"/>
      <c r="F10" s="38"/>
      <c r="G10" s="38" t="s">
        <v>113</v>
      </c>
      <c r="H10" s="49"/>
      <c r="I10" s="49"/>
      <c r="J10" s="71"/>
      <c r="K10" s="49"/>
      <c r="L10" s="56">
        <v>862040.88</v>
      </c>
      <c r="M10" s="62">
        <f t="shared" si="0"/>
        <v>741355.1568</v>
      </c>
      <c r="N10" s="56">
        <v>862040.88</v>
      </c>
      <c r="O10" s="56"/>
      <c r="P10" s="55">
        <f t="shared" si="1"/>
        <v>862040.88</v>
      </c>
      <c r="Q10" s="39"/>
      <c r="R10" t="s">
        <v>316</v>
      </c>
      <c r="S10" s="41"/>
    </row>
    <row r="11" spans="1:19" x14ac:dyDescent="0.2">
      <c r="A11" s="36" t="s">
        <v>46</v>
      </c>
      <c r="B11" s="37">
        <v>44896</v>
      </c>
      <c r="C11" s="54" t="s">
        <v>212</v>
      </c>
      <c r="D11" s="54" t="s">
        <v>213</v>
      </c>
      <c r="E11" s="38"/>
      <c r="F11" s="38"/>
      <c r="G11" s="38" t="s">
        <v>113</v>
      </c>
      <c r="H11" s="50"/>
      <c r="I11" s="50"/>
      <c r="J11" s="71"/>
      <c r="K11" s="50"/>
      <c r="L11" s="56">
        <v>748.47</v>
      </c>
      <c r="M11" s="62">
        <f t="shared" si="0"/>
        <v>643.68420000000003</v>
      </c>
      <c r="N11" s="56">
        <v>748.47</v>
      </c>
      <c r="O11" s="56"/>
      <c r="P11" s="55">
        <f t="shared" si="1"/>
        <v>748.47</v>
      </c>
      <c r="Q11" s="39"/>
      <c r="R11" t="s">
        <v>316</v>
      </c>
    </row>
    <row r="12" spans="1:19" x14ac:dyDescent="0.2">
      <c r="A12" s="36" t="s">
        <v>46</v>
      </c>
      <c r="B12" s="37">
        <v>44896</v>
      </c>
      <c r="C12" s="54" t="s">
        <v>369</v>
      </c>
      <c r="D12" s="54" t="s">
        <v>370</v>
      </c>
      <c r="E12" s="38"/>
      <c r="F12" s="38"/>
      <c r="G12" s="38" t="s">
        <v>113</v>
      </c>
      <c r="H12" s="50"/>
      <c r="I12" s="50"/>
      <c r="J12" s="71"/>
      <c r="K12" s="50"/>
      <c r="L12" s="56">
        <v>58105</v>
      </c>
      <c r="M12" s="62">
        <f t="shared" si="0"/>
        <v>49970.299999999996</v>
      </c>
      <c r="N12" s="56">
        <v>58105</v>
      </c>
      <c r="O12" s="56"/>
      <c r="P12" s="55">
        <f t="shared" si="1"/>
        <v>58105</v>
      </c>
      <c r="Q12" s="39"/>
      <c r="R12" t="s">
        <v>316</v>
      </c>
    </row>
    <row r="13" spans="1:19" x14ac:dyDescent="0.2">
      <c r="A13" s="36" t="s">
        <v>46</v>
      </c>
      <c r="B13" s="37">
        <v>44896</v>
      </c>
      <c r="C13" s="54" t="s">
        <v>371</v>
      </c>
      <c r="D13" s="54" t="s">
        <v>372</v>
      </c>
      <c r="E13" s="38"/>
      <c r="F13" s="38"/>
      <c r="G13" s="38" t="s">
        <v>113</v>
      </c>
      <c r="J13" s="71"/>
      <c r="L13" s="56">
        <v>240233.22</v>
      </c>
      <c r="M13" s="62">
        <f t="shared" si="0"/>
        <v>206600.5692</v>
      </c>
      <c r="N13" s="56">
        <v>240233.22</v>
      </c>
      <c r="O13" s="56"/>
      <c r="P13" s="55">
        <f t="shared" si="1"/>
        <v>240233.22</v>
      </c>
      <c r="Q13" s="39"/>
      <c r="R13" t="s">
        <v>316</v>
      </c>
    </row>
    <row r="14" spans="1:19" x14ac:dyDescent="0.2">
      <c r="A14" s="36" t="s">
        <v>46</v>
      </c>
      <c r="B14" s="37">
        <v>44896</v>
      </c>
      <c r="C14" s="54" t="s">
        <v>373</v>
      </c>
      <c r="D14" s="54" t="s">
        <v>374</v>
      </c>
      <c r="E14" s="38"/>
      <c r="F14" s="38"/>
      <c r="G14" s="38" t="s">
        <v>113</v>
      </c>
      <c r="H14" s="50"/>
      <c r="I14" s="50"/>
      <c r="J14" s="71"/>
      <c r="K14" s="50"/>
      <c r="L14" s="56">
        <v>8750</v>
      </c>
      <c r="M14" s="62">
        <f t="shared" si="0"/>
        <v>7525</v>
      </c>
      <c r="N14" s="56">
        <v>8750</v>
      </c>
      <c r="O14" s="56"/>
      <c r="P14" s="55">
        <f t="shared" si="1"/>
        <v>8750</v>
      </c>
      <c r="Q14" s="39"/>
      <c r="R14" t="s">
        <v>316</v>
      </c>
    </row>
    <row r="15" spans="1:19" x14ac:dyDescent="0.2">
      <c r="A15" s="36" t="s">
        <v>46</v>
      </c>
      <c r="B15" s="37">
        <v>44896</v>
      </c>
      <c r="C15" s="54" t="s">
        <v>375</v>
      </c>
      <c r="D15" s="54" t="s">
        <v>376</v>
      </c>
      <c r="E15" s="38"/>
      <c r="F15" s="38"/>
      <c r="G15" s="38" t="s">
        <v>113</v>
      </c>
      <c r="H15" s="50"/>
      <c r="I15" s="50"/>
      <c r="J15" s="50"/>
      <c r="K15" s="50"/>
      <c r="L15" s="56">
        <v>1922499.06</v>
      </c>
      <c r="M15" s="62">
        <f t="shared" si="0"/>
        <v>1653349.1916</v>
      </c>
      <c r="N15" s="56">
        <v>1922499.06</v>
      </c>
      <c r="O15" s="56"/>
      <c r="P15" s="55">
        <f t="shared" si="1"/>
        <v>1922499.06</v>
      </c>
      <c r="Q15" s="39"/>
      <c r="R15" t="s">
        <v>316</v>
      </c>
    </row>
    <row r="16" spans="1:19" x14ac:dyDescent="0.2">
      <c r="A16" s="36" t="s">
        <v>46</v>
      </c>
      <c r="B16" s="37">
        <v>44896</v>
      </c>
      <c r="C16" s="54" t="s">
        <v>377</v>
      </c>
      <c r="D16" s="54" t="s">
        <v>378</v>
      </c>
      <c r="E16" s="38"/>
      <c r="F16" s="38"/>
      <c r="G16" s="38" t="s">
        <v>113</v>
      </c>
      <c r="H16" s="50"/>
      <c r="I16" s="50"/>
      <c r="J16" s="50"/>
      <c r="K16" s="50"/>
      <c r="L16" s="56">
        <v>73216.95</v>
      </c>
      <c r="M16" s="62">
        <f t="shared" si="0"/>
        <v>62966.576999999997</v>
      </c>
      <c r="N16" s="56">
        <v>73216.95</v>
      </c>
      <c r="O16" s="56"/>
      <c r="P16" s="55">
        <f t="shared" si="1"/>
        <v>73216.95</v>
      </c>
      <c r="Q16" s="39"/>
      <c r="R16" t="s">
        <v>316</v>
      </c>
    </row>
    <row r="17" spans="1:18" x14ac:dyDescent="0.2">
      <c r="A17" s="36" t="s">
        <v>46</v>
      </c>
      <c r="B17" s="37">
        <v>44896</v>
      </c>
      <c r="C17" s="54" t="s">
        <v>379</v>
      </c>
      <c r="D17" s="54" t="s">
        <v>380</v>
      </c>
      <c r="E17" s="38"/>
      <c r="F17" s="38"/>
      <c r="G17" s="38" t="s">
        <v>113</v>
      </c>
      <c r="L17" s="56">
        <v>90992.29</v>
      </c>
      <c r="M17" s="62">
        <f t="shared" si="0"/>
        <v>78253.369399999996</v>
      </c>
      <c r="N17" s="56">
        <v>90992.29</v>
      </c>
      <c r="O17" s="56"/>
      <c r="P17" s="55">
        <f t="shared" si="1"/>
        <v>90992.29</v>
      </c>
      <c r="Q17" s="39"/>
      <c r="R17" t="s">
        <v>316</v>
      </c>
    </row>
    <row r="18" spans="1:18" x14ac:dyDescent="0.2">
      <c r="A18" s="36" t="s">
        <v>46</v>
      </c>
      <c r="B18" s="37">
        <v>44896</v>
      </c>
      <c r="C18" s="54" t="s">
        <v>381</v>
      </c>
      <c r="D18" s="54" t="s">
        <v>382</v>
      </c>
      <c r="E18" s="38"/>
      <c r="F18" s="38"/>
      <c r="G18" s="38" t="s">
        <v>113</v>
      </c>
      <c r="L18" s="56">
        <v>32580.240000000002</v>
      </c>
      <c r="M18" s="62">
        <f t="shared" si="0"/>
        <v>28019.006400000002</v>
      </c>
      <c r="N18" s="56">
        <v>32580.240000000002</v>
      </c>
      <c r="O18" s="56"/>
      <c r="P18" s="55">
        <f t="shared" si="1"/>
        <v>32580.240000000002</v>
      </c>
      <c r="Q18" s="39"/>
      <c r="R18" t="s">
        <v>316</v>
      </c>
    </row>
    <row r="19" spans="1:18" x14ac:dyDescent="0.2">
      <c r="A19" s="36" t="s">
        <v>46</v>
      </c>
      <c r="B19" s="37">
        <v>44896</v>
      </c>
      <c r="C19" s="54" t="s">
        <v>383</v>
      </c>
      <c r="D19" s="54" t="s">
        <v>384</v>
      </c>
      <c r="E19" s="38"/>
      <c r="F19" s="38"/>
      <c r="G19" s="38" t="s">
        <v>113</v>
      </c>
      <c r="H19" s="50"/>
      <c r="I19" s="50"/>
      <c r="J19" s="71"/>
      <c r="K19" s="50"/>
      <c r="L19" s="56">
        <v>184721.43</v>
      </c>
      <c r="M19" s="62">
        <f t="shared" si="0"/>
        <v>158860.42979999998</v>
      </c>
      <c r="N19" s="56">
        <v>184721.43</v>
      </c>
      <c r="O19" s="56"/>
      <c r="P19" s="55">
        <f t="shared" si="1"/>
        <v>184721.43</v>
      </c>
      <c r="Q19" s="39"/>
      <c r="R19" t="s">
        <v>316</v>
      </c>
    </row>
    <row r="20" spans="1:18" x14ac:dyDescent="0.2">
      <c r="A20" s="36" t="s">
        <v>46</v>
      </c>
      <c r="B20" s="37">
        <v>44896</v>
      </c>
      <c r="C20" s="54" t="s">
        <v>385</v>
      </c>
      <c r="D20" s="54" t="s">
        <v>386</v>
      </c>
      <c r="E20" s="38"/>
      <c r="F20" s="38"/>
      <c r="G20" s="38" t="s">
        <v>113</v>
      </c>
      <c r="H20" s="50"/>
      <c r="I20" s="50"/>
      <c r="J20" s="50"/>
      <c r="K20" s="50"/>
      <c r="L20" s="56">
        <v>285126.86000000004</v>
      </c>
      <c r="M20" s="62">
        <f t="shared" si="0"/>
        <v>245209.09960000005</v>
      </c>
      <c r="N20" s="56">
        <v>285126.86000000004</v>
      </c>
      <c r="O20" s="56"/>
      <c r="P20" s="55">
        <f t="shared" si="1"/>
        <v>285126.86000000004</v>
      </c>
      <c r="Q20" s="39"/>
      <c r="R20" t="s">
        <v>316</v>
      </c>
    </row>
    <row r="21" spans="1:18" x14ac:dyDescent="0.2">
      <c r="A21" s="36" t="s">
        <v>46</v>
      </c>
      <c r="B21" s="37">
        <v>44896</v>
      </c>
      <c r="C21" s="54" t="s">
        <v>387</v>
      </c>
      <c r="D21" s="54" t="s">
        <v>302</v>
      </c>
      <c r="E21" s="38"/>
      <c r="F21" s="38"/>
      <c r="G21" s="38" t="s">
        <v>113</v>
      </c>
      <c r="H21" s="50"/>
      <c r="I21" s="50"/>
      <c r="J21" s="71"/>
      <c r="K21" s="50"/>
      <c r="L21" s="56">
        <v>61187.079999999994</v>
      </c>
      <c r="M21" s="62">
        <f t="shared" si="0"/>
        <v>52620.888799999993</v>
      </c>
      <c r="N21" s="56">
        <v>61187.079999999994</v>
      </c>
      <c r="O21" s="56"/>
      <c r="P21" s="55">
        <f t="shared" si="1"/>
        <v>61187.079999999994</v>
      </c>
      <c r="Q21" s="39"/>
      <c r="R21" t="s">
        <v>316</v>
      </c>
    </row>
    <row r="22" spans="1:18" x14ac:dyDescent="0.2">
      <c r="A22" s="36" t="s">
        <v>46</v>
      </c>
      <c r="B22" s="37">
        <v>44896</v>
      </c>
      <c r="C22" s="54" t="s">
        <v>388</v>
      </c>
      <c r="D22" s="54" t="s">
        <v>389</v>
      </c>
      <c r="E22" s="38"/>
      <c r="F22" s="38"/>
      <c r="G22" s="38" t="s">
        <v>113</v>
      </c>
      <c r="H22" s="50"/>
      <c r="I22" s="50"/>
      <c r="J22" s="50"/>
      <c r="K22" s="50"/>
      <c r="L22" s="56">
        <v>441396.36</v>
      </c>
      <c r="M22" s="62">
        <f t="shared" si="0"/>
        <v>379600.86959999998</v>
      </c>
      <c r="N22" s="56">
        <v>441396.36</v>
      </c>
      <c r="O22" s="56"/>
      <c r="P22" s="55">
        <f t="shared" si="1"/>
        <v>441396.36</v>
      </c>
      <c r="Q22" s="39"/>
      <c r="R22" t="s">
        <v>316</v>
      </c>
    </row>
    <row r="23" spans="1:18" x14ac:dyDescent="0.2">
      <c r="A23" s="36" t="s">
        <v>46</v>
      </c>
      <c r="B23" s="37">
        <v>44896</v>
      </c>
      <c r="C23" s="54" t="s">
        <v>390</v>
      </c>
      <c r="D23" s="54" t="s">
        <v>391</v>
      </c>
      <c r="E23" s="38"/>
      <c r="F23" s="38"/>
      <c r="G23" s="38" t="s">
        <v>113</v>
      </c>
      <c r="H23" s="50"/>
      <c r="I23" s="50"/>
      <c r="J23" s="50"/>
      <c r="K23" s="50"/>
      <c r="L23" s="56">
        <v>99797.67</v>
      </c>
      <c r="M23" s="62">
        <f t="shared" si="0"/>
        <v>85825.996199999994</v>
      </c>
      <c r="N23" s="56">
        <v>99797.67</v>
      </c>
      <c r="O23" s="56"/>
      <c r="P23" s="55">
        <f t="shared" si="1"/>
        <v>99797.67</v>
      </c>
      <c r="Q23" s="39"/>
      <c r="R23" t="s">
        <v>316</v>
      </c>
    </row>
    <row r="24" spans="1:18" x14ac:dyDescent="0.2">
      <c r="A24" s="36" t="s">
        <v>46</v>
      </c>
      <c r="B24" s="37">
        <v>44896</v>
      </c>
      <c r="C24" s="54" t="s">
        <v>392</v>
      </c>
      <c r="D24" s="54" t="s">
        <v>393</v>
      </c>
      <c r="E24" s="38"/>
      <c r="F24" s="38"/>
      <c r="G24" s="38" t="s">
        <v>113</v>
      </c>
      <c r="H24" s="50"/>
      <c r="I24" s="50"/>
      <c r="J24" s="71"/>
      <c r="K24" s="50"/>
      <c r="L24" s="56">
        <v>116717.59</v>
      </c>
      <c r="M24" s="62">
        <f t="shared" si="0"/>
        <v>100377.1274</v>
      </c>
      <c r="N24" s="56">
        <v>116717.59</v>
      </c>
      <c r="O24" s="56"/>
      <c r="P24" s="55">
        <f t="shared" si="1"/>
        <v>116717.59</v>
      </c>
      <c r="Q24" s="39"/>
      <c r="R24" t="s">
        <v>316</v>
      </c>
    </row>
    <row r="25" spans="1:18" x14ac:dyDescent="0.2">
      <c r="A25" s="36" t="s">
        <v>46</v>
      </c>
      <c r="B25" s="37">
        <v>44896</v>
      </c>
      <c r="C25" s="54" t="s">
        <v>394</v>
      </c>
      <c r="D25" s="54" t="s">
        <v>395</v>
      </c>
      <c r="E25" s="38"/>
      <c r="F25" s="38"/>
      <c r="G25" s="38" t="s">
        <v>113</v>
      </c>
      <c r="J25" s="71"/>
      <c r="L25" s="56">
        <v>457667.48</v>
      </c>
      <c r="M25" s="62">
        <f t="shared" si="0"/>
        <v>393594.03279999999</v>
      </c>
      <c r="N25" s="56">
        <v>457667.48</v>
      </c>
      <c r="O25" s="56"/>
      <c r="P25" s="55">
        <f t="shared" si="1"/>
        <v>457667.48</v>
      </c>
      <c r="Q25" s="39"/>
      <c r="R25" t="s">
        <v>316</v>
      </c>
    </row>
    <row r="26" spans="1:18" x14ac:dyDescent="0.2">
      <c r="A26" s="36" t="s">
        <v>46</v>
      </c>
      <c r="B26" s="37">
        <v>44896</v>
      </c>
      <c r="C26" s="54" t="s">
        <v>396</v>
      </c>
      <c r="D26" s="54" t="s">
        <v>397</v>
      </c>
      <c r="E26" s="38"/>
      <c r="F26" s="38"/>
      <c r="G26" s="38" t="s">
        <v>113</v>
      </c>
      <c r="H26" s="50"/>
      <c r="I26" s="50"/>
      <c r="J26" s="50"/>
      <c r="K26" s="50"/>
      <c r="L26" s="56">
        <v>970559.90999999992</v>
      </c>
      <c r="M26" s="62">
        <f t="shared" si="0"/>
        <v>834681.52259999991</v>
      </c>
      <c r="N26" s="56">
        <v>970559.90999999992</v>
      </c>
      <c r="O26" s="56"/>
      <c r="P26" s="55">
        <f t="shared" si="1"/>
        <v>970559.90999999992</v>
      </c>
      <c r="Q26" s="39"/>
      <c r="R26" t="s">
        <v>316</v>
      </c>
    </row>
    <row r="27" spans="1:18" x14ac:dyDescent="0.2">
      <c r="A27" s="36" t="s">
        <v>46</v>
      </c>
      <c r="B27" s="37">
        <v>44896</v>
      </c>
      <c r="C27" s="54" t="s">
        <v>398</v>
      </c>
      <c r="D27" s="54" t="s">
        <v>399</v>
      </c>
      <c r="E27" s="38"/>
      <c r="F27" s="38"/>
      <c r="G27" s="38" t="s">
        <v>113</v>
      </c>
      <c r="H27" s="50"/>
      <c r="I27" s="50"/>
      <c r="J27" s="50"/>
      <c r="K27" s="50"/>
      <c r="L27" s="56">
        <v>438623.1</v>
      </c>
      <c r="M27" s="62">
        <f t="shared" si="0"/>
        <v>377215.86599999998</v>
      </c>
      <c r="N27" s="56">
        <v>438623.1</v>
      </c>
      <c r="O27" s="56"/>
      <c r="P27" s="55">
        <f t="shared" si="1"/>
        <v>438623.1</v>
      </c>
      <c r="Q27" s="39"/>
      <c r="R27" t="s">
        <v>316</v>
      </c>
    </row>
    <row r="28" spans="1:18" x14ac:dyDescent="0.2">
      <c r="A28" s="36" t="s">
        <v>46</v>
      </c>
      <c r="B28" s="37">
        <v>44896</v>
      </c>
      <c r="C28" s="54" t="s">
        <v>216</v>
      </c>
      <c r="D28" s="54" t="s">
        <v>217</v>
      </c>
      <c r="E28" s="38"/>
      <c r="F28" s="38"/>
      <c r="G28" s="38" t="s">
        <v>113</v>
      </c>
      <c r="H28" s="50"/>
      <c r="I28" s="50"/>
      <c r="J28" s="50"/>
      <c r="K28" s="50"/>
      <c r="L28" s="56">
        <v>231943.23</v>
      </c>
      <c r="M28" s="62">
        <f t="shared" si="0"/>
        <v>199471.1778</v>
      </c>
      <c r="N28" s="56">
        <v>231943.23</v>
      </c>
      <c r="O28" s="56"/>
      <c r="P28" s="55">
        <f t="shared" si="1"/>
        <v>231943.23</v>
      </c>
      <c r="Q28" s="39"/>
      <c r="R28" t="s">
        <v>316</v>
      </c>
    </row>
    <row r="29" spans="1:18" x14ac:dyDescent="0.2">
      <c r="A29" s="36" t="s">
        <v>46</v>
      </c>
      <c r="B29" s="37">
        <v>44896</v>
      </c>
      <c r="C29" s="54" t="s">
        <v>218</v>
      </c>
      <c r="D29" s="54" t="s">
        <v>219</v>
      </c>
      <c r="E29" s="38"/>
      <c r="F29" s="38"/>
      <c r="G29" s="38" t="s">
        <v>113</v>
      </c>
      <c r="J29" s="71"/>
      <c r="L29" s="56">
        <v>95427.12</v>
      </c>
      <c r="M29" s="62">
        <f t="shared" si="0"/>
        <v>82067.323199999999</v>
      </c>
      <c r="N29" s="56">
        <v>95427.12</v>
      </c>
      <c r="O29" s="56"/>
      <c r="P29" s="55">
        <f t="shared" si="1"/>
        <v>95427.12</v>
      </c>
      <c r="Q29" s="39"/>
      <c r="R29" t="s">
        <v>316</v>
      </c>
    </row>
    <row r="30" spans="1:18" x14ac:dyDescent="0.2">
      <c r="A30" s="36" t="s">
        <v>46</v>
      </c>
      <c r="B30" s="37">
        <v>44896</v>
      </c>
      <c r="C30" s="54" t="s">
        <v>400</v>
      </c>
      <c r="D30" s="54" t="s">
        <v>401</v>
      </c>
      <c r="E30" s="38"/>
      <c r="F30" s="38"/>
      <c r="G30" s="38" t="s">
        <v>113</v>
      </c>
      <c r="H30" s="50"/>
      <c r="I30" s="50"/>
      <c r="J30" s="71"/>
      <c r="L30" s="56">
        <v>247681.69</v>
      </c>
      <c r="M30" s="62">
        <f t="shared" si="0"/>
        <v>213006.25339999999</v>
      </c>
      <c r="N30" s="56">
        <v>247681.69</v>
      </c>
      <c r="O30" s="56"/>
      <c r="P30" s="55">
        <f t="shared" si="1"/>
        <v>247681.69</v>
      </c>
      <c r="Q30" s="39"/>
      <c r="R30" t="s">
        <v>316</v>
      </c>
    </row>
    <row r="31" spans="1:18" x14ac:dyDescent="0.2">
      <c r="A31" s="36" t="s">
        <v>46</v>
      </c>
      <c r="B31" s="37">
        <v>44896</v>
      </c>
      <c r="C31" s="54" t="s">
        <v>402</v>
      </c>
      <c r="D31" s="54" t="s">
        <v>403</v>
      </c>
      <c r="E31" s="38"/>
      <c r="F31" s="38"/>
      <c r="G31" s="38" t="s">
        <v>113</v>
      </c>
      <c r="J31" s="71"/>
      <c r="K31" s="50"/>
      <c r="L31" s="56">
        <v>669171.5</v>
      </c>
      <c r="M31" s="62">
        <f t="shared" si="0"/>
        <v>575487.49</v>
      </c>
      <c r="N31" s="56">
        <v>669171.5</v>
      </c>
      <c r="O31" s="56"/>
      <c r="P31" s="55">
        <f t="shared" si="1"/>
        <v>669171.5</v>
      </c>
      <c r="Q31" s="39"/>
      <c r="R31" t="s">
        <v>316</v>
      </c>
    </row>
    <row r="32" spans="1:18" x14ac:dyDescent="0.2">
      <c r="A32" s="36" t="s">
        <v>46</v>
      </c>
      <c r="B32" s="37">
        <v>44896</v>
      </c>
      <c r="C32" s="54" t="s">
        <v>220</v>
      </c>
      <c r="D32" s="54" t="s">
        <v>221</v>
      </c>
      <c r="E32" s="38"/>
      <c r="F32" s="38"/>
      <c r="G32" s="38" t="s">
        <v>113</v>
      </c>
      <c r="H32" s="50"/>
      <c r="I32" s="50"/>
      <c r="J32" s="71"/>
      <c r="L32" s="56">
        <v>223244.66999999998</v>
      </c>
      <c r="M32" s="62">
        <f t="shared" si="0"/>
        <v>191990.41619999998</v>
      </c>
      <c r="N32" s="56">
        <v>223244.66999999998</v>
      </c>
      <c r="O32" s="56"/>
      <c r="P32" s="55">
        <f t="shared" si="1"/>
        <v>223244.66999999998</v>
      </c>
      <c r="Q32" s="39"/>
      <c r="R32" t="s">
        <v>316</v>
      </c>
    </row>
    <row r="33" spans="1:18" x14ac:dyDescent="0.2">
      <c r="A33" s="36" t="s">
        <v>46</v>
      </c>
      <c r="B33" s="37">
        <v>44896</v>
      </c>
      <c r="C33" s="54" t="s">
        <v>404</v>
      </c>
      <c r="D33" s="54" t="s">
        <v>405</v>
      </c>
      <c r="E33" s="38"/>
      <c r="F33" s="38"/>
      <c r="G33" s="38" t="s">
        <v>113</v>
      </c>
      <c r="H33" s="50"/>
      <c r="I33" s="50"/>
      <c r="J33" s="71"/>
      <c r="K33" s="50"/>
      <c r="L33" s="56">
        <v>93594.52</v>
      </c>
      <c r="M33" s="62">
        <f t="shared" si="0"/>
        <v>80491.287200000006</v>
      </c>
      <c r="N33" s="56">
        <v>93594.52</v>
      </c>
      <c r="O33" s="56"/>
      <c r="P33" s="55">
        <f t="shared" si="1"/>
        <v>93594.52</v>
      </c>
      <c r="Q33" s="39"/>
      <c r="R33" t="s">
        <v>316</v>
      </c>
    </row>
    <row r="34" spans="1:18" x14ac:dyDescent="0.2">
      <c r="A34" s="36" t="s">
        <v>46</v>
      </c>
      <c r="B34" s="37">
        <v>44896</v>
      </c>
      <c r="C34" s="54" t="s">
        <v>406</v>
      </c>
      <c r="D34" s="54" t="s">
        <v>407</v>
      </c>
      <c r="E34" s="38"/>
      <c r="F34" s="38"/>
      <c r="G34" s="38" t="s">
        <v>113</v>
      </c>
      <c r="H34" s="50"/>
      <c r="I34" s="50"/>
      <c r="J34" s="71"/>
      <c r="K34" s="50"/>
      <c r="L34" s="56">
        <v>165078.28</v>
      </c>
      <c r="M34" s="62">
        <f t="shared" si="0"/>
        <v>141967.32079999999</v>
      </c>
      <c r="N34" s="56">
        <v>165078.28</v>
      </c>
      <c r="O34" s="56"/>
      <c r="P34" s="55">
        <f t="shared" si="1"/>
        <v>165078.28</v>
      </c>
      <c r="Q34" s="39"/>
      <c r="R34" t="s">
        <v>316</v>
      </c>
    </row>
    <row r="35" spans="1:18" x14ac:dyDescent="0.2">
      <c r="A35" s="36" t="s">
        <v>46</v>
      </c>
      <c r="B35" s="37">
        <v>44896</v>
      </c>
      <c r="C35" s="54" t="s">
        <v>408</v>
      </c>
      <c r="D35" s="54" t="s">
        <v>409</v>
      </c>
      <c r="E35" s="38"/>
      <c r="F35" s="38"/>
      <c r="G35" s="38" t="s">
        <v>113</v>
      </c>
      <c r="H35" s="50"/>
      <c r="I35" s="50"/>
      <c r="J35" s="71"/>
      <c r="K35" s="50"/>
      <c r="L35" s="56">
        <v>104412.88</v>
      </c>
      <c r="M35" s="62">
        <f t="shared" si="0"/>
        <v>89795.07680000001</v>
      </c>
      <c r="N35" s="56">
        <v>104412.88</v>
      </c>
      <c r="O35" s="56"/>
      <c r="P35" s="55">
        <f t="shared" si="1"/>
        <v>104412.88</v>
      </c>
      <c r="Q35" s="39"/>
      <c r="R35" t="s">
        <v>316</v>
      </c>
    </row>
    <row r="36" spans="1:18" x14ac:dyDescent="0.2">
      <c r="A36" s="36" t="s">
        <v>46</v>
      </c>
      <c r="B36" s="37">
        <v>44896</v>
      </c>
      <c r="C36" s="54" t="s">
        <v>222</v>
      </c>
      <c r="D36" s="54" t="s">
        <v>223</v>
      </c>
      <c r="E36" s="38"/>
      <c r="F36" s="38"/>
      <c r="G36" s="38" t="s">
        <v>113</v>
      </c>
      <c r="J36" s="71"/>
      <c r="K36" s="50"/>
      <c r="L36" s="56">
        <v>522030.38</v>
      </c>
      <c r="M36" s="62">
        <f t="shared" si="0"/>
        <v>448946.12679999997</v>
      </c>
      <c r="N36" s="56">
        <v>522030.38</v>
      </c>
      <c r="O36" s="56"/>
      <c r="P36" s="55">
        <f t="shared" si="1"/>
        <v>522030.38</v>
      </c>
      <c r="Q36" s="39"/>
      <c r="R36" t="s">
        <v>316</v>
      </c>
    </row>
    <row r="37" spans="1:18" x14ac:dyDescent="0.2">
      <c r="A37" s="36" t="s">
        <v>46</v>
      </c>
      <c r="B37" s="37">
        <v>44896</v>
      </c>
      <c r="C37" s="54" t="s">
        <v>410</v>
      </c>
      <c r="D37" s="54" t="s">
        <v>411</v>
      </c>
      <c r="E37" s="38"/>
      <c r="F37" s="38"/>
      <c r="G37" s="38" t="s">
        <v>113</v>
      </c>
      <c r="H37" s="50"/>
      <c r="I37" s="50"/>
      <c r="J37" s="50"/>
      <c r="L37" s="56">
        <v>270721.74</v>
      </c>
      <c r="M37" s="62">
        <f t="shared" si="0"/>
        <v>232820.69639999999</v>
      </c>
      <c r="N37" s="56">
        <v>270721.74</v>
      </c>
      <c r="O37" s="56"/>
      <c r="P37" s="55">
        <f t="shared" si="1"/>
        <v>270721.74</v>
      </c>
      <c r="Q37" s="39"/>
      <c r="R37" t="s">
        <v>316</v>
      </c>
    </row>
    <row r="38" spans="1:18" x14ac:dyDescent="0.2">
      <c r="A38" s="36" t="s">
        <v>46</v>
      </c>
      <c r="B38" s="37">
        <v>44896</v>
      </c>
      <c r="C38" s="54" t="s">
        <v>109</v>
      </c>
      <c r="D38" s="54" t="s">
        <v>110</v>
      </c>
      <c r="E38" s="38"/>
      <c r="F38" s="38"/>
      <c r="G38" s="38" t="s">
        <v>113</v>
      </c>
      <c r="H38" s="50"/>
      <c r="I38" s="50"/>
      <c r="J38" s="71"/>
      <c r="K38" s="50"/>
      <c r="L38" s="56">
        <v>160449.70000000001</v>
      </c>
      <c r="M38" s="62">
        <f t="shared" si="0"/>
        <v>137986.742</v>
      </c>
      <c r="N38" s="56">
        <v>160449.70000000001</v>
      </c>
      <c r="O38" s="56"/>
      <c r="P38" s="55">
        <f t="shared" si="1"/>
        <v>160449.70000000001</v>
      </c>
      <c r="Q38" s="39"/>
      <c r="R38" t="s">
        <v>316</v>
      </c>
    </row>
    <row r="39" spans="1:18" x14ac:dyDescent="0.2">
      <c r="A39" s="36" t="s">
        <v>46</v>
      </c>
      <c r="B39" s="37">
        <v>44896</v>
      </c>
      <c r="C39" s="54" t="s">
        <v>412</v>
      </c>
      <c r="D39" s="54" t="s">
        <v>413</v>
      </c>
      <c r="E39" s="38"/>
      <c r="F39" s="38"/>
      <c r="G39" s="38" t="s">
        <v>113</v>
      </c>
      <c r="H39" s="50"/>
      <c r="I39" s="50"/>
      <c r="J39" s="71"/>
      <c r="K39" s="50"/>
      <c r="L39" s="56">
        <v>21071.57</v>
      </c>
      <c r="M39" s="62">
        <f t="shared" si="0"/>
        <v>18121.550199999998</v>
      </c>
      <c r="N39" s="56">
        <v>21071.57</v>
      </c>
      <c r="O39" s="56"/>
      <c r="P39" s="55">
        <f t="shared" si="1"/>
        <v>21071.57</v>
      </c>
      <c r="Q39" s="39"/>
      <c r="R39" t="s">
        <v>316</v>
      </c>
    </row>
    <row r="40" spans="1:18" x14ac:dyDescent="0.2">
      <c r="A40" s="36" t="s">
        <v>46</v>
      </c>
      <c r="B40" s="37">
        <v>44896</v>
      </c>
      <c r="C40" s="54" t="s">
        <v>414</v>
      </c>
      <c r="D40" s="54" t="s">
        <v>415</v>
      </c>
      <c r="E40" s="38"/>
      <c r="F40" s="38"/>
      <c r="G40" s="38" t="s">
        <v>113</v>
      </c>
      <c r="H40" s="50"/>
      <c r="I40" s="50"/>
      <c r="J40" s="50"/>
      <c r="K40" s="50"/>
      <c r="L40" s="56">
        <v>2478431.9700000002</v>
      </c>
      <c r="M40" s="62">
        <f t="shared" si="0"/>
        <v>2131451.4942000001</v>
      </c>
      <c r="N40" s="56">
        <v>2478431.9700000002</v>
      </c>
      <c r="O40" s="56"/>
      <c r="P40" s="55">
        <f t="shared" si="1"/>
        <v>2478431.9700000002</v>
      </c>
      <c r="Q40" s="39"/>
      <c r="R40" t="s">
        <v>316</v>
      </c>
    </row>
    <row r="41" spans="1:18" x14ac:dyDescent="0.2">
      <c r="A41" s="36" t="s">
        <v>46</v>
      </c>
      <c r="B41" s="37">
        <v>44896</v>
      </c>
      <c r="C41" s="54" t="s">
        <v>416</v>
      </c>
      <c r="D41" s="54" t="s">
        <v>417</v>
      </c>
      <c r="E41" s="38"/>
      <c r="F41" s="38"/>
      <c r="G41" s="38" t="s">
        <v>113</v>
      </c>
      <c r="H41" s="50"/>
      <c r="I41" s="50"/>
      <c r="J41" s="50"/>
      <c r="K41" s="50"/>
      <c r="L41" s="56">
        <v>216887.8</v>
      </c>
      <c r="M41" s="62">
        <f t="shared" si="0"/>
        <v>186523.508</v>
      </c>
      <c r="N41" s="56">
        <v>216887.8</v>
      </c>
      <c r="O41" s="56"/>
      <c r="P41" s="55">
        <f t="shared" si="1"/>
        <v>216887.8</v>
      </c>
      <c r="Q41" s="39"/>
      <c r="R41" t="s">
        <v>316</v>
      </c>
    </row>
    <row r="42" spans="1:18" x14ac:dyDescent="0.2">
      <c r="A42" s="36" t="s">
        <v>46</v>
      </c>
      <c r="B42" s="37">
        <v>44896</v>
      </c>
      <c r="C42" s="54" t="s">
        <v>224</v>
      </c>
      <c r="D42" s="54" t="s">
        <v>225</v>
      </c>
      <c r="E42" s="38"/>
      <c r="F42" s="38"/>
      <c r="G42" s="38" t="s">
        <v>113</v>
      </c>
      <c r="H42" s="50"/>
      <c r="I42" s="50"/>
      <c r="J42" s="50"/>
      <c r="K42" s="50"/>
      <c r="L42" s="56">
        <v>443583.05</v>
      </c>
      <c r="M42" s="62">
        <f t="shared" si="0"/>
        <v>381481.42300000001</v>
      </c>
      <c r="N42" s="56">
        <v>443583.05</v>
      </c>
      <c r="O42" s="56"/>
      <c r="P42" s="55">
        <f t="shared" si="1"/>
        <v>443583.05</v>
      </c>
      <c r="Q42" s="39"/>
      <c r="R42" t="s">
        <v>316</v>
      </c>
    </row>
    <row r="43" spans="1:18" x14ac:dyDescent="0.2">
      <c r="A43" s="36" t="s">
        <v>46</v>
      </c>
      <c r="B43" s="37">
        <v>44896</v>
      </c>
      <c r="C43" s="54" t="s">
        <v>418</v>
      </c>
      <c r="D43" s="54" t="s">
        <v>419</v>
      </c>
      <c r="E43" s="38"/>
      <c r="F43" s="38"/>
      <c r="G43" s="38" t="s">
        <v>113</v>
      </c>
      <c r="J43" s="71"/>
      <c r="K43" s="50"/>
      <c r="L43" s="56">
        <v>74491.83</v>
      </c>
      <c r="M43" s="62">
        <f t="shared" si="0"/>
        <v>64062.9738</v>
      </c>
      <c r="N43" s="56">
        <v>74491.83</v>
      </c>
      <c r="O43" s="56"/>
      <c r="P43" s="55">
        <f t="shared" si="1"/>
        <v>74491.83</v>
      </c>
      <c r="Q43" s="39"/>
      <c r="R43" t="s">
        <v>316</v>
      </c>
    </row>
    <row r="44" spans="1:18" x14ac:dyDescent="0.2">
      <c r="A44" s="36" t="s">
        <v>46</v>
      </c>
      <c r="B44" s="37">
        <v>44896</v>
      </c>
      <c r="C44" s="54" t="s">
        <v>420</v>
      </c>
      <c r="D44" s="54" t="s">
        <v>421</v>
      </c>
      <c r="E44" s="38"/>
      <c r="F44" s="38"/>
      <c r="G44" s="38" t="s">
        <v>113</v>
      </c>
      <c r="H44" s="50"/>
      <c r="I44" s="50"/>
      <c r="J44" s="71"/>
      <c r="L44" s="56">
        <v>322958.36</v>
      </c>
      <c r="M44" s="62">
        <f t="shared" si="0"/>
        <v>277744.18959999998</v>
      </c>
      <c r="N44" s="56">
        <v>322958.36</v>
      </c>
      <c r="O44" s="56"/>
      <c r="P44" s="55">
        <f t="shared" si="1"/>
        <v>322958.36</v>
      </c>
      <c r="Q44" s="39"/>
      <c r="R44" t="s">
        <v>316</v>
      </c>
    </row>
    <row r="45" spans="1:18" x14ac:dyDescent="0.2">
      <c r="A45" s="36" t="s">
        <v>46</v>
      </c>
      <c r="B45" s="37">
        <v>44896</v>
      </c>
      <c r="C45" s="54" t="s">
        <v>114</v>
      </c>
      <c r="D45" s="54" t="s">
        <v>115</v>
      </c>
      <c r="E45" s="38"/>
      <c r="F45" s="38"/>
      <c r="G45" s="38" t="s">
        <v>113</v>
      </c>
      <c r="J45" s="71"/>
      <c r="K45" s="50"/>
      <c r="L45" s="56">
        <v>17386.22</v>
      </c>
      <c r="M45" s="62">
        <f t="shared" si="0"/>
        <v>14952.149200000002</v>
      </c>
      <c r="N45" s="56">
        <v>17386.22</v>
      </c>
      <c r="O45" s="56"/>
      <c r="P45" s="55">
        <f t="shared" si="1"/>
        <v>17386.22</v>
      </c>
      <c r="Q45" s="39"/>
      <c r="R45" t="s">
        <v>316</v>
      </c>
    </row>
    <row r="46" spans="1:18" x14ac:dyDescent="0.2">
      <c r="A46" s="36" t="s">
        <v>46</v>
      </c>
      <c r="B46" s="37">
        <v>44896</v>
      </c>
      <c r="C46" s="54" t="s">
        <v>422</v>
      </c>
      <c r="D46" s="54" t="s">
        <v>423</v>
      </c>
      <c r="E46" s="38"/>
      <c r="F46" s="38"/>
      <c r="G46" s="38" t="s">
        <v>113</v>
      </c>
      <c r="J46" s="71"/>
      <c r="L46" s="56">
        <v>43375.839999999997</v>
      </c>
      <c r="M46" s="62">
        <f t="shared" si="0"/>
        <v>37303.222399999999</v>
      </c>
      <c r="N46" s="56">
        <v>43375.839999999997</v>
      </c>
      <c r="O46" s="56"/>
      <c r="P46" s="55">
        <f t="shared" si="1"/>
        <v>43375.839999999997</v>
      </c>
      <c r="Q46" s="39"/>
      <c r="R46" t="s">
        <v>316</v>
      </c>
    </row>
    <row r="47" spans="1:18" x14ac:dyDescent="0.2">
      <c r="A47" s="36" t="s">
        <v>46</v>
      </c>
      <c r="B47" s="37">
        <v>44896</v>
      </c>
      <c r="C47" s="54" t="s">
        <v>226</v>
      </c>
      <c r="D47" s="54" t="s">
        <v>158</v>
      </c>
      <c r="E47" s="38"/>
      <c r="F47" s="38"/>
      <c r="G47" s="38" t="s">
        <v>113</v>
      </c>
      <c r="L47" s="56">
        <v>231478.04</v>
      </c>
      <c r="M47" s="62">
        <f t="shared" si="0"/>
        <v>199071.11439999999</v>
      </c>
      <c r="N47" s="56">
        <v>231478.04</v>
      </c>
      <c r="O47" s="56"/>
      <c r="P47" s="55">
        <f t="shared" si="1"/>
        <v>231478.04</v>
      </c>
      <c r="Q47" s="39"/>
      <c r="R47" t="s">
        <v>316</v>
      </c>
    </row>
    <row r="48" spans="1:18" x14ac:dyDescent="0.2">
      <c r="A48" s="36" t="s">
        <v>46</v>
      </c>
      <c r="B48" s="37">
        <v>44896</v>
      </c>
      <c r="C48" s="54" t="s">
        <v>424</v>
      </c>
      <c r="D48" s="54" t="s">
        <v>425</v>
      </c>
      <c r="E48" s="38"/>
      <c r="F48" s="38"/>
      <c r="G48" s="38" t="s">
        <v>113</v>
      </c>
      <c r="H48" s="50"/>
      <c r="I48" s="50"/>
      <c r="J48" s="50"/>
      <c r="L48" s="56">
        <v>154478.88999999998</v>
      </c>
      <c r="M48" s="62">
        <f t="shared" si="0"/>
        <v>132851.84539999999</v>
      </c>
      <c r="N48" s="56">
        <v>154478.88999999998</v>
      </c>
      <c r="O48" s="56"/>
      <c r="P48" s="55">
        <f t="shared" si="1"/>
        <v>154478.88999999998</v>
      </c>
      <c r="Q48" s="39"/>
      <c r="R48" t="s">
        <v>316</v>
      </c>
    </row>
    <row r="49" spans="1:19" x14ac:dyDescent="0.2">
      <c r="A49" s="36" t="s">
        <v>46</v>
      </c>
      <c r="B49" s="37">
        <v>44896</v>
      </c>
      <c r="C49" s="54" t="s">
        <v>426</v>
      </c>
      <c r="D49" s="54" t="s">
        <v>427</v>
      </c>
      <c r="E49" s="38"/>
      <c r="F49" s="38"/>
      <c r="G49" s="38" t="s">
        <v>113</v>
      </c>
      <c r="H49" s="50"/>
      <c r="I49" s="50"/>
      <c r="J49" s="50"/>
      <c r="K49" s="50"/>
      <c r="L49" s="56">
        <v>198257.86</v>
      </c>
      <c r="M49" s="62">
        <f t="shared" si="0"/>
        <v>170501.75959999999</v>
      </c>
      <c r="N49" s="56">
        <v>198257.86</v>
      </c>
      <c r="O49" s="56"/>
      <c r="P49" s="55">
        <f t="shared" si="1"/>
        <v>198257.86</v>
      </c>
      <c r="Q49" s="39"/>
      <c r="R49" t="s">
        <v>316</v>
      </c>
    </row>
    <row r="50" spans="1:19" x14ac:dyDescent="0.2">
      <c r="A50" s="36" t="s">
        <v>46</v>
      </c>
      <c r="B50" s="37">
        <v>44896</v>
      </c>
      <c r="C50" s="54" t="s">
        <v>428</v>
      </c>
      <c r="D50" s="54" t="s">
        <v>429</v>
      </c>
      <c r="E50" s="38"/>
      <c r="F50" s="38"/>
      <c r="G50" s="38" t="s">
        <v>113</v>
      </c>
      <c r="J50" s="71"/>
      <c r="K50" s="50"/>
      <c r="L50" s="56">
        <v>11116.45</v>
      </c>
      <c r="M50" s="62">
        <f t="shared" si="0"/>
        <v>9560.1470000000008</v>
      </c>
      <c r="N50" s="56">
        <v>11116.45</v>
      </c>
      <c r="O50" s="56"/>
      <c r="P50" s="55">
        <f t="shared" si="1"/>
        <v>11116.45</v>
      </c>
      <c r="Q50" s="39"/>
      <c r="R50" t="s">
        <v>316</v>
      </c>
    </row>
    <row r="51" spans="1:19" x14ac:dyDescent="0.2">
      <c r="A51" s="36"/>
      <c r="B51" s="37"/>
      <c r="E51" s="38"/>
      <c r="F51" s="38"/>
      <c r="G51" s="38"/>
    </row>
    <row r="52" spans="1:19" x14ac:dyDescent="0.2">
      <c r="A52" s="36"/>
      <c r="B52" s="37"/>
      <c r="E52" s="38"/>
      <c r="F52" s="38"/>
      <c r="G52" s="38"/>
      <c r="J52" s="63" t="s">
        <v>430</v>
      </c>
      <c r="L52" s="63">
        <v>-1456463.35</v>
      </c>
    </row>
    <row r="53" spans="1:19" x14ac:dyDescent="0.2">
      <c r="A53" s="36"/>
      <c r="B53" s="37"/>
      <c r="E53" s="38"/>
      <c r="F53" s="38"/>
      <c r="G53" s="38"/>
    </row>
    <row r="54" spans="1:19" x14ac:dyDescent="0.2">
      <c r="A54" s="36"/>
      <c r="B54" s="37"/>
      <c r="E54" s="38"/>
      <c r="F54" s="38"/>
      <c r="G54" s="38"/>
      <c r="J54" s="63">
        <f>SUBTOTAL(9,J4:J50)</f>
        <v>0</v>
      </c>
      <c r="K54" s="63">
        <f>SUBTOTAL(9,K4:K50)</f>
        <v>0</v>
      </c>
      <c r="L54" s="63">
        <f>SUBTOTAL(9,L4:L52)</f>
        <v>13421285.230000002</v>
      </c>
      <c r="M54" s="63">
        <f>L54*86%</f>
        <v>11542305.297800003</v>
      </c>
      <c r="N54" s="63">
        <f>SUM(N4:N50)</f>
        <v>14877748.580000002</v>
      </c>
      <c r="O54" s="63">
        <f>SUBTOTAL(9,O4:O50)</f>
        <v>0</v>
      </c>
      <c r="P54" s="55"/>
      <c r="Q54" s="39"/>
    </row>
    <row r="55" spans="1:19" x14ac:dyDescent="0.2">
      <c r="A55" s="36"/>
      <c r="B55" s="37"/>
      <c r="E55" s="38"/>
      <c r="F55" s="38"/>
      <c r="G55" s="38"/>
    </row>
    <row r="56" spans="1:19" x14ac:dyDescent="0.2">
      <c r="A56" s="36"/>
      <c r="B56" s="37"/>
      <c r="E56" s="38"/>
      <c r="F56" s="38"/>
      <c r="G56" s="38"/>
    </row>
    <row r="57" spans="1:19" x14ac:dyDescent="0.2">
      <c r="A57" s="36"/>
      <c r="B57" s="37"/>
      <c r="E57" s="38"/>
      <c r="F57" s="38"/>
      <c r="G57" s="38"/>
    </row>
    <row r="58" spans="1:19" x14ac:dyDescent="0.2">
      <c r="A58" s="36"/>
      <c r="B58" s="37"/>
      <c r="E58" s="38"/>
      <c r="F58" s="38"/>
      <c r="G58" s="38"/>
    </row>
    <row r="59" spans="1:19" x14ac:dyDescent="0.2">
      <c r="A59" s="36"/>
      <c r="B59" s="37"/>
      <c r="E59" s="38"/>
      <c r="F59" s="38"/>
      <c r="G59" s="38"/>
    </row>
    <row r="60" spans="1:19" x14ac:dyDescent="0.2">
      <c r="A60" s="36"/>
      <c r="B60" s="37"/>
      <c r="E60" s="38"/>
      <c r="F60" s="38"/>
      <c r="G60" s="38"/>
    </row>
    <row r="61" spans="1:19" x14ac:dyDescent="0.2">
      <c r="A61" s="36"/>
      <c r="B61" s="37"/>
      <c r="E61" s="38"/>
      <c r="F61" s="38"/>
      <c r="G61" s="38"/>
    </row>
    <row r="62" spans="1:19" s="63" customFormat="1" x14ac:dyDescent="0.2">
      <c r="A62" s="36"/>
      <c r="B62" s="37"/>
      <c r="C62" s="53"/>
      <c r="D62"/>
      <c r="E62" s="38"/>
      <c r="F62" s="38"/>
      <c r="G62" s="38"/>
      <c r="P62" s="73"/>
      <c r="Q62" s="74"/>
      <c r="R62"/>
      <c r="S62"/>
    </row>
    <row r="63" spans="1:19" s="63" customFormat="1" x14ac:dyDescent="0.2">
      <c r="A63" s="36"/>
      <c r="B63" s="37"/>
      <c r="C63" s="53"/>
      <c r="D63"/>
      <c r="E63" s="38"/>
      <c r="F63" s="38"/>
      <c r="G63" s="38"/>
      <c r="P63" s="73"/>
      <c r="Q63" s="74"/>
      <c r="R63"/>
      <c r="S63"/>
    </row>
    <row r="64" spans="1:19" s="63" customFormat="1" x14ac:dyDescent="0.2">
      <c r="A64" s="36"/>
      <c r="B64" s="37"/>
      <c r="C64" s="53"/>
      <c r="D64"/>
      <c r="E64" s="38"/>
      <c r="F64" s="38"/>
      <c r="G64" s="38"/>
      <c r="P64" s="73"/>
      <c r="Q64" s="74"/>
      <c r="R64"/>
      <c r="S64"/>
    </row>
    <row r="65" spans="1:19" s="63" customFormat="1" x14ac:dyDescent="0.2">
      <c r="A65" s="36"/>
      <c r="B65" s="37"/>
      <c r="C65" s="53"/>
      <c r="D65"/>
      <c r="E65" s="38"/>
      <c r="F65" s="38"/>
      <c r="G65" s="38"/>
      <c r="P65" s="73"/>
      <c r="Q65" s="74"/>
      <c r="R65"/>
      <c r="S65"/>
    </row>
    <row r="66" spans="1:19" s="63" customFormat="1" x14ac:dyDescent="0.2">
      <c r="A66" s="36"/>
      <c r="B66" s="37"/>
      <c r="C66" s="53"/>
      <c r="D66"/>
      <c r="E66" s="38"/>
      <c r="F66" s="38"/>
      <c r="G66" s="38"/>
      <c r="P66" s="73"/>
      <c r="Q66" s="74"/>
      <c r="R66"/>
      <c r="S66"/>
    </row>
    <row r="67" spans="1:19" s="63" customFormat="1" x14ac:dyDescent="0.2">
      <c r="A67" s="36"/>
      <c r="B67" s="37"/>
      <c r="C67" s="53"/>
      <c r="D67"/>
      <c r="E67" s="38"/>
      <c r="F67" s="38"/>
      <c r="G67" s="38"/>
      <c r="P67" s="73"/>
      <c r="Q67" s="74"/>
      <c r="R67"/>
      <c r="S67"/>
    </row>
    <row r="68" spans="1:19" s="63" customFormat="1" x14ac:dyDescent="0.2">
      <c r="A68" s="36"/>
      <c r="B68" s="37"/>
      <c r="C68" s="53"/>
      <c r="D68"/>
      <c r="E68" s="38"/>
      <c r="F68" s="38"/>
      <c r="G68" s="38"/>
      <c r="P68" s="73"/>
      <c r="Q68" s="74"/>
      <c r="R68"/>
      <c r="S68"/>
    </row>
    <row r="69" spans="1:19" s="63" customFormat="1" x14ac:dyDescent="0.2">
      <c r="A69" s="36"/>
      <c r="B69" s="37"/>
      <c r="C69" s="53"/>
      <c r="D69"/>
      <c r="E69" s="38"/>
      <c r="F69" s="38"/>
      <c r="G69" s="38"/>
      <c r="P69" s="73"/>
      <c r="Q69" s="74"/>
      <c r="R69"/>
      <c r="S69"/>
    </row>
    <row r="70" spans="1:19" s="63" customFormat="1" x14ac:dyDescent="0.2">
      <c r="A70" s="36"/>
      <c r="B70" s="37"/>
      <c r="C70" s="53"/>
      <c r="D70"/>
      <c r="E70" s="38"/>
      <c r="F70" s="38"/>
      <c r="G70" s="38"/>
      <c r="P70" s="73"/>
      <c r="Q70" s="74"/>
      <c r="R70"/>
      <c r="S70"/>
    </row>
    <row r="71" spans="1:19" s="63" customFormat="1" x14ac:dyDescent="0.2">
      <c r="A71" s="36"/>
      <c r="B71" s="37"/>
      <c r="C71" s="53"/>
      <c r="D71"/>
      <c r="E71" s="38"/>
      <c r="F71" s="38"/>
      <c r="G71" s="38"/>
      <c r="P71" s="73"/>
      <c r="Q71" s="74"/>
      <c r="R71"/>
      <c r="S71"/>
    </row>
    <row r="72" spans="1:19" s="63" customFormat="1" x14ac:dyDescent="0.2">
      <c r="A72" s="36"/>
      <c r="B72" s="37"/>
      <c r="C72" s="53"/>
      <c r="D72"/>
      <c r="E72" s="38"/>
      <c r="F72" s="38"/>
      <c r="G72" s="38"/>
      <c r="P72" s="73"/>
      <c r="Q72" s="74"/>
      <c r="R72"/>
      <c r="S72"/>
    </row>
    <row r="73" spans="1:19" s="63" customFormat="1" x14ac:dyDescent="0.2">
      <c r="A73" s="36"/>
      <c r="B73" s="37"/>
      <c r="C73" s="53"/>
      <c r="D73"/>
      <c r="E73" s="38"/>
      <c r="F73" s="38"/>
      <c r="G73" s="38"/>
      <c r="P73" s="73"/>
      <c r="Q73" s="74"/>
      <c r="R73"/>
      <c r="S73"/>
    </row>
    <row r="74" spans="1:19" s="63" customFormat="1" x14ac:dyDescent="0.2">
      <c r="A74" s="36"/>
      <c r="B74" s="37"/>
      <c r="C74" s="53"/>
      <c r="D74"/>
      <c r="E74" s="38"/>
      <c r="F74" s="38"/>
      <c r="G74" s="38"/>
      <c r="P74" s="73"/>
      <c r="Q74" s="74"/>
      <c r="R74"/>
      <c r="S74"/>
    </row>
    <row r="75" spans="1:19" s="63" customFormat="1" x14ac:dyDescent="0.2">
      <c r="A75" s="36"/>
      <c r="B75" s="37"/>
      <c r="C75" s="53"/>
      <c r="D75"/>
      <c r="E75" s="38"/>
      <c r="F75" s="38"/>
      <c r="G75" s="38"/>
      <c r="P75" s="73"/>
      <c r="Q75" s="74"/>
      <c r="R75"/>
      <c r="S75"/>
    </row>
    <row r="76" spans="1:19" s="63" customFormat="1" x14ac:dyDescent="0.2">
      <c r="A76" s="36"/>
      <c r="B76" s="37"/>
      <c r="C76" s="53"/>
      <c r="D76"/>
      <c r="E76" s="38"/>
      <c r="F76" s="38"/>
      <c r="G76" s="38"/>
      <c r="P76" s="73"/>
      <c r="Q76" s="74"/>
      <c r="R76"/>
      <c r="S76"/>
    </row>
    <row r="77" spans="1:19" s="63" customFormat="1" x14ac:dyDescent="0.2">
      <c r="A77" s="36"/>
      <c r="B77" s="37"/>
      <c r="C77" s="53"/>
      <c r="D77"/>
      <c r="E77" s="38"/>
      <c r="F77" s="38"/>
      <c r="G77" s="38"/>
      <c r="P77" s="73"/>
      <c r="Q77" s="74"/>
      <c r="R77"/>
      <c r="S77"/>
    </row>
    <row r="78" spans="1:19" s="63" customFormat="1" x14ac:dyDescent="0.2">
      <c r="A78" s="36"/>
      <c r="B78" s="37"/>
      <c r="C78" s="53"/>
      <c r="D78"/>
      <c r="E78" s="38"/>
      <c r="F78" s="38"/>
      <c r="G78" s="38"/>
      <c r="P78" s="73"/>
      <c r="Q78" s="74"/>
      <c r="R78"/>
      <c r="S78"/>
    </row>
    <row r="79" spans="1:19" s="63" customFormat="1" x14ac:dyDescent="0.2">
      <c r="A79" s="36"/>
      <c r="B79" s="37"/>
      <c r="C79" s="53"/>
      <c r="D79"/>
      <c r="E79" s="38"/>
      <c r="F79" s="38"/>
      <c r="G79" s="38"/>
      <c r="P79" s="73"/>
      <c r="Q79" s="74"/>
      <c r="R79"/>
      <c r="S79"/>
    </row>
    <row r="80" spans="1:19" s="63" customFormat="1" x14ac:dyDescent="0.2">
      <c r="A80" s="36"/>
      <c r="B80" s="37"/>
      <c r="C80" s="53"/>
      <c r="D80"/>
      <c r="E80" s="38"/>
      <c r="F80" s="38"/>
      <c r="G80" s="38"/>
      <c r="P80" s="73"/>
      <c r="Q80" s="74"/>
      <c r="R80"/>
      <c r="S80"/>
    </row>
    <row r="81" spans="1:19" s="63" customFormat="1" x14ac:dyDescent="0.2">
      <c r="A81" s="36"/>
      <c r="B81" s="37"/>
      <c r="C81" s="53"/>
      <c r="D81"/>
      <c r="E81" s="38"/>
      <c r="F81" s="38"/>
      <c r="G81" s="38"/>
      <c r="P81" s="73"/>
      <c r="Q81" s="74"/>
      <c r="R81"/>
      <c r="S81"/>
    </row>
    <row r="82" spans="1:19" s="63" customFormat="1" x14ac:dyDescent="0.2">
      <c r="A82" s="36"/>
      <c r="B82" s="37"/>
      <c r="C82" s="53"/>
      <c r="D82"/>
      <c r="E82" s="38"/>
      <c r="F82" s="38"/>
      <c r="G82" s="38"/>
      <c r="P82" s="73"/>
      <c r="Q82" s="74"/>
      <c r="R82"/>
      <c r="S82"/>
    </row>
    <row r="83" spans="1:19" s="63" customFormat="1" x14ac:dyDescent="0.2">
      <c r="A83" s="36"/>
      <c r="B83" s="37"/>
      <c r="C83" s="53"/>
      <c r="D83"/>
      <c r="E83" s="38"/>
      <c r="F83" s="38"/>
      <c r="G83" s="38"/>
      <c r="P83" s="73"/>
      <c r="Q83" s="74"/>
      <c r="R83"/>
      <c r="S83"/>
    </row>
    <row r="84" spans="1:19" s="63" customFormat="1" x14ac:dyDescent="0.2">
      <c r="A84" s="36"/>
      <c r="B84" s="37"/>
      <c r="C84" s="53"/>
      <c r="D84"/>
      <c r="E84" s="38"/>
      <c r="F84" s="38"/>
      <c r="G84" s="38"/>
      <c r="P84" s="73"/>
      <c r="Q84" s="74"/>
      <c r="R84"/>
      <c r="S84"/>
    </row>
    <row r="85" spans="1:19" s="63" customFormat="1" x14ac:dyDescent="0.2">
      <c r="A85" s="36"/>
      <c r="B85" s="37"/>
      <c r="C85" s="53"/>
      <c r="D85"/>
      <c r="E85" s="38"/>
      <c r="F85" s="38"/>
      <c r="G85" s="38"/>
      <c r="P85" s="73"/>
      <c r="Q85" s="74"/>
      <c r="R85"/>
      <c r="S85"/>
    </row>
    <row r="86" spans="1:19" s="63" customFormat="1" x14ac:dyDescent="0.2">
      <c r="A86" s="36"/>
      <c r="B86" s="37"/>
      <c r="C86" s="53"/>
      <c r="D86"/>
      <c r="E86" s="38"/>
      <c r="F86" s="38"/>
      <c r="G86" s="38"/>
      <c r="P86" s="73"/>
      <c r="Q86" s="74"/>
      <c r="R86"/>
      <c r="S86"/>
    </row>
    <row r="87" spans="1:19" s="63" customFormat="1" x14ac:dyDescent="0.2">
      <c r="A87" s="36"/>
      <c r="B87" s="37"/>
      <c r="C87" s="53"/>
      <c r="D87"/>
      <c r="E87" s="38"/>
      <c r="F87" s="38"/>
      <c r="G87" s="38"/>
      <c r="P87" s="73"/>
      <c r="Q87" s="74"/>
      <c r="R87"/>
      <c r="S87"/>
    </row>
    <row r="88" spans="1:19" s="63" customFormat="1" x14ac:dyDescent="0.2">
      <c r="A88" s="36"/>
      <c r="B88" s="37"/>
      <c r="C88" s="53"/>
      <c r="D88"/>
      <c r="E88" s="38"/>
      <c r="F88" s="38"/>
      <c r="G88" s="38"/>
      <c r="P88" s="73"/>
      <c r="Q88" s="74"/>
      <c r="R88"/>
      <c r="S88"/>
    </row>
    <row r="89" spans="1:19" s="63" customFormat="1" x14ac:dyDescent="0.2">
      <c r="A89" s="36"/>
      <c r="B89" s="37"/>
      <c r="C89" s="53"/>
      <c r="D89"/>
      <c r="E89" s="38"/>
      <c r="F89" s="38"/>
      <c r="G89" s="38"/>
      <c r="P89" s="73"/>
      <c r="Q89" s="74"/>
      <c r="R89"/>
      <c r="S89"/>
    </row>
    <row r="90" spans="1:19" s="63" customFormat="1" x14ac:dyDescent="0.2">
      <c r="A90" s="36"/>
      <c r="B90" s="37"/>
      <c r="C90" s="53"/>
      <c r="D90"/>
      <c r="E90" s="38"/>
      <c r="F90" s="38"/>
      <c r="G90" s="38"/>
      <c r="P90" s="73"/>
      <c r="Q90" s="74"/>
      <c r="R90"/>
      <c r="S90"/>
    </row>
    <row r="91" spans="1:19" s="63" customFormat="1" x14ac:dyDescent="0.2">
      <c r="A91" s="36"/>
      <c r="B91" s="37"/>
      <c r="C91" s="53"/>
      <c r="D91"/>
      <c r="E91" s="38"/>
      <c r="F91" s="38"/>
      <c r="G91" s="38"/>
      <c r="P91" s="73"/>
      <c r="Q91" s="74"/>
      <c r="R91"/>
      <c r="S91"/>
    </row>
    <row r="92" spans="1:19" s="63" customFormat="1" x14ac:dyDescent="0.2">
      <c r="A92" s="36"/>
      <c r="B92" s="37"/>
      <c r="C92" s="53"/>
      <c r="D92"/>
      <c r="E92" s="38"/>
      <c r="F92" s="38"/>
      <c r="G92" s="38"/>
      <c r="P92" s="73"/>
      <c r="Q92" s="74"/>
      <c r="R92"/>
      <c r="S92"/>
    </row>
    <row r="93" spans="1:19" s="63" customFormat="1" x14ac:dyDescent="0.2">
      <c r="A93" s="36"/>
      <c r="B93" s="37"/>
      <c r="C93" s="53"/>
      <c r="D93"/>
      <c r="E93" s="38"/>
      <c r="F93" s="38"/>
      <c r="G93" s="38"/>
      <c r="P93" s="73"/>
      <c r="Q93" s="74"/>
      <c r="R93"/>
      <c r="S93"/>
    </row>
    <row r="94" spans="1:19" s="63" customFormat="1" x14ac:dyDescent="0.2">
      <c r="A94" s="36"/>
      <c r="B94" s="37"/>
      <c r="C94" s="53"/>
      <c r="D94"/>
      <c r="E94" s="38"/>
      <c r="F94" s="38"/>
      <c r="G94" s="38"/>
      <c r="P94" s="73"/>
      <c r="Q94" s="74"/>
      <c r="R94"/>
      <c r="S94"/>
    </row>
    <row r="95" spans="1:19" s="63" customFormat="1" x14ac:dyDescent="0.2">
      <c r="A95" s="36"/>
      <c r="B95" s="37"/>
      <c r="C95" s="53"/>
      <c r="D95"/>
      <c r="E95" s="38"/>
      <c r="F95" s="38"/>
      <c r="G95" s="38"/>
      <c r="P95" s="73"/>
      <c r="Q95" s="74"/>
      <c r="R95"/>
      <c r="S95"/>
    </row>
    <row r="96" spans="1:19" s="63" customFormat="1" x14ac:dyDescent="0.2">
      <c r="A96" s="36"/>
      <c r="B96" s="37"/>
      <c r="C96" s="53"/>
      <c r="D96"/>
      <c r="E96" s="38"/>
      <c r="F96" s="38"/>
      <c r="G96" s="38"/>
      <c r="P96" s="73"/>
      <c r="Q96" s="74"/>
      <c r="R96"/>
      <c r="S96"/>
    </row>
    <row r="97" spans="1:19" s="63" customFormat="1" x14ac:dyDescent="0.2">
      <c r="A97" s="36"/>
      <c r="B97" s="37"/>
      <c r="C97" s="53"/>
      <c r="D97"/>
      <c r="E97" s="38"/>
      <c r="F97" s="38"/>
      <c r="G97" s="38"/>
      <c r="P97" s="73"/>
      <c r="Q97" s="74"/>
      <c r="R97"/>
      <c r="S97"/>
    </row>
    <row r="98" spans="1:19" s="63" customFormat="1" x14ac:dyDescent="0.2">
      <c r="A98" s="36"/>
      <c r="B98" s="37"/>
      <c r="C98" s="53"/>
      <c r="D98"/>
      <c r="E98" s="38"/>
      <c r="F98" s="38"/>
      <c r="G98" s="38"/>
      <c r="P98" s="73"/>
      <c r="Q98" s="74"/>
      <c r="R98"/>
      <c r="S98"/>
    </row>
    <row r="99" spans="1:19" s="63" customFormat="1" x14ac:dyDescent="0.2">
      <c r="A99" s="36"/>
      <c r="B99" s="37"/>
      <c r="C99" s="53"/>
      <c r="D99"/>
      <c r="E99" s="38"/>
      <c r="F99" s="38"/>
      <c r="G99" s="38"/>
      <c r="P99" s="73"/>
      <c r="Q99" s="74"/>
      <c r="R99"/>
      <c r="S99"/>
    </row>
    <row r="100" spans="1:19" s="63" customFormat="1" x14ac:dyDescent="0.2">
      <c r="A100" s="36"/>
      <c r="B100" s="37"/>
      <c r="C100" s="53"/>
      <c r="D100"/>
      <c r="E100" s="38"/>
      <c r="F100" s="38"/>
      <c r="G100" s="38"/>
      <c r="P100" s="73"/>
      <c r="Q100" s="74"/>
      <c r="R100"/>
      <c r="S100"/>
    </row>
    <row r="101" spans="1:19" s="63" customFormat="1" x14ac:dyDescent="0.2">
      <c r="A101" s="36"/>
      <c r="B101" s="37"/>
      <c r="C101" s="53"/>
      <c r="D101"/>
      <c r="E101" s="38"/>
      <c r="F101" s="38"/>
      <c r="G101" s="38"/>
      <c r="P101" s="73"/>
      <c r="Q101" s="74"/>
      <c r="R101"/>
      <c r="S101"/>
    </row>
    <row r="102" spans="1:19" s="63" customFormat="1" x14ac:dyDescent="0.2">
      <c r="A102" s="36"/>
      <c r="B102" s="37"/>
      <c r="C102" s="53"/>
      <c r="D102"/>
      <c r="E102" s="38"/>
      <c r="F102" s="38"/>
      <c r="G102" s="38"/>
      <c r="P102" s="73"/>
      <c r="Q102" s="74"/>
      <c r="R102"/>
      <c r="S102"/>
    </row>
    <row r="103" spans="1:19" s="63" customFormat="1" x14ac:dyDescent="0.2">
      <c r="A103" s="36"/>
      <c r="B103" s="37"/>
      <c r="C103" s="53"/>
      <c r="D103"/>
      <c r="E103" s="38"/>
      <c r="F103" s="38"/>
      <c r="G103" s="38"/>
      <c r="P103" s="73"/>
      <c r="Q103" s="74"/>
      <c r="R103"/>
      <c r="S103"/>
    </row>
    <row r="104" spans="1:19" s="63" customFormat="1" x14ac:dyDescent="0.2">
      <c r="A104" s="36"/>
      <c r="B104" s="37"/>
      <c r="C104" s="53"/>
      <c r="D104"/>
      <c r="E104" s="38"/>
      <c r="F104" s="38"/>
      <c r="G104" s="38"/>
      <c r="P104" s="73"/>
      <c r="Q104" s="74"/>
      <c r="R104"/>
      <c r="S104"/>
    </row>
    <row r="105" spans="1:19" s="63" customFormat="1" x14ac:dyDescent="0.2">
      <c r="A105" s="36"/>
      <c r="B105" s="37"/>
      <c r="C105" s="53"/>
      <c r="D105"/>
      <c r="E105" s="38"/>
      <c r="F105" s="38"/>
      <c r="G105" s="38"/>
      <c r="P105" s="73"/>
      <c r="Q105" s="74"/>
      <c r="R105"/>
      <c r="S105"/>
    </row>
    <row r="106" spans="1:19" s="63" customFormat="1" x14ac:dyDescent="0.2">
      <c r="A106" s="36"/>
      <c r="B106" s="37"/>
      <c r="C106" s="53"/>
      <c r="D106"/>
      <c r="E106" s="38"/>
      <c r="F106" s="38"/>
      <c r="G106" s="38"/>
      <c r="P106" s="73"/>
      <c r="Q106" s="74"/>
      <c r="R106"/>
      <c r="S106"/>
    </row>
    <row r="107" spans="1:19" s="63" customFormat="1" x14ac:dyDescent="0.2">
      <c r="A107" s="36"/>
      <c r="B107" s="37"/>
      <c r="C107" s="53"/>
      <c r="D107"/>
      <c r="E107" s="38"/>
      <c r="F107" s="38"/>
      <c r="G107" s="38"/>
      <c r="P107" s="73"/>
      <c r="Q107" s="74"/>
      <c r="R107"/>
      <c r="S107"/>
    </row>
    <row r="108" spans="1:19" s="63" customFormat="1" x14ac:dyDescent="0.2">
      <c r="A108" s="36"/>
      <c r="B108" s="37"/>
      <c r="C108" s="53"/>
      <c r="D108"/>
      <c r="E108" s="38"/>
      <c r="F108" s="38"/>
      <c r="G108" s="38"/>
      <c r="P108" s="73"/>
      <c r="Q108" s="74"/>
      <c r="R108"/>
      <c r="S108"/>
    </row>
    <row r="109" spans="1:19" s="63" customFormat="1" x14ac:dyDescent="0.2">
      <c r="A109" s="36"/>
      <c r="B109" s="37"/>
      <c r="C109" s="53"/>
      <c r="D109"/>
      <c r="E109" s="38"/>
      <c r="F109" s="38"/>
      <c r="G109" s="38"/>
      <c r="P109" s="73"/>
      <c r="Q109" s="74"/>
      <c r="R109"/>
      <c r="S109"/>
    </row>
    <row r="110" spans="1:19" s="63" customFormat="1" x14ac:dyDescent="0.2">
      <c r="A110" s="36"/>
      <c r="B110" s="37"/>
      <c r="C110" s="53"/>
      <c r="D110"/>
      <c r="E110" s="38"/>
      <c r="F110" s="38"/>
      <c r="G110" s="38"/>
      <c r="P110" s="73"/>
      <c r="Q110" s="74"/>
      <c r="R110"/>
      <c r="S110"/>
    </row>
    <row r="111" spans="1:19" s="63" customFormat="1" x14ac:dyDescent="0.2">
      <c r="A111" s="36"/>
      <c r="B111" s="37"/>
      <c r="C111" s="53"/>
      <c r="D111"/>
      <c r="E111" s="38"/>
      <c r="F111" s="38"/>
      <c r="G111" s="38"/>
      <c r="P111" s="73"/>
      <c r="Q111" s="74"/>
      <c r="R111"/>
      <c r="S111"/>
    </row>
    <row r="112" spans="1:19" s="63" customFormat="1" x14ac:dyDescent="0.2">
      <c r="A112" s="36"/>
      <c r="B112" s="37"/>
      <c r="C112" s="53"/>
      <c r="D112"/>
      <c r="E112" s="38"/>
      <c r="F112" s="38"/>
      <c r="G112" s="38"/>
      <c r="P112" s="73"/>
      <c r="Q112" s="74"/>
      <c r="R112"/>
      <c r="S112"/>
    </row>
    <row r="113" spans="1:19" s="63" customFormat="1" x14ac:dyDescent="0.2">
      <c r="A113" s="36"/>
      <c r="B113" s="37"/>
      <c r="C113" s="53"/>
      <c r="D113"/>
      <c r="E113" s="38"/>
      <c r="F113" s="38"/>
      <c r="G113" s="38"/>
      <c r="P113" s="73"/>
      <c r="Q113" s="74"/>
      <c r="R113"/>
      <c r="S113"/>
    </row>
    <row r="114" spans="1:19" s="63" customFormat="1" x14ac:dyDescent="0.2">
      <c r="A114" s="36"/>
      <c r="B114" s="37"/>
      <c r="C114" s="53"/>
      <c r="D114"/>
      <c r="E114" s="38"/>
      <c r="F114" s="38"/>
      <c r="G114" s="38"/>
      <c r="P114" s="73"/>
      <c r="Q114" s="74"/>
      <c r="R114"/>
      <c r="S114"/>
    </row>
    <row r="115" spans="1:19" s="63" customFormat="1" x14ac:dyDescent="0.2">
      <c r="A115" s="36"/>
      <c r="B115" s="37"/>
      <c r="C115" s="53"/>
      <c r="D115"/>
      <c r="E115" s="38"/>
      <c r="F115" s="38"/>
      <c r="G115" s="38"/>
      <c r="P115" s="73"/>
      <c r="Q115" s="74"/>
      <c r="R115"/>
      <c r="S115"/>
    </row>
    <row r="116" spans="1:19" s="63" customFormat="1" x14ac:dyDescent="0.2">
      <c r="A116" s="36"/>
      <c r="B116" s="37"/>
      <c r="C116" s="53"/>
      <c r="D116"/>
      <c r="E116" s="38"/>
      <c r="F116" s="38"/>
      <c r="G116" s="38"/>
      <c r="P116" s="73"/>
      <c r="Q116" s="74"/>
      <c r="R116"/>
      <c r="S116"/>
    </row>
    <row r="117" spans="1:19" s="63" customFormat="1" x14ac:dyDescent="0.2">
      <c r="A117" s="36"/>
      <c r="B117" s="37"/>
      <c r="C117" s="53"/>
      <c r="D117"/>
      <c r="E117" s="38"/>
      <c r="F117" s="38"/>
      <c r="G117" s="38"/>
      <c r="P117" s="73"/>
      <c r="Q117" s="74"/>
      <c r="R117"/>
      <c r="S117"/>
    </row>
    <row r="118" spans="1:19" s="63" customFormat="1" x14ac:dyDescent="0.2">
      <c r="A118" s="36"/>
      <c r="B118" s="37"/>
      <c r="C118" s="53"/>
      <c r="D118"/>
      <c r="E118" s="38"/>
      <c r="F118" s="38"/>
      <c r="G118" s="38"/>
      <c r="P118" s="73"/>
      <c r="Q118" s="74"/>
      <c r="R118"/>
      <c r="S118"/>
    </row>
    <row r="119" spans="1:19" s="63" customFormat="1" x14ac:dyDescent="0.2">
      <c r="A119" s="36"/>
      <c r="B119" s="37"/>
      <c r="C119" s="53"/>
      <c r="D119"/>
      <c r="E119" s="38"/>
      <c r="F119" s="38"/>
      <c r="G119" s="38"/>
      <c r="P119" s="73"/>
      <c r="Q119" s="74"/>
      <c r="R119"/>
      <c r="S119"/>
    </row>
    <row r="120" spans="1:19" s="63" customFormat="1" x14ac:dyDescent="0.2">
      <c r="A120" s="36"/>
      <c r="B120" s="37"/>
      <c r="C120" s="53"/>
      <c r="D120"/>
      <c r="E120" s="38"/>
      <c r="F120" s="38"/>
      <c r="G120" s="38"/>
      <c r="P120" s="73"/>
      <c r="Q120" s="74"/>
      <c r="R120"/>
      <c r="S120"/>
    </row>
    <row r="121" spans="1:19" s="63" customFormat="1" x14ac:dyDescent="0.2">
      <c r="A121" s="36"/>
      <c r="B121" s="37"/>
      <c r="C121" s="53"/>
      <c r="D121"/>
      <c r="E121" s="38"/>
      <c r="F121" s="38"/>
      <c r="G121" s="38"/>
      <c r="P121" s="73"/>
      <c r="Q121" s="74"/>
      <c r="R121"/>
      <c r="S121"/>
    </row>
    <row r="122" spans="1:19" s="63" customFormat="1" x14ac:dyDescent="0.2">
      <c r="A122" s="36"/>
      <c r="B122" s="37"/>
      <c r="C122" s="53"/>
      <c r="D122"/>
      <c r="E122" s="38"/>
      <c r="F122" s="38"/>
      <c r="G122" s="38"/>
      <c r="P122" s="73"/>
      <c r="Q122" s="74"/>
      <c r="R122"/>
      <c r="S122"/>
    </row>
    <row r="123" spans="1:19" s="63" customFormat="1" x14ac:dyDescent="0.2">
      <c r="A123" s="36"/>
      <c r="B123" s="37"/>
      <c r="C123" s="53"/>
      <c r="D123"/>
      <c r="E123" s="38"/>
      <c r="F123" s="38"/>
      <c r="G123" s="38"/>
      <c r="P123" s="73"/>
      <c r="Q123" s="74"/>
      <c r="R123"/>
      <c r="S123"/>
    </row>
    <row r="124" spans="1:19" s="63" customFormat="1" x14ac:dyDescent="0.2">
      <c r="A124" s="36"/>
      <c r="B124" s="37"/>
      <c r="C124" s="53"/>
      <c r="D124"/>
      <c r="E124" s="38"/>
      <c r="F124" s="38"/>
      <c r="G124" s="38"/>
      <c r="P124" s="73"/>
      <c r="Q124" s="74"/>
      <c r="R124"/>
      <c r="S124"/>
    </row>
    <row r="125" spans="1:19" s="63" customFormat="1" x14ac:dyDescent="0.2">
      <c r="A125" s="36"/>
      <c r="B125" s="37"/>
      <c r="C125" s="53"/>
      <c r="D125"/>
      <c r="E125" s="38"/>
      <c r="F125" s="38"/>
      <c r="G125" s="38"/>
      <c r="P125" s="73"/>
      <c r="Q125" s="74"/>
      <c r="R125"/>
      <c r="S125"/>
    </row>
    <row r="126" spans="1:19" s="63" customFormat="1" x14ac:dyDescent="0.2">
      <c r="A126" s="36"/>
      <c r="B126" s="37"/>
      <c r="C126" s="53"/>
      <c r="D126"/>
      <c r="E126" s="38"/>
      <c r="F126" s="38"/>
      <c r="G126" s="38"/>
      <c r="P126" s="73"/>
      <c r="Q126" s="74"/>
      <c r="R126"/>
      <c r="S126"/>
    </row>
    <row r="127" spans="1:19" s="63" customFormat="1" x14ac:dyDescent="0.2">
      <c r="A127" s="36"/>
      <c r="B127" s="37"/>
      <c r="C127" s="53"/>
      <c r="D127"/>
      <c r="E127" s="38"/>
      <c r="F127" s="38"/>
      <c r="G127" s="38"/>
      <c r="P127" s="73"/>
      <c r="Q127" s="74"/>
      <c r="R127"/>
      <c r="S127"/>
    </row>
    <row r="128" spans="1:19" s="63" customFormat="1" x14ac:dyDescent="0.2">
      <c r="A128" s="36"/>
      <c r="B128" s="37"/>
      <c r="C128" s="53"/>
      <c r="D128"/>
      <c r="E128" s="38"/>
      <c r="F128" s="38"/>
      <c r="G128" s="38"/>
      <c r="P128" s="73"/>
      <c r="Q128" s="74"/>
      <c r="R128"/>
      <c r="S128"/>
    </row>
    <row r="129" spans="1:19" s="63" customFormat="1" x14ac:dyDescent="0.2">
      <c r="A129" s="36"/>
      <c r="B129" s="37"/>
      <c r="C129" s="53"/>
      <c r="D129"/>
      <c r="E129" s="38"/>
      <c r="F129" s="38"/>
      <c r="G129" s="38"/>
      <c r="P129" s="73"/>
      <c r="Q129" s="74"/>
      <c r="R129"/>
      <c r="S129"/>
    </row>
    <row r="130" spans="1:19" s="63" customFormat="1" x14ac:dyDescent="0.2">
      <c r="A130" s="36"/>
      <c r="B130" s="37"/>
      <c r="C130" s="53"/>
      <c r="D130"/>
      <c r="E130" s="38"/>
      <c r="F130" s="38"/>
      <c r="G130" s="38"/>
      <c r="P130" s="73"/>
      <c r="Q130" s="74"/>
      <c r="R130"/>
      <c r="S130"/>
    </row>
    <row r="131" spans="1:19" s="63" customFormat="1" x14ac:dyDescent="0.2">
      <c r="A131" s="36"/>
      <c r="B131" s="37"/>
      <c r="C131" s="53"/>
      <c r="D131"/>
      <c r="E131" s="38"/>
      <c r="F131" s="38"/>
      <c r="G131" s="38"/>
      <c r="P131" s="73"/>
      <c r="Q131" s="74"/>
      <c r="R131"/>
      <c r="S131"/>
    </row>
    <row r="132" spans="1:19" s="63" customFormat="1" x14ac:dyDescent="0.2">
      <c r="A132" s="36"/>
      <c r="B132" s="37"/>
      <c r="C132" s="53"/>
      <c r="D132"/>
      <c r="E132" s="38"/>
      <c r="F132" s="38"/>
      <c r="G132" s="38"/>
      <c r="P132" s="73"/>
      <c r="Q132" s="74"/>
      <c r="R132"/>
      <c r="S132"/>
    </row>
    <row r="133" spans="1:19" s="63" customFormat="1" x14ac:dyDescent="0.2">
      <c r="A133" s="36"/>
      <c r="B133" s="37"/>
      <c r="C133" s="53"/>
      <c r="D133"/>
      <c r="E133" s="38"/>
      <c r="F133" s="38"/>
      <c r="G133" s="38"/>
      <c r="P133" s="73"/>
      <c r="Q133" s="74"/>
      <c r="R133"/>
      <c r="S133"/>
    </row>
    <row r="134" spans="1:19" s="63" customFormat="1" x14ac:dyDescent="0.2">
      <c r="A134" s="36"/>
      <c r="B134" s="37"/>
      <c r="C134" s="53"/>
      <c r="D134"/>
      <c r="E134" s="38"/>
      <c r="F134" s="38"/>
      <c r="G134" s="38"/>
      <c r="P134" s="73"/>
      <c r="Q134" s="74"/>
      <c r="R134"/>
      <c r="S134"/>
    </row>
    <row r="135" spans="1:19" s="63" customFormat="1" x14ac:dyDescent="0.2">
      <c r="A135" s="36"/>
      <c r="B135" s="37"/>
      <c r="C135" s="53"/>
      <c r="D135"/>
      <c r="E135" s="38"/>
      <c r="F135" s="38"/>
      <c r="G135" s="38"/>
      <c r="P135" s="73"/>
      <c r="Q135" s="74"/>
      <c r="R135"/>
      <c r="S135"/>
    </row>
    <row r="136" spans="1:19" s="63" customFormat="1" x14ac:dyDescent="0.2">
      <c r="A136" s="36"/>
      <c r="B136" s="37"/>
      <c r="C136" s="53"/>
      <c r="D136"/>
      <c r="E136" s="38"/>
      <c r="F136" s="38"/>
      <c r="G136" s="38"/>
      <c r="P136" s="73"/>
      <c r="Q136" s="74"/>
      <c r="R136"/>
      <c r="S136"/>
    </row>
    <row r="137" spans="1:19" s="63" customFormat="1" x14ac:dyDescent="0.2">
      <c r="A137" s="36"/>
      <c r="B137" s="37"/>
      <c r="C137" s="53"/>
      <c r="D137"/>
      <c r="E137" s="38"/>
      <c r="F137" s="38"/>
      <c r="G137" s="38"/>
      <c r="P137" s="73"/>
      <c r="Q137" s="74"/>
      <c r="R137"/>
      <c r="S137"/>
    </row>
    <row r="138" spans="1:19" s="63" customFormat="1" x14ac:dyDescent="0.2">
      <c r="A138" s="36"/>
      <c r="B138" s="37"/>
      <c r="C138" s="53"/>
      <c r="D138"/>
      <c r="E138" s="38"/>
      <c r="F138" s="38"/>
      <c r="G138" s="38"/>
      <c r="P138" s="73"/>
      <c r="Q138" s="74"/>
      <c r="R138"/>
      <c r="S138"/>
    </row>
    <row r="139" spans="1:19" s="63" customFormat="1" x14ac:dyDescent="0.2">
      <c r="A139" s="36"/>
      <c r="B139" s="37"/>
      <c r="C139" s="53"/>
      <c r="D139"/>
      <c r="E139" s="38"/>
      <c r="F139" s="38"/>
      <c r="G139" s="38"/>
      <c r="P139" s="73"/>
      <c r="Q139" s="74"/>
      <c r="R139"/>
      <c r="S139"/>
    </row>
    <row r="140" spans="1:19" s="63" customFormat="1" x14ac:dyDescent="0.2">
      <c r="A140" s="36"/>
      <c r="B140" s="37"/>
      <c r="C140" s="53"/>
      <c r="D140"/>
      <c r="E140" s="38"/>
      <c r="F140" s="38"/>
      <c r="G140" s="38"/>
      <c r="P140" s="73"/>
      <c r="Q140" s="74"/>
      <c r="R140"/>
      <c r="S140"/>
    </row>
    <row r="141" spans="1:19" s="63" customFormat="1" x14ac:dyDescent="0.2">
      <c r="A141" s="36"/>
      <c r="B141" s="37"/>
      <c r="C141" s="53"/>
      <c r="D141"/>
      <c r="E141" s="38"/>
      <c r="F141" s="38"/>
      <c r="G141" s="38"/>
      <c r="P141" s="73"/>
      <c r="Q141" s="74"/>
      <c r="R141"/>
      <c r="S141"/>
    </row>
    <row r="142" spans="1:19" s="63" customFormat="1" x14ac:dyDescent="0.2">
      <c r="A142" s="36"/>
      <c r="B142" s="37"/>
      <c r="C142" s="53"/>
      <c r="D142"/>
      <c r="E142" s="38"/>
      <c r="F142" s="38"/>
      <c r="G142" s="38"/>
      <c r="P142" s="73"/>
      <c r="Q142" s="74"/>
      <c r="R142"/>
      <c r="S142"/>
    </row>
    <row r="143" spans="1:19" s="63" customFormat="1" x14ac:dyDescent="0.2">
      <c r="A143" s="36"/>
      <c r="B143" s="37"/>
      <c r="C143" s="53"/>
      <c r="D143"/>
      <c r="E143" s="38"/>
      <c r="F143" s="38"/>
      <c r="G143" s="38"/>
      <c r="P143" s="73"/>
      <c r="Q143" s="74"/>
      <c r="R143"/>
      <c r="S143"/>
    </row>
    <row r="144" spans="1:19" s="63" customFormat="1" x14ac:dyDescent="0.2">
      <c r="A144" s="36"/>
      <c r="B144" s="37"/>
      <c r="C144" s="53"/>
      <c r="D144"/>
      <c r="E144" s="38"/>
      <c r="F144" s="38"/>
      <c r="G144" s="38"/>
      <c r="P144" s="73"/>
      <c r="Q144" s="74"/>
      <c r="R144"/>
      <c r="S144"/>
    </row>
    <row r="145" spans="1:19" s="63" customFormat="1" x14ac:dyDescent="0.2">
      <c r="A145" s="36"/>
      <c r="B145" s="37"/>
      <c r="C145" s="53"/>
      <c r="D145"/>
      <c r="E145" s="38"/>
      <c r="F145" s="38"/>
      <c r="G145" s="38"/>
      <c r="P145" s="73"/>
      <c r="Q145" s="74"/>
      <c r="R145"/>
      <c r="S145"/>
    </row>
    <row r="146" spans="1:19" s="63" customFormat="1" x14ac:dyDescent="0.2">
      <c r="A146" s="36"/>
      <c r="B146" s="37"/>
      <c r="C146" s="53"/>
      <c r="D146"/>
      <c r="E146" s="38"/>
      <c r="F146" s="38"/>
      <c r="G146" s="38"/>
      <c r="P146" s="73"/>
      <c r="Q146" s="74"/>
      <c r="R146"/>
      <c r="S146"/>
    </row>
    <row r="147" spans="1:19" s="63" customFormat="1" x14ac:dyDescent="0.2">
      <c r="A147" s="36"/>
      <c r="B147" s="37"/>
      <c r="C147" s="53"/>
      <c r="D147"/>
      <c r="E147" s="38"/>
      <c r="F147" s="38"/>
      <c r="G147" s="38"/>
      <c r="P147" s="73"/>
      <c r="Q147" s="74"/>
      <c r="R147"/>
      <c r="S147"/>
    </row>
    <row r="148" spans="1:19" s="63" customFormat="1" x14ac:dyDescent="0.2">
      <c r="A148" s="36"/>
      <c r="B148" s="37"/>
      <c r="C148" s="53"/>
      <c r="D148"/>
      <c r="E148" s="38"/>
      <c r="F148" s="38"/>
      <c r="G148" s="38"/>
      <c r="P148" s="73"/>
      <c r="Q148" s="74"/>
      <c r="R148"/>
      <c r="S148"/>
    </row>
    <row r="149" spans="1:19" s="63" customFormat="1" x14ac:dyDescent="0.2">
      <c r="A149" s="36"/>
      <c r="B149" s="37"/>
      <c r="C149" s="53"/>
      <c r="D149"/>
      <c r="E149" s="38"/>
      <c r="F149" s="38"/>
      <c r="G149" s="38"/>
      <c r="P149" s="73"/>
      <c r="Q149" s="74"/>
      <c r="R149"/>
      <c r="S149"/>
    </row>
    <row r="150" spans="1:19" s="63" customFormat="1" x14ac:dyDescent="0.2">
      <c r="A150" s="36"/>
      <c r="B150" s="37"/>
      <c r="C150" s="53"/>
      <c r="D150"/>
      <c r="E150" s="38"/>
      <c r="F150" s="38"/>
      <c r="G150" s="38"/>
      <c r="P150" s="73"/>
      <c r="Q150" s="74"/>
      <c r="R150"/>
      <c r="S150"/>
    </row>
    <row r="151" spans="1:19" s="63" customFormat="1" x14ac:dyDescent="0.2">
      <c r="A151" s="36"/>
      <c r="B151" s="37"/>
      <c r="C151" s="53"/>
      <c r="D151"/>
      <c r="E151" s="38"/>
      <c r="F151" s="38"/>
      <c r="G151" s="38"/>
      <c r="P151" s="73"/>
      <c r="Q151" s="74"/>
      <c r="R151"/>
      <c r="S151"/>
    </row>
    <row r="152" spans="1:19" s="63" customFormat="1" x14ac:dyDescent="0.2">
      <c r="A152" s="36"/>
      <c r="B152" s="37"/>
      <c r="C152" s="53"/>
      <c r="D152"/>
      <c r="E152" s="38"/>
      <c r="F152" s="38"/>
      <c r="G152" s="38"/>
      <c r="P152" s="73"/>
      <c r="Q152" s="74"/>
      <c r="R152"/>
      <c r="S152"/>
    </row>
    <row r="153" spans="1:19" s="63" customFormat="1" x14ac:dyDescent="0.2">
      <c r="A153" s="36"/>
      <c r="B153" s="37"/>
      <c r="C153" s="53"/>
      <c r="D153"/>
      <c r="E153" s="38"/>
      <c r="F153" s="38"/>
      <c r="G153" s="38"/>
      <c r="P153" s="73"/>
      <c r="Q153" s="74"/>
      <c r="R153"/>
      <c r="S153"/>
    </row>
    <row r="154" spans="1:19" s="63" customFormat="1" x14ac:dyDescent="0.2">
      <c r="A154" s="36"/>
      <c r="B154" s="37"/>
      <c r="C154" s="53"/>
      <c r="D154"/>
      <c r="E154" s="38"/>
      <c r="F154" s="38"/>
      <c r="G154" s="38"/>
      <c r="P154" s="73"/>
      <c r="Q154" s="74"/>
      <c r="R154"/>
      <c r="S154"/>
    </row>
    <row r="155" spans="1:19" s="63" customFormat="1" x14ac:dyDescent="0.2">
      <c r="A155" s="36"/>
      <c r="B155" s="37"/>
      <c r="C155" s="53"/>
      <c r="D155"/>
      <c r="E155" s="38"/>
      <c r="F155" s="38"/>
      <c r="G155" s="38"/>
      <c r="P155" s="73"/>
      <c r="Q155" s="74"/>
      <c r="R155"/>
      <c r="S155"/>
    </row>
    <row r="156" spans="1:19" s="63" customFormat="1" x14ac:dyDescent="0.2">
      <c r="A156" s="36"/>
      <c r="B156" s="37"/>
      <c r="C156" s="53"/>
      <c r="D156"/>
      <c r="E156" s="38"/>
      <c r="F156" s="38"/>
      <c r="G156" s="38"/>
      <c r="P156" s="73"/>
      <c r="Q156" s="74"/>
      <c r="R156"/>
      <c r="S156"/>
    </row>
    <row r="157" spans="1:19" s="63" customFormat="1" x14ac:dyDescent="0.2">
      <c r="A157" s="36"/>
      <c r="B157" s="37"/>
      <c r="C157" s="53"/>
      <c r="D157"/>
      <c r="E157" s="38"/>
      <c r="F157" s="38"/>
      <c r="G157" s="38"/>
      <c r="P157" s="73"/>
      <c r="Q157" s="74"/>
      <c r="R157"/>
      <c r="S157"/>
    </row>
    <row r="158" spans="1:19" s="63" customFormat="1" x14ac:dyDescent="0.2">
      <c r="A158" s="36"/>
      <c r="B158" s="37"/>
      <c r="C158" s="53"/>
      <c r="D158"/>
      <c r="E158" s="38"/>
      <c r="F158" s="38"/>
      <c r="G158" s="38"/>
      <c r="P158" s="73"/>
      <c r="Q158" s="74"/>
      <c r="R158"/>
      <c r="S158"/>
    </row>
    <row r="159" spans="1:19" s="63" customFormat="1" x14ac:dyDescent="0.2">
      <c r="A159" s="36"/>
      <c r="B159" s="37"/>
      <c r="C159" s="53"/>
      <c r="D159"/>
      <c r="E159" s="38"/>
      <c r="F159" s="38"/>
      <c r="G159" s="38"/>
      <c r="P159" s="73"/>
      <c r="Q159" s="74"/>
      <c r="R159"/>
      <c r="S159"/>
    </row>
    <row r="160" spans="1:19" s="63" customFormat="1" x14ac:dyDescent="0.2">
      <c r="A160" s="36"/>
      <c r="B160" s="37"/>
      <c r="C160" s="53"/>
      <c r="D160"/>
      <c r="E160" s="38"/>
      <c r="F160" s="38"/>
      <c r="G160" s="38"/>
      <c r="P160" s="73"/>
      <c r="Q160" s="74"/>
      <c r="R160"/>
      <c r="S160"/>
    </row>
    <row r="161" spans="1:19" s="63" customFormat="1" x14ac:dyDescent="0.2">
      <c r="A161" s="36"/>
      <c r="B161" s="37"/>
      <c r="C161" s="53"/>
      <c r="D161"/>
      <c r="E161" s="38"/>
      <c r="F161" s="38"/>
      <c r="G161" s="38"/>
      <c r="P161" s="73"/>
      <c r="Q161" s="74"/>
      <c r="R161"/>
      <c r="S161"/>
    </row>
    <row r="162" spans="1:19" s="63" customFormat="1" x14ac:dyDescent="0.2">
      <c r="A162" s="36"/>
      <c r="B162" s="37"/>
      <c r="C162" s="53"/>
      <c r="D162"/>
      <c r="E162" s="38"/>
      <c r="F162" s="38"/>
      <c r="G162" s="38"/>
      <c r="P162" s="73"/>
      <c r="Q162" s="74"/>
      <c r="R162"/>
      <c r="S162"/>
    </row>
    <row r="163" spans="1:19" s="63" customFormat="1" x14ac:dyDescent="0.2">
      <c r="A163" s="36"/>
      <c r="B163" s="37"/>
      <c r="C163" s="53"/>
      <c r="D163"/>
      <c r="E163" s="38"/>
      <c r="F163" s="38"/>
      <c r="G163" s="38"/>
      <c r="P163" s="73"/>
      <c r="Q163" s="74"/>
      <c r="R163"/>
      <c r="S163"/>
    </row>
    <row r="164" spans="1:19" s="63" customFormat="1" x14ac:dyDescent="0.2">
      <c r="A164" s="36"/>
      <c r="B164" s="37"/>
      <c r="C164" s="53"/>
      <c r="D164"/>
      <c r="E164" s="38"/>
      <c r="F164" s="38"/>
      <c r="G164" s="38"/>
      <c r="P164" s="73"/>
      <c r="Q164" s="74"/>
      <c r="R164"/>
      <c r="S164"/>
    </row>
    <row r="165" spans="1:19" s="63" customFormat="1" x14ac:dyDescent="0.2">
      <c r="A165" s="36"/>
      <c r="B165" s="37"/>
      <c r="C165" s="53"/>
      <c r="D165"/>
      <c r="E165" s="38"/>
      <c r="F165" s="38"/>
      <c r="G165" s="38"/>
      <c r="P165" s="73"/>
      <c r="Q165" s="74"/>
      <c r="R165"/>
      <c r="S165"/>
    </row>
    <row r="166" spans="1:19" s="63" customFormat="1" x14ac:dyDescent="0.2">
      <c r="A166" s="36"/>
      <c r="B166" s="37"/>
      <c r="C166" s="53"/>
      <c r="D166"/>
      <c r="E166" s="38"/>
      <c r="F166" s="38"/>
      <c r="G166" s="38"/>
      <c r="P166" s="73"/>
      <c r="Q166" s="74"/>
      <c r="R166"/>
      <c r="S166"/>
    </row>
    <row r="167" spans="1:19" s="63" customFormat="1" x14ac:dyDescent="0.2">
      <c r="A167" s="36"/>
      <c r="B167" s="37"/>
      <c r="C167" s="53"/>
      <c r="D167"/>
      <c r="E167" s="38"/>
      <c r="F167" s="38"/>
      <c r="G167" s="38"/>
      <c r="P167" s="73"/>
      <c r="Q167" s="74"/>
      <c r="R167"/>
      <c r="S167"/>
    </row>
    <row r="168" spans="1:19" s="63" customFormat="1" x14ac:dyDescent="0.2">
      <c r="A168" s="36"/>
      <c r="B168" s="37"/>
      <c r="C168" s="53"/>
      <c r="D168"/>
      <c r="E168" s="38"/>
      <c r="F168" s="38"/>
      <c r="G168" s="38"/>
      <c r="P168" s="73"/>
      <c r="Q168" s="74"/>
      <c r="R168"/>
      <c r="S168"/>
    </row>
    <row r="169" spans="1:19" s="63" customFormat="1" x14ac:dyDescent="0.2">
      <c r="A169" s="36"/>
      <c r="B169" s="37"/>
      <c r="C169" s="53"/>
      <c r="D169"/>
      <c r="E169" s="38"/>
      <c r="F169" s="38"/>
      <c r="G169" s="38"/>
      <c r="P169" s="73"/>
      <c r="Q169" s="74"/>
      <c r="R169"/>
      <c r="S169"/>
    </row>
    <row r="170" spans="1:19" s="63" customFormat="1" x14ac:dyDescent="0.2">
      <c r="A170" s="36"/>
      <c r="B170" s="37"/>
      <c r="C170" s="53"/>
      <c r="D170"/>
      <c r="E170" s="38"/>
      <c r="F170" s="38"/>
      <c r="G170" s="38"/>
      <c r="P170" s="73"/>
      <c r="Q170" s="74"/>
      <c r="R170"/>
      <c r="S170"/>
    </row>
    <row r="171" spans="1:19" s="63" customFormat="1" x14ac:dyDescent="0.2">
      <c r="A171" s="36"/>
      <c r="B171" s="37"/>
      <c r="C171" s="53"/>
      <c r="D171"/>
      <c r="E171" s="38"/>
      <c r="F171" s="38"/>
      <c r="G171" s="38"/>
      <c r="P171" s="73"/>
      <c r="Q171" s="74"/>
      <c r="R171"/>
      <c r="S171"/>
    </row>
    <row r="172" spans="1:19" s="63" customFormat="1" x14ac:dyDescent="0.2">
      <c r="A172" s="36"/>
      <c r="B172" s="37"/>
      <c r="C172" s="53"/>
      <c r="D172"/>
      <c r="E172" s="38"/>
      <c r="F172" s="38"/>
      <c r="G172" s="38"/>
      <c r="P172" s="73"/>
      <c r="Q172" s="74"/>
      <c r="R172"/>
      <c r="S172"/>
    </row>
    <row r="173" spans="1:19" s="63" customFormat="1" x14ac:dyDescent="0.2">
      <c r="A173" s="36"/>
      <c r="B173" s="37"/>
      <c r="C173" s="53"/>
      <c r="D173"/>
      <c r="E173" s="38"/>
      <c r="F173" s="38"/>
      <c r="G173" s="38"/>
      <c r="P173" s="73"/>
      <c r="Q173" s="74"/>
      <c r="R173"/>
      <c r="S173"/>
    </row>
    <row r="174" spans="1:19" s="63" customFormat="1" x14ac:dyDescent="0.2">
      <c r="A174" s="36"/>
      <c r="B174" s="37"/>
      <c r="C174" s="53"/>
      <c r="D174"/>
      <c r="E174" s="38"/>
      <c r="F174" s="38"/>
      <c r="G174" s="38"/>
      <c r="P174" s="73"/>
      <c r="Q174" s="74"/>
      <c r="R174"/>
      <c r="S174"/>
    </row>
    <row r="175" spans="1:19" s="63" customFormat="1" x14ac:dyDescent="0.2">
      <c r="A175" s="36"/>
      <c r="B175" s="37"/>
      <c r="C175" s="53"/>
      <c r="D175"/>
      <c r="E175" s="38"/>
      <c r="F175" s="38"/>
      <c r="G175" s="38"/>
      <c r="P175" s="73"/>
      <c r="Q175" s="74"/>
      <c r="R175"/>
      <c r="S175"/>
    </row>
    <row r="176" spans="1:19" s="63" customFormat="1" x14ac:dyDescent="0.2">
      <c r="A176" s="36"/>
      <c r="B176" s="37"/>
      <c r="C176" s="53"/>
      <c r="D176"/>
      <c r="E176" s="38"/>
      <c r="F176" s="38"/>
      <c r="G176" s="38"/>
      <c r="P176" s="73"/>
      <c r="Q176" s="74"/>
      <c r="R176"/>
      <c r="S176"/>
    </row>
    <row r="177" spans="1:19" s="63" customFormat="1" x14ac:dyDescent="0.2">
      <c r="A177" s="36"/>
      <c r="B177" s="37"/>
      <c r="C177" s="53"/>
      <c r="D177"/>
      <c r="E177" s="38"/>
      <c r="F177" s="38"/>
      <c r="G177" s="38"/>
      <c r="P177" s="73"/>
      <c r="Q177" s="74"/>
      <c r="R177"/>
      <c r="S177"/>
    </row>
    <row r="178" spans="1:19" s="63" customFormat="1" x14ac:dyDescent="0.2">
      <c r="A178" s="36"/>
      <c r="B178" s="37"/>
      <c r="C178" s="53"/>
      <c r="D178"/>
      <c r="E178" s="38"/>
      <c r="F178" s="38"/>
      <c r="G178"/>
      <c r="P178" s="73"/>
      <c r="Q178" s="74"/>
      <c r="R178"/>
      <c r="S178"/>
    </row>
    <row r="179" spans="1:19" s="63" customFormat="1" x14ac:dyDescent="0.2">
      <c r="A179" s="36"/>
      <c r="B179" s="37"/>
      <c r="C179" s="53"/>
      <c r="D179"/>
      <c r="E179" s="38"/>
      <c r="F179"/>
      <c r="G179"/>
      <c r="P179" s="73"/>
      <c r="Q179" s="74"/>
      <c r="R179"/>
      <c r="S179"/>
    </row>
    <row r="180" spans="1:19" s="63" customFormat="1" x14ac:dyDescent="0.2">
      <c r="A180" s="36"/>
      <c r="B180" s="37"/>
      <c r="C180" s="53"/>
      <c r="D180"/>
      <c r="E180" s="38"/>
      <c r="F180"/>
      <c r="G180"/>
      <c r="P180" s="73"/>
      <c r="Q180" s="74"/>
      <c r="R180"/>
      <c r="S180"/>
    </row>
    <row r="181" spans="1:19" s="63" customFormat="1" x14ac:dyDescent="0.2">
      <c r="A181" s="36"/>
      <c r="B181" s="37"/>
      <c r="C181" s="53"/>
      <c r="D181"/>
      <c r="E181" s="38"/>
      <c r="F181"/>
      <c r="G181"/>
      <c r="P181" s="73"/>
      <c r="Q181" s="74"/>
      <c r="R181"/>
      <c r="S181"/>
    </row>
    <row r="182" spans="1:19" s="63" customFormat="1" x14ac:dyDescent="0.2">
      <c r="A182" s="36"/>
      <c r="B182" s="37"/>
      <c r="C182" s="53"/>
      <c r="D182"/>
      <c r="E182" s="38"/>
      <c r="F182"/>
      <c r="G182"/>
      <c r="P182" s="73"/>
      <c r="Q182" s="74"/>
      <c r="R182"/>
      <c r="S182"/>
    </row>
    <row r="183" spans="1:19" s="63" customFormat="1" x14ac:dyDescent="0.2">
      <c r="A183" s="36"/>
      <c r="B183" s="37"/>
      <c r="C183" s="53"/>
      <c r="D183"/>
      <c r="E183" s="38"/>
      <c r="F183"/>
      <c r="G183"/>
      <c r="P183" s="73"/>
      <c r="Q183" s="74"/>
      <c r="R183"/>
      <c r="S183"/>
    </row>
    <row r="184" spans="1:19" s="63" customFormat="1" x14ac:dyDescent="0.2">
      <c r="A184" s="36"/>
      <c r="B184" s="37"/>
      <c r="C184" s="53"/>
      <c r="D184"/>
      <c r="E184" s="38"/>
      <c r="F184"/>
      <c r="G184"/>
      <c r="P184" s="73"/>
      <c r="Q184" s="74"/>
      <c r="R184"/>
      <c r="S184"/>
    </row>
    <row r="185" spans="1:19" s="63" customFormat="1" x14ac:dyDescent="0.2">
      <c r="A185" s="36"/>
      <c r="B185" s="37"/>
      <c r="C185" s="53"/>
      <c r="D185"/>
      <c r="E185" s="38"/>
      <c r="F185"/>
      <c r="G185"/>
      <c r="P185" s="73"/>
      <c r="Q185" s="74"/>
      <c r="R185"/>
      <c r="S185"/>
    </row>
    <row r="186" spans="1:19" s="63" customFormat="1" x14ac:dyDescent="0.2">
      <c r="A186" s="36"/>
      <c r="B186" s="37"/>
      <c r="C186" s="53"/>
      <c r="D186"/>
      <c r="E186" s="38"/>
      <c r="F186"/>
      <c r="G186"/>
      <c r="P186" s="73"/>
      <c r="Q186" s="74"/>
      <c r="R186"/>
      <c r="S186"/>
    </row>
    <row r="187" spans="1:19" s="63" customFormat="1" x14ac:dyDescent="0.2">
      <c r="A187" s="36"/>
      <c r="B187" s="37"/>
      <c r="C187" s="53"/>
      <c r="D187"/>
      <c r="E187" s="38"/>
      <c r="F187"/>
      <c r="G187"/>
      <c r="P187" s="73"/>
      <c r="Q187" s="74"/>
      <c r="R187"/>
      <c r="S187"/>
    </row>
    <row r="188" spans="1:19" s="63" customFormat="1" x14ac:dyDescent="0.2">
      <c r="A188" s="36"/>
      <c r="B188" s="37"/>
      <c r="C188" s="53"/>
      <c r="D188"/>
      <c r="E188"/>
      <c r="F188"/>
      <c r="G188"/>
      <c r="P188" s="73"/>
      <c r="Q188" s="74"/>
      <c r="R188"/>
      <c r="S188"/>
    </row>
    <row r="189" spans="1:19" s="63" customFormat="1" x14ac:dyDescent="0.2">
      <c r="A189" s="36"/>
      <c r="B189" s="37"/>
      <c r="C189" s="53"/>
      <c r="D189"/>
      <c r="E189"/>
      <c r="F189"/>
      <c r="G189"/>
      <c r="P189" s="73"/>
      <c r="Q189" s="74"/>
      <c r="R189"/>
      <c r="S189"/>
    </row>
    <row r="190" spans="1:19" s="53" customFormat="1" x14ac:dyDescent="0.2">
      <c r="A190" s="36"/>
      <c r="B190" s="37"/>
      <c r="D190"/>
      <c r="E190"/>
      <c r="F190"/>
      <c r="G190"/>
      <c r="H190" s="63"/>
      <c r="I190" s="63"/>
      <c r="J190" s="63"/>
      <c r="K190" s="63"/>
      <c r="L190" s="63"/>
      <c r="M190" s="63"/>
      <c r="N190" s="63"/>
      <c r="O190" s="63"/>
      <c r="P190" s="73"/>
      <c r="Q190" s="74"/>
      <c r="R190"/>
      <c r="S190"/>
    </row>
    <row r="191" spans="1:19" s="53" customFormat="1" x14ac:dyDescent="0.2">
      <c r="A191" s="36"/>
      <c r="B191" s="37"/>
      <c r="D191"/>
      <c r="E191"/>
      <c r="F191"/>
      <c r="G191"/>
      <c r="H191" s="63"/>
      <c r="I191" s="63"/>
      <c r="J191" s="63"/>
      <c r="K191" s="63"/>
      <c r="L191" s="63"/>
      <c r="M191" s="63"/>
      <c r="N191" s="63"/>
      <c r="O191" s="63"/>
      <c r="P191" s="73"/>
      <c r="Q191" s="74"/>
      <c r="R191"/>
      <c r="S191"/>
    </row>
    <row r="192" spans="1:19" s="53" customFormat="1" x14ac:dyDescent="0.2">
      <c r="A192" s="36"/>
      <c r="B192" s="37"/>
      <c r="D192"/>
      <c r="E192"/>
      <c r="F192"/>
      <c r="G192"/>
      <c r="H192" s="63"/>
      <c r="I192" s="63"/>
      <c r="J192" s="63"/>
      <c r="K192" s="63"/>
      <c r="L192" s="63"/>
      <c r="M192" s="63"/>
      <c r="N192" s="63"/>
      <c r="O192" s="63"/>
      <c r="P192" s="73"/>
      <c r="Q192" s="74"/>
      <c r="R192"/>
      <c r="S192"/>
    </row>
  </sheetData>
  <autoFilter ref="A3:S50" xr:uid="{179DF241-B030-4762-8C2C-582AFB926824}"/>
  <mergeCells count="3">
    <mergeCell ref="H2:K2"/>
    <mergeCell ref="L2:M2"/>
    <mergeCell ref="O2:Q2"/>
  </mergeCells>
  <dataValidations count="1">
    <dataValidation type="list" allowBlank="1" showInputMessage="1" showErrorMessage="1" sqref="F4:F178 E4:E187 G4:G177" xr:uid="{3BC7AA43-9973-4985-BD6A-C5E9DEC1D472}">
      <formula1>#REF!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87A7-7F7B-4E29-9E43-67AB508E44C0}">
  <dimension ref="A1:S197"/>
  <sheetViews>
    <sheetView topLeftCell="D1" zoomScale="80" zoomScaleNormal="80" workbookViewId="0">
      <pane ySplit="3" topLeftCell="A4" activePane="bottomLeft" state="frozen"/>
      <selection pane="bottomLeft" activeCell="M62" sqref="M62"/>
    </sheetView>
  </sheetViews>
  <sheetFormatPr baseColWidth="10" defaultColWidth="11.5" defaultRowHeight="15" x14ac:dyDescent="0.2"/>
  <cols>
    <col min="1" max="1" width="28.5" bestFit="1" customWidth="1"/>
    <col min="3" max="3" width="11.5" style="53"/>
    <col min="4" max="4" width="22.6640625" bestFit="1" customWidth="1"/>
    <col min="5" max="5" width="14.1640625" bestFit="1" customWidth="1"/>
    <col min="6" max="6" width="17.83203125" bestFit="1" customWidth="1"/>
    <col min="7" max="7" width="19.6640625" bestFit="1" customWidth="1"/>
    <col min="8" max="8" width="15.1640625" style="63" bestFit="1" customWidth="1"/>
    <col min="9" max="9" width="17.5" style="63" bestFit="1" customWidth="1"/>
    <col min="10" max="10" width="17.5" style="63" customWidth="1"/>
    <col min="11" max="11" width="15.83203125" style="63" customWidth="1"/>
    <col min="12" max="12" width="16.5" style="63" customWidth="1"/>
    <col min="13" max="13" width="16.5" style="63" bestFit="1" customWidth="1"/>
    <col min="14" max="14" width="16.5" style="63" customWidth="1"/>
    <col min="15" max="15" width="15.5" style="63" bestFit="1" customWidth="1"/>
    <col min="16" max="16" width="11.5" style="73"/>
    <col min="17" max="17" width="11.5" style="74"/>
    <col min="18" max="18" width="27.83203125" customWidth="1"/>
  </cols>
  <sheetData>
    <row r="1" spans="1:19" ht="16" thickBot="1" x14ac:dyDescent="0.25">
      <c r="A1" s="32"/>
      <c r="B1" s="32"/>
      <c r="C1" s="51"/>
      <c r="D1" s="32"/>
      <c r="E1" s="32"/>
      <c r="F1" s="32"/>
      <c r="G1" s="32"/>
      <c r="H1" s="60"/>
      <c r="I1" s="60"/>
      <c r="J1" s="60"/>
      <c r="K1" s="60"/>
      <c r="L1" s="60"/>
      <c r="M1" s="60"/>
      <c r="N1" s="60"/>
      <c r="O1" s="60"/>
      <c r="P1" s="66"/>
      <c r="Q1" s="67"/>
      <c r="R1" s="32"/>
      <c r="S1" s="32"/>
    </row>
    <row r="2" spans="1:19" ht="16" thickBot="1" x14ac:dyDescent="0.25">
      <c r="A2" s="32"/>
      <c r="B2" s="32"/>
      <c r="C2" s="51"/>
      <c r="D2" s="32"/>
      <c r="E2" s="32"/>
      <c r="F2" s="32"/>
      <c r="G2" s="32"/>
      <c r="H2" s="192" t="s">
        <v>87</v>
      </c>
      <c r="I2" s="193"/>
      <c r="J2" s="193"/>
      <c r="K2" s="194"/>
      <c r="L2" s="193" t="s">
        <v>88</v>
      </c>
      <c r="M2" s="194"/>
      <c r="N2" s="76"/>
      <c r="O2" s="204" t="s">
        <v>89</v>
      </c>
      <c r="P2" s="196"/>
      <c r="Q2" s="197"/>
      <c r="R2" s="33" t="s">
        <v>90</v>
      </c>
      <c r="S2" s="32"/>
    </row>
    <row r="3" spans="1:19" x14ac:dyDescent="0.2">
      <c r="A3" s="32" t="s">
        <v>91</v>
      </c>
      <c r="B3" s="32" t="s">
        <v>92</v>
      </c>
      <c r="C3" s="51" t="s">
        <v>93</v>
      </c>
      <c r="D3" s="32" t="s">
        <v>94</v>
      </c>
      <c r="E3" s="32" t="s">
        <v>95</v>
      </c>
      <c r="F3" s="32" t="s">
        <v>96</v>
      </c>
      <c r="G3" s="32" t="s">
        <v>97</v>
      </c>
      <c r="H3" s="68" t="s">
        <v>98</v>
      </c>
      <c r="I3" s="68" t="s">
        <v>99</v>
      </c>
      <c r="J3" s="68" t="s">
        <v>26</v>
      </c>
      <c r="K3" s="61" t="s">
        <v>198</v>
      </c>
      <c r="L3" s="61" t="s">
        <v>101</v>
      </c>
      <c r="M3" s="61" t="s">
        <v>102</v>
      </c>
      <c r="N3" s="79" t="s">
        <v>104</v>
      </c>
      <c r="O3" s="79" t="s">
        <v>105</v>
      </c>
      <c r="P3" s="69"/>
      <c r="Q3" s="70" t="s">
        <v>108</v>
      </c>
      <c r="R3" s="34"/>
      <c r="S3" s="35"/>
    </row>
    <row r="4" spans="1:19" x14ac:dyDescent="0.2">
      <c r="A4" s="36" t="s">
        <v>46</v>
      </c>
      <c r="B4" s="37">
        <v>44531</v>
      </c>
      <c r="C4" s="54" t="s">
        <v>431</v>
      </c>
      <c r="D4" s="54" t="s">
        <v>134</v>
      </c>
      <c r="E4" s="38"/>
      <c r="F4" s="38"/>
      <c r="G4" s="38" t="s">
        <v>113</v>
      </c>
      <c r="H4" s="71"/>
      <c r="I4" s="71"/>
      <c r="J4" s="71"/>
      <c r="K4" s="71"/>
      <c r="L4" s="56">
        <v>55145.32</v>
      </c>
      <c r="M4" s="62">
        <f>N4*85%</f>
        <v>46873.521999999997</v>
      </c>
      <c r="N4" s="56">
        <v>55145.32</v>
      </c>
      <c r="O4" s="56"/>
      <c r="P4" s="55"/>
      <c r="Q4" s="39"/>
      <c r="R4" t="s">
        <v>432</v>
      </c>
      <c r="S4" s="58"/>
    </row>
    <row r="5" spans="1:19" x14ac:dyDescent="0.2">
      <c r="A5" s="36" t="s">
        <v>46</v>
      </c>
      <c r="B5" s="37">
        <v>44531</v>
      </c>
      <c r="C5" s="54" t="s">
        <v>357</v>
      </c>
      <c r="D5" s="54" t="s">
        <v>358</v>
      </c>
      <c r="E5" s="38"/>
      <c r="F5" s="38"/>
      <c r="G5" s="38" t="s">
        <v>113</v>
      </c>
      <c r="H5" s="71"/>
      <c r="I5" s="71"/>
      <c r="J5" s="71"/>
      <c r="K5" s="71"/>
      <c r="L5" s="56">
        <v>445505.86</v>
      </c>
      <c r="M5" s="62">
        <f t="shared" ref="M5:M54" si="0">N5*85%</f>
        <v>378679.98099999997</v>
      </c>
      <c r="N5" s="56">
        <v>445505.86</v>
      </c>
      <c r="O5" s="56"/>
      <c r="P5" s="55"/>
      <c r="Q5" s="39"/>
      <c r="R5" t="s">
        <v>432</v>
      </c>
      <c r="S5" s="58"/>
    </row>
    <row r="6" spans="1:19" x14ac:dyDescent="0.2">
      <c r="A6" s="36" t="s">
        <v>46</v>
      </c>
      <c r="B6" s="37">
        <v>44531</v>
      </c>
      <c r="C6" s="54" t="s">
        <v>433</v>
      </c>
      <c r="D6" s="54" t="s">
        <v>434</v>
      </c>
      <c r="E6" s="38"/>
      <c r="F6" s="38"/>
      <c r="G6" s="38" t="s">
        <v>113</v>
      </c>
      <c r="H6" s="71"/>
      <c r="I6" s="71"/>
      <c r="J6" s="71"/>
      <c r="K6" s="71"/>
      <c r="L6" s="56">
        <v>75160.86</v>
      </c>
      <c r="M6" s="62">
        <f t="shared" si="0"/>
        <v>63886.731</v>
      </c>
      <c r="N6" s="56">
        <v>75160.86</v>
      </c>
      <c r="O6" s="56"/>
      <c r="P6" s="55"/>
      <c r="Q6" s="39"/>
      <c r="R6" t="s">
        <v>432</v>
      </c>
      <c r="S6" s="58"/>
    </row>
    <row r="7" spans="1:19" x14ac:dyDescent="0.2">
      <c r="A7" s="36" t="s">
        <v>46</v>
      </c>
      <c r="B7" s="37">
        <v>44531</v>
      </c>
      <c r="C7" s="54" t="s">
        <v>435</v>
      </c>
      <c r="D7" s="54" t="s">
        <v>436</v>
      </c>
      <c r="E7" s="38"/>
      <c r="F7" s="38"/>
      <c r="G7" s="38" t="s">
        <v>113</v>
      </c>
      <c r="H7" s="71"/>
      <c r="I7" s="71"/>
      <c r="J7" s="71"/>
      <c r="K7" s="71"/>
      <c r="L7" s="56">
        <v>399361.52</v>
      </c>
      <c r="M7" s="62">
        <f t="shared" si="0"/>
        <v>339457.29200000002</v>
      </c>
      <c r="N7" s="56">
        <v>399361.52</v>
      </c>
      <c r="O7" s="56"/>
      <c r="P7" s="55"/>
      <c r="Q7" s="39"/>
      <c r="R7" t="s">
        <v>432</v>
      </c>
      <c r="S7" s="58"/>
    </row>
    <row r="8" spans="1:19" x14ac:dyDescent="0.2">
      <c r="A8" s="36" t="s">
        <v>46</v>
      </c>
      <c r="B8" s="37">
        <v>44531</v>
      </c>
      <c r="C8" s="54" t="s">
        <v>437</v>
      </c>
      <c r="D8" s="54" t="s">
        <v>438</v>
      </c>
      <c r="E8" s="38"/>
      <c r="F8" s="38"/>
      <c r="G8" s="38" t="s">
        <v>113</v>
      </c>
      <c r="H8" s="71"/>
      <c r="I8" s="71"/>
      <c r="J8" s="71"/>
      <c r="K8" s="71"/>
      <c r="L8" s="56">
        <v>20566.77</v>
      </c>
      <c r="M8" s="62">
        <f t="shared" si="0"/>
        <v>17481.754499999999</v>
      </c>
      <c r="N8" s="56">
        <v>20566.77</v>
      </c>
      <c r="O8" s="56"/>
      <c r="P8" s="55"/>
      <c r="Q8" s="39"/>
      <c r="R8" t="s">
        <v>432</v>
      </c>
      <c r="S8" s="58"/>
    </row>
    <row r="9" spans="1:19" x14ac:dyDescent="0.2">
      <c r="A9" s="36" t="s">
        <v>46</v>
      </c>
      <c r="B9" s="37">
        <v>44531</v>
      </c>
      <c r="C9" s="54" t="s">
        <v>439</v>
      </c>
      <c r="D9" s="54" t="s">
        <v>440</v>
      </c>
      <c r="E9" s="38"/>
      <c r="F9" s="38"/>
      <c r="G9" s="38" t="s">
        <v>113</v>
      </c>
      <c r="H9" s="49"/>
      <c r="I9" s="49"/>
      <c r="J9" s="71"/>
      <c r="K9" s="49"/>
      <c r="L9" s="56">
        <v>105397.51</v>
      </c>
      <c r="M9" s="62">
        <f t="shared" si="0"/>
        <v>89587.883499999996</v>
      </c>
      <c r="N9" s="56">
        <v>105397.51</v>
      </c>
      <c r="O9" s="56"/>
      <c r="P9" s="55"/>
      <c r="Q9" s="39"/>
      <c r="R9" t="s">
        <v>432</v>
      </c>
      <c r="S9" s="38"/>
    </row>
    <row r="10" spans="1:19" x14ac:dyDescent="0.2">
      <c r="A10" s="36" t="s">
        <v>46</v>
      </c>
      <c r="B10" s="37">
        <v>44531</v>
      </c>
      <c r="C10" s="54" t="s">
        <v>441</v>
      </c>
      <c r="D10" s="54" t="s">
        <v>374</v>
      </c>
      <c r="E10" s="38"/>
      <c r="F10" s="38"/>
      <c r="G10" s="38" t="s">
        <v>113</v>
      </c>
      <c r="H10" s="49"/>
      <c r="I10" s="49"/>
      <c r="J10" s="71"/>
      <c r="K10" s="49"/>
      <c r="L10" s="56">
        <v>25812.86</v>
      </c>
      <c r="M10" s="62">
        <f t="shared" si="0"/>
        <v>21940.931</v>
      </c>
      <c r="N10" s="56">
        <v>25812.86</v>
      </c>
      <c r="O10" s="56"/>
      <c r="P10" s="55"/>
      <c r="Q10" s="39"/>
      <c r="R10" t="s">
        <v>432</v>
      </c>
      <c r="S10" s="41"/>
    </row>
    <row r="11" spans="1:19" x14ac:dyDescent="0.2">
      <c r="A11" s="36" t="s">
        <v>46</v>
      </c>
      <c r="B11" s="37">
        <v>44531</v>
      </c>
      <c r="C11" s="54" t="s">
        <v>442</v>
      </c>
      <c r="D11" s="54" t="s">
        <v>443</v>
      </c>
      <c r="E11" s="38"/>
      <c r="F11" s="38"/>
      <c r="G11" s="38" t="s">
        <v>113</v>
      </c>
      <c r="H11" s="50"/>
      <c r="I11" s="50"/>
      <c r="J11" s="71"/>
      <c r="K11" s="50"/>
      <c r="L11" s="56">
        <v>483831.69</v>
      </c>
      <c r="M11" s="62">
        <f t="shared" si="0"/>
        <v>411256.93650000001</v>
      </c>
      <c r="N11" s="56">
        <v>483831.69</v>
      </c>
      <c r="O11" s="56"/>
      <c r="P11" s="55"/>
      <c r="Q11" s="39"/>
      <c r="R11" t="s">
        <v>432</v>
      </c>
    </row>
    <row r="12" spans="1:19" x14ac:dyDescent="0.2">
      <c r="A12" s="36" t="s">
        <v>46</v>
      </c>
      <c r="B12" s="37">
        <v>44531</v>
      </c>
      <c r="C12" s="54" t="s">
        <v>444</v>
      </c>
      <c r="D12" s="54" t="s">
        <v>445</v>
      </c>
      <c r="E12" s="38"/>
      <c r="F12" s="38"/>
      <c r="G12" s="38" t="s">
        <v>113</v>
      </c>
      <c r="H12" s="50"/>
      <c r="I12" s="50"/>
      <c r="J12" s="71"/>
      <c r="K12" s="50"/>
      <c r="L12" s="56">
        <v>241079.92</v>
      </c>
      <c r="M12" s="62">
        <f t="shared" si="0"/>
        <v>204917.932</v>
      </c>
      <c r="N12" s="56">
        <v>241079.92</v>
      </c>
      <c r="O12" s="56"/>
      <c r="P12" s="55"/>
      <c r="Q12" s="39"/>
      <c r="R12" t="s">
        <v>432</v>
      </c>
    </row>
    <row r="13" spans="1:19" x14ac:dyDescent="0.2">
      <c r="A13" s="36" t="s">
        <v>46</v>
      </c>
      <c r="B13" s="37">
        <v>44531</v>
      </c>
      <c r="C13" s="54" t="s">
        <v>446</v>
      </c>
      <c r="D13" s="54" t="s">
        <v>447</v>
      </c>
      <c r="E13" s="38"/>
      <c r="F13" s="38"/>
      <c r="G13" s="38" t="s">
        <v>113</v>
      </c>
      <c r="J13" s="71"/>
      <c r="L13" s="56">
        <v>115083.77</v>
      </c>
      <c r="M13" s="62">
        <f t="shared" si="0"/>
        <v>97821.204500000007</v>
      </c>
      <c r="N13" s="56">
        <v>115083.77</v>
      </c>
      <c r="O13" s="56"/>
      <c r="P13" s="55"/>
      <c r="Q13" s="39"/>
      <c r="R13" t="s">
        <v>432</v>
      </c>
    </row>
    <row r="14" spans="1:19" x14ac:dyDescent="0.2">
      <c r="A14" s="36" t="s">
        <v>46</v>
      </c>
      <c r="B14" s="37">
        <v>44531</v>
      </c>
      <c r="C14" s="54" t="s">
        <v>448</v>
      </c>
      <c r="D14" s="54" t="s">
        <v>449</v>
      </c>
      <c r="E14" s="38"/>
      <c r="F14" s="38"/>
      <c r="G14" s="38" t="s">
        <v>113</v>
      </c>
      <c r="H14" s="50"/>
      <c r="I14" s="50"/>
      <c r="J14" s="71"/>
      <c r="K14" s="50"/>
      <c r="L14" s="56">
        <v>323170.87</v>
      </c>
      <c r="M14" s="62">
        <f t="shared" si="0"/>
        <v>274695.23949999997</v>
      </c>
      <c r="N14" s="56">
        <v>323170.87</v>
      </c>
      <c r="O14" s="56"/>
      <c r="P14" s="55"/>
      <c r="Q14" s="39"/>
      <c r="R14" t="s">
        <v>432</v>
      </c>
    </row>
    <row r="15" spans="1:19" x14ac:dyDescent="0.2">
      <c r="A15" s="36" t="s">
        <v>46</v>
      </c>
      <c r="B15" s="37">
        <v>44531</v>
      </c>
      <c r="C15" s="54" t="s">
        <v>450</v>
      </c>
      <c r="D15" s="54" t="s">
        <v>451</v>
      </c>
      <c r="E15" s="38"/>
      <c r="F15" s="38"/>
      <c r="G15" s="38" t="s">
        <v>113</v>
      </c>
      <c r="H15" s="50"/>
      <c r="I15" s="50"/>
      <c r="J15" s="50"/>
      <c r="K15" s="50"/>
      <c r="L15" s="56">
        <v>4061287.46</v>
      </c>
      <c r="M15" s="62">
        <f t="shared" si="0"/>
        <v>3452094.341</v>
      </c>
      <c r="N15" s="56">
        <v>4061287.46</v>
      </c>
      <c r="O15" s="56"/>
      <c r="P15" s="55"/>
      <c r="Q15" s="39"/>
      <c r="R15" t="s">
        <v>432</v>
      </c>
    </row>
    <row r="16" spans="1:19" x14ac:dyDescent="0.2">
      <c r="A16" s="36" t="s">
        <v>46</v>
      </c>
      <c r="B16" s="37">
        <v>44531</v>
      </c>
      <c r="C16" s="54" t="s">
        <v>452</v>
      </c>
      <c r="D16" s="54" t="s">
        <v>453</v>
      </c>
      <c r="E16" s="38"/>
      <c r="F16" s="38"/>
      <c r="G16" s="38" t="s">
        <v>113</v>
      </c>
      <c r="H16" s="50"/>
      <c r="I16" s="50"/>
      <c r="J16" s="50"/>
      <c r="K16" s="50"/>
      <c r="L16" s="56">
        <v>80318.27</v>
      </c>
      <c r="M16" s="62">
        <f t="shared" si="0"/>
        <v>68270.529500000004</v>
      </c>
      <c r="N16" s="56">
        <v>80318.27</v>
      </c>
      <c r="O16" s="56"/>
      <c r="P16" s="55"/>
      <c r="Q16" s="39"/>
      <c r="R16" t="s">
        <v>432</v>
      </c>
    </row>
    <row r="17" spans="1:18" x14ac:dyDescent="0.2">
      <c r="A17" s="36" t="s">
        <v>46</v>
      </c>
      <c r="B17" s="37">
        <v>44531</v>
      </c>
      <c r="C17" s="54" t="s">
        <v>454</v>
      </c>
      <c r="D17" s="54" t="s">
        <v>455</v>
      </c>
      <c r="E17" s="38"/>
      <c r="F17" s="38"/>
      <c r="G17" s="38" t="s">
        <v>113</v>
      </c>
      <c r="L17" s="56">
        <v>248575.35999999999</v>
      </c>
      <c r="M17" s="62">
        <f t="shared" si="0"/>
        <v>211289.05599999998</v>
      </c>
      <c r="N17" s="56">
        <v>248575.35999999999</v>
      </c>
      <c r="O17" s="56"/>
      <c r="P17" s="55"/>
      <c r="Q17" s="39"/>
      <c r="R17" t="s">
        <v>432</v>
      </c>
    </row>
    <row r="18" spans="1:18" x14ac:dyDescent="0.2">
      <c r="A18" s="36" t="s">
        <v>46</v>
      </c>
      <c r="B18" s="37">
        <v>44531</v>
      </c>
      <c r="C18" s="54" t="s">
        <v>456</v>
      </c>
      <c r="D18" s="54" t="s">
        <v>457</v>
      </c>
      <c r="E18" s="38"/>
      <c r="F18" s="38"/>
      <c r="G18" s="38" t="s">
        <v>113</v>
      </c>
      <c r="L18" s="56">
        <v>36788.1</v>
      </c>
      <c r="M18" s="62">
        <f t="shared" si="0"/>
        <v>31269.884999999998</v>
      </c>
      <c r="N18" s="56">
        <v>36788.1</v>
      </c>
      <c r="O18" s="56"/>
      <c r="P18" s="55"/>
      <c r="Q18" s="39"/>
      <c r="R18" t="s">
        <v>432</v>
      </c>
    </row>
    <row r="19" spans="1:18" x14ac:dyDescent="0.2">
      <c r="A19" s="36" t="s">
        <v>46</v>
      </c>
      <c r="B19" s="37">
        <v>44531</v>
      </c>
      <c r="C19" s="54" t="s">
        <v>458</v>
      </c>
      <c r="D19" s="54" t="s">
        <v>459</v>
      </c>
      <c r="E19" s="38"/>
      <c r="F19" s="38"/>
      <c r="G19" s="38" t="s">
        <v>113</v>
      </c>
      <c r="H19" s="50"/>
      <c r="I19" s="50"/>
      <c r="J19" s="71"/>
      <c r="K19" s="50"/>
      <c r="L19" s="56">
        <v>41140.61</v>
      </c>
      <c r="M19" s="62">
        <f t="shared" si="0"/>
        <v>34969.518499999998</v>
      </c>
      <c r="N19" s="56">
        <v>41140.61</v>
      </c>
      <c r="O19" s="56"/>
      <c r="P19" s="55"/>
      <c r="Q19" s="39"/>
      <c r="R19" t="s">
        <v>432</v>
      </c>
    </row>
    <row r="20" spans="1:18" x14ac:dyDescent="0.2">
      <c r="A20" s="36" t="s">
        <v>46</v>
      </c>
      <c r="B20" s="37">
        <v>44531</v>
      </c>
      <c r="C20" s="54" t="s">
        <v>460</v>
      </c>
      <c r="D20" s="54" t="s">
        <v>461</v>
      </c>
      <c r="E20" s="38"/>
      <c r="F20" s="38"/>
      <c r="G20" s="38" t="s">
        <v>113</v>
      </c>
      <c r="H20" s="50"/>
      <c r="I20" s="50"/>
      <c r="J20" s="50"/>
      <c r="K20" s="50"/>
      <c r="L20" s="56">
        <v>205743.66</v>
      </c>
      <c r="M20" s="62">
        <f t="shared" si="0"/>
        <v>174882.111</v>
      </c>
      <c r="N20" s="56">
        <v>205743.66</v>
      </c>
      <c r="O20" s="56"/>
      <c r="P20" s="55"/>
      <c r="Q20" s="39"/>
      <c r="R20" t="s">
        <v>432</v>
      </c>
    </row>
    <row r="21" spans="1:18" x14ac:dyDescent="0.2">
      <c r="A21" s="36" t="s">
        <v>46</v>
      </c>
      <c r="B21" s="37">
        <v>44531</v>
      </c>
      <c r="C21" s="54" t="s">
        <v>359</v>
      </c>
      <c r="D21" s="54" t="s">
        <v>360</v>
      </c>
      <c r="E21" s="38"/>
      <c r="F21" s="38"/>
      <c r="G21" s="38" t="s">
        <v>113</v>
      </c>
      <c r="H21" s="50"/>
      <c r="I21" s="50"/>
      <c r="J21" s="71"/>
      <c r="K21" s="50"/>
      <c r="L21" s="56">
        <v>136388</v>
      </c>
      <c r="M21" s="62">
        <f t="shared" si="0"/>
        <v>115929.8</v>
      </c>
      <c r="N21" s="56">
        <v>136388</v>
      </c>
      <c r="O21" s="56"/>
      <c r="P21" s="55"/>
      <c r="Q21" s="39"/>
      <c r="R21" t="s">
        <v>432</v>
      </c>
    </row>
    <row r="22" spans="1:18" x14ac:dyDescent="0.2">
      <c r="A22" s="36" t="s">
        <v>46</v>
      </c>
      <c r="B22" s="37">
        <v>44531</v>
      </c>
      <c r="C22" s="54" t="s">
        <v>462</v>
      </c>
      <c r="D22" s="54" t="s">
        <v>463</v>
      </c>
      <c r="E22" s="38"/>
      <c r="F22" s="38"/>
      <c r="G22" s="38" t="s">
        <v>113</v>
      </c>
      <c r="H22" s="50"/>
      <c r="I22" s="50"/>
      <c r="J22" s="50"/>
      <c r="K22" s="50"/>
      <c r="L22" s="56">
        <v>959813.59</v>
      </c>
      <c r="M22" s="62">
        <f t="shared" si="0"/>
        <v>815841.55149999994</v>
      </c>
      <c r="N22" s="56">
        <v>959813.59</v>
      </c>
      <c r="O22" s="56"/>
      <c r="P22" s="55"/>
      <c r="Q22" s="39"/>
      <c r="R22" t="s">
        <v>432</v>
      </c>
    </row>
    <row r="23" spans="1:18" x14ac:dyDescent="0.2">
      <c r="A23" s="36" t="s">
        <v>46</v>
      </c>
      <c r="B23" s="37">
        <v>44531</v>
      </c>
      <c r="C23" s="54" t="s">
        <v>464</v>
      </c>
      <c r="D23" s="54" t="s">
        <v>372</v>
      </c>
      <c r="E23" s="38"/>
      <c r="F23" s="38"/>
      <c r="G23" s="38" t="s">
        <v>113</v>
      </c>
      <c r="H23" s="50"/>
      <c r="I23" s="50"/>
      <c r="J23" s="50"/>
      <c r="K23" s="50"/>
      <c r="L23" s="56">
        <v>212012.02</v>
      </c>
      <c r="M23" s="62">
        <f t="shared" si="0"/>
        <v>180210.21699999998</v>
      </c>
      <c r="N23" s="56">
        <v>212012.02</v>
      </c>
      <c r="O23" s="56"/>
      <c r="P23" s="55"/>
      <c r="Q23" s="39"/>
      <c r="R23" t="s">
        <v>432</v>
      </c>
    </row>
    <row r="24" spans="1:18" x14ac:dyDescent="0.2">
      <c r="A24" s="36" t="s">
        <v>46</v>
      </c>
      <c r="B24" s="37">
        <v>44531</v>
      </c>
      <c r="C24" s="54" t="s">
        <v>361</v>
      </c>
      <c r="D24" s="54" t="s">
        <v>362</v>
      </c>
      <c r="E24" s="38"/>
      <c r="F24" s="38"/>
      <c r="G24" s="38" t="s">
        <v>113</v>
      </c>
      <c r="H24" s="50"/>
      <c r="I24" s="50"/>
      <c r="J24" s="71"/>
      <c r="K24" s="50"/>
      <c r="L24" s="56">
        <v>72788.81</v>
      </c>
      <c r="M24" s="62">
        <f t="shared" si="0"/>
        <v>61870.488499999999</v>
      </c>
      <c r="N24" s="56">
        <v>72788.81</v>
      </c>
      <c r="O24" s="56"/>
      <c r="P24" s="55"/>
      <c r="Q24" s="39"/>
      <c r="R24" t="s">
        <v>432</v>
      </c>
    </row>
    <row r="25" spans="1:18" x14ac:dyDescent="0.2">
      <c r="A25" s="36" t="s">
        <v>46</v>
      </c>
      <c r="B25" s="37">
        <v>44531</v>
      </c>
      <c r="C25" s="54" t="s">
        <v>210</v>
      </c>
      <c r="D25" s="54" t="s">
        <v>211</v>
      </c>
      <c r="E25" s="38"/>
      <c r="F25" s="38"/>
      <c r="G25" s="38" t="s">
        <v>113</v>
      </c>
      <c r="J25" s="71"/>
      <c r="L25" s="56">
        <v>144129.26999999999</v>
      </c>
      <c r="M25" s="62">
        <f t="shared" si="0"/>
        <v>122509.87949999998</v>
      </c>
      <c r="N25" s="56">
        <v>144129.26999999999</v>
      </c>
      <c r="O25" s="56"/>
      <c r="P25" s="55"/>
      <c r="Q25" s="39"/>
      <c r="R25" t="s">
        <v>432</v>
      </c>
    </row>
    <row r="26" spans="1:18" x14ac:dyDescent="0.2">
      <c r="A26" s="36" t="s">
        <v>46</v>
      </c>
      <c r="B26" s="37">
        <v>44531</v>
      </c>
      <c r="C26" s="54" t="s">
        <v>465</v>
      </c>
      <c r="D26" s="54" t="s">
        <v>466</v>
      </c>
      <c r="E26" s="38"/>
      <c r="F26" s="38"/>
      <c r="G26" s="38" t="s">
        <v>113</v>
      </c>
      <c r="H26" s="50"/>
      <c r="I26" s="50"/>
      <c r="J26" s="50"/>
      <c r="K26" s="50"/>
      <c r="L26" s="56">
        <v>68424.399999999994</v>
      </c>
      <c r="M26" s="62">
        <f t="shared" si="0"/>
        <v>58160.739999999991</v>
      </c>
      <c r="N26" s="56">
        <v>68424.399999999994</v>
      </c>
      <c r="O26" s="56"/>
      <c r="P26" s="55"/>
      <c r="Q26" s="39"/>
      <c r="R26" t="s">
        <v>432</v>
      </c>
    </row>
    <row r="27" spans="1:18" x14ac:dyDescent="0.2">
      <c r="A27" s="36" t="s">
        <v>46</v>
      </c>
      <c r="B27" s="37">
        <v>44531</v>
      </c>
      <c r="C27" s="54" t="s">
        <v>467</v>
      </c>
      <c r="D27" s="54" t="s">
        <v>468</v>
      </c>
      <c r="E27" s="38"/>
      <c r="F27" s="38"/>
      <c r="G27" s="38" t="s">
        <v>113</v>
      </c>
      <c r="H27" s="50"/>
      <c r="I27" s="50"/>
      <c r="J27" s="50"/>
      <c r="K27" s="50"/>
      <c r="L27" s="56">
        <v>34260.800000000003</v>
      </c>
      <c r="M27" s="62">
        <f t="shared" si="0"/>
        <v>29121.68</v>
      </c>
      <c r="N27" s="56">
        <v>34260.800000000003</v>
      </c>
      <c r="O27" s="56"/>
      <c r="P27" s="55"/>
      <c r="Q27" s="39"/>
      <c r="R27" t="s">
        <v>432</v>
      </c>
    </row>
    <row r="28" spans="1:18" x14ac:dyDescent="0.2">
      <c r="A28" s="36" t="s">
        <v>46</v>
      </c>
      <c r="B28" s="37">
        <v>44531</v>
      </c>
      <c r="C28" s="54" t="s">
        <v>469</v>
      </c>
      <c r="D28" s="54" t="s">
        <v>470</v>
      </c>
      <c r="E28" s="38"/>
      <c r="F28" s="38"/>
      <c r="G28" s="38" t="s">
        <v>113</v>
      </c>
      <c r="H28" s="50"/>
      <c r="I28" s="50"/>
      <c r="J28" s="50"/>
      <c r="K28" s="50"/>
      <c r="L28" s="56">
        <v>91631.13</v>
      </c>
      <c r="M28" s="62">
        <f t="shared" si="0"/>
        <v>77886.460500000001</v>
      </c>
      <c r="N28" s="56">
        <v>91631.13</v>
      </c>
      <c r="O28" s="56"/>
      <c r="P28" s="55"/>
      <c r="Q28" s="39"/>
      <c r="R28" t="s">
        <v>432</v>
      </c>
    </row>
    <row r="29" spans="1:18" x14ac:dyDescent="0.2">
      <c r="A29" s="36" t="s">
        <v>46</v>
      </c>
      <c r="B29" s="37">
        <v>44531</v>
      </c>
      <c r="C29" s="54" t="s">
        <v>363</v>
      </c>
      <c r="D29" s="54" t="s">
        <v>364</v>
      </c>
      <c r="E29" s="38"/>
      <c r="F29" s="38"/>
      <c r="G29" s="38" t="s">
        <v>113</v>
      </c>
      <c r="J29" s="71"/>
      <c r="L29" s="56">
        <v>61427.99</v>
      </c>
      <c r="M29" s="62">
        <f t="shared" si="0"/>
        <v>52213.791499999999</v>
      </c>
      <c r="N29" s="56">
        <v>61427.99</v>
      </c>
      <c r="O29" s="56"/>
      <c r="P29" s="55"/>
      <c r="Q29" s="39"/>
      <c r="R29" t="s">
        <v>432</v>
      </c>
    </row>
    <row r="30" spans="1:18" x14ac:dyDescent="0.2">
      <c r="A30" s="36" t="s">
        <v>46</v>
      </c>
      <c r="B30" s="37">
        <v>44531</v>
      </c>
      <c r="C30" s="54" t="s">
        <v>471</v>
      </c>
      <c r="D30" s="54" t="s">
        <v>472</v>
      </c>
      <c r="E30" s="38"/>
      <c r="F30" s="38"/>
      <c r="G30" s="38" t="s">
        <v>113</v>
      </c>
      <c r="H30" s="50"/>
      <c r="I30" s="50"/>
      <c r="J30" s="71"/>
      <c r="L30" s="56">
        <v>45857.47</v>
      </c>
      <c r="M30" s="62">
        <f t="shared" si="0"/>
        <v>38978.849499999997</v>
      </c>
      <c r="N30" s="56">
        <v>45857.47</v>
      </c>
      <c r="O30" s="56"/>
      <c r="P30" s="55"/>
      <c r="Q30" s="39"/>
      <c r="R30" t="s">
        <v>432</v>
      </c>
    </row>
    <row r="31" spans="1:18" x14ac:dyDescent="0.2">
      <c r="A31" s="36" t="s">
        <v>46</v>
      </c>
      <c r="B31" s="37">
        <v>44531</v>
      </c>
      <c r="C31" s="54" t="s">
        <v>473</v>
      </c>
      <c r="D31" s="54" t="s">
        <v>474</v>
      </c>
      <c r="E31" s="38"/>
      <c r="F31" s="38"/>
      <c r="G31" s="38" t="s">
        <v>113</v>
      </c>
      <c r="J31" s="71"/>
      <c r="K31" s="50"/>
      <c r="L31" s="56">
        <v>207014.15</v>
      </c>
      <c r="M31" s="62">
        <f t="shared" si="0"/>
        <v>175962.0275</v>
      </c>
      <c r="N31" s="56">
        <v>207014.15</v>
      </c>
      <c r="O31" s="56"/>
      <c r="P31" s="55"/>
      <c r="Q31" s="39"/>
      <c r="R31" t="s">
        <v>432</v>
      </c>
    </row>
    <row r="32" spans="1:18" x14ac:dyDescent="0.2">
      <c r="A32" s="36" t="s">
        <v>46</v>
      </c>
      <c r="B32" s="37">
        <v>44531</v>
      </c>
      <c r="C32" s="54" t="s">
        <v>475</v>
      </c>
      <c r="D32" s="54" t="s">
        <v>476</v>
      </c>
      <c r="E32" s="38"/>
      <c r="F32" s="38"/>
      <c r="G32" s="38" t="s">
        <v>113</v>
      </c>
      <c r="H32" s="50"/>
      <c r="I32" s="50"/>
      <c r="J32" s="71"/>
      <c r="L32" s="56">
        <v>83187.78</v>
      </c>
      <c r="M32" s="62">
        <f t="shared" si="0"/>
        <v>70709.612999999998</v>
      </c>
      <c r="N32" s="56">
        <v>83187.78</v>
      </c>
      <c r="O32" s="56"/>
      <c r="P32" s="55"/>
      <c r="Q32" s="39"/>
      <c r="R32" t="s">
        <v>432</v>
      </c>
    </row>
    <row r="33" spans="1:18" x14ac:dyDescent="0.2">
      <c r="A33" s="36" t="s">
        <v>46</v>
      </c>
      <c r="B33" s="37">
        <v>44531</v>
      </c>
      <c r="C33" s="54" t="s">
        <v>477</v>
      </c>
      <c r="D33" s="54" t="s">
        <v>478</v>
      </c>
      <c r="E33" s="38"/>
      <c r="F33" s="38"/>
      <c r="G33" s="38" t="s">
        <v>113</v>
      </c>
      <c r="H33" s="50"/>
      <c r="I33" s="50"/>
      <c r="J33" s="71"/>
      <c r="K33" s="50"/>
      <c r="L33" s="56">
        <v>44006.76</v>
      </c>
      <c r="M33" s="62">
        <f t="shared" si="0"/>
        <v>37405.745999999999</v>
      </c>
      <c r="N33" s="56">
        <v>44006.76</v>
      </c>
      <c r="O33" s="56"/>
      <c r="P33" s="55"/>
      <c r="Q33" s="39"/>
      <c r="R33" t="s">
        <v>432</v>
      </c>
    </row>
    <row r="34" spans="1:18" x14ac:dyDescent="0.2">
      <c r="A34" s="36" t="s">
        <v>46</v>
      </c>
      <c r="B34" s="37">
        <v>44531</v>
      </c>
      <c r="C34" s="54" t="s">
        <v>479</v>
      </c>
      <c r="D34" s="54" t="s">
        <v>480</v>
      </c>
      <c r="E34" s="38"/>
      <c r="F34" s="38"/>
      <c r="G34" s="38" t="s">
        <v>113</v>
      </c>
      <c r="H34" s="50"/>
      <c r="I34" s="50"/>
      <c r="J34" s="71"/>
      <c r="K34" s="50"/>
      <c r="L34" s="56">
        <v>309121.33</v>
      </c>
      <c r="M34" s="62">
        <f t="shared" si="0"/>
        <v>262753.13050000003</v>
      </c>
      <c r="N34" s="56">
        <v>309121.33</v>
      </c>
      <c r="O34" s="56"/>
      <c r="P34" s="55"/>
      <c r="Q34" s="39"/>
      <c r="R34" t="s">
        <v>432</v>
      </c>
    </row>
    <row r="35" spans="1:18" x14ac:dyDescent="0.2">
      <c r="A35" s="36" t="s">
        <v>46</v>
      </c>
      <c r="B35" s="37">
        <v>44531</v>
      </c>
      <c r="C35" s="54" t="s">
        <v>481</v>
      </c>
      <c r="D35" s="54" t="s">
        <v>482</v>
      </c>
      <c r="E35" s="38"/>
      <c r="F35" s="38"/>
      <c r="G35" s="38" t="s">
        <v>113</v>
      </c>
      <c r="H35" s="50"/>
      <c r="I35" s="50"/>
      <c r="J35" s="71"/>
      <c r="K35" s="50"/>
      <c r="L35" s="56">
        <v>11566.5</v>
      </c>
      <c r="M35" s="62">
        <f t="shared" si="0"/>
        <v>9831.5249999999996</v>
      </c>
      <c r="N35" s="56">
        <v>11566.5</v>
      </c>
      <c r="O35" s="56"/>
      <c r="P35" s="55"/>
      <c r="Q35" s="39"/>
      <c r="R35" t="s">
        <v>432</v>
      </c>
    </row>
    <row r="36" spans="1:18" x14ac:dyDescent="0.2">
      <c r="A36" s="36" t="s">
        <v>46</v>
      </c>
      <c r="B36" s="37">
        <v>44531</v>
      </c>
      <c r="C36" s="54" t="s">
        <v>483</v>
      </c>
      <c r="D36" s="54" t="s">
        <v>484</v>
      </c>
      <c r="E36" s="38"/>
      <c r="F36" s="38"/>
      <c r="G36" s="38" t="s">
        <v>113</v>
      </c>
      <c r="J36" s="71"/>
      <c r="K36" s="50"/>
      <c r="L36" s="56">
        <v>29268.95</v>
      </c>
      <c r="M36" s="62">
        <f t="shared" si="0"/>
        <v>24878.607499999998</v>
      </c>
      <c r="N36" s="56">
        <v>29268.95</v>
      </c>
      <c r="O36" s="56"/>
      <c r="P36" s="55"/>
      <c r="Q36" s="39"/>
      <c r="R36" t="s">
        <v>432</v>
      </c>
    </row>
    <row r="37" spans="1:18" x14ac:dyDescent="0.2">
      <c r="A37" s="36" t="s">
        <v>46</v>
      </c>
      <c r="B37" s="37">
        <v>44531</v>
      </c>
      <c r="C37" s="54" t="s">
        <v>485</v>
      </c>
      <c r="D37" s="54" t="s">
        <v>486</v>
      </c>
      <c r="E37" s="38"/>
      <c r="F37" s="38"/>
      <c r="G37" s="38" t="s">
        <v>113</v>
      </c>
      <c r="H37" s="50"/>
      <c r="I37" s="50"/>
      <c r="J37" s="50"/>
      <c r="L37" s="56">
        <v>41739.129999999997</v>
      </c>
      <c r="M37" s="62">
        <f t="shared" si="0"/>
        <v>35478.260499999997</v>
      </c>
      <c r="N37" s="56">
        <v>41739.129999999997</v>
      </c>
      <c r="O37" s="56"/>
      <c r="P37" s="55"/>
      <c r="Q37" s="39"/>
      <c r="R37" t="s">
        <v>432</v>
      </c>
    </row>
    <row r="38" spans="1:18" x14ac:dyDescent="0.2">
      <c r="A38" s="36" t="s">
        <v>46</v>
      </c>
      <c r="B38" s="37">
        <v>44531</v>
      </c>
      <c r="C38" s="54" t="s">
        <v>487</v>
      </c>
      <c r="D38" s="54" t="s">
        <v>488</v>
      </c>
      <c r="E38" s="38"/>
      <c r="F38" s="38"/>
      <c r="G38" s="38" t="s">
        <v>113</v>
      </c>
      <c r="H38" s="50"/>
      <c r="I38" s="50"/>
      <c r="J38" s="71"/>
      <c r="K38" s="50"/>
      <c r="L38" s="56">
        <v>37018.230000000003</v>
      </c>
      <c r="M38" s="62">
        <f t="shared" si="0"/>
        <v>31465.495500000001</v>
      </c>
      <c r="N38" s="56">
        <v>37018.230000000003</v>
      </c>
      <c r="O38" s="56"/>
      <c r="P38" s="55"/>
      <c r="Q38" s="39"/>
      <c r="R38" t="s">
        <v>432</v>
      </c>
    </row>
    <row r="39" spans="1:18" x14ac:dyDescent="0.2">
      <c r="A39" s="36" t="s">
        <v>46</v>
      </c>
      <c r="B39" s="37">
        <v>44531</v>
      </c>
      <c r="C39" s="54" t="s">
        <v>489</v>
      </c>
      <c r="D39" s="54" t="s">
        <v>490</v>
      </c>
      <c r="E39" s="38"/>
      <c r="F39" s="38"/>
      <c r="G39" s="38" t="s">
        <v>113</v>
      </c>
      <c r="H39" s="50"/>
      <c r="I39" s="50"/>
      <c r="J39" s="71"/>
      <c r="K39" s="50"/>
      <c r="L39" s="56">
        <v>192231.46</v>
      </c>
      <c r="M39" s="62">
        <f t="shared" si="0"/>
        <v>163396.74099999998</v>
      </c>
      <c r="N39" s="56">
        <v>192231.46</v>
      </c>
      <c r="O39" s="56"/>
      <c r="P39" s="55"/>
      <c r="Q39" s="39"/>
      <c r="R39" t="s">
        <v>432</v>
      </c>
    </row>
    <row r="40" spans="1:18" x14ac:dyDescent="0.2">
      <c r="A40" s="36" t="s">
        <v>46</v>
      </c>
      <c r="B40" s="37">
        <v>44531</v>
      </c>
      <c r="C40" s="54" t="s">
        <v>491</v>
      </c>
      <c r="D40" s="54" t="s">
        <v>492</v>
      </c>
      <c r="E40" s="38"/>
      <c r="F40" s="38"/>
      <c r="G40" s="38" t="s">
        <v>113</v>
      </c>
      <c r="H40" s="50"/>
      <c r="I40" s="50"/>
      <c r="J40" s="50"/>
      <c r="K40" s="50"/>
      <c r="L40" s="56">
        <v>27447.35</v>
      </c>
      <c r="M40" s="62">
        <f t="shared" si="0"/>
        <v>23330.247499999998</v>
      </c>
      <c r="N40" s="56">
        <v>27447.35</v>
      </c>
      <c r="O40" s="56"/>
      <c r="P40" s="55"/>
      <c r="Q40" s="39"/>
      <c r="R40" t="s">
        <v>432</v>
      </c>
    </row>
    <row r="41" spans="1:18" x14ac:dyDescent="0.2">
      <c r="A41" s="36" t="s">
        <v>46</v>
      </c>
      <c r="B41" s="37">
        <v>44531</v>
      </c>
      <c r="C41" s="54" t="s">
        <v>493</v>
      </c>
      <c r="D41" s="54" t="s">
        <v>494</v>
      </c>
      <c r="E41" s="38"/>
      <c r="F41" s="38"/>
      <c r="G41" s="38" t="s">
        <v>113</v>
      </c>
      <c r="H41" s="50"/>
      <c r="I41" s="50"/>
      <c r="J41" s="50"/>
      <c r="K41" s="50"/>
      <c r="L41" s="56">
        <v>32513.1</v>
      </c>
      <c r="M41" s="62">
        <f t="shared" si="0"/>
        <v>27636.134999999998</v>
      </c>
      <c r="N41" s="56">
        <v>32513.1</v>
      </c>
      <c r="O41" s="56"/>
      <c r="P41" s="55"/>
      <c r="Q41" s="39"/>
      <c r="R41" t="s">
        <v>432</v>
      </c>
    </row>
    <row r="42" spans="1:18" x14ac:dyDescent="0.2">
      <c r="A42" s="36" t="s">
        <v>46</v>
      </c>
      <c r="B42" s="37">
        <v>44531</v>
      </c>
      <c r="C42" s="54" t="s">
        <v>495</v>
      </c>
      <c r="D42" s="54" t="s">
        <v>496</v>
      </c>
      <c r="E42" s="38"/>
      <c r="F42" s="38"/>
      <c r="G42" s="38" t="s">
        <v>113</v>
      </c>
      <c r="H42" s="50"/>
      <c r="I42" s="50"/>
      <c r="J42" s="50"/>
      <c r="K42" s="50"/>
      <c r="L42" s="56">
        <v>109043.04</v>
      </c>
      <c r="M42" s="62">
        <f t="shared" si="0"/>
        <v>92686.583999999988</v>
      </c>
      <c r="N42" s="56">
        <v>109043.04</v>
      </c>
      <c r="O42" s="56"/>
      <c r="P42" s="55"/>
      <c r="Q42" s="39"/>
      <c r="R42" t="s">
        <v>432</v>
      </c>
    </row>
    <row r="43" spans="1:18" x14ac:dyDescent="0.2">
      <c r="A43" s="36" t="s">
        <v>46</v>
      </c>
      <c r="B43" s="37">
        <v>44531</v>
      </c>
      <c r="C43" s="54" t="s">
        <v>497</v>
      </c>
      <c r="D43" s="54" t="s">
        <v>498</v>
      </c>
      <c r="E43" s="38"/>
      <c r="F43" s="38"/>
      <c r="G43" s="38" t="s">
        <v>113</v>
      </c>
      <c r="J43" s="71"/>
      <c r="K43" s="50"/>
      <c r="L43" s="56">
        <v>288003.87</v>
      </c>
      <c r="M43" s="62">
        <f t="shared" si="0"/>
        <v>244803.28949999998</v>
      </c>
      <c r="N43" s="56">
        <v>288003.87</v>
      </c>
      <c r="O43" s="56"/>
      <c r="P43" s="55"/>
      <c r="Q43" s="39"/>
      <c r="R43" t="s">
        <v>432</v>
      </c>
    </row>
    <row r="44" spans="1:18" x14ac:dyDescent="0.2">
      <c r="A44" s="36" t="s">
        <v>46</v>
      </c>
      <c r="B44" s="37">
        <v>44531</v>
      </c>
      <c r="C44" s="54" t="s">
        <v>499</v>
      </c>
      <c r="D44" s="54" t="s">
        <v>500</v>
      </c>
      <c r="E44" s="38"/>
      <c r="F44" s="38"/>
      <c r="G44" s="38" t="s">
        <v>113</v>
      </c>
      <c r="H44" s="50"/>
      <c r="I44" s="50"/>
      <c r="J44" s="71"/>
      <c r="L44" s="56">
        <v>16789.21</v>
      </c>
      <c r="M44" s="62">
        <f t="shared" si="0"/>
        <v>14270.8285</v>
      </c>
      <c r="N44" s="56">
        <v>16789.21</v>
      </c>
      <c r="O44" s="56"/>
      <c r="P44" s="55"/>
      <c r="Q44" s="39"/>
      <c r="R44" t="s">
        <v>432</v>
      </c>
    </row>
    <row r="45" spans="1:18" x14ac:dyDescent="0.2">
      <c r="A45" s="36" t="s">
        <v>46</v>
      </c>
      <c r="B45" s="37">
        <v>44531</v>
      </c>
      <c r="C45" s="54" t="s">
        <v>367</v>
      </c>
      <c r="D45" s="54" t="s">
        <v>368</v>
      </c>
      <c r="E45" s="38"/>
      <c r="F45" s="38"/>
      <c r="G45" s="38" t="s">
        <v>113</v>
      </c>
      <c r="J45" s="71"/>
      <c r="K45" s="50"/>
      <c r="L45" s="56">
        <v>133286.56</v>
      </c>
      <c r="M45" s="62">
        <f t="shared" si="0"/>
        <v>113293.576</v>
      </c>
      <c r="N45" s="56">
        <v>133286.56</v>
      </c>
      <c r="O45" s="56"/>
      <c r="P45" s="55"/>
      <c r="Q45" s="39"/>
      <c r="R45" t="s">
        <v>432</v>
      </c>
    </row>
    <row r="46" spans="1:18" x14ac:dyDescent="0.2">
      <c r="A46" s="36" t="s">
        <v>46</v>
      </c>
      <c r="B46" s="37">
        <v>44531</v>
      </c>
      <c r="C46" s="54" t="s">
        <v>501</v>
      </c>
      <c r="D46" s="54" t="s">
        <v>502</v>
      </c>
      <c r="E46" s="38"/>
      <c r="F46" s="38"/>
      <c r="G46" s="38" t="s">
        <v>113</v>
      </c>
      <c r="J46" s="71"/>
      <c r="L46" s="56">
        <v>16742.45</v>
      </c>
      <c r="M46" s="62">
        <f t="shared" si="0"/>
        <v>14231.0825</v>
      </c>
      <c r="N46" s="56">
        <v>16742.45</v>
      </c>
      <c r="O46" s="56"/>
      <c r="P46" s="55"/>
      <c r="Q46" s="39"/>
      <c r="R46" t="s">
        <v>432</v>
      </c>
    </row>
    <row r="47" spans="1:18" x14ac:dyDescent="0.2">
      <c r="A47" s="36" t="s">
        <v>46</v>
      </c>
      <c r="B47" s="37">
        <v>44531</v>
      </c>
      <c r="C47" s="54" t="s">
        <v>369</v>
      </c>
      <c r="D47" s="54" t="s">
        <v>370</v>
      </c>
      <c r="E47" s="38"/>
      <c r="F47" s="38"/>
      <c r="G47" s="38" t="s">
        <v>113</v>
      </c>
      <c r="L47" s="56">
        <v>23974.29</v>
      </c>
      <c r="M47" s="62">
        <f t="shared" si="0"/>
        <v>20378.146499999999</v>
      </c>
      <c r="N47" s="56">
        <v>23974.29</v>
      </c>
      <c r="O47" s="56"/>
      <c r="P47" s="55"/>
      <c r="Q47" s="39"/>
      <c r="R47" t="s">
        <v>432</v>
      </c>
    </row>
    <row r="48" spans="1:18" x14ac:dyDescent="0.2">
      <c r="A48" s="36" t="s">
        <v>46</v>
      </c>
      <c r="B48" s="37">
        <v>44531</v>
      </c>
      <c r="C48" s="54" t="s">
        <v>503</v>
      </c>
      <c r="D48" s="54" t="s">
        <v>504</v>
      </c>
      <c r="E48" s="38"/>
      <c r="F48" s="38"/>
      <c r="G48" s="38" t="s">
        <v>113</v>
      </c>
      <c r="H48" s="50"/>
      <c r="I48" s="50"/>
      <c r="J48" s="50"/>
      <c r="L48" s="56">
        <v>429853.61</v>
      </c>
      <c r="M48" s="62">
        <f t="shared" si="0"/>
        <v>365375.56849999999</v>
      </c>
      <c r="N48" s="56">
        <v>429853.61</v>
      </c>
      <c r="O48" s="56"/>
      <c r="P48" s="55"/>
      <c r="Q48" s="39"/>
      <c r="R48" t="s">
        <v>432</v>
      </c>
    </row>
    <row r="49" spans="1:18" x14ac:dyDescent="0.2">
      <c r="A49" s="36" t="s">
        <v>46</v>
      </c>
      <c r="B49" s="37">
        <v>44531</v>
      </c>
      <c r="C49" s="54" t="s">
        <v>505</v>
      </c>
      <c r="D49" s="54" t="s">
        <v>506</v>
      </c>
      <c r="E49" s="38"/>
      <c r="F49" s="38"/>
      <c r="G49" s="38" t="s">
        <v>113</v>
      </c>
      <c r="H49" s="50"/>
      <c r="I49" s="50"/>
      <c r="J49" s="50"/>
      <c r="K49" s="50"/>
      <c r="L49" s="56">
        <v>33759.42</v>
      </c>
      <c r="M49" s="62">
        <f t="shared" si="0"/>
        <v>28695.506999999998</v>
      </c>
      <c r="N49" s="56">
        <v>33759.42</v>
      </c>
      <c r="O49" s="56"/>
      <c r="P49" s="55"/>
      <c r="Q49" s="39"/>
      <c r="R49" t="s">
        <v>432</v>
      </c>
    </row>
    <row r="50" spans="1:18" x14ac:dyDescent="0.2">
      <c r="A50" s="36" t="s">
        <v>46</v>
      </c>
      <c r="B50" s="37">
        <v>44531</v>
      </c>
      <c r="C50" s="54" t="s">
        <v>371</v>
      </c>
      <c r="D50" s="54" t="s">
        <v>372</v>
      </c>
      <c r="E50" s="38"/>
      <c r="F50" s="38"/>
      <c r="G50" s="38" t="s">
        <v>113</v>
      </c>
      <c r="J50" s="71"/>
      <c r="K50" s="50"/>
      <c r="L50" s="56">
        <v>212288.02</v>
      </c>
      <c r="M50" s="62">
        <f t="shared" si="0"/>
        <v>180444.81699999998</v>
      </c>
      <c r="N50" s="56">
        <v>212288.02</v>
      </c>
      <c r="O50" s="56"/>
      <c r="P50" s="55"/>
      <c r="Q50" s="39"/>
      <c r="R50" t="s">
        <v>432</v>
      </c>
    </row>
    <row r="51" spans="1:18" x14ac:dyDescent="0.2">
      <c r="A51" s="36" t="s">
        <v>46</v>
      </c>
      <c r="B51" s="37">
        <v>44531</v>
      </c>
      <c r="C51" s="54" t="s">
        <v>507</v>
      </c>
      <c r="D51" s="54" t="s">
        <v>508</v>
      </c>
      <c r="E51" s="38"/>
      <c r="F51" s="38"/>
      <c r="G51" s="38" t="s">
        <v>113</v>
      </c>
      <c r="J51" s="71"/>
      <c r="K51" s="50"/>
      <c r="L51" s="56">
        <v>37629.64</v>
      </c>
      <c r="M51" s="62">
        <f t="shared" si="0"/>
        <v>31985.194</v>
      </c>
      <c r="N51" s="56">
        <v>37629.64</v>
      </c>
      <c r="O51" s="56"/>
      <c r="P51" s="55"/>
      <c r="Q51" s="39"/>
      <c r="R51" t="s">
        <v>432</v>
      </c>
    </row>
    <row r="52" spans="1:18" x14ac:dyDescent="0.2">
      <c r="A52" s="36" t="s">
        <v>46</v>
      </c>
      <c r="B52" s="37">
        <v>44531</v>
      </c>
      <c r="C52" s="54" t="s">
        <v>509</v>
      </c>
      <c r="D52" s="54" t="s">
        <v>506</v>
      </c>
      <c r="E52" s="38"/>
      <c r="F52" s="38"/>
      <c r="G52" s="38" t="s">
        <v>113</v>
      </c>
      <c r="J52" s="71"/>
      <c r="K52" s="50"/>
      <c r="L52" s="56">
        <v>75819.14</v>
      </c>
      <c r="M52" s="62">
        <f t="shared" si="0"/>
        <v>64446.269</v>
      </c>
      <c r="N52" s="56">
        <v>75819.14</v>
      </c>
      <c r="O52" s="56"/>
      <c r="P52" s="55"/>
      <c r="Q52" s="39"/>
      <c r="R52" t="s">
        <v>432</v>
      </c>
    </row>
    <row r="53" spans="1:18" x14ac:dyDescent="0.2">
      <c r="A53" s="36" t="s">
        <v>46</v>
      </c>
      <c r="B53" s="37">
        <v>44531</v>
      </c>
      <c r="C53" s="54" t="s">
        <v>510</v>
      </c>
      <c r="D53" s="54" t="s">
        <v>511</v>
      </c>
      <c r="E53" s="38"/>
      <c r="F53" s="38"/>
      <c r="G53" s="38" t="s">
        <v>113</v>
      </c>
      <c r="J53" s="71"/>
      <c r="K53" s="50"/>
      <c r="L53" s="56">
        <v>318014.5</v>
      </c>
      <c r="M53" s="62">
        <f t="shared" si="0"/>
        <v>270312.32500000001</v>
      </c>
      <c r="N53" s="56">
        <v>318014.5</v>
      </c>
      <c r="O53" s="56"/>
      <c r="P53" s="55"/>
      <c r="Q53" s="39"/>
      <c r="R53" t="s">
        <v>432</v>
      </c>
    </row>
    <row r="54" spans="1:18" x14ac:dyDescent="0.2">
      <c r="A54" s="36" t="s">
        <v>46</v>
      </c>
      <c r="B54" s="37">
        <v>44531</v>
      </c>
      <c r="C54" s="54" t="s">
        <v>375</v>
      </c>
      <c r="D54" s="54" t="s">
        <v>376</v>
      </c>
      <c r="E54" s="38"/>
      <c r="F54" s="38"/>
      <c r="G54" s="38" t="s">
        <v>113</v>
      </c>
      <c r="J54" s="71"/>
      <c r="K54" s="50"/>
      <c r="L54" s="56">
        <v>420168.07</v>
      </c>
      <c r="M54" s="62">
        <f t="shared" si="0"/>
        <v>357142.85950000002</v>
      </c>
      <c r="N54" s="56">
        <v>420168.07</v>
      </c>
      <c r="O54" s="56"/>
      <c r="P54" s="55"/>
      <c r="Q54" s="39"/>
      <c r="R54" t="s">
        <v>432</v>
      </c>
    </row>
    <row r="55" spans="1:18" x14ac:dyDescent="0.2">
      <c r="A55" s="36"/>
      <c r="B55" s="37"/>
      <c r="C55" s="54"/>
      <c r="D55" s="54"/>
      <c r="E55" s="38"/>
      <c r="F55" s="38"/>
      <c r="G55" s="38"/>
      <c r="J55" s="71"/>
      <c r="K55" s="50"/>
      <c r="L55" s="56"/>
      <c r="M55" s="62"/>
      <c r="N55" s="56"/>
      <c r="O55" s="56"/>
      <c r="P55" s="55"/>
      <c r="Q55" s="39"/>
    </row>
    <row r="56" spans="1:18" x14ac:dyDescent="0.2">
      <c r="A56" s="36"/>
      <c r="B56" s="37"/>
      <c r="E56" s="38"/>
      <c r="F56" s="38"/>
      <c r="G56" s="38"/>
    </row>
    <row r="57" spans="1:18" x14ac:dyDescent="0.2">
      <c r="A57" s="36"/>
      <c r="B57" s="37"/>
      <c r="E57" s="38"/>
      <c r="F57" s="38"/>
      <c r="G57" s="38"/>
      <c r="J57" s="63" t="s">
        <v>430</v>
      </c>
      <c r="L57" s="80">
        <v>-919522.04</v>
      </c>
    </row>
    <row r="58" spans="1:18" x14ac:dyDescent="0.2">
      <c r="A58" s="36"/>
      <c r="B58" s="37"/>
      <c r="E58" s="38"/>
      <c r="F58" s="38"/>
      <c r="G58" s="38"/>
    </row>
    <row r="59" spans="1:18" x14ac:dyDescent="0.2">
      <c r="A59" s="36"/>
      <c r="B59" s="37"/>
      <c r="E59" s="38"/>
      <c r="F59" s="38"/>
      <c r="G59" s="38"/>
      <c r="J59" s="63">
        <f>SUBTOTAL(9,J4:J50)</f>
        <v>0</v>
      </c>
      <c r="K59" s="63">
        <f>SUBTOTAL(9,K4:K50)</f>
        <v>0</v>
      </c>
      <c r="L59" s="63">
        <f>SUBTOTAL(9,L4:L57)</f>
        <v>11001668.41</v>
      </c>
      <c r="M59" s="63">
        <f>L59*85%</f>
        <v>9351418.1484999992</v>
      </c>
      <c r="N59" s="63">
        <f>SUM(N4:N54)</f>
        <v>11921190.450000001</v>
      </c>
      <c r="P59" s="55"/>
      <c r="Q59" s="39"/>
    </row>
    <row r="60" spans="1:18" x14ac:dyDescent="0.2">
      <c r="A60" s="36"/>
      <c r="B60" s="37"/>
      <c r="E60" s="38"/>
      <c r="F60" s="38"/>
      <c r="G60" s="38"/>
    </row>
    <row r="61" spans="1:18" x14ac:dyDescent="0.2">
      <c r="A61" s="36"/>
      <c r="B61" s="37"/>
      <c r="E61" s="38"/>
      <c r="F61" s="38"/>
      <c r="G61" s="38"/>
    </row>
    <row r="62" spans="1:18" x14ac:dyDescent="0.2">
      <c r="A62" s="36"/>
      <c r="B62" s="37"/>
      <c r="E62" s="38"/>
      <c r="F62" s="38"/>
      <c r="G62" s="38"/>
    </row>
    <row r="63" spans="1:18" x14ac:dyDescent="0.2">
      <c r="A63" s="36"/>
      <c r="B63" s="37"/>
      <c r="E63" s="38"/>
      <c r="F63" s="38"/>
      <c r="G63" s="38"/>
    </row>
    <row r="64" spans="1:18" x14ac:dyDescent="0.2">
      <c r="A64" s="36"/>
      <c r="B64" s="37"/>
      <c r="E64" s="38"/>
      <c r="F64" s="38"/>
      <c r="G64" s="38"/>
    </row>
    <row r="65" spans="1:19" x14ac:dyDescent="0.2">
      <c r="A65" s="36"/>
      <c r="B65" s="37"/>
      <c r="E65" s="38"/>
      <c r="F65" s="38"/>
      <c r="G65" s="38"/>
    </row>
    <row r="66" spans="1:19" x14ac:dyDescent="0.2">
      <c r="A66" s="36"/>
      <c r="B66" s="37"/>
      <c r="E66" s="38"/>
      <c r="F66" s="38"/>
      <c r="G66" s="38"/>
    </row>
    <row r="67" spans="1:19" s="63" customFormat="1" x14ac:dyDescent="0.2">
      <c r="A67" s="36"/>
      <c r="B67" s="37"/>
      <c r="C67" s="53"/>
      <c r="D67"/>
      <c r="E67" s="38"/>
      <c r="F67" s="38"/>
      <c r="G67" s="38"/>
      <c r="P67" s="73"/>
      <c r="Q67" s="74"/>
      <c r="R67"/>
      <c r="S67"/>
    </row>
    <row r="68" spans="1:19" s="63" customFormat="1" x14ac:dyDescent="0.2">
      <c r="A68" s="36"/>
      <c r="B68" s="37"/>
      <c r="C68" s="53"/>
      <c r="D68"/>
      <c r="E68" s="38"/>
      <c r="F68" s="38"/>
      <c r="G68" s="38"/>
      <c r="P68" s="73"/>
      <c r="Q68" s="74"/>
      <c r="R68"/>
      <c r="S68"/>
    </row>
    <row r="69" spans="1:19" s="63" customFormat="1" x14ac:dyDescent="0.2">
      <c r="A69" s="36"/>
      <c r="B69" s="37"/>
      <c r="C69" s="53"/>
      <c r="D69"/>
      <c r="E69" s="38"/>
      <c r="F69" s="38"/>
      <c r="G69" s="38"/>
      <c r="P69" s="73"/>
      <c r="Q69" s="74"/>
      <c r="R69"/>
      <c r="S69"/>
    </row>
    <row r="70" spans="1:19" s="63" customFormat="1" x14ac:dyDescent="0.2">
      <c r="A70" s="36"/>
      <c r="B70" s="37"/>
      <c r="C70" s="53"/>
      <c r="D70"/>
      <c r="E70" s="38"/>
      <c r="F70" s="38"/>
      <c r="G70" s="38"/>
      <c r="P70" s="73"/>
      <c r="Q70" s="74"/>
      <c r="R70"/>
      <c r="S70"/>
    </row>
    <row r="71" spans="1:19" s="63" customFormat="1" x14ac:dyDescent="0.2">
      <c r="A71" s="36"/>
      <c r="B71" s="37"/>
      <c r="C71" s="53"/>
      <c r="D71"/>
      <c r="E71" s="38"/>
      <c r="F71" s="38"/>
      <c r="G71" s="38"/>
      <c r="P71" s="73"/>
      <c r="Q71" s="74"/>
      <c r="R71"/>
      <c r="S71"/>
    </row>
    <row r="72" spans="1:19" s="63" customFormat="1" x14ac:dyDescent="0.2">
      <c r="A72" s="36"/>
      <c r="B72" s="37"/>
      <c r="C72" s="53"/>
      <c r="D72"/>
      <c r="E72" s="38"/>
      <c r="F72" s="38"/>
      <c r="G72" s="38"/>
      <c r="P72" s="73"/>
      <c r="Q72" s="74"/>
      <c r="R72"/>
      <c r="S72"/>
    </row>
    <row r="73" spans="1:19" s="63" customFormat="1" x14ac:dyDescent="0.2">
      <c r="A73" s="36"/>
      <c r="B73" s="37"/>
      <c r="C73" s="53"/>
      <c r="D73"/>
      <c r="E73" s="38"/>
      <c r="F73" s="38"/>
      <c r="G73" s="38"/>
      <c r="P73" s="73"/>
      <c r="Q73" s="74"/>
      <c r="R73"/>
      <c r="S73"/>
    </row>
    <row r="74" spans="1:19" s="63" customFormat="1" x14ac:dyDescent="0.2">
      <c r="A74" s="36"/>
      <c r="B74" s="37"/>
      <c r="C74" s="53"/>
      <c r="D74"/>
      <c r="E74" s="38"/>
      <c r="F74" s="38"/>
      <c r="G74" s="38"/>
      <c r="P74" s="73"/>
      <c r="Q74" s="74"/>
      <c r="R74"/>
      <c r="S74"/>
    </row>
    <row r="75" spans="1:19" s="63" customFormat="1" x14ac:dyDescent="0.2">
      <c r="A75" s="36"/>
      <c r="B75" s="37"/>
      <c r="C75" s="53"/>
      <c r="D75"/>
      <c r="E75" s="38"/>
      <c r="F75" s="38"/>
      <c r="G75" s="38"/>
      <c r="P75" s="73"/>
      <c r="Q75" s="74"/>
      <c r="R75"/>
      <c r="S75"/>
    </row>
    <row r="76" spans="1:19" s="63" customFormat="1" x14ac:dyDescent="0.2">
      <c r="A76" s="36"/>
      <c r="B76" s="37"/>
      <c r="C76" s="53"/>
      <c r="D76"/>
      <c r="E76" s="38"/>
      <c r="F76" s="38"/>
      <c r="G76" s="38"/>
      <c r="P76" s="73"/>
      <c r="Q76" s="74"/>
      <c r="R76"/>
      <c r="S76"/>
    </row>
    <row r="77" spans="1:19" s="63" customFormat="1" x14ac:dyDescent="0.2">
      <c r="A77" s="36"/>
      <c r="B77" s="37"/>
      <c r="C77" s="53"/>
      <c r="D77"/>
      <c r="E77" s="38"/>
      <c r="F77" s="38"/>
      <c r="G77" s="38"/>
      <c r="P77" s="73"/>
      <c r="Q77" s="74"/>
      <c r="R77"/>
      <c r="S77"/>
    </row>
    <row r="78" spans="1:19" s="63" customFormat="1" x14ac:dyDescent="0.2">
      <c r="A78" s="36"/>
      <c r="B78" s="37"/>
      <c r="C78" s="53"/>
      <c r="D78"/>
      <c r="E78" s="38"/>
      <c r="F78" s="38"/>
      <c r="G78" s="38"/>
      <c r="P78" s="73"/>
      <c r="Q78" s="74"/>
      <c r="R78"/>
      <c r="S78"/>
    </row>
    <row r="79" spans="1:19" s="63" customFormat="1" x14ac:dyDescent="0.2">
      <c r="A79" s="36"/>
      <c r="B79" s="37"/>
      <c r="C79" s="53"/>
      <c r="D79"/>
      <c r="E79" s="38"/>
      <c r="F79" s="38"/>
      <c r="G79" s="38"/>
      <c r="P79" s="73"/>
      <c r="Q79" s="74"/>
      <c r="R79"/>
      <c r="S79"/>
    </row>
    <row r="80" spans="1:19" s="63" customFormat="1" x14ac:dyDescent="0.2">
      <c r="A80" s="36"/>
      <c r="B80" s="37"/>
      <c r="C80" s="53"/>
      <c r="D80"/>
      <c r="E80" s="38"/>
      <c r="F80" s="38"/>
      <c r="G80" s="38"/>
      <c r="P80" s="73"/>
      <c r="Q80" s="74"/>
      <c r="R80"/>
      <c r="S80"/>
    </row>
    <row r="81" spans="1:19" s="63" customFormat="1" x14ac:dyDescent="0.2">
      <c r="A81" s="36"/>
      <c r="B81" s="37"/>
      <c r="C81" s="53"/>
      <c r="D81"/>
      <c r="E81" s="38"/>
      <c r="F81" s="38"/>
      <c r="G81" s="38"/>
      <c r="P81" s="73"/>
      <c r="Q81" s="74"/>
      <c r="R81"/>
      <c r="S81"/>
    </row>
    <row r="82" spans="1:19" s="63" customFormat="1" x14ac:dyDescent="0.2">
      <c r="A82" s="36"/>
      <c r="B82" s="37"/>
      <c r="C82" s="53"/>
      <c r="D82"/>
      <c r="E82" s="38"/>
      <c r="F82" s="38"/>
      <c r="G82" s="38"/>
      <c r="P82" s="73"/>
      <c r="Q82" s="74"/>
      <c r="R82"/>
      <c r="S82"/>
    </row>
    <row r="83" spans="1:19" s="63" customFormat="1" x14ac:dyDescent="0.2">
      <c r="A83" s="36"/>
      <c r="B83" s="37"/>
      <c r="C83" s="53"/>
      <c r="D83"/>
      <c r="E83" s="38"/>
      <c r="F83" s="38"/>
      <c r="G83" s="38"/>
      <c r="P83" s="73"/>
      <c r="Q83" s="74"/>
      <c r="R83"/>
      <c r="S83"/>
    </row>
    <row r="84" spans="1:19" s="63" customFormat="1" x14ac:dyDescent="0.2">
      <c r="A84" s="36"/>
      <c r="B84" s="37"/>
      <c r="C84" s="53"/>
      <c r="D84"/>
      <c r="E84" s="38"/>
      <c r="F84" s="38"/>
      <c r="G84" s="38"/>
      <c r="P84" s="73"/>
      <c r="Q84" s="74"/>
      <c r="R84"/>
      <c r="S84"/>
    </row>
    <row r="85" spans="1:19" s="63" customFormat="1" x14ac:dyDescent="0.2">
      <c r="A85" s="36"/>
      <c r="B85" s="37"/>
      <c r="C85" s="53"/>
      <c r="D85"/>
      <c r="E85" s="38"/>
      <c r="F85" s="38"/>
      <c r="G85" s="38"/>
      <c r="P85" s="73"/>
      <c r="Q85" s="74"/>
      <c r="R85"/>
      <c r="S85"/>
    </row>
    <row r="86" spans="1:19" s="63" customFormat="1" x14ac:dyDescent="0.2">
      <c r="A86" s="36"/>
      <c r="B86" s="37"/>
      <c r="C86" s="53"/>
      <c r="D86"/>
      <c r="E86" s="38"/>
      <c r="F86" s="38"/>
      <c r="G86" s="38"/>
      <c r="P86" s="73"/>
      <c r="Q86" s="74"/>
      <c r="R86"/>
      <c r="S86"/>
    </row>
    <row r="87" spans="1:19" s="63" customFormat="1" x14ac:dyDescent="0.2">
      <c r="A87" s="36"/>
      <c r="B87" s="37"/>
      <c r="C87" s="53"/>
      <c r="D87"/>
      <c r="E87" s="38"/>
      <c r="F87" s="38"/>
      <c r="G87" s="38"/>
      <c r="P87" s="73"/>
      <c r="Q87" s="74"/>
      <c r="R87"/>
      <c r="S87"/>
    </row>
    <row r="88" spans="1:19" s="63" customFormat="1" x14ac:dyDescent="0.2">
      <c r="A88" s="36"/>
      <c r="B88" s="37"/>
      <c r="C88" s="53"/>
      <c r="D88"/>
      <c r="E88" s="38"/>
      <c r="F88" s="38"/>
      <c r="G88" s="38"/>
      <c r="P88" s="73"/>
      <c r="Q88" s="74"/>
      <c r="R88"/>
      <c r="S88"/>
    </row>
    <row r="89" spans="1:19" s="63" customFormat="1" x14ac:dyDescent="0.2">
      <c r="A89" s="36"/>
      <c r="B89" s="37"/>
      <c r="C89" s="53"/>
      <c r="D89"/>
      <c r="E89" s="38"/>
      <c r="F89" s="38"/>
      <c r="G89" s="38"/>
      <c r="P89" s="73"/>
      <c r="Q89" s="74"/>
      <c r="R89"/>
      <c r="S89"/>
    </row>
    <row r="90" spans="1:19" s="63" customFormat="1" x14ac:dyDescent="0.2">
      <c r="A90" s="36"/>
      <c r="B90" s="37"/>
      <c r="C90" s="53"/>
      <c r="D90"/>
      <c r="E90" s="38"/>
      <c r="F90" s="38"/>
      <c r="G90" s="38"/>
      <c r="P90" s="73"/>
      <c r="Q90" s="74"/>
      <c r="R90"/>
      <c r="S90"/>
    </row>
    <row r="91" spans="1:19" s="63" customFormat="1" x14ac:dyDescent="0.2">
      <c r="A91" s="36"/>
      <c r="B91" s="37"/>
      <c r="C91" s="53"/>
      <c r="D91"/>
      <c r="E91" s="38"/>
      <c r="F91" s="38"/>
      <c r="G91" s="38"/>
      <c r="P91" s="73"/>
      <c r="Q91" s="74"/>
      <c r="R91"/>
      <c r="S91"/>
    </row>
    <row r="92" spans="1:19" s="63" customFormat="1" x14ac:dyDescent="0.2">
      <c r="A92" s="36"/>
      <c r="B92" s="37"/>
      <c r="C92" s="53"/>
      <c r="D92"/>
      <c r="E92" s="38"/>
      <c r="F92" s="38"/>
      <c r="G92" s="38"/>
      <c r="P92" s="73"/>
      <c r="Q92" s="74"/>
      <c r="R92"/>
      <c r="S92"/>
    </row>
    <row r="93" spans="1:19" s="63" customFormat="1" x14ac:dyDescent="0.2">
      <c r="A93" s="36"/>
      <c r="B93" s="37"/>
      <c r="C93" s="53"/>
      <c r="D93"/>
      <c r="E93" s="38"/>
      <c r="F93" s="38"/>
      <c r="G93" s="38"/>
      <c r="P93" s="73"/>
      <c r="Q93" s="74"/>
      <c r="R93"/>
      <c r="S93"/>
    </row>
    <row r="94" spans="1:19" s="63" customFormat="1" x14ac:dyDescent="0.2">
      <c r="A94" s="36"/>
      <c r="B94" s="37"/>
      <c r="C94" s="53"/>
      <c r="D94"/>
      <c r="E94" s="38"/>
      <c r="F94" s="38"/>
      <c r="G94" s="38"/>
      <c r="P94" s="73"/>
      <c r="Q94" s="74"/>
      <c r="R94"/>
      <c r="S94"/>
    </row>
    <row r="95" spans="1:19" s="63" customFormat="1" x14ac:dyDescent="0.2">
      <c r="A95" s="36"/>
      <c r="B95" s="37"/>
      <c r="C95" s="53"/>
      <c r="D95"/>
      <c r="E95" s="38"/>
      <c r="F95" s="38"/>
      <c r="G95" s="38"/>
      <c r="P95" s="73"/>
      <c r="Q95" s="74"/>
      <c r="R95"/>
      <c r="S95"/>
    </row>
    <row r="96" spans="1:19" s="63" customFormat="1" x14ac:dyDescent="0.2">
      <c r="A96" s="36"/>
      <c r="B96" s="37"/>
      <c r="C96" s="53"/>
      <c r="D96"/>
      <c r="E96" s="38"/>
      <c r="F96" s="38"/>
      <c r="G96" s="38"/>
      <c r="P96" s="73"/>
      <c r="Q96" s="74"/>
      <c r="R96"/>
      <c r="S96"/>
    </row>
    <row r="97" spans="1:19" s="63" customFormat="1" x14ac:dyDescent="0.2">
      <c r="A97" s="36"/>
      <c r="B97" s="37"/>
      <c r="C97" s="53"/>
      <c r="D97"/>
      <c r="E97" s="38"/>
      <c r="F97" s="38"/>
      <c r="G97" s="38"/>
      <c r="P97" s="73"/>
      <c r="Q97" s="74"/>
      <c r="R97"/>
      <c r="S97"/>
    </row>
    <row r="98" spans="1:19" s="63" customFormat="1" x14ac:dyDescent="0.2">
      <c r="A98" s="36"/>
      <c r="B98" s="37"/>
      <c r="C98" s="53"/>
      <c r="D98"/>
      <c r="E98" s="38"/>
      <c r="F98" s="38"/>
      <c r="G98" s="38"/>
      <c r="P98" s="73"/>
      <c r="Q98" s="74"/>
      <c r="R98"/>
      <c r="S98"/>
    </row>
    <row r="99" spans="1:19" s="63" customFormat="1" x14ac:dyDescent="0.2">
      <c r="A99" s="36"/>
      <c r="B99" s="37"/>
      <c r="C99" s="53"/>
      <c r="D99"/>
      <c r="E99" s="38"/>
      <c r="F99" s="38"/>
      <c r="G99" s="38"/>
      <c r="P99" s="73"/>
      <c r="Q99" s="74"/>
      <c r="R99"/>
      <c r="S99"/>
    </row>
    <row r="100" spans="1:19" s="63" customFormat="1" x14ac:dyDescent="0.2">
      <c r="A100" s="36"/>
      <c r="B100" s="37"/>
      <c r="C100" s="53"/>
      <c r="D100"/>
      <c r="E100" s="38"/>
      <c r="F100" s="38"/>
      <c r="G100" s="38"/>
      <c r="P100" s="73"/>
      <c r="Q100" s="74"/>
      <c r="R100"/>
      <c r="S100"/>
    </row>
    <row r="101" spans="1:19" s="63" customFormat="1" x14ac:dyDescent="0.2">
      <c r="A101" s="36"/>
      <c r="B101" s="37"/>
      <c r="C101" s="53"/>
      <c r="D101"/>
      <c r="E101" s="38"/>
      <c r="F101" s="38"/>
      <c r="G101" s="38"/>
      <c r="P101" s="73"/>
      <c r="Q101" s="74"/>
      <c r="R101"/>
      <c r="S101"/>
    </row>
    <row r="102" spans="1:19" s="63" customFormat="1" x14ac:dyDescent="0.2">
      <c r="A102" s="36"/>
      <c r="B102" s="37"/>
      <c r="C102" s="53"/>
      <c r="D102"/>
      <c r="E102" s="38"/>
      <c r="F102" s="38"/>
      <c r="G102" s="38"/>
      <c r="P102" s="73"/>
      <c r="Q102" s="74"/>
      <c r="R102"/>
      <c r="S102"/>
    </row>
    <row r="103" spans="1:19" s="63" customFormat="1" x14ac:dyDescent="0.2">
      <c r="A103" s="36"/>
      <c r="B103" s="37"/>
      <c r="C103" s="53"/>
      <c r="D103"/>
      <c r="E103" s="38"/>
      <c r="F103" s="38"/>
      <c r="G103" s="38"/>
      <c r="P103" s="73"/>
      <c r="Q103" s="74"/>
      <c r="R103"/>
      <c r="S103"/>
    </row>
    <row r="104" spans="1:19" s="63" customFormat="1" x14ac:dyDescent="0.2">
      <c r="A104" s="36"/>
      <c r="B104" s="37"/>
      <c r="C104" s="53"/>
      <c r="D104"/>
      <c r="E104" s="38"/>
      <c r="F104" s="38"/>
      <c r="G104" s="38"/>
      <c r="P104" s="73"/>
      <c r="Q104" s="74"/>
      <c r="R104"/>
      <c r="S104"/>
    </row>
    <row r="105" spans="1:19" s="63" customFormat="1" x14ac:dyDescent="0.2">
      <c r="A105" s="36"/>
      <c r="B105" s="37"/>
      <c r="C105" s="53"/>
      <c r="D105"/>
      <c r="E105" s="38"/>
      <c r="F105" s="38"/>
      <c r="G105" s="38"/>
      <c r="P105" s="73"/>
      <c r="Q105" s="74"/>
      <c r="R105"/>
      <c r="S105"/>
    </row>
    <row r="106" spans="1:19" s="63" customFormat="1" x14ac:dyDescent="0.2">
      <c r="A106" s="36"/>
      <c r="B106" s="37"/>
      <c r="C106" s="53"/>
      <c r="D106"/>
      <c r="E106" s="38"/>
      <c r="F106" s="38"/>
      <c r="G106" s="38"/>
      <c r="P106" s="73"/>
      <c r="Q106" s="74"/>
      <c r="R106"/>
      <c r="S106"/>
    </row>
    <row r="107" spans="1:19" s="63" customFormat="1" x14ac:dyDescent="0.2">
      <c r="A107" s="36"/>
      <c r="B107" s="37"/>
      <c r="C107" s="53"/>
      <c r="D107"/>
      <c r="E107" s="38"/>
      <c r="F107" s="38"/>
      <c r="G107" s="38"/>
      <c r="P107" s="73"/>
      <c r="Q107" s="74"/>
      <c r="R107"/>
      <c r="S107"/>
    </row>
    <row r="108" spans="1:19" s="63" customFormat="1" x14ac:dyDescent="0.2">
      <c r="A108" s="36"/>
      <c r="B108" s="37"/>
      <c r="C108" s="53"/>
      <c r="D108"/>
      <c r="E108" s="38"/>
      <c r="F108" s="38"/>
      <c r="G108" s="38"/>
      <c r="P108" s="73"/>
      <c r="Q108" s="74"/>
      <c r="R108"/>
      <c r="S108"/>
    </row>
    <row r="109" spans="1:19" s="63" customFormat="1" x14ac:dyDescent="0.2">
      <c r="A109" s="36"/>
      <c r="B109" s="37"/>
      <c r="C109" s="53"/>
      <c r="D109"/>
      <c r="E109" s="38"/>
      <c r="F109" s="38"/>
      <c r="G109" s="38"/>
      <c r="P109" s="73"/>
      <c r="Q109" s="74"/>
      <c r="R109"/>
      <c r="S109"/>
    </row>
    <row r="110" spans="1:19" s="63" customFormat="1" x14ac:dyDescent="0.2">
      <c r="A110" s="36"/>
      <c r="B110" s="37"/>
      <c r="C110" s="53"/>
      <c r="D110"/>
      <c r="E110" s="38"/>
      <c r="F110" s="38"/>
      <c r="G110" s="38"/>
      <c r="P110" s="73"/>
      <c r="Q110" s="74"/>
      <c r="R110"/>
      <c r="S110"/>
    </row>
    <row r="111" spans="1:19" s="63" customFormat="1" x14ac:dyDescent="0.2">
      <c r="A111" s="36"/>
      <c r="B111" s="37"/>
      <c r="C111" s="53"/>
      <c r="D111"/>
      <c r="E111" s="38"/>
      <c r="F111" s="38"/>
      <c r="G111" s="38"/>
      <c r="P111" s="73"/>
      <c r="Q111" s="74"/>
      <c r="R111"/>
      <c r="S111"/>
    </row>
    <row r="112" spans="1:19" s="63" customFormat="1" x14ac:dyDescent="0.2">
      <c r="A112" s="36"/>
      <c r="B112" s="37"/>
      <c r="C112" s="53"/>
      <c r="D112"/>
      <c r="E112" s="38"/>
      <c r="F112" s="38"/>
      <c r="G112" s="38"/>
      <c r="P112" s="73"/>
      <c r="Q112" s="74"/>
      <c r="R112"/>
      <c r="S112"/>
    </row>
    <row r="113" spans="1:19" s="63" customFormat="1" x14ac:dyDescent="0.2">
      <c r="A113" s="36"/>
      <c r="B113" s="37"/>
      <c r="C113" s="53"/>
      <c r="D113"/>
      <c r="E113" s="38"/>
      <c r="F113" s="38"/>
      <c r="G113" s="38"/>
      <c r="P113" s="73"/>
      <c r="Q113" s="74"/>
      <c r="R113"/>
      <c r="S113"/>
    </row>
    <row r="114" spans="1:19" s="63" customFormat="1" x14ac:dyDescent="0.2">
      <c r="A114" s="36"/>
      <c r="B114" s="37"/>
      <c r="C114" s="53"/>
      <c r="D114"/>
      <c r="E114" s="38"/>
      <c r="F114" s="38"/>
      <c r="G114" s="38"/>
      <c r="P114" s="73"/>
      <c r="Q114" s="74"/>
      <c r="R114"/>
      <c r="S114"/>
    </row>
    <row r="115" spans="1:19" s="63" customFormat="1" x14ac:dyDescent="0.2">
      <c r="A115" s="36"/>
      <c r="B115" s="37"/>
      <c r="C115" s="53"/>
      <c r="D115"/>
      <c r="E115" s="38"/>
      <c r="F115" s="38"/>
      <c r="G115" s="38"/>
      <c r="P115" s="73"/>
      <c r="Q115" s="74"/>
      <c r="R115"/>
      <c r="S115"/>
    </row>
    <row r="116" spans="1:19" s="63" customFormat="1" x14ac:dyDescent="0.2">
      <c r="A116" s="36"/>
      <c r="B116" s="37"/>
      <c r="C116" s="53"/>
      <c r="D116"/>
      <c r="E116" s="38"/>
      <c r="F116" s="38"/>
      <c r="G116" s="38"/>
      <c r="P116" s="73"/>
      <c r="Q116" s="74"/>
      <c r="R116"/>
      <c r="S116"/>
    </row>
    <row r="117" spans="1:19" s="63" customFormat="1" x14ac:dyDescent="0.2">
      <c r="A117" s="36"/>
      <c r="B117" s="37"/>
      <c r="C117" s="53"/>
      <c r="D117"/>
      <c r="E117" s="38"/>
      <c r="F117" s="38"/>
      <c r="G117" s="38"/>
      <c r="P117" s="73"/>
      <c r="Q117" s="74"/>
      <c r="R117"/>
      <c r="S117"/>
    </row>
    <row r="118" spans="1:19" s="63" customFormat="1" x14ac:dyDescent="0.2">
      <c r="A118" s="36"/>
      <c r="B118" s="37"/>
      <c r="C118" s="53"/>
      <c r="D118"/>
      <c r="E118" s="38"/>
      <c r="F118" s="38"/>
      <c r="G118" s="38"/>
      <c r="P118" s="73"/>
      <c r="Q118" s="74"/>
      <c r="R118"/>
      <c r="S118"/>
    </row>
    <row r="119" spans="1:19" s="63" customFormat="1" x14ac:dyDescent="0.2">
      <c r="A119" s="36"/>
      <c r="B119" s="37"/>
      <c r="C119" s="53"/>
      <c r="D119"/>
      <c r="E119" s="38"/>
      <c r="F119" s="38"/>
      <c r="G119" s="38"/>
      <c r="P119" s="73"/>
      <c r="Q119" s="74"/>
      <c r="R119"/>
      <c r="S119"/>
    </row>
    <row r="120" spans="1:19" s="63" customFormat="1" x14ac:dyDescent="0.2">
      <c r="A120" s="36"/>
      <c r="B120" s="37"/>
      <c r="C120" s="53"/>
      <c r="D120"/>
      <c r="E120" s="38"/>
      <c r="F120" s="38"/>
      <c r="G120" s="38"/>
      <c r="P120" s="73"/>
      <c r="Q120" s="74"/>
      <c r="R120"/>
      <c r="S120"/>
    </row>
    <row r="121" spans="1:19" s="63" customFormat="1" x14ac:dyDescent="0.2">
      <c r="A121" s="36"/>
      <c r="B121" s="37"/>
      <c r="C121" s="53"/>
      <c r="D121"/>
      <c r="E121" s="38"/>
      <c r="F121" s="38"/>
      <c r="G121" s="38"/>
      <c r="P121" s="73"/>
      <c r="Q121" s="74"/>
      <c r="R121"/>
      <c r="S121"/>
    </row>
    <row r="122" spans="1:19" s="63" customFormat="1" x14ac:dyDescent="0.2">
      <c r="A122" s="36"/>
      <c r="B122" s="37"/>
      <c r="C122" s="53"/>
      <c r="D122"/>
      <c r="E122" s="38"/>
      <c r="F122" s="38"/>
      <c r="G122" s="38"/>
      <c r="P122" s="73"/>
      <c r="Q122" s="74"/>
      <c r="R122"/>
      <c r="S122"/>
    </row>
    <row r="123" spans="1:19" s="63" customFormat="1" x14ac:dyDescent="0.2">
      <c r="A123" s="36"/>
      <c r="B123" s="37"/>
      <c r="C123" s="53"/>
      <c r="D123"/>
      <c r="E123" s="38"/>
      <c r="F123" s="38"/>
      <c r="G123" s="38"/>
      <c r="P123" s="73"/>
      <c r="Q123" s="74"/>
      <c r="R123"/>
      <c r="S123"/>
    </row>
    <row r="124" spans="1:19" s="63" customFormat="1" x14ac:dyDescent="0.2">
      <c r="A124" s="36"/>
      <c r="B124" s="37"/>
      <c r="C124" s="53"/>
      <c r="D124"/>
      <c r="E124" s="38"/>
      <c r="F124" s="38"/>
      <c r="G124" s="38"/>
      <c r="P124" s="73"/>
      <c r="Q124" s="74"/>
      <c r="R124"/>
      <c r="S124"/>
    </row>
    <row r="125" spans="1:19" s="63" customFormat="1" x14ac:dyDescent="0.2">
      <c r="A125" s="36"/>
      <c r="B125" s="37"/>
      <c r="C125" s="53"/>
      <c r="D125"/>
      <c r="E125" s="38"/>
      <c r="F125" s="38"/>
      <c r="G125" s="38"/>
      <c r="P125" s="73"/>
      <c r="Q125" s="74"/>
      <c r="R125"/>
      <c r="S125"/>
    </row>
    <row r="126" spans="1:19" s="63" customFormat="1" x14ac:dyDescent="0.2">
      <c r="A126" s="36"/>
      <c r="B126" s="37"/>
      <c r="C126" s="53"/>
      <c r="D126"/>
      <c r="E126" s="38"/>
      <c r="F126" s="38"/>
      <c r="G126" s="38"/>
      <c r="P126" s="73"/>
      <c r="Q126" s="74"/>
      <c r="R126"/>
      <c r="S126"/>
    </row>
    <row r="127" spans="1:19" s="63" customFormat="1" x14ac:dyDescent="0.2">
      <c r="A127" s="36"/>
      <c r="B127" s="37"/>
      <c r="C127" s="53"/>
      <c r="D127"/>
      <c r="E127" s="38"/>
      <c r="F127" s="38"/>
      <c r="G127" s="38"/>
      <c r="P127" s="73"/>
      <c r="Q127" s="74"/>
      <c r="R127"/>
      <c r="S127"/>
    </row>
    <row r="128" spans="1:19" s="63" customFormat="1" x14ac:dyDescent="0.2">
      <c r="A128" s="36"/>
      <c r="B128" s="37"/>
      <c r="C128" s="53"/>
      <c r="D128"/>
      <c r="E128" s="38"/>
      <c r="F128" s="38"/>
      <c r="G128" s="38"/>
      <c r="P128" s="73"/>
      <c r="Q128" s="74"/>
      <c r="R128"/>
      <c r="S128"/>
    </row>
    <row r="129" spans="1:19" s="63" customFormat="1" x14ac:dyDescent="0.2">
      <c r="A129" s="36"/>
      <c r="B129" s="37"/>
      <c r="C129" s="53"/>
      <c r="D129"/>
      <c r="E129" s="38"/>
      <c r="F129" s="38"/>
      <c r="G129" s="38"/>
      <c r="P129" s="73"/>
      <c r="Q129" s="74"/>
      <c r="R129"/>
      <c r="S129"/>
    </row>
    <row r="130" spans="1:19" s="63" customFormat="1" x14ac:dyDescent="0.2">
      <c r="A130" s="36"/>
      <c r="B130" s="37"/>
      <c r="C130" s="53"/>
      <c r="D130"/>
      <c r="E130" s="38"/>
      <c r="F130" s="38"/>
      <c r="G130" s="38"/>
      <c r="P130" s="73"/>
      <c r="Q130" s="74"/>
      <c r="R130"/>
      <c r="S130"/>
    </row>
    <row r="131" spans="1:19" s="63" customFormat="1" x14ac:dyDescent="0.2">
      <c r="A131" s="36"/>
      <c r="B131" s="37"/>
      <c r="C131" s="53"/>
      <c r="D131"/>
      <c r="E131" s="38"/>
      <c r="F131" s="38"/>
      <c r="G131" s="38"/>
      <c r="P131" s="73"/>
      <c r="Q131" s="74"/>
      <c r="R131"/>
      <c r="S131"/>
    </row>
    <row r="132" spans="1:19" s="63" customFormat="1" x14ac:dyDescent="0.2">
      <c r="A132" s="36"/>
      <c r="B132" s="37"/>
      <c r="C132" s="53"/>
      <c r="D132"/>
      <c r="E132" s="38"/>
      <c r="F132" s="38"/>
      <c r="G132" s="38"/>
      <c r="P132" s="73"/>
      <c r="Q132" s="74"/>
      <c r="R132"/>
      <c r="S132"/>
    </row>
    <row r="133" spans="1:19" s="63" customFormat="1" x14ac:dyDescent="0.2">
      <c r="A133" s="36"/>
      <c r="B133" s="37"/>
      <c r="C133" s="53"/>
      <c r="D133"/>
      <c r="E133" s="38"/>
      <c r="F133" s="38"/>
      <c r="G133" s="38"/>
      <c r="P133" s="73"/>
      <c r="Q133" s="74"/>
      <c r="R133"/>
      <c r="S133"/>
    </row>
    <row r="134" spans="1:19" s="63" customFormat="1" x14ac:dyDescent="0.2">
      <c r="A134" s="36"/>
      <c r="B134" s="37"/>
      <c r="C134" s="53"/>
      <c r="D134"/>
      <c r="E134" s="38"/>
      <c r="F134" s="38"/>
      <c r="G134" s="38"/>
      <c r="P134" s="73"/>
      <c r="Q134" s="74"/>
      <c r="R134"/>
      <c r="S134"/>
    </row>
    <row r="135" spans="1:19" s="63" customFormat="1" x14ac:dyDescent="0.2">
      <c r="A135" s="36"/>
      <c r="B135" s="37"/>
      <c r="C135" s="53"/>
      <c r="D135"/>
      <c r="E135" s="38"/>
      <c r="F135" s="38"/>
      <c r="G135" s="38"/>
      <c r="P135" s="73"/>
      <c r="Q135" s="74"/>
      <c r="R135"/>
      <c r="S135"/>
    </row>
    <row r="136" spans="1:19" s="63" customFormat="1" x14ac:dyDescent="0.2">
      <c r="A136" s="36"/>
      <c r="B136" s="37"/>
      <c r="C136" s="53"/>
      <c r="D136"/>
      <c r="E136" s="38"/>
      <c r="F136" s="38"/>
      <c r="G136" s="38"/>
      <c r="P136" s="73"/>
      <c r="Q136" s="74"/>
      <c r="R136"/>
      <c r="S136"/>
    </row>
    <row r="137" spans="1:19" s="63" customFormat="1" x14ac:dyDescent="0.2">
      <c r="A137" s="36"/>
      <c r="B137" s="37"/>
      <c r="C137" s="53"/>
      <c r="D137"/>
      <c r="E137" s="38"/>
      <c r="F137" s="38"/>
      <c r="G137" s="38"/>
      <c r="P137" s="73"/>
      <c r="Q137" s="74"/>
      <c r="R137"/>
      <c r="S137"/>
    </row>
    <row r="138" spans="1:19" s="63" customFormat="1" x14ac:dyDescent="0.2">
      <c r="A138" s="36"/>
      <c r="B138" s="37"/>
      <c r="C138" s="53"/>
      <c r="D138"/>
      <c r="E138" s="38"/>
      <c r="F138" s="38"/>
      <c r="G138" s="38"/>
      <c r="P138" s="73"/>
      <c r="Q138" s="74"/>
      <c r="R138"/>
      <c r="S138"/>
    </row>
    <row r="139" spans="1:19" s="63" customFormat="1" x14ac:dyDescent="0.2">
      <c r="A139" s="36"/>
      <c r="B139" s="37"/>
      <c r="C139" s="53"/>
      <c r="D139"/>
      <c r="E139" s="38"/>
      <c r="F139" s="38"/>
      <c r="G139" s="38"/>
      <c r="P139" s="73"/>
      <c r="Q139" s="74"/>
      <c r="R139"/>
      <c r="S139"/>
    </row>
    <row r="140" spans="1:19" s="63" customFormat="1" x14ac:dyDescent="0.2">
      <c r="A140" s="36"/>
      <c r="B140" s="37"/>
      <c r="C140" s="53"/>
      <c r="D140"/>
      <c r="E140" s="38"/>
      <c r="F140" s="38"/>
      <c r="G140" s="38"/>
      <c r="P140" s="73"/>
      <c r="Q140" s="74"/>
      <c r="R140"/>
      <c r="S140"/>
    </row>
    <row r="141" spans="1:19" s="63" customFormat="1" x14ac:dyDescent="0.2">
      <c r="A141" s="36"/>
      <c r="B141" s="37"/>
      <c r="C141" s="53"/>
      <c r="D141"/>
      <c r="E141" s="38"/>
      <c r="F141" s="38"/>
      <c r="G141" s="38"/>
      <c r="P141" s="73"/>
      <c r="Q141" s="74"/>
      <c r="R141"/>
      <c r="S141"/>
    </row>
    <row r="142" spans="1:19" s="63" customFormat="1" x14ac:dyDescent="0.2">
      <c r="A142" s="36"/>
      <c r="B142" s="37"/>
      <c r="C142" s="53"/>
      <c r="D142"/>
      <c r="E142" s="38"/>
      <c r="F142" s="38"/>
      <c r="G142" s="38"/>
      <c r="P142" s="73"/>
      <c r="Q142" s="74"/>
      <c r="R142"/>
      <c r="S142"/>
    </row>
    <row r="143" spans="1:19" s="63" customFormat="1" x14ac:dyDescent="0.2">
      <c r="A143" s="36"/>
      <c r="B143" s="37"/>
      <c r="C143" s="53"/>
      <c r="D143"/>
      <c r="E143" s="38"/>
      <c r="F143" s="38"/>
      <c r="G143" s="38"/>
      <c r="P143" s="73"/>
      <c r="Q143" s="74"/>
      <c r="R143"/>
      <c r="S143"/>
    </row>
    <row r="144" spans="1:19" s="63" customFormat="1" x14ac:dyDescent="0.2">
      <c r="A144" s="36"/>
      <c r="B144" s="37"/>
      <c r="C144" s="53"/>
      <c r="D144"/>
      <c r="E144" s="38"/>
      <c r="F144" s="38"/>
      <c r="G144" s="38"/>
      <c r="P144" s="73"/>
      <c r="Q144" s="74"/>
      <c r="R144"/>
      <c r="S144"/>
    </row>
    <row r="145" spans="1:19" s="63" customFormat="1" x14ac:dyDescent="0.2">
      <c r="A145" s="36"/>
      <c r="B145" s="37"/>
      <c r="C145" s="53"/>
      <c r="D145"/>
      <c r="E145" s="38"/>
      <c r="F145" s="38"/>
      <c r="G145" s="38"/>
      <c r="P145" s="73"/>
      <c r="Q145" s="74"/>
      <c r="R145"/>
      <c r="S145"/>
    </row>
    <row r="146" spans="1:19" s="63" customFormat="1" x14ac:dyDescent="0.2">
      <c r="A146" s="36"/>
      <c r="B146" s="37"/>
      <c r="C146" s="53"/>
      <c r="D146"/>
      <c r="E146" s="38"/>
      <c r="F146" s="38"/>
      <c r="G146" s="38"/>
      <c r="P146" s="73"/>
      <c r="Q146" s="74"/>
      <c r="R146"/>
      <c r="S146"/>
    </row>
    <row r="147" spans="1:19" s="63" customFormat="1" x14ac:dyDescent="0.2">
      <c r="A147" s="36"/>
      <c r="B147" s="37"/>
      <c r="C147" s="53"/>
      <c r="D147"/>
      <c r="E147" s="38"/>
      <c r="F147" s="38"/>
      <c r="G147" s="38"/>
      <c r="P147" s="73"/>
      <c r="Q147" s="74"/>
      <c r="R147"/>
      <c r="S147"/>
    </row>
    <row r="148" spans="1:19" s="63" customFormat="1" x14ac:dyDescent="0.2">
      <c r="A148" s="36"/>
      <c r="B148" s="37"/>
      <c r="C148" s="53"/>
      <c r="D148"/>
      <c r="E148" s="38"/>
      <c r="F148" s="38"/>
      <c r="G148" s="38"/>
      <c r="P148" s="73"/>
      <c r="Q148" s="74"/>
      <c r="R148"/>
      <c r="S148"/>
    </row>
    <row r="149" spans="1:19" s="63" customFormat="1" x14ac:dyDescent="0.2">
      <c r="A149" s="36"/>
      <c r="B149" s="37"/>
      <c r="C149" s="53"/>
      <c r="D149"/>
      <c r="E149" s="38"/>
      <c r="F149" s="38"/>
      <c r="G149" s="38"/>
      <c r="P149" s="73"/>
      <c r="Q149" s="74"/>
      <c r="R149"/>
      <c r="S149"/>
    </row>
    <row r="150" spans="1:19" s="63" customFormat="1" x14ac:dyDescent="0.2">
      <c r="A150" s="36"/>
      <c r="B150" s="37"/>
      <c r="C150" s="53"/>
      <c r="D150"/>
      <c r="E150" s="38"/>
      <c r="F150" s="38"/>
      <c r="G150" s="38"/>
      <c r="P150" s="73"/>
      <c r="Q150" s="74"/>
      <c r="R150"/>
      <c r="S150"/>
    </row>
    <row r="151" spans="1:19" s="63" customFormat="1" x14ac:dyDescent="0.2">
      <c r="A151" s="36"/>
      <c r="B151" s="37"/>
      <c r="C151" s="53"/>
      <c r="D151"/>
      <c r="E151" s="38"/>
      <c r="F151" s="38"/>
      <c r="G151" s="38"/>
      <c r="P151" s="73"/>
      <c r="Q151" s="74"/>
      <c r="R151"/>
      <c r="S151"/>
    </row>
    <row r="152" spans="1:19" s="63" customFormat="1" x14ac:dyDescent="0.2">
      <c r="A152" s="36"/>
      <c r="B152" s="37"/>
      <c r="C152" s="53"/>
      <c r="D152"/>
      <c r="E152" s="38"/>
      <c r="F152" s="38"/>
      <c r="G152" s="38"/>
      <c r="P152" s="73"/>
      <c r="Q152" s="74"/>
      <c r="R152"/>
      <c r="S152"/>
    </row>
    <row r="153" spans="1:19" s="63" customFormat="1" x14ac:dyDescent="0.2">
      <c r="A153" s="36"/>
      <c r="B153" s="37"/>
      <c r="C153" s="53"/>
      <c r="D153"/>
      <c r="E153" s="38"/>
      <c r="F153" s="38"/>
      <c r="G153" s="38"/>
      <c r="P153" s="73"/>
      <c r="Q153" s="74"/>
      <c r="R153"/>
      <c r="S153"/>
    </row>
    <row r="154" spans="1:19" s="63" customFormat="1" x14ac:dyDescent="0.2">
      <c r="A154" s="36"/>
      <c r="B154" s="37"/>
      <c r="C154" s="53"/>
      <c r="D154"/>
      <c r="E154" s="38"/>
      <c r="F154" s="38"/>
      <c r="G154" s="38"/>
      <c r="P154" s="73"/>
      <c r="Q154" s="74"/>
      <c r="R154"/>
      <c r="S154"/>
    </row>
    <row r="155" spans="1:19" s="63" customFormat="1" x14ac:dyDescent="0.2">
      <c r="A155" s="36"/>
      <c r="B155" s="37"/>
      <c r="C155" s="53"/>
      <c r="D155"/>
      <c r="E155" s="38"/>
      <c r="F155" s="38"/>
      <c r="G155" s="38"/>
      <c r="P155" s="73"/>
      <c r="Q155" s="74"/>
      <c r="R155"/>
      <c r="S155"/>
    </row>
    <row r="156" spans="1:19" s="63" customFormat="1" x14ac:dyDescent="0.2">
      <c r="A156" s="36"/>
      <c r="B156" s="37"/>
      <c r="C156" s="53"/>
      <c r="D156"/>
      <c r="E156" s="38"/>
      <c r="F156" s="38"/>
      <c r="G156" s="38"/>
      <c r="P156" s="73"/>
      <c r="Q156" s="74"/>
      <c r="R156"/>
      <c r="S156"/>
    </row>
    <row r="157" spans="1:19" s="63" customFormat="1" x14ac:dyDescent="0.2">
      <c r="A157" s="36"/>
      <c r="B157" s="37"/>
      <c r="C157" s="53"/>
      <c r="D157"/>
      <c r="E157" s="38"/>
      <c r="F157" s="38"/>
      <c r="G157" s="38"/>
      <c r="P157" s="73"/>
      <c r="Q157" s="74"/>
      <c r="R157"/>
      <c r="S157"/>
    </row>
    <row r="158" spans="1:19" s="63" customFormat="1" x14ac:dyDescent="0.2">
      <c r="A158" s="36"/>
      <c r="B158" s="37"/>
      <c r="C158" s="53"/>
      <c r="D158"/>
      <c r="E158" s="38"/>
      <c r="F158" s="38"/>
      <c r="G158" s="38"/>
      <c r="P158" s="73"/>
      <c r="Q158" s="74"/>
      <c r="R158"/>
      <c r="S158"/>
    </row>
    <row r="159" spans="1:19" s="63" customFormat="1" x14ac:dyDescent="0.2">
      <c r="A159" s="36"/>
      <c r="B159" s="37"/>
      <c r="C159" s="53"/>
      <c r="D159"/>
      <c r="E159" s="38"/>
      <c r="F159" s="38"/>
      <c r="G159" s="38"/>
      <c r="P159" s="73"/>
      <c r="Q159" s="74"/>
      <c r="R159"/>
      <c r="S159"/>
    </row>
    <row r="160" spans="1:19" s="63" customFormat="1" x14ac:dyDescent="0.2">
      <c r="A160" s="36"/>
      <c r="B160" s="37"/>
      <c r="C160" s="53"/>
      <c r="D160"/>
      <c r="E160" s="38"/>
      <c r="F160" s="38"/>
      <c r="G160" s="38"/>
      <c r="P160" s="73"/>
      <c r="Q160" s="74"/>
      <c r="R160"/>
      <c r="S160"/>
    </row>
    <row r="161" spans="1:19" s="63" customFormat="1" x14ac:dyDescent="0.2">
      <c r="A161" s="36"/>
      <c r="B161" s="37"/>
      <c r="C161" s="53"/>
      <c r="D161"/>
      <c r="E161" s="38"/>
      <c r="F161" s="38"/>
      <c r="G161" s="38"/>
      <c r="P161" s="73"/>
      <c r="Q161" s="74"/>
      <c r="R161"/>
      <c r="S161"/>
    </row>
    <row r="162" spans="1:19" s="63" customFormat="1" x14ac:dyDescent="0.2">
      <c r="A162" s="36"/>
      <c r="B162" s="37"/>
      <c r="C162" s="53"/>
      <c r="D162"/>
      <c r="E162" s="38"/>
      <c r="F162" s="38"/>
      <c r="G162" s="38"/>
      <c r="P162" s="73"/>
      <c r="Q162" s="74"/>
      <c r="R162"/>
      <c r="S162"/>
    </row>
    <row r="163" spans="1:19" s="63" customFormat="1" x14ac:dyDescent="0.2">
      <c r="A163" s="36"/>
      <c r="B163" s="37"/>
      <c r="C163" s="53"/>
      <c r="D163"/>
      <c r="E163" s="38"/>
      <c r="F163" s="38"/>
      <c r="G163" s="38"/>
      <c r="P163" s="73"/>
      <c r="Q163" s="74"/>
      <c r="R163"/>
      <c r="S163"/>
    </row>
    <row r="164" spans="1:19" s="63" customFormat="1" x14ac:dyDescent="0.2">
      <c r="A164" s="36"/>
      <c r="B164" s="37"/>
      <c r="C164" s="53"/>
      <c r="D164"/>
      <c r="E164" s="38"/>
      <c r="F164" s="38"/>
      <c r="G164" s="38"/>
      <c r="P164" s="73"/>
      <c r="Q164" s="74"/>
      <c r="R164"/>
      <c r="S164"/>
    </row>
    <row r="165" spans="1:19" s="63" customFormat="1" x14ac:dyDescent="0.2">
      <c r="A165" s="36"/>
      <c r="B165" s="37"/>
      <c r="C165" s="53"/>
      <c r="D165"/>
      <c r="E165" s="38"/>
      <c r="F165" s="38"/>
      <c r="G165" s="38"/>
      <c r="P165" s="73"/>
      <c r="Q165" s="74"/>
      <c r="R165"/>
      <c r="S165"/>
    </row>
    <row r="166" spans="1:19" s="63" customFormat="1" x14ac:dyDescent="0.2">
      <c r="A166" s="36"/>
      <c r="B166" s="37"/>
      <c r="C166" s="53"/>
      <c r="D166"/>
      <c r="E166" s="38"/>
      <c r="F166" s="38"/>
      <c r="G166" s="38"/>
      <c r="P166" s="73"/>
      <c r="Q166" s="74"/>
      <c r="R166"/>
      <c r="S166"/>
    </row>
    <row r="167" spans="1:19" s="63" customFormat="1" x14ac:dyDescent="0.2">
      <c r="A167" s="36"/>
      <c r="B167" s="37"/>
      <c r="C167" s="53"/>
      <c r="D167"/>
      <c r="E167" s="38"/>
      <c r="F167" s="38"/>
      <c r="G167" s="38"/>
      <c r="P167" s="73"/>
      <c r="Q167" s="74"/>
      <c r="R167"/>
      <c r="S167"/>
    </row>
    <row r="168" spans="1:19" s="63" customFormat="1" x14ac:dyDescent="0.2">
      <c r="A168" s="36"/>
      <c r="B168" s="37"/>
      <c r="C168" s="53"/>
      <c r="D168"/>
      <c r="E168" s="38"/>
      <c r="F168" s="38"/>
      <c r="G168" s="38"/>
      <c r="P168" s="73"/>
      <c r="Q168" s="74"/>
      <c r="R168"/>
      <c r="S168"/>
    </row>
    <row r="169" spans="1:19" s="63" customFormat="1" x14ac:dyDescent="0.2">
      <c r="A169" s="36"/>
      <c r="B169" s="37"/>
      <c r="C169" s="53"/>
      <c r="D169"/>
      <c r="E169" s="38"/>
      <c r="F169" s="38"/>
      <c r="G169" s="38"/>
      <c r="P169" s="73"/>
      <c r="Q169" s="74"/>
      <c r="R169"/>
      <c r="S169"/>
    </row>
    <row r="170" spans="1:19" s="63" customFormat="1" x14ac:dyDescent="0.2">
      <c r="A170" s="36"/>
      <c r="B170" s="37"/>
      <c r="C170" s="53"/>
      <c r="D170"/>
      <c r="E170" s="38"/>
      <c r="F170" s="38"/>
      <c r="G170" s="38"/>
      <c r="P170" s="73"/>
      <c r="Q170" s="74"/>
      <c r="R170"/>
      <c r="S170"/>
    </row>
    <row r="171" spans="1:19" s="63" customFormat="1" x14ac:dyDescent="0.2">
      <c r="A171" s="36"/>
      <c r="B171" s="37"/>
      <c r="C171" s="53"/>
      <c r="D171"/>
      <c r="E171" s="38"/>
      <c r="F171" s="38"/>
      <c r="G171" s="38"/>
      <c r="P171" s="73"/>
      <c r="Q171" s="74"/>
      <c r="R171"/>
      <c r="S171"/>
    </row>
    <row r="172" spans="1:19" s="63" customFormat="1" x14ac:dyDescent="0.2">
      <c r="A172" s="36"/>
      <c r="B172" s="37"/>
      <c r="C172" s="53"/>
      <c r="D172"/>
      <c r="E172" s="38"/>
      <c r="F172" s="38"/>
      <c r="G172" s="38"/>
      <c r="P172" s="73"/>
      <c r="Q172" s="74"/>
      <c r="R172"/>
      <c r="S172"/>
    </row>
    <row r="173" spans="1:19" s="63" customFormat="1" x14ac:dyDescent="0.2">
      <c r="A173" s="36"/>
      <c r="B173" s="37"/>
      <c r="C173" s="53"/>
      <c r="D173"/>
      <c r="E173" s="38"/>
      <c r="F173" s="38"/>
      <c r="G173" s="38"/>
      <c r="P173" s="73"/>
      <c r="Q173" s="74"/>
      <c r="R173"/>
      <c r="S173"/>
    </row>
    <row r="174" spans="1:19" s="63" customFormat="1" x14ac:dyDescent="0.2">
      <c r="A174" s="36"/>
      <c r="B174" s="37"/>
      <c r="C174" s="53"/>
      <c r="D174"/>
      <c r="E174" s="38"/>
      <c r="F174" s="38"/>
      <c r="G174" s="38"/>
      <c r="P174" s="73"/>
      <c r="Q174" s="74"/>
      <c r="R174"/>
      <c r="S174"/>
    </row>
    <row r="175" spans="1:19" s="63" customFormat="1" x14ac:dyDescent="0.2">
      <c r="A175" s="36"/>
      <c r="B175" s="37"/>
      <c r="C175" s="53"/>
      <c r="D175"/>
      <c r="E175" s="38"/>
      <c r="F175" s="38"/>
      <c r="G175" s="38"/>
      <c r="P175" s="73"/>
      <c r="Q175" s="74"/>
      <c r="R175"/>
      <c r="S175"/>
    </row>
    <row r="176" spans="1:19" s="63" customFormat="1" x14ac:dyDescent="0.2">
      <c r="A176" s="36"/>
      <c r="B176" s="37"/>
      <c r="C176" s="53"/>
      <c r="D176"/>
      <c r="E176" s="38"/>
      <c r="F176" s="38"/>
      <c r="G176" s="38"/>
      <c r="P176" s="73"/>
      <c r="Q176" s="74"/>
      <c r="R176"/>
      <c r="S176"/>
    </row>
    <row r="177" spans="1:19" s="63" customFormat="1" x14ac:dyDescent="0.2">
      <c r="A177" s="36"/>
      <c r="B177" s="37"/>
      <c r="C177" s="53"/>
      <c r="D177"/>
      <c r="E177" s="38"/>
      <c r="F177" s="38"/>
      <c r="G177" s="38"/>
      <c r="P177" s="73"/>
      <c r="Q177" s="74"/>
      <c r="R177"/>
      <c r="S177"/>
    </row>
    <row r="178" spans="1:19" s="63" customFormat="1" x14ac:dyDescent="0.2">
      <c r="A178" s="36"/>
      <c r="B178" s="37"/>
      <c r="C178" s="53"/>
      <c r="D178"/>
      <c r="E178" s="38"/>
      <c r="F178" s="38"/>
      <c r="G178" s="38"/>
      <c r="P178" s="73"/>
      <c r="Q178" s="74"/>
      <c r="R178"/>
      <c r="S178"/>
    </row>
    <row r="179" spans="1:19" s="63" customFormat="1" x14ac:dyDescent="0.2">
      <c r="A179" s="36"/>
      <c r="B179" s="37"/>
      <c r="C179" s="53"/>
      <c r="D179"/>
      <c r="E179" s="38"/>
      <c r="F179" s="38"/>
      <c r="G179" s="38"/>
      <c r="P179" s="73"/>
      <c r="Q179" s="74"/>
      <c r="R179"/>
      <c r="S179"/>
    </row>
    <row r="180" spans="1:19" s="63" customFormat="1" x14ac:dyDescent="0.2">
      <c r="A180" s="36"/>
      <c r="B180" s="37"/>
      <c r="C180" s="53"/>
      <c r="D180"/>
      <c r="E180" s="38"/>
      <c r="F180" s="38"/>
      <c r="G180" s="38"/>
      <c r="P180" s="73"/>
      <c r="Q180" s="74"/>
      <c r="R180"/>
      <c r="S180"/>
    </row>
    <row r="181" spans="1:19" s="63" customFormat="1" x14ac:dyDescent="0.2">
      <c r="A181" s="36"/>
      <c r="B181" s="37"/>
      <c r="C181" s="53"/>
      <c r="D181"/>
      <c r="E181" s="38"/>
      <c r="F181" s="38"/>
      <c r="G181" s="38"/>
      <c r="P181" s="73"/>
      <c r="Q181" s="74"/>
      <c r="R181"/>
      <c r="S181"/>
    </row>
    <row r="182" spans="1:19" s="63" customFormat="1" x14ac:dyDescent="0.2">
      <c r="A182" s="36"/>
      <c r="B182" s="37"/>
      <c r="C182" s="53"/>
      <c r="D182"/>
      <c r="E182" s="38"/>
      <c r="F182" s="38"/>
      <c r="G182" s="38"/>
      <c r="P182" s="73"/>
      <c r="Q182" s="74"/>
      <c r="R182"/>
      <c r="S182"/>
    </row>
    <row r="183" spans="1:19" s="63" customFormat="1" x14ac:dyDescent="0.2">
      <c r="A183" s="36"/>
      <c r="B183" s="37"/>
      <c r="C183" s="53"/>
      <c r="D183"/>
      <c r="E183" s="38"/>
      <c r="F183" s="38"/>
      <c r="G183"/>
      <c r="P183" s="73"/>
      <c r="Q183" s="74"/>
      <c r="R183"/>
      <c r="S183"/>
    </row>
    <row r="184" spans="1:19" s="63" customFormat="1" x14ac:dyDescent="0.2">
      <c r="A184" s="36"/>
      <c r="B184" s="37"/>
      <c r="C184" s="53"/>
      <c r="D184"/>
      <c r="E184" s="38"/>
      <c r="F184"/>
      <c r="G184"/>
      <c r="P184" s="73"/>
      <c r="Q184" s="74"/>
      <c r="R184"/>
      <c r="S184"/>
    </row>
    <row r="185" spans="1:19" s="63" customFormat="1" x14ac:dyDescent="0.2">
      <c r="A185" s="36"/>
      <c r="B185" s="37"/>
      <c r="C185" s="53"/>
      <c r="D185"/>
      <c r="E185" s="38"/>
      <c r="F185"/>
      <c r="G185"/>
      <c r="P185" s="73"/>
      <c r="Q185" s="74"/>
      <c r="R185"/>
      <c r="S185"/>
    </row>
    <row r="186" spans="1:19" s="63" customFormat="1" x14ac:dyDescent="0.2">
      <c r="A186" s="36"/>
      <c r="B186" s="37"/>
      <c r="C186" s="53"/>
      <c r="D186"/>
      <c r="E186" s="38"/>
      <c r="F186"/>
      <c r="G186"/>
      <c r="P186" s="73"/>
      <c r="Q186" s="74"/>
      <c r="R186"/>
      <c r="S186"/>
    </row>
    <row r="187" spans="1:19" s="63" customFormat="1" x14ac:dyDescent="0.2">
      <c r="A187" s="36"/>
      <c r="B187" s="37"/>
      <c r="C187" s="53"/>
      <c r="D187"/>
      <c r="E187" s="38"/>
      <c r="F187"/>
      <c r="G187"/>
      <c r="P187" s="73"/>
      <c r="Q187" s="74"/>
      <c r="R187"/>
      <c r="S187"/>
    </row>
    <row r="188" spans="1:19" s="63" customFormat="1" x14ac:dyDescent="0.2">
      <c r="A188" s="36"/>
      <c r="B188" s="37"/>
      <c r="C188" s="53"/>
      <c r="D188"/>
      <c r="E188" s="38"/>
      <c r="F188"/>
      <c r="G188"/>
      <c r="P188" s="73"/>
      <c r="Q188" s="74"/>
      <c r="R188"/>
      <c r="S188"/>
    </row>
    <row r="189" spans="1:19" s="63" customFormat="1" x14ac:dyDescent="0.2">
      <c r="A189" s="36"/>
      <c r="B189" s="37"/>
      <c r="C189" s="53"/>
      <c r="D189"/>
      <c r="E189" s="38"/>
      <c r="F189"/>
      <c r="G189"/>
      <c r="P189" s="73"/>
      <c r="Q189" s="74"/>
      <c r="R189"/>
      <c r="S189"/>
    </row>
    <row r="190" spans="1:19" s="63" customFormat="1" x14ac:dyDescent="0.2">
      <c r="A190" s="36"/>
      <c r="B190" s="37"/>
      <c r="C190" s="53"/>
      <c r="D190"/>
      <c r="E190" s="38"/>
      <c r="F190"/>
      <c r="G190"/>
      <c r="P190" s="73"/>
      <c r="Q190" s="74"/>
      <c r="R190"/>
      <c r="S190"/>
    </row>
    <row r="191" spans="1:19" s="63" customFormat="1" x14ac:dyDescent="0.2">
      <c r="A191" s="36"/>
      <c r="B191" s="37"/>
      <c r="C191" s="53"/>
      <c r="D191"/>
      <c r="E191" s="38"/>
      <c r="F191"/>
      <c r="G191"/>
      <c r="P191" s="73"/>
      <c r="Q191" s="74"/>
      <c r="R191"/>
      <c r="S191"/>
    </row>
    <row r="192" spans="1:19" s="63" customFormat="1" x14ac:dyDescent="0.2">
      <c r="A192" s="36"/>
      <c r="B192" s="37"/>
      <c r="C192" s="53"/>
      <c r="D192"/>
      <c r="E192" s="38"/>
      <c r="F192"/>
      <c r="G192"/>
      <c r="P192" s="73"/>
      <c r="Q192" s="74"/>
      <c r="R192"/>
      <c r="S192"/>
    </row>
    <row r="193" spans="1:19" s="63" customFormat="1" x14ac:dyDescent="0.2">
      <c r="A193" s="36"/>
      <c r="B193" s="37"/>
      <c r="C193" s="53"/>
      <c r="D193"/>
      <c r="E193"/>
      <c r="F193"/>
      <c r="G193"/>
      <c r="P193" s="73"/>
      <c r="Q193" s="74"/>
      <c r="R193"/>
      <c r="S193"/>
    </row>
    <row r="194" spans="1:19" s="63" customFormat="1" x14ac:dyDescent="0.2">
      <c r="A194" s="36"/>
      <c r="B194" s="37"/>
      <c r="C194" s="53"/>
      <c r="D194"/>
      <c r="E194"/>
      <c r="F194"/>
      <c r="G194"/>
      <c r="P194" s="73"/>
      <c r="Q194" s="74"/>
      <c r="R194"/>
      <c r="S194"/>
    </row>
    <row r="195" spans="1:19" s="53" customFormat="1" x14ac:dyDescent="0.2">
      <c r="A195" s="36"/>
      <c r="B195" s="37"/>
      <c r="D195"/>
      <c r="E195"/>
      <c r="F195"/>
      <c r="G195"/>
      <c r="H195" s="63"/>
      <c r="I195" s="63"/>
      <c r="J195" s="63"/>
      <c r="K195" s="63"/>
      <c r="L195" s="63"/>
      <c r="M195" s="63"/>
      <c r="N195" s="63"/>
      <c r="O195" s="63"/>
      <c r="P195" s="73"/>
      <c r="Q195" s="74"/>
      <c r="R195"/>
      <c r="S195"/>
    </row>
    <row r="196" spans="1:19" s="53" customFormat="1" x14ac:dyDescent="0.2">
      <c r="A196" s="36"/>
      <c r="B196" s="37"/>
      <c r="D196"/>
      <c r="E196"/>
      <c r="F196"/>
      <c r="G196"/>
      <c r="H196" s="63"/>
      <c r="I196" s="63"/>
      <c r="J196" s="63"/>
      <c r="K196" s="63"/>
      <c r="L196" s="63"/>
      <c r="M196" s="63"/>
      <c r="N196" s="63"/>
      <c r="O196" s="63"/>
      <c r="P196" s="73"/>
      <c r="Q196" s="74"/>
      <c r="R196"/>
      <c r="S196"/>
    </row>
    <row r="197" spans="1:19" s="53" customFormat="1" x14ac:dyDescent="0.2">
      <c r="A197" s="36"/>
      <c r="B197" s="37"/>
      <c r="D197"/>
      <c r="E197"/>
      <c r="F197"/>
      <c r="G197"/>
      <c r="H197" s="63"/>
      <c r="I197" s="63"/>
      <c r="J197" s="63"/>
      <c r="K197" s="63"/>
      <c r="L197" s="63"/>
      <c r="M197" s="63"/>
      <c r="N197" s="63"/>
      <c r="O197" s="63"/>
      <c r="P197" s="73"/>
      <c r="Q197" s="74"/>
      <c r="R197"/>
      <c r="S197"/>
    </row>
  </sheetData>
  <autoFilter ref="A3:S50" xr:uid="{179DF241-B030-4762-8C2C-582AFB926824}"/>
  <mergeCells count="3">
    <mergeCell ref="H2:K2"/>
    <mergeCell ref="L2:M2"/>
    <mergeCell ref="O2:Q2"/>
  </mergeCells>
  <dataValidations count="1">
    <dataValidation type="list" allowBlank="1" showInputMessage="1" showErrorMessage="1" sqref="E4:E192 F4:F183 G4:G182" xr:uid="{28A76E4A-35D3-480B-9AC8-D5CBF7C0AC2D}">
      <formula1>#REF!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B015-34F8-402D-80DF-BC9F1E309FCE}">
  <dimension ref="A2:AB56"/>
  <sheetViews>
    <sheetView zoomScale="140" zoomScaleNormal="140" workbookViewId="0">
      <selection activeCell="C9" sqref="C9"/>
    </sheetView>
  </sheetViews>
  <sheetFormatPr baseColWidth="10" defaultColWidth="10.83203125" defaultRowHeight="15" x14ac:dyDescent="0.2"/>
  <cols>
    <col min="1" max="1" width="17" bestFit="1" customWidth="1"/>
    <col min="2" max="2" width="14.1640625" bestFit="1" customWidth="1"/>
    <col min="3" max="3" width="17.83203125" bestFit="1" customWidth="1"/>
    <col min="4" max="5" width="17.83203125" customWidth="1"/>
    <col min="6" max="6" width="19.6640625" bestFit="1" customWidth="1"/>
    <col min="7" max="7" width="14.5" bestFit="1" customWidth="1"/>
    <col min="8" max="8" width="11.33203125" bestFit="1" customWidth="1"/>
    <col min="9" max="9" width="29.5" bestFit="1" customWidth="1"/>
    <col min="11" max="11" width="18.5" bestFit="1" customWidth="1"/>
    <col min="12" max="12" width="21.1640625" bestFit="1" customWidth="1"/>
    <col min="13" max="13" width="22.83203125" customWidth="1"/>
    <col min="14" max="14" width="21.5" customWidth="1"/>
    <col min="15" max="15" width="19.83203125" customWidth="1"/>
    <col min="17" max="17" width="23.1640625" bestFit="1" customWidth="1"/>
    <col min="18" max="19" width="12.83203125" bestFit="1" customWidth="1"/>
    <col min="20" max="20" width="5.5" customWidth="1"/>
    <col min="21" max="21" width="23.1640625" bestFit="1" customWidth="1"/>
    <col min="22" max="23" width="12.83203125" bestFit="1" customWidth="1"/>
    <col min="24" max="24" width="7.1640625" customWidth="1"/>
    <col min="25" max="25" width="23.1640625" bestFit="1" customWidth="1"/>
    <col min="26" max="26" width="13.5" bestFit="1" customWidth="1"/>
    <col min="27" max="27" width="12.83203125" bestFit="1" customWidth="1"/>
  </cols>
  <sheetData>
    <row r="2" spans="1:28" x14ac:dyDescent="0.2">
      <c r="A2" s="183" t="s">
        <v>188</v>
      </c>
      <c r="B2" s="183" t="s">
        <v>95</v>
      </c>
      <c r="C2" s="183" t="s">
        <v>96</v>
      </c>
      <c r="D2" s="183" t="s">
        <v>193</v>
      </c>
      <c r="E2" s="183" t="s">
        <v>194</v>
      </c>
      <c r="F2" s="183" t="s">
        <v>97</v>
      </c>
      <c r="G2" s="183" t="s">
        <v>192</v>
      </c>
      <c r="H2" s="183" t="s">
        <v>512</v>
      </c>
      <c r="I2" s="183" t="s">
        <v>513</v>
      </c>
      <c r="J2" s="183" t="s">
        <v>514</v>
      </c>
      <c r="K2" s="183" t="s">
        <v>515</v>
      </c>
      <c r="L2" s="183" t="s">
        <v>207</v>
      </c>
      <c r="M2" s="183" t="s">
        <v>516</v>
      </c>
      <c r="N2" s="183" t="s">
        <v>517</v>
      </c>
      <c r="O2" s="183"/>
      <c r="P2" s="183"/>
      <c r="Q2" s="183" t="s">
        <v>518</v>
      </c>
      <c r="R2" s="183"/>
      <c r="S2" s="183"/>
      <c r="T2" s="183"/>
      <c r="U2" s="183" t="s">
        <v>519</v>
      </c>
      <c r="V2" s="183"/>
      <c r="W2" s="183"/>
      <c r="X2" s="183"/>
      <c r="Y2" s="183" t="s">
        <v>520</v>
      </c>
      <c r="Z2" s="183"/>
      <c r="AA2" s="183"/>
      <c r="AB2" s="183"/>
    </row>
    <row r="3" spans="1:28" x14ac:dyDescent="0.2">
      <c r="A3" t="s">
        <v>191</v>
      </c>
      <c r="B3" s="184" t="s">
        <v>149</v>
      </c>
      <c r="C3" s="184" t="s">
        <v>94</v>
      </c>
      <c r="D3" s="185" t="s">
        <v>521</v>
      </c>
      <c r="E3" s="184" t="s">
        <v>522</v>
      </c>
      <c r="F3" s="184" t="s">
        <v>113</v>
      </c>
      <c r="G3" s="186" t="s">
        <v>523</v>
      </c>
      <c r="H3" s="187">
        <v>2409692</v>
      </c>
      <c r="I3" s="188" t="s">
        <v>524</v>
      </c>
      <c r="J3" s="185" t="s">
        <v>525</v>
      </c>
      <c r="K3" s="185" t="s">
        <v>526</v>
      </c>
      <c r="L3" s="185" t="s">
        <v>527</v>
      </c>
      <c r="M3" s="185" t="s">
        <v>525</v>
      </c>
      <c r="N3" s="189" t="s">
        <v>528</v>
      </c>
      <c r="O3" s="56" t="e">
        <f>#REF!</f>
        <v>#REF!</v>
      </c>
      <c r="Q3" s="189" t="s">
        <v>528</v>
      </c>
      <c r="R3" s="56" t="e">
        <f>O3</f>
        <v>#REF!</v>
      </c>
      <c r="U3" t="s">
        <v>529</v>
      </c>
      <c r="V3" s="56" t="e">
        <f>O9</f>
        <v>#REF!</v>
      </c>
      <c r="Y3" t="s">
        <v>530</v>
      </c>
      <c r="Z3" s="56">
        <f>O13</f>
        <v>0</v>
      </c>
    </row>
    <row r="4" spans="1:28" x14ac:dyDescent="0.2">
      <c r="A4" t="s">
        <v>531</v>
      </c>
      <c r="B4" s="184" t="s">
        <v>116</v>
      </c>
      <c r="C4" s="184" t="s">
        <v>532</v>
      </c>
      <c r="D4" s="184" t="s">
        <v>128</v>
      </c>
      <c r="E4" s="184" t="s">
        <v>533</v>
      </c>
      <c r="F4" s="184" t="s">
        <v>118</v>
      </c>
      <c r="G4" s="186" t="s">
        <v>534</v>
      </c>
      <c r="H4" s="187">
        <v>2409698</v>
      </c>
      <c r="I4" s="188" t="s">
        <v>535</v>
      </c>
      <c r="J4" s="185" t="s">
        <v>536</v>
      </c>
      <c r="K4" s="185" t="s">
        <v>537</v>
      </c>
      <c r="L4" s="185" t="s">
        <v>538</v>
      </c>
      <c r="M4" s="185" t="s">
        <v>536</v>
      </c>
      <c r="N4" s="189" t="s">
        <v>539</v>
      </c>
      <c r="O4" s="56" t="e">
        <f>#REF!</f>
        <v>#REF!</v>
      </c>
      <c r="Q4" s="189" t="s">
        <v>539</v>
      </c>
      <c r="R4" s="56" t="e">
        <f>O3</f>
        <v>#REF!</v>
      </c>
      <c r="S4" s="56" t="e">
        <f>O4</f>
        <v>#REF!</v>
      </c>
      <c r="U4" t="s">
        <v>540</v>
      </c>
      <c r="V4" s="56" t="e">
        <f>O9</f>
        <v>#REF!</v>
      </c>
      <c r="W4" s="56" t="e">
        <f>O8</f>
        <v>#REF!</v>
      </c>
      <c r="Y4" t="s">
        <v>541</v>
      </c>
      <c r="Z4" s="56">
        <f>O13</f>
        <v>0</v>
      </c>
      <c r="AA4" s="56" t="e">
        <f>O12</f>
        <v>#REF!</v>
      </c>
    </row>
    <row r="5" spans="1:28" x14ac:dyDescent="0.2">
      <c r="A5" t="s">
        <v>542</v>
      </c>
      <c r="B5" s="184" t="s">
        <v>111</v>
      </c>
      <c r="C5" s="185" t="s">
        <v>543</v>
      </c>
      <c r="D5" s="185" t="s">
        <v>544</v>
      </c>
      <c r="E5" s="184" t="s">
        <v>545</v>
      </c>
      <c r="F5" s="184" t="s">
        <v>121</v>
      </c>
      <c r="G5" s="185" t="s">
        <v>546</v>
      </c>
      <c r="H5" s="187">
        <v>2411223</v>
      </c>
      <c r="I5" s="188" t="s">
        <v>547</v>
      </c>
      <c r="J5" s="185"/>
      <c r="K5" s="185" t="s">
        <v>548</v>
      </c>
      <c r="L5" s="185" t="s">
        <v>549</v>
      </c>
      <c r="N5" s="189" t="s">
        <v>550</v>
      </c>
      <c r="O5" s="56" t="e">
        <f>#REF!</f>
        <v>#REF!</v>
      </c>
      <c r="Q5" t="s">
        <v>550</v>
      </c>
      <c r="R5" s="56" t="e">
        <f>SUM(R4:S4)-O5</f>
        <v>#REF!</v>
      </c>
      <c r="S5" s="56" t="e">
        <f>O5</f>
        <v>#REF!</v>
      </c>
      <c r="U5" t="s">
        <v>539</v>
      </c>
      <c r="V5" s="56" t="e">
        <f>SUM(V4:W4)-O4</f>
        <v>#REF!</v>
      </c>
      <c r="W5" s="56" t="e">
        <f>O4</f>
        <v>#REF!</v>
      </c>
      <c r="Y5" t="s">
        <v>540</v>
      </c>
      <c r="Z5" s="56" t="e">
        <f>SUM(Z4:AA4)-O8</f>
        <v>#REF!</v>
      </c>
      <c r="AA5" s="56" t="e">
        <f>S4</f>
        <v>#REF!</v>
      </c>
    </row>
    <row r="6" spans="1:28" x14ac:dyDescent="0.2">
      <c r="A6" t="s">
        <v>551</v>
      </c>
      <c r="B6" s="184"/>
      <c r="C6" s="185"/>
      <c r="D6" s="184" t="s">
        <v>552</v>
      </c>
      <c r="E6" s="184" t="s">
        <v>553</v>
      </c>
      <c r="F6" s="185"/>
      <c r="G6" s="185"/>
      <c r="H6" s="187">
        <v>2409716</v>
      </c>
      <c r="I6" s="188" t="s">
        <v>554</v>
      </c>
      <c r="J6" s="185"/>
      <c r="K6" s="185" t="s">
        <v>555</v>
      </c>
      <c r="L6" s="185" t="s">
        <v>556</v>
      </c>
      <c r="N6" s="189" t="s">
        <v>557</v>
      </c>
      <c r="O6" s="56" t="e">
        <f>#REF!</f>
        <v>#REF!</v>
      </c>
      <c r="Q6" t="s">
        <v>558</v>
      </c>
      <c r="R6" s="56" t="e">
        <f>R5</f>
        <v>#REF!</v>
      </c>
      <c r="U6" t="s">
        <v>559</v>
      </c>
      <c r="V6" s="56" t="e">
        <f>V5</f>
        <v>#REF!</v>
      </c>
      <c r="Y6" t="s">
        <v>560</v>
      </c>
      <c r="Z6" s="56" t="e">
        <f>Z5</f>
        <v>#REF!</v>
      </c>
    </row>
    <row r="7" spans="1:28" x14ac:dyDescent="0.2">
      <c r="A7" t="s">
        <v>561</v>
      </c>
      <c r="B7" s="184"/>
      <c r="C7" s="185"/>
      <c r="D7" s="184" t="s">
        <v>562</v>
      </c>
      <c r="E7" s="184" t="s">
        <v>563</v>
      </c>
      <c r="F7" s="184"/>
      <c r="G7" s="185"/>
      <c r="H7" s="187">
        <v>2409656</v>
      </c>
      <c r="I7" s="188" t="s">
        <v>564</v>
      </c>
      <c r="J7" s="185"/>
      <c r="K7" s="185" t="s">
        <v>546</v>
      </c>
      <c r="L7" s="185" t="s">
        <v>565</v>
      </c>
      <c r="N7" s="189" t="s">
        <v>566</v>
      </c>
      <c r="O7" s="56" t="e">
        <f>#REF!</f>
        <v>#REF!</v>
      </c>
      <c r="Q7" t="s">
        <v>567</v>
      </c>
      <c r="R7" s="56" t="e">
        <f>R6</f>
        <v>#REF!</v>
      </c>
      <c r="S7" s="56" t="e">
        <f>R8-R6</f>
        <v>#REF!</v>
      </c>
      <c r="U7" t="s">
        <v>567</v>
      </c>
      <c r="V7" s="56" t="e">
        <f>V6</f>
        <v>#REF!</v>
      </c>
      <c r="W7" s="56" t="e">
        <f>V8-V6</f>
        <v>#REF!</v>
      </c>
      <c r="Y7" t="s">
        <v>567</v>
      </c>
      <c r="Z7" s="56" t="e">
        <f>Z6</f>
        <v>#REF!</v>
      </c>
      <c r="AA7" s="56" t="e">
        <f>Z8-Z6</f>
        <v>#REF!</v>
      </c>
    </row>
    <row r="8" spans="1:28" x14ac:dyDescent="0.2">
      <c r="A8" t="s">
        <v>568</v>
      </c>
      <c r="B8" s="184"/>
      <c r="C8" s="185"/>
      <c r="D8" s="185" t="s">
        <v>569</v>
      </c>
      <c r="E8" s="184" t="s">
        <v>570</v>
      </c>
      <c r="F8" s="184"/>
      <c r="G8" s="185"/>
      <c r="H8" s="187">
        <v>2411229</v>
      </c>
      <c r="I8" s="188" t="s">
        <v>571</v>
      </c>
      <c r="J8" s="185" t="s">
        <v>572</v>
      </c>
      <c r="K8" s="185"/>
      <c r="L8" s="185" t="s">
        <v>573</v>
      </c>
      <c r="N8" s="189" t="s">
        <v>574</v>
      </c>
      <c r="O8" s="56" t="e">
        <f>#REF!</f>
        <v>#REF!</v>
      </c>
      <c r="Q8" t="s">
        <v>575</v>
      </c>
      <c r="R8" s="56" t="e">
        <f>O6</f>
        <v>#REF!</v>
      </c>
      <c r="U8" t="s">
        <v>576</v>
      </c>
      <c r="V8" s="56" t="e">
        <f>O10</f>
        <v>#REF!</v>
      </c>
      <c r="Y8" t="s">
        <v>577</v>
      </c>
      <c r="Z8" s="56" t="e">
        <f>O14</f>
        <v>#REF!</v>
      </c>
    </row>
    <row r="9" spans="1:28" x14ac:dyDescent="0.2">
      <c r="B9" s="184"/>
      <c r="C9" s="185"/>
      <c r="D9" s="185" t="s">
        <v>578</v>
      </c>
      <c r="E9" s="184" t="s">
        <v>579</v>
      </c>
      <c r="F9" s="184"/>
      <c r="G9" s="185"/>
      <c r="H9" s="187">
        <v>2409668</v>
      </c>
      <c r="I9" s="188" t="s">
        <v>580</v>
      </c>
      <c r="J9" s="185"/>
      <c r="K9" s="185"/>
      <c r="L9" s="185" t="s">
        <v>581</v>
      </c>
      <c r="N9" s="189" t="s">
        <v>582</v>
      </c>
      <c r="O9" s="56" t="e">
        <f>#REF!</f>
        <v>#REF!</v>
      </c>
    </row>
    <row r="10" spans="1:28" x14ac:dyDescent="0.2">
      <c r="B10" s="184"/>
      <c r="C10" s="185"/>
      <c r="D10" s="184" t="s">
        <v>583</v>
      </c>
      <c r="E10" s="184" t="s">
        <v>584</v>
      </c>
      <c r="F10" s="184"/>
      <c r="G10" s="185"/>
      <c r="H10" s="187">
        <v>2409686</v>
      </c>
      <c r="I10" s="188" t="s">
        <v>585</v>
      </c>
      <c r="J10" s="185"/>
      <c r="K10" s="185"/>
      <c r="L10" s="185" t="s">
        <v>546</v>
      </c>
      <c r="N10" s="189" t="s">
        <v>586</v>
      </c>
      <c r="O10" s="56" t="e">
        <f>#REF!</f>
        <v>#REF!</v>
      </c>
      <c r="Q10" s="190" t="s">
        <v>587</v>
      </c>
      <c r="R10" s="190"/>
      <c r="S10" s="190"/>
      <c r="T10" s="190"/>
      <c r="U10" s="190" t="s">
        <v>588</v>
      </c>
      <c r="V10" s="190"/>
      <c r="W10" s="190"/>
      <c r="X10" s="190"/>
      <c r="Y10" s="190" t="s">
        <v>589</v>
      </c>
      <c r="Z10" s="190"/>
      <c r="AA10" s="190"/>
      <c r="AB10" s="190"/>
    </row>
    <row r="11" spans="1:28" x14ac:dyDescent="0.2">
      <c r="B11" s="184"/>
      <c r="C11" s="185"/>
      <c r="D11" s="184" t="s">
        <v>590</v>
      </c>
      <c r="E11" s="184" t="s">
        <v>591</v>
      </c>
      <c r="F11" s="184"/>
      <c r="G11" s="185"/>
      <c r="H11" s="187">
        <v>2409674</v>
      </c>
      <c r="I11" s="188" t="s">
        <v>592</v>
      </c>
      <c r="J11" s="185"/>
      <c r="K11" s="185"/>
      <c r="L11" s="185"/>
      <c r="N11" s="189" t="s">
        <v>593</v>
      </c>
      <c r="O11" s="56" t="e">
        <f>#REF!</f>
        <v>#REF!</v>
      </c>
      <c r="Q11" t="s">
        <v>528</v>
      </c>
      <c r="R11" s="56" t="e">
        <f>O3</f>
        <v>#REF!</v>
      </c>
      <c r="S11" s="56"/>
      <c r="U11" t="s">
        <v>529</v>
      </c>
      <c r="V11" s="56" t="e">
        <f>O9</f>
        <v>#REF!</v>
      </c>
      <c r="Y11" t="s">
        <v>530</v>
      </c>
      <c r="Z11" s="56">
        <f>O13</f>
        <v>0</v>
      </c>
      <c r="AA11" s="56"/>
    </row>
    <row r="12" spans="1:28" x14ac:dyDescent="0.2">
      <c r="B12" s="184"/>
      <c r="C12" s="185"/>
      <c r="D12" s="185" t="s">
        <v>594</v>
      </c>
      <c r="E12" s="184" t="s">
        <v>595</v>
      </c>
      <c r="F12" s="184"/>
      <c r="G12" s="185"/>
      <c r="H12" s="187">
        <v>2409680</v>
      </c>
      <c r="I12" s="188" t="s">
        <v>596</v>
      </c>
      <c r="J12" s="185"/>
      <c r="K12" s="185"/>
      <c r="L12" s="185"/>
      <c r="N12" s="189" t="s">
        <v>541</v>
      </c>
      <c r="O12" s="56" t="e">
        <f>#REF!</f>
        <v>#REF!</v>
      </c>
      <c r="Q12" t="s">
        <v>539</v>
      </c>
      <c r="R12" s="56" t="e">
        <f>R11</f>
        <v>#REF!</v>
      </c>
      <c r="S12" s="56" t="e">
        <f>#REF!</f>
        <v>#REF!</v>
      </c>
      <c r="U12" t="s">
        <v>540</v>
      </c>
      <c r="V12" s="56" t="e">
        <f>O9</f>
        <v>#REF!</v>
      </c>
      <c r="W12" s="56" t="e">
        <f>#REF!</f>
        <v>#REF!</v>
      </c>
      <c r="Y12" t="s">
        <v>541</v>
      </c>
      <c r="Z12" s="56">
        <f>O13</f>
        <v>0</v>
      </c>
      <c r="AA12" s="56" t="e">
        <f>#REF!</f>
        <v>#REF!</v>
      </c>
    </row>
    <row r="13" spans="1:28" x14ac:dyDescent="0.2">
      <c r="B13" s="185"/>
      <c r="D13" s="184" t="s">
        <v>597</v>
      </c>
      <c r="E13" s="184" t="s">
        <v>598</v>
      </c>
      <c r="F13" s="185"/>
      <c r="G13" s="185"/>
      <c r="H13" s="187">
        <v>2409632</v>
      </c>
      <c r="I13" s="188" t="s">
        <v>599</v>
      </c>
      <c r="J13" s="185"/>
      <c r="K13" s="185"/>
      <c r="L13" s="185"/>
      <c r="N13" s="189" t="s">
        <v>530</v>
      </c>
      <c r="O13" s="56">
        <f>[3]Baustellenreporting!U116</f>
        <v>0</v>
      </c>
      <c r="Q13" t="s">
        <v>550</v>
      </c>
      <c r="R13" s="56" t="e">
        <f>SUM(R12:S12)-S13</f>
        <v>#REF!</v>
      </c>
      <c r="S13" s="56" t="e">
        <f>#REF!</f>
        <v>#REF!</v>
      </c>
      <c r="U13" t="s">
        <v>539</v>
      </c>
      <c r="V13" s="56" t="e">
        <f>SUM(V12:W12)-W13</f>
        <v>#REF!</v>
      </c>
      <c r="W13" s="56" t="e">
        <f>#REF!</f>
        <v>#REF!</v>
      </c>
      <c r="Y13" t="s">
        <v>540</v>
      </c>
      <c r="Z13" s="56" t="e">
        <f>SUM(Z12:AA12)-AA13</f>
        <v>#REF!</v>
      </c>
      <c r="AA13" s="56" t="e">
        <f>#REF!</f>
        <v>#REF!</v>
      </c>
    </row>
    <row r="14" spans="1:28" x14ac:dyDescent="0.2">
      <c r="B14" s="185"/>
      <c r="D14" s="185" t="s">
        <v>600</v>
      </c>
      <c r="E14" s="184" t="s">
        <v>601</v>
      </c>
      <c r="F14" s="185"/>
      <c r="G14" s="185"/>
      <c r="H14" s="187">
        <v>2409710</v>
      </c>
      <c r="I14" s="188" t="s">
        <v>602</v>
      </c>
      <c r="J14" s="185"/>
      <c r="K14" s="185"/>
      <c r="L14" s="185"/>
      <c r="N14" s="189" t="s">
        <v>603</v>
      </c>
      <c r="O14" s="56" t="e">
        <f>#REF!</f>
        <v>#REF!</v>
      </c>
      <c r="Q14" t="s">
        <v>558</v>
      </c>
      <c r="R14" s="56" t="e">
        <f>R13</f>
        <v>#REF!</v>
      </c>
      <c r="S14" s="56"/>
      <c r="U14" t="s">
        <v>559</v>
      </c>
      <c r="V14" s="56" t="e">
        <f>V13</f>
        <v>#REF!</v>
      </c>
      <c r="Y14" t="s">
        <v>560</v>
      </c>
      <c r="Z14" s="56" t="e">
        <f>Z13</f>
        <v>#REF!</v>
      </c>
      <c r="AA14" s="56"/>
    </row>
    <row r="15" spans="1:28" x14ac:dyDescent="0.2">
      <c r="B15" s="185"/>
      <c r="C15" s="185"/>
      <c r="D15" s="184" t="s">
        <v>604</v>
      </c>
      <c r="E15" s="184" t="s">
        <v>605</v>
      </c>
      <c r="F15" s="185"/>
      <c r="G15" s="185"/>
      <c r="H15" s="187">
        <v>2409704</v>
      </c>
      <c r="I15" s="188" t="s">
        <v>606</v>
      </c>
      <c r="J15" s="185"/>
      <c r="K15" s="185"/>
      <c r="L15" s="185"/>
      <c r="N15" s="189" t="s">
        <v>607</v>
      </c>
      <c r="O15" s="56" t="e">
        <f>#REF!</f>
        <v>#REF!</v>
      </c>
      <c r="Q15" t="s">
        <v>567</v>
      </c>
      <c r="R15" s="56" t="e">
        <f>R14</f>
        <v>#REF!</v>
      </c>
      <c r="S15" s="56" t="e">
        <f>R16-R14</f>
        <v>#REF!</v>
      </c>
      <c r="U15" t="s">
        <v>567</v>
      </c>
      <c r="V15" s="56" t="e">
        <f>V14</f>
        <v>#REF!</v>
      </c>
      <c r="W15" s="56" t="e">
        <f>V16-V14</f>
        <v>#REF!</v>
      </c>
      <c r="Y15" t="s">
        <v>567</v>
      </c>
      <c r="Z15" s="56" t="e">
        <f>Z14</f>
        <v>#REF!</v>
      </c>
      <c r="AA15" s="56" t="e">
        <f>Z14-Z16</f>
        <v>#REF!</v>
      </c>
    </row>
    <row r="16" spans="1:28" x14ac:dyDescent="0.2">
      <c r="B16" s="185"/>
      <c r="C16" s="185"/>
      <c r="D16" s="185" t="s">
        <v>608</v>
      </c>
      <c r="E16" s="184" t="s">
        <v>609</v>
      </c>
      <c r="F16" s="185"/>
      <c r="G16" s="185"/>
      <c r="H16" s="187">
        <v>2399309</v>
      </c>
      <c r="I16" s="188" t="s">
        <v>610</v>
      </c>
      <c r="J16" s="185"/>
      <c r="K16" s="185"/>
      <c r="L16" s="185"/>
      <c r="Q16" t="s">
        <v>611</v>
      </c>
      <c r="R16" s="56" t="e">
        <f>O7</f>
        <v>#REF!</v>
      </c>
      <c r="S16" s="56"/>
      <c r="U16" t="s">
        <v>612</v>
      </c>
      <c r="V16" s="56" t="e">
        <f>O11</f>
        <v>#REF!</v>
      </c>
      <c r="Y16" t="s">
        <v>613</v>
      </c>
      <c r="Z16" s="56" t="e">
        <f>O15</f>
        <v>#REF!</v>
      </c>
      <c r="AA16" s="56"/>
    </row>
    <row r="17" spans="2:17" x14ac:dyDescent="0.2">
      <c r="B17" s="185"/>
      <c r="C17" s="185"/>
      <c r="D17" s="185" t="s">
        <v>614</v>
      </c>
      <c r="E17" s="184" t="s">
        <v>615</v>
      </c>
      <c r="F17" s="185"/>
      <c r="G17" s="185"/>
      <c r="H17" s="187">
        <v>2409590</v>
      </c>
      <c r="I17" s="188" t="s">
        <v>616</v>
      </c>
      <c r="J17" s="185"/>
      <c r="K17" s="185"/>
      <c r="L17" s="185"/>
    </row>
    <row r="18" spans="2:17" x14ac:dyDescent="0.2">
      <c r="B18" s="185"/>
      <c r="C18" s="185"/>
      <c r="D18" s="184" t="s">
        <v>543</v>
      </c>
      <c r="E18" s="184" t="s">
        <v>617</v>
      </c>
      <c r="F18" s="185"/>
      <c r="G18" s="185"/>
      <c r="H18" s="187">
        <v>2409722</v>
      </c>
      <c r="I18" s="188" t="s">
        <v>618</v>
      </c>
      <c r="J18" s="185"/>
      <c r="K18" s="185"/>
      <c r="L18" s="185"/>
    </row>
    <row r="19" spans="2:17" x14ac:dyDescent="0.2">
      <c r="B19" s="185"/>
      <c r="C19" s="185"/>
      <c r="D19" s="185" t="s">
        <v>619</v>
      </c>
      <c r="E19" s="184"/>
      <c r="F19" s="185"/>
      <c r="G19" s="185"/>
      <c r="H19" s="187">
        <v>2409644</v>
      </c>
      <c r="I19" s="188" t="s">
        <v>620</v>
      </c>
      <c r="J19" s="185"/>
      <c r="K19" s="185"/>
      <c r="L19" s="185"/>
    </row>
    <row r="20" spans="2:17" x14ac:dyDescent="0.2">
      <c r="B20" s="185"/>
      <c r="C20" s="185"/>
      <c r="D20" s="184" t="s">
        <v>621</v>
      </c>
      <c r="E20" s="184"/>
      <c r="F20" s="185"/>
      <c r="G20" s="185"/>
      <c r="H20" s="187">
        <v>2417289</v>
      </c>
      <c r="I20" s="188" t="s">
        <v>622</v>
      </c>
      <c r="J20" s="185"/>
      <c r="K20" s="185"/>
      <c r="L20" s="185"/>
    </row>
    <row r="21" spans="2:17" x14ac:dyDescent="0.2">
      <c r="B21" s="185"/>
      <c r="C21" s="185"/>
      <c r="D21" s="185" t="s">
        <v>623</v>
      </c>
      <c r="E21" s="184"/>
      <c r="F21" s="185"/>
      <c r="G21" s="185"/>
      <c r="H21" s="187">
        <v>2417804</v>
      </c>
      <c r="I21" s="188" t="s">
        <v>624</v>
      </c>
      <c r="J21" s="185"/>
      <c r="K21" s="185"/>
      <c r="L21" s="185"/>
    </row>
    <row r="22" spans="2:17" x14ac:dyDescent="0.2">
      <c r="B22" s="185"/>
      <c r="C22" s="185"/>
      <c r="D22" s="184" t="s">
        <v>625</v>
      </c>
      <c r="E22" s="184"/>
      <c r="F22" s="185"/>
      <c r="G22" s="185"/>
      <c r="H22" s="187">
        <v>2417256</v>
      </c>
      <c r="I22" s="188" t="s">
        <v>626</v>
      </c>
      <c r="J22" s="185"/>
      <c r="K22" s="185"/>
      <c r="L22" s="185"/>
    </row>
    <row r="23" spans="2:17" x14ac:dyDescent="0.2">
      <c r="B23" s="185"/>
      <c r="C23" s="185"/>
      <c r="D23" s="185" t="s">
        <v>627</v>
      </c>
      <c r="E23" s="185"/>
      <c r="F23" s="185"/>
      <c r="G23" s="185"/>
      <c r="H23" s="187">
        <v>2418946</v>
      </c>
      <c r="I23" s="188" t="s">
        <v>628</v>
      </c>
      <c r="J23" s="185"/>
      <c r="K23" s="185"/>
      <c r="L23" s="185"/>
    </row>
    <row r="24" spans="2:17" x14ac:dyDescent="0.2">
      <c r="B24" s="185"/>
      <c r="C24" s="185"/>
      <c r="D24" s="184" t="s">
        <v>324</v>
      </c>
      <c r="E24" s="185"/>
      <c r="F24" s="185"/>
      <c r="G24" s="185"/>
      <c r="H24" s="187">
        <v>2417766</v>
      </c>
      <c r="I24" s="188" t="s">
        <v>629</v>
      </c>
      <c r="J24" s="185"/>
      <c r="K24" s="185"/>
      <c r="L24" s="185"/>
      <c r="Q24" s="56"/>
    </row>
    <row r="25" spans="2:17" x14ac:dyDescent="0.2">
      <c r="B25" s="185"/>
      <c r="C25" s="185"/>
      <c r="D25" s="184" t="s">
        <v>630</v>
      </c>
      <c r="E25" s="185"/>
      <c r="F25" s="185"/>
      <c r="G25" s="185"/>
      <c r="H25" s="187">
        <v>2417235</v>
      </c>
      <c r="I25" s="188" t="s">
        <v>631</v>
      </c>
      <c r="J25" s="185"/>
      <c r="K25" s="185"/>
      <c r="L25" s="185"/>
    </row>
    <row r="26" spans="2:17" x14ac:dyDescent="0.2">
      <c r="B26" s="185"/>
      <c r="C26" s="185"/>
      <c r="D26" s="185" t="s">
        <v>632</v>
      </c>
      <c r="E26" s="185"/>
      <c r="F26" s="185"/>
      <c r="G26" s="185"/>
      <c r="H26" s="187">
        <v>2418977</v>
      </c>
      <c r="I26" s="188" t="s">
        <v>633</v>
      </c>
      <c r="J26" s="185"/>
      <c r="K26" s="185"/>
      <c r="L26" s="185"/>
    </row>
    <row r="27" spans="2:17" x14ac:dyDescent="0.2">
      <c r="B27" s="185"/>
      <c r="C27" s="185"/>
      <c r="D27" s="184" t="s">
        <v>634</v>
      </c>
      <c r="E27" s="185"/>
      <c r="F27" s="185"/>
      <c r="G27" s="185"/>
      <c r="H27" s="187">
        <v>2419008</v>
      </c>
      <c r="I27" s="188" t="s">
        <v>635</v>
      </c>
      <c r="J27" s="185"/>
      <c r="K27" s="185"/>
      <c r="L27" s="185"/>
    </row>
    <row r="28" spans="2:17" x14ac:dyDescent="0.2">
      <c r="B28" s="185"/>
      <c r="C28" s="185"/>
      <c r="D28" s="184" t="s">
        <v>615</v>
      </c>
      <c r="E28" s="185"/>
      <c r="F28" s="185"/>
      <c r="G28" s="185"/>
      <c r="H28" s="187">
        <v>2419039</v>
      </c>
      <c r="I28" s="188" t="s">
        <v>636</v>
      </c>
      <c r="J28" s="185"/>
      <c r="K28" s="185"/>
      <c r="L28" s="185"/>
    </row>
    <row r="29" spans="2:17" x14ac:dyDescent="0.2">
      <c r="B29" s="185"/>
      <c r="C29" s="185"/>
      <c r="D29" s="185"/>
      <c r="E29" s="185"/>
      <c r="F29" s="185"/>
      <c r="G29" s="185"/>
      <c r="H29" s="187">
        <v>2419070</v>
      </c>
      <c r="I29" s="188" t="s">
        <v>637</v>
      </c>
      <c r="J29" s="185"/>
      <c r="K29" s="185"/>
      <c r="L29" s="185"/>
    </row>
    <row r="30" spans="2:17" x14ac:dyDescent="0.2">
      <c r="B30" s="185"/>
      <c r="C30" s="185"/>
      <c r="D30" s="185"/>
      <c r="E30" s="185"/>
      <c r="F30" s="185"/>
      <c r="G30" s="185"/>
      <c r="H30" s="187">
        <v>2425307</v>
      </c>
      <c r="I30" s="188" t="s">
        <v>16</v>
      </c>
      <c r="J30" s="185"/>
      <c r="K30" s="185"/>
      <c r="L30" s="185"/>
    </row>
    <row r="31" spans="2:17" x14ac:dyDescent="0.2">
      <c r="B31" s="185"/>
      <c r="C31" s="185"/>
      <c r="D31" s="185"/>
      <c r="E31" s="185"/>
      <c r="F31" s="185"/>
      <c r="G31" s="185"/>
      <c r="H31" s="187">
        <v>2425806</v>
      </c>
      <c r="I31" s="188" t="s">
        <v>638</v>
      </c>
      <c r="J31" s="185"/>
      <c r="K31" s="185"/>
      <c r="L31" s="185"/>
    </row>
    <row r="32" spans="2:17" x14ac:dyDescent="0.2">
      <c r="B32" s="185"/>
      <c r="C32" s="185"/>
      <c r="D32" s="185"/>
      <c r="E32" s="185"/>
      <c r="F32" s="185"/>
      <c r="G32" s="185"/>
      <c r="H32" s="187">
        <v>2411453</v>
      </c>
      <c r="I32" s="188" t="s">
        <v>639</v>
      </c>
      <c r="J32" s="185"/>
      <c r="K32" s="185"/>
      <c r="L32" s="185"/>
    </row>
    <row r="33" spans="2:12" x14ac:dyDescent="0.2">
      <c r="B33" s="185"/>
      <c r="C33" s="185"/>
      <c r="D33" s="185"/>
      <c r="E33" s="185"/>
      <c r="F33" s="185"/>
      <c r="G33" s="185"/>
      <c r="H33" s="187">
        <v>2411972</v>
      </c>
      <c r="I33" s="188" t="s">
        <v>640</v>
      </c>
      <c r="J33" s="185"/>
      <c r="K33" s="185"/>
      <c r="L33" s="185"/>
    </row>
    <row r="34" spans="2:12" x14ac:dyDescent="0.2">
      <c r="B34" s="185"/>
      <c r="C34" s="185"/>
      <c r="D34" s="185"/>
      <c r="E34" s="185"/>
      <c r="F34" s="185"/>
      <c r="G34" s="185"/>
      <c r="H34" s="187">
        <v>2425163</v>
      </c>
      <c r="I34" s="188" t="s">
        <v>641</v>
      </c>
      <c r="J34" s="185"/>
      <c r="K34" s="185"/>
      <c r="L34" s="185"/>
    </row>
    <row r="35" spans="2:12" x14ac:dyDescent="0.2">
      <c r="B35" s="185"/>
      <c r="C35" s="185"/>
      <c r="D35" s="185"/>
      <c r="E35" s="185"/>
      <c r="F35" s="185"/>
      <c r="G35" s="185"/>
      <c r="H35" s="187">
        <v>2425145</v>
      </c>
      <c r="I35" s="188" t="s">
        <v>642</v>
      </c>
      <c r="J35" s="185"/>
      <c r="K35" s="185"/>
      <c r="L35" s="185"/>
    </row>
    <row r="36" spans="2:12" x14ac:dyDescent="0.2">
      <c r="B36" s="185"/>
      <c r="C36" s="185"/>
      <c r="D36" s="185"/>
      <c r="E36" s="185"/>
      <c r="F36" s="185"/>
      <c r="G36" s="185"/>
      <c r="H36" s="187">
        <v>2425154</v>
      </c>
      <c r="I36" s="188" t="s">
        <v>643</v>
      </c>
      <c r="J36" s="185"/>
      <c r="K36" s="185"/>
      <c r="L36" s="185"/>
    </row>
    <row r="37" spans="2:12" x14ac:dyDescent="0.2">
      <c r="B37" s="185"/>
      <c r="C37" s="185"/>
      <c r="D37" s="185"/>
      <c r="E37" s="185"/>
      <c r="F37" s="185"/>
      <c r="G37" s="185"/>
      <c r="H37" s="187">
        <v>2416110</v>
      </c>
      <c r="I37" s="188" t="s">
        <v>644</v>
      </c>
      <c r="J37" s="185"/>
      <c r="K37" s="185"/>
      <c r="L37" s="185"/>
    </row>
    <row r="38" spans="2:12" x14ac:dyDescent="0.2">
      <c r="B38" s="185"/>
      <c r="C38" s="185"/>
      <c r="D38" s="185"/>
      <c r="E38" s="185"/>
      <c r="F38" s="185"/>
      <c r="G38" s="185"/>
      <c r="H38" s="187">
        <v>2415031</v>
      </c>
      <c r="I38" s="188" t="s">
        <v>645</v>
      </c>
      <c r="J38" s="185"/>
      <c r="K38" s="185"/>
      <c r="L38" s="185"/>
    </row>
    <row r="39" spans="2:12" x14ac:dyDescent="0.2">
      <c r="B39" s="185"/>
      <c r="C39" s="185"/>
      <c r="D39" s="185"/>
      <c r="E39" s="185"/>
      <c r="F39" s="185"/>
      <c r="G39" s="185"/>
      <c r="H39" s="187">
        <v>2416142</v>
      </c>
      <c r="I39" s="188" t="s">
        <v>646</v>
      </c>
      <c r="J39" s="185"/>
      <c r="K39" s="185"/>
      <c r="L39" s="185"/>
    </row>
    <row r="40" spans="2:12" x14ac:dyDescent="0.2">
      <c r="B40" s="185"/>
      <c r="C40" s="185"/>
      <c r="D40" s="185"/>
      <c r="E40" s="185"/>
      <c r="F40" s="185"/>
      <c r="G40" s="185"/>
      <c r="H40" s="187">
        <v>2424198</v>
      </c>
      <c r="I40" s="188" t="s">
        <v>647</v>
      </c>
      <c r="J40" s="185"/>
      <c r="K40" s="185"/>
      <c r="L40" s="185"/>
    </row>
    <row r="41" spans="2:12" x14ac:dyDescent="0.2">
      <c r="E41" s="185"/>
      <c r="H41" s="187">
        <v>2424291</v>
      </c>
      <c r="I41" s="188" t="s">
        <v>648</v>
      </c>
    </row>
    <row r="42" spans="2:12" x14ac:dyDescent="0.2">
      <c r="E42" s="185"/>
      <c r="H42" s="187">
        <v>2411667</v>
      </c>
      <c r="I42" s="188" t="s">
        <v>649</v>
      </c>
    </row>
    <row r="43" spans="2:12" x14ac:dyDescent="0.2">
      <c r="H43" s="187">
        <v>2427773</v>
      </c>
      <c r="I43" s="188" t="s">
        <v>650</v>
      </c>
    </row>
    <row r="44" spans="2:12" x14ac:dyDescent="0.2">
      <c r="H44" s="187">
        <v>2427824</v>
      </c>
      <c r="I44" s="188" t="s">
        <v>651</v>
      </c>
    </row>
    <row r="45" spans="2:12" x14ac:dyDescent="0.2">
      <c r="H45" s="187">
        <v>2427875</v>
      </c>
      <c r="I45" s="188" t="s">
        <v>652</v>
      </c>
    </row>
    <row r="46" spans="2:12" x14ac:dyDescent="0.2">
      <c r="H46" s="187">
        <v>2427926</v>
      </c>
      <c r="I46" s="188" t="s">
        <v>653</v>
      </c>
    </row>
    <row r="47" spans="2:12" x14ac:dyDescent="0.2">
      <c r="H47" s="187">
        <v>2427977</v>
      </c>
      <c r="I47" s="188" t="s">
        <v>654</v>
      </c>
    </row>
    <row r="48" spans="2:12" x14ac:dyDescent="0.2">
      <c r="H48" s="187">
        <v>2420158</v>
      </c>
      <c r="I48" s="188" t="s">
        <v>655</v>
      </c>
    </row>
    <row r="49" spans="8:21" x14ac:dyDescent="0.2">
      <c r="H49" s="187">
        <v>2427258</v>
      </c>
      <c r="I49" s="188" t="s">
        <v>656</v>
      </c>
      <c r="U49" s="191"/>
    </row>
    <row r="50" spans="8:21" x14ac:dyDescent="0.2">
      <c r="H50" s="187">
        <v>2416094</v>
      </c>
      <c r="I50" s="188" t="s">
        <v>657</v>
      </c>
    </row>
    <row r="51" spans="8:21" x14ac:dyDescent="0.2">
      <c r="H51" s="187">
        <v>2427309</v>
      </c>
      <c r="I51" s="188" t="s">
        <v>658</v>
      </c>
    </row>
    <row r="52" spans="8:21" x14ac:dyDescent="0.2">
      <c r="H52" s="187">
        <v>2427360</v>
      </c>
      <c r="I52" s="188" t="s">
        <v>659</v>
      </c>
    </row>
    <row r="53" spans="8:21" x14ac:dyDescent="0.2">
      <c r="H53" s="187">
        <v>2425760</v>
      </c>
      <c r="I53" s="188" t="s">
        <v>660</v>
      </c>
    </row>
    <row r="54" spans="8:21" x14ac:dyDescent="0.2">
      <c r="H54" s="187">
        <v>2409656</v>
      </c>
      <c r="I54" s="188" t="s">
        <v>661</v>
      </c>
    </row>
    <row r="55" spans="8:21" x14ac:dyDescent="0.2">
      <c r="H55" s="187">
        <v>2427418</v>
      </c>
      <c r="I55" s="188" t="s">
        <v>662</v>
      </c>
    </row>
    <row r="56" spans="8:21" x14ac:dyDescent="0.2">
      <c r="H56" s="187">
        <v>2424199</v>
      </c>
      <c r="I56" s="188" t="s">
        <v>663</v>
      </c>
    </row>
  </sheetData>
  <sheetProtection algorithmName="SHA-512" hashValue="4I3XmWL5s62RoBu67wZitsinix9eeGyFWc5m0KJiaPw6Ixt0KSgW2ze4e5GXIfjHVGtzE5skE/rg7HMD6aPqsQ==" saltValue="YR/5hX9NpZi2B04mwrTJ2g==" spinCount="100000" sheet="1" objects="1" scenarios="1"/>
  <dataValidations count="1">
    <dataValidation type="list" allowBlank="1" showInputMessage="1" showErrorMessage="1" sqref="C2:C5" xr:uid="{8F138FDF-7A99-4918-B2FA-2BAECABD38D5}">
      <formula1>$C$2:$C$5</formula1>
    </dataValidation>
  </dataValidation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00BE698FA51644849CE20A65712DAD" ma:contentTypeVersion="13" ma:contentTypeDescription="Ein neues Dokument erstellen." ma:contentTypeScope="" ma:versionID="3b7e48ccc0cc2a1d18f2cb9b809466a4">
  <xsd:schema xmlns:xsd="http://www.w3.org/2001/XMLSchema" xmlns:xs="http://www.w3.org/2001/XMLSchema" xmlns:p="http://schemas.microsoft.com/office/2006/metadata/properties" xmlns:ns2="853c06cb-e56f-44ef-a76d-05b9aa149d3b" xmlns:ns3="e68c06b5-c5ba-43b3-8aaf-64b291a0da77" targetNamespace="http://schemas.microsoft.com/office/2006/metadata/properties" ma:root="true" ma:fieldsID="77b258c9975c49133774963ef0a2135d" ns2:_="" ns3:_="">
    <xsd:import namespace="853c06cb-e56f-44ef-a76d-05b9aa149d3b"/>
    <xsd:import namespace="e68c06b5-c5ba-43b3-8aaf-64b291a0d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c06cb-e56f-44ef-a76d-05b9aa149d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6844fc06-83ba-4b6e-a0f7-15e181fd21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c06b5-c5ba-43b3-8aaf-64b291a0d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779d53d-17ca-4a2b-af13-c98e2154aa75}" ma:internalName="TaxCatchAll" ma:showField="CatchAllData" ma:web="e68c06b5-c5ba-43b3-8aaf-64b291a0da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c06cb-e56f-44ef-a76d-05b9aa149d3b">
      <Terms xmlns="http://schemas.microsoft.com/office/infopath/2007/PartnerControls"/>
    </lcf76f155ced4ddcb4097134ff3c332f>
    <TaxCatchAll xmlns="e68c06b5-c5ba-43b3-8aaf-64b291a0da77" xsi:nil="true"/>
  </documentManagement>
</p:properties>
</file>

<file path=customXml/itemProps1.xml><?xml version="1.0" encoding="utf-8"?>
<ds:datastoreItem xmlns:ds="http://schemas.openxmlformats.org/officeDocument/2006/customXml" ds:itemID="{A2F1AD1C-7382-4E65-8EB4-DB42100F99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05B320-D65F-4F2F-A2B8-21DC1DFA5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c06cb-e56f-44ef-a76d-05b9aa149d3b"/>
    <ds:schemaRef ds:uri="e68c06b5-c5ba-43b3-8aaf-64b291a0d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6F2EC4-6C15-4F7B-89A4-6255D1E88D67}">
  <ds:schemaRefs>
    <ds:schemaRef ds:uri="http://schemas.microsoft.com/office/2006/metadata/properties"/>
    <ds:schemaRef ds:uri="http://schemas.microsoft.com/office/infopath/2007/PartnerControls"/>
    <ds:schemaRef ds:uri="853c06cb-e56f-44ef-a76d-05b9aa149d3b"/>
    <ds:schemaRef ds:uri="e68c06b5-c5ba-43b3-8aaf-64b291a0da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17</vt:i4>
      </vt:variant>
      <vt:variant>
        <vt:lpstr>Benannte Bereiche</vt:lpstr>
      </vt:variant>
      <vt:variant>
        <vt:i4>1</vt:i4>
      </vt:variant>
    </vt:vector>
  </HeadingPairs>
  <TitlesOfParts>
    <vt:vector size="18" baseType="lpstr">
      <vt:lpstr>Checkliste</vt:lpstr>
      <vt:lpstr>KPI</vt:lpstr>
      <vt:lpstr>Avale</vt:lpstr>
      <vt:lpstr>Finanzierungen</vt:lpstr>
      <vt:lpstr>Qualitatives Reporting</vt:lpstr>
      <vt:lpstr>Baustellenreporting - 2025-02 </vt:lpstr>
      <vt:lpstr>Baustellenreporting 02-2025</vt:lpstr>
      <vt:lpstr>Baustellenreporting - 2025-01</vt:lpstr>
      <vt:lpstr>Baustellenreporting - 2024-12</vt:lpstr>
      <vt:lpstr>Baustellenreporting - 2024-11</vt:lpstr>
      <vt:lpstr>Baustellenreporting - 2024- 10</vt:lpstr>
      <vt:lpstr>Baustellenreporting - 2024- 09</vt:lpstr>
      <vt:lpstr>Baustellenreporting - 2024-08</vt:lpstr>
      <vt:lpstr>Baustellenreporting -2023</vt:lpstr>
      <vt:lpstr>Baustellenreporting -2022</vt:lpstr>
      <vt:lpstr>Baustellenreporting -2021</vt:lpstr>
      <vt:lpstr>Config</vt:lpstr>
      <vt:lpstr>'Baustellenreporting 02-2025'!Auftragsart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Letschert</dc:creator>
  <cp:keywords/>
  <dc:description/>
  <cp:lastModifiedBy>Philipp Blum</cp:lastModifiedBy>
  <cp:revision/>
  <dcterms:created xsi:type="dcterms:W3CDTF">2023-10-17T17:51:55Z</dcterms:created>
  <dcterms:modified xsi:type="dcterms:W3CDTF">2025-04-11T13:48:52Z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0x010100F600BE698FA51644849CE20A65712DAD</vt:lpwstr>
  </property>
  <property fmtid="{D5CDD505-2E9C-101B-9397-08002B2CF9AE}" pid="3" name="MediaServiceImageTags">
    <vt:lpwstr/>
  </property>
</Properties>
</file>